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6384" windowHeight="8192" firstSheet="0" activeTab="4"/>
  </bookViews>
  <sheets>
    <sheet sheetId="1" name="FP OCTOBRE 2024" state="visible" r:id="rId4"/>
    <sheet sheetId="2" name="Etat paie OCTOBRE 2024" state="visible" r:id="rId5"/>
    <sheet sheetId="3" name="Chèque_Virement_caisse_2" state="visible" r:id="rId6"/>
    <sheet sheetId="4" name="Etat paie {MOIS} {ANNEE}" state="visible" r:id="rId7"/>
    <sheet sheetId="5" name="FP {MOIS} {ANNEE}" state="visible" r:id="rId8"/>
  </sheets>
  <definedNames>
    <definedName name="_xlnm._FilterDatabase">'Etat paie OCTOBRE 2024'!$A$7:$AR$21</definedName>
    <definedName name="Z_1B235065_D83F_11DB_A49F_000C769715BD__wvu_FilterData">'Etat paie {MOIS} {ANNEE}'!$A$8:$AC$26</definedName>
    <definedName name="Z_22675FB3_AAEE_11DB_A49F_000C769715BD__wvu_FilterData">'Etat paie {MOIS} {ANNEE}'!$A$8:$AC$26</definedName>
    <definedName name="Z_4D922581_1CEE_429D_92E1_3A804750DAF2__wvu_FilterData">'Etat paie {MOIS} {ANNEE}'!$A$8:$AC$26</definedName>
    <definedName name="Z_97B0FE85_68DD_4E5E_BAE8_A8E5D0042F3E__wvu_FilterData">'Etat paie {MOIS} {ANNEE}'!$A$8:$AC$26</definedName>
    <definedName name="Z_9F20A663_87B8_42D0_BDD4_125C0FB5E34E__wvu_FilterData">'Etat paie {MOIS} {ANNEE}'!$A$8:$AC$26</definedName>
    <definedName name="Z_B4510AA7_6CC5_4E17_9729_875B67AFD9A6__wvu_FilterData">'Etat paie {MOIS} {ANNEE}'!$A$8:$AC$26</definedName>
    <definedName name="Z_BA065A5F_FA86_4B04_8BBF_466DCCB3FDFA__wvu_FilterData">'Etat paie {MOIS} {ANNEE}'!$A$8:$AC$26</definedName>
    <definedName name="Z_D6B3E132_79E8_4BB7_ADE6_4ABEFC178EBD__wvu_FilterData">'Etat paie {MOIS} {ANNEE}'!$A$8:$AC$26</definedName>
    <definedName name="_xlnm.Print_Area" localSheetId="0">'FP OCTOBRE 2024'!$A115:$E171</definedName>
    <definedName name="_xlnm.Print_Titles" localSheetId="1">'Etat paie OCTOBRE 2024'!$8:$9</definedName>
    <definedName name="_xlnm.Print_Titles" localSheetId="3">'Etat paie {MOIS} {ANNEE}'!$8:$9</definedName>
  </definedNames>
  <calcPr calcId="171027"/>
</workbook>
</file>

<file path=xl/comments2.xml><?xml version="1.0" encoding="utf-8"?>
<comments xmlns="http://schemas.openxmlformats.org/spreadsheetml/2006/main">
  <authors>
    <author>Author</author>
  </authors>
  <commentList>
    <comment ref="AD17" authorId="0">
      <text>
        <r>
          <rPr>
            <charset val="1"/>
            <color rgb="FF333333"/>
            <family val="2"/>
            <sz val="11"/>
            <rFont val="Calibri"/>
          </rPr>
          <t xml:space="preserve">Solumada:
Ciel 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AC149" authorId="0">
      <text>
        <r>
          <rPr>
            <charset val="1"/>
            <color rgb="FF333333"/>
            <family val="2"/>
            <sz val="11"/>
            <rFont val="Calibri"/>
          </rPr>
          <t xml:space="preserve">Solumada:
Ciel 
</t>
        </r>
      </text>
    </comment>
  </commentList>
</comments>
</file>

<file path=xl/sharedStrings.xml><?xml version="1.0" encoding="utf-8"?>
<sst xmlns="http://schemas.openxmlformats.org/spreadsheetml/2006/main" count="12432" uniqueCount="1334">
  <si>
    <t>BULLETIN DE PAIE</t>
  </si>
  <si>
    <t>1er Étage Immeuble S2 Morarano Alarobia</t>
  </si>
  <si>
    <t>Période  du 01/10/2024 au 31/10/2024</t>
  </si>
  <si>
    <t>Tél : +261 34 15 092 85</t>
  </si>
  <si>
    <t>E-mail navalona@solumada.com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</si>
  <si>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</t>
    </r>
  </si>
  <si>
    <r>
      <rPr>
        <b/>
        <u/>
        <charset val="1"/>
        <family val="2"/>
        <sz val="10"/>
        <rFont val="Calibri"/>
      </rPr>
      <t>Nombre jours ouvrables</t>
    </r>
    <r>
      <rPr>
        <b/>
        <charset val="1"/>
        <family val="2"/>
        <sz val="10"/>
        <rFont val="Calibri"/>
      </rPr>
      <t xml:space="preserve">   :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</si>
  <si>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USER7</t>
    </r>
  </si>
  <si>
    <r>
      <rPr>
        <b/>
        <u/>
        <charset val="1"/>
        <family val="2"/>
        <sz val="10"/>
        <rFont val="Calibri"/>
      </rPr>
      <t>Nombre jours ouvrés</t>
    </r>
    <r>
      <rPr>
        <b/>
        <charset val="1"/>
        <family val="2"/>
        <sz val="10"/>
        <rFont val="Calibri"/>
      </rPr>
      <t xml:space="preserve">         :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</si>
  <si>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Charles</t>
    </r>
  </si>
  <si>
    <r>
      <rPr>
        <b/>
        <u/>
        <charset val="1"/>
        <family val="2"/>
        <sz val="10"/>
        <rFont val="Calibri"/>
      </rPr>
      <t>Nombre jours calendaires</t>
    </r>
    <r>
      <rPr>
        <b/>
        <charset val="1"/>
        <family val="2"/>
        <sz val="10"/>
        <rFont val="Calibri"/>
      </rPr>
      <t>:</t>
    </r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</si>
  <si>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Coursier</t>
    </r>
  </si>
  <si>
    <r>
      <rPr>
        <b/>
        <u/>
        <charset val="1"/>
        <family val="2"/>
        <sz val="10"/>
        <rFont val="Calibri"/>
      </rPr>
      <t>Elément de paye du</t>
    </r>
    <r>
      <rPr>
        <b/>
        <charset val="1"/>
        <family val="2"/>
        <sz val="10"/>
        <rFont val="Calibri"/>
      </rPr>
      <t xml:space="preserve">            :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</si>
  <si>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101251177799</t>
    </r>
  </si>
  <si>
    <r>
      <rPr>
        <b/>
        <charset val="1"/>
        <family val="2"/>
        <sz val="10"/>
        <rFont val="Calibri"/>
      </rPr>
      <t xml:space="preserve"> </t>
    </r>
    <r>
      <rPr>
        <b/>
        <u/>
        <charset val="1"/>
        <family val="2"/>
        <sz val="10"/>
        <rFont val="Calibri"/>
      </rPr>
      <t>au</t>
    </r>
    <r>
      <rPr>
        <b/>
        <charset val="1"/>
        <family val="2"/>
        <sz val="10"/>
        <rFont val="Calibri"/>
      </rPr>
      <t xml:space="preserve">            :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</si>
  <si>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I 154 B Alarobia Amboniloha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</si>
  <si>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 </t>
    </r>
    <r>
      <rPr>
        <charset val="1"/>
        <family val="2"/>
        <sz val="10"/>
        <rFont val="Calibri"/>
      </rPr>
      <t xml:space="preserve">940726003824  </t>
    </r>
  </si>
  <si>
    <r>
      <rPr>
        <b/>
        <u/>
        <charset val="1"/>
        <family val="2"/>
        <sz val="10"/>
        <rFont val="Calibri"/>
      </rPr>
      <t>Date d'embauche</t>
    </r>
    <r>
      <rPr>
        <b/>
        <charset val="1"/>
        <family val="2"/>
        <sz val="10"/>
        <rFont val="Calibri"/>
      </rPr>
      <t xml:space="preserve"> :</t>
    </r>
    <r>
      <rPr>
        <charset val="1"/>
        <family val="2"/>
        <sz val="10"/>
        <rFont val="Calibri"/>
      </rPr>
      <t xml:space="preserve"> 16/04/2019</t>
    </r>
  </si>
  <si>
    <r>
      <rPr>
        <b/>
        <u/>
        <charset val="1"/>
        <family val="2"/>
        <sz val="10"/>
        <rFont val="Calibri"/>
      </rPr>
      <t>Date de débauche</t>
    </r>
    <r>
      <rPr>
        <b/>
        <charset val="1"/>
        <family val="2"/>
        <sz val="10"/>
        <rFont val="Calibri"/>
      </rPr>
      <t xml:space="preserve">             : 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</si>
  <si>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A1</t>
    </r>
  </si>
  <si>
    <r>
      <rPr>
        <b/>
        <u/>
        <charset val="1"/>
        <family val="2"/>
        <sz val="10"/>
        <rFont val="Calibri"/>
      </rPr>
      <t>Contrat</t>
    </r>
    <r>
      <rPr>
        <b/>
        <charset val="1"/>
        <family val="2"/>
        <sz val="10"/>
        <rFont val="Calibri"/>
      </rPr>
      <t xml:space="preserve">                                  :</t>
    </r>
  </si>
  <si>
    <t>CDI</t>
  </si>
  <si>
    <t>LIBELLE</t>
  </si>
  <si>
    <t>NOMBRE/BASE</t>
  </si>
  <si>
    <t>GAINS</t>
  </si>
  <si>
    <t>RETENUES</t>
  </si>
  <si>
    <t>OBSERVATIONS</t>
  </si>
  <si>
    <t>Salaire de base  Ar 262680</t>
  </si>
  <si>
    <t>Heures supplémentaires :</t>
  </si>
  <si>
    <t xml:space="preserve">               à 30%</t>
  </si>
  <si>
    <t xml:space="preserve">               à 50%</t>
  </si>
  <si>
    <t xml:space="preserve">               à 100%</t>
  </si>
  <si>
    <t>Indemnités :</t>
  </si>
  <si>
    <t xml:space="preserve">               Transport</t>
  </si>
  <si>
    <t xml:space="preserve">               Repas</t>
  </si>
  <si>
    <t>Primes et divers :</t>
  </si>
  <si>
    <t xml:space="preserve">               Rendements</t>
  </si>
  <si>
    <t xml:space="preserve">               Soir</t>
  </si>
  <si>
    <t xml:space="preserve">               Majoration week-end 50%</t>
  </si>
  <si>
    <t xml:space="preserve">               Autres</t>
  </si>
  <si>
    <t xml:space="preserve">              Exceptionnelles</t>
  </si>
  <si>
    <t xml:space="preserve">              Gratifications</t>
  </si>
  <si>
    <t xml:space="preserve">              Fonction</t>
  </si>
  <si>
    <t>Prime de fonction</t>
  </si>
  <si>
    <t>Congés payés</t>
  </si>
  <si>
    <t>Dont 10000 CP octobre</t>
  </si>
  <si>
    <t>Préavis</t>
  </si>
  <si>
    <t>Retenue cotisation CNaPS</t>
  </si>
  <si>
    <t>Retenue cotisation Ostie</t>
  </si>
  <si>
    <t>Salaire imposable</t>
  </si>
  <si>
    <t>IRSA Brut</t>
  </si>
  <si>
    <t>Abattement/enfant : Ar2000</t>
  </si>
  <si>
    <t>IRSA Correspondant</t>
  </si>
  <si>
    <t>Avance</t>
  </si>
  <si>
    <t>Remboursement</t>
  </si>
  <si>
    <t>Réajustement</t>
  </si>
  <si>
    <t>RÈGLEMENT PAR:</t>
  </si>
  <si>
    <t>TOTAUX</t>
  </si>
  <si>
    <t xml:space="preserve">Virement du: </t>
  </si>
  <si>
    <t>Compte bancaire N° : 00008 0001 605001435587 32</t>
  </si>
  <si>
    <t>Espèce du:</t>
  </si>
  <si>
    <t>NET A PAYER</t>
  </si>
  <si>
    <t>Congé restant (en jours)</t>
  </si>
  <si>
    <t>Congé ouvert pour 2024 (en jours):</t>
  </si>
  <si>
    <t>EMPLOYEUR</t>
  </si>
  <si>
    <t>EMPLOYÉ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</si>
  <si>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0001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</si>
  <si>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USER1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</si>
  <si>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user1</t>
    </r>
  </si>
  <si>
    <t>M-CODE1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</si>
  <si>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Gérant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</si>
  <si>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101211164781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</si>
  <si>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M 44 GN bis Androhibe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</si>
  <si>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</t>
    </r>
    <r>
      <rPr>
        <charset val="1"/>
        <family val="2"/>
        <sz val="10"/>
        <rFont val="Calibri"/>
      </rPr>
      <t xml:space="preserve"> 830228002671</t>
    </r>
  </si>
  <si>
    <r>
      <rPr>
        <b/>
        <u/>
        <charset val="1"/>
        <family val="2"/>
        <sz val="10"/>
        <rFont val="Calibri"/>
      </rPr>
      <t>Date d'embauche</t>
    </r>
    <r>
      <rPr>
        <b/>
        <charset val="1"/>
        <family val="2"/>
        <sz val="10"/>
        <rFont val="Calibri"/>
      </rPr>
      <t xml:space="preserve"> :</t>
    </r>
    <r>
      <rPr>
        <charset val="1"/>
        <family val="2"/>
        <sz val="10"/>
        <rFont val="Calibri"/>
      </rPr>
      <t xml:space="preserve"> 01/04/2019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</si>
  <si>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Cadre</t>
    </r>
  </si>
  <si>
    <t>Salaire de base  Ar</t>
  </si>
  <si>
    <t>Compte bancaire N° : 00006 00011 00000416665 24</t>
  </si>
  <si>
    <t>Congé ouvert pour 2024:</t>
  </si>
  <si>
    <t>EMPLOYE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</si>
  <si>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: </t>
    </r>
    <r>
      <rPr>
        <charset val="1"/>
        <family val="2"/>
        <sz val="10"/>
        <rFont val="Calibri"/>
      </rPr>
      <t>0002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</si>
  <si>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: </t>
    </r>
    <r>
      <rPr>
        <charset val="1"/>
        <family val="2"/>
        <sz val="10"/>
        <rFont val="Calibri"/>
      </rPr>
      <t>USER2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</si>
  <si>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 </t>
    </r>
    <r>
      <rPr>
        <charset val="1"/>
        <family val="2"/>
        <sz val="10"/>
        <rFont val="Calibri"/>
      </rPr>
      <t>user2</t>
    </r>
  </si>
  <si>
    <t>M-code2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</si>
  <si>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 :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</si>
  <si>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103132008950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</si>
  <si>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PH 29- Ampahibe Ambohitrimanjaka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</si>
  <si>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852918001181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</si>
  <si>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5B</t>
    </r>
  </si>
  <si>
    <t>Salaire de base  Ar 300 000</t>
  </si>
  <si>
    <t>Compte bancaire N° : 00006 00001 00000560677 79</t>
  </si>
  <si>
    <t>1er Etage Immeuble S2 Morarano Alarobia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</si>
  <si>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0006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</si>
  <si>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USER5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</si>
  <si>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USER5</t>
    </r>
  </si>
  <si>
    <t>M-CODE5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</si>
  <si>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</si>
  <si>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201032037964</t>
    </r>
  </si>
  <si>
    <r>
      <rPr>
        <b/>
        <charset val="1"/>
        <family val="2"/>
        <sz val="10"/>
        <rFont val="Calibri"/>
      </rPr>
      <t xml:space="preserve">                              </t>
    </r>
    <r>
      <rPr>
        <b/>
        <u/>
        <charset val="1"/>
        <family val="2"/>
        <sz val="10"/>
        <rFont val="Calibri"/>
      </rPr>
      <t>au</t>
    </r>
    <r>
      <rPr>
        <b/>
        <charset val="1"/>
        <family val="2"/>
        <sz val="10"/>
        <rFont val="Calibri"/>
      </rPr>
      <t xml:space="preserve">            :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</si>
  <si>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 II O 31- Anjanahary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</si>
  <si>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932205003256</t>
    </r>
  </si>
  <si>
    <r>
      <rPr>
        <b/>
        <u/>
        <charset val="1"/>
        <family val="2"/>
        <sz val="10"/>
        <rFont val="Calibri"/>
      </rPr>
      <t>Contrat</t>
    </r>
    <r>
      <rPr>
        <b/>
        <charset val="1"/>
        <family val="2"/>
        <sz val="10"/>
        <rFont val="Calibri"/>
      </rPr>
      <t xml:space="preserve">                               :</t>
    </r>
  </si>
  <si>
    <t>REGLEMENT PAR:</t>
  </si>
  <si>
    <t>Compte bancaire  N° : 00006 00011 00000560577 35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</si>
  <si>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0016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</si>
  <si>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USER6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</si>
  <si>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user</t>
    </r>
  </si>
  <si>
    <t>M-CODE6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</si>
  <si>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Opératrice de Saisie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</si>
  <si>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101242145423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</si>
  <si>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IVY 103 Ampangabe Anosipatrana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</si>
  <si>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912113000913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</si>
  <si>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4B</t>
    </r>
  </si>
  <si>
    <t>Compte bancaire  N° : 00006 00013 00000660067 04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</si>
  <si>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0003</t>
    </r>
  </si>
  <si>
    <r>
      <rPr>
        <b/>
        <u/>
        <charset val="1"/>
        <family val="2"/>
        <sz val="10"/>
        <rFont val="Calibri"/>
      </rPr>
      <t>Nom et 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USER3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</si>
  <si>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user3</t>
    </r>
  </si>
  <si>
    <t>M-CODE3</t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</si>
  <si>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101252127620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</si>
  <si>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M 45 AI bis Androhibe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</si>
  <si>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842526002272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</si>
  <si>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4B</t>
    </r>
  </si>
  <si>
    <t>Dont 10000 rendem octobre</t>
  </si>
  <si>
    <t xml:space="preserve">Compte bancaire  N° : 00009 05030 16309240000 36 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</si>
  <si>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0004</t>
    </r>
  </si>
  <si>
    <r>
      <rPr>
        <b/>
        <u/>
        <charset val="1"/>
        <family val="2"/>
        <sz val="10"/>
        <rFont val="Calibri"/>
      </rPr>
      <t>Nom et 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USER4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</si>
  <si>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user4</t>
    </r>
  </si>
  <si>
    <t>M-CODE4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</si>
  <si>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Assistante Admin et Finance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</si>
  <si>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401032023109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</si>
  <si>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II.I.68-GAF Alarobia Amboniloha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</si>
  <si>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 </t>
    </r>
    <r>
      <rPr>
        <charset val="1"/>
        <family val="2"/>
        <sz val="10"/>
        <rFont val="Calibri"/>
      </rPr>
      <t>842608003244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</si>
  <si>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5B</t>
    </r>
  </si>
  <si>
    <t>Salaire de base  Ar 400 000</t>
  </si>
  <si>
    <t xml:space="preserve">Prime de fonction </t>
  </si>
  <si>
    <t>Compte bancaire N° : …………………..</t>
  </si>
  <si>
    <t>Compte  N° : …………………..</t>
  </si>
  <si>
    <t>E      T      A      T         D      E         P      A       I       E</t>
  </si>
  <si>
    <t>Taux journalier Chrl</t>
  </si>
  <si>
    <t>Base 800000</t>
  </si>
  <si>
    <t>O  C  T  O  B  R  E    2  0  2  4</t>
  </si>
  <si>
    <t>base 500000</t>
  </si>
  <si>
    <t>base 400000</t>
  </si>
  <si>
    <t>base 300000</t>
  </si>
  <si>
    <t>base 600000</t>
  </si>
  <si>
    <t>Nom,Prénoms</t>
  </si>
  <si>
    <t>n° entrep</t>
  </si>
  <si>
    <t>Salaire de</t>
  </si>
  <si>
    <t>Temps</t>
  </si>
  <si>
    <t>Salaire</t>
  </si>
  <si>
    <t>Heures Supplémentaires et majorations</t>
  </si>
  <si>
    <t>Indemnités imposables</t>
  </si>
  <si>
    <t>Congés</t>
  </si>
  <si>
    <t>Primes Variables</t>
  </si>
  <si>
    <t>Alloc fam</t>
  </si>
  <si>
    <t>Cotisations</t>
  </si>
  <si>
    <t>Réduction pour</t>
  </si>
  <si>
    <t>Avances</t>
  </si>
  <si>
    <t>IRSA</t>
  </si>
  <si>
    <t>Total</t>
  </si>
  <si>
    <t>Remunération</t>
  </si>
  <si>
    <t xml:space="preserve">Mode de </t>
  </si>
  <si>
    <t>OBSERVATION</t>
  </si>
  <si>
    <t>Observation 2</t>
  </si>
  <si>
    <t>TOTAL MAJ NUIT</t>
  </si>
  <si>
    <t>TOTAL MAJ WEEK END</t>
  </si>
  <si>
    <t>TOTAL MAJ FERIE</t>
  </si>
  <si>
    <t>HEURE SUPPLE 130</t>
  </si>
  <si>
    <t>HEURE SUPPLE 150</t>
  </si>
  <si>
    <t>Adresse</t>
  </si>
  <si>
    <t>n° Cnaps</t>
  </si>
  <si>
    <t>Base</t>
  </si>
  <si>
    <t>Travaillé</t>
  </si>
  <si>
    <t>correspondant</t>
  </si>
  <si>
    <t>Déplacement</t>
  </si>
  <si>
    <t>Repas</t>
  </si>
  <si>
    <t>Payés</t>
  </si>
  <si>
    <t>Exceptionnelles</t>
  </si>
  <si>
    <t>Gratifications</t>
  </si>
  <si>
    <t>Fonction</t>
  </si>
  <si>
    <t>Rendements</t>
  </si>
  <si>
    <t>brut</t>
  </si>
  <si>
    <t>Cnaps</t>
  </si>
  <si>
    <t>Ostie</t>
  </si>
  <si>
    <t>imposable</t>
  </si>
  <si>
    <t xml:space="preserve"> personne à charge</t>
  </si>
  <si>
    <t>sur salaire</t>
  </si>
  <si>
    <t>Dû</t>
  </si>
  <si>
    <t>Retenues</t>
  </si>
  <si>
    <t>dues</t>
  </si>
  <si>
    <t>paiement</t>
  </si>
  <si>
    <t xml:space="preserve"> Colonne réajustement après impôt (gratification)</t>
  </si>
  <si>
    <t>Prénom usuel</t>
  </si>
  <si>
    <t>M-CODE</t>
  </si>
  <si>
    <t>Numbering agent</t>
  </si>
  <si>
    <t>Matricule CnaPS</t>
  </si>
  <si>
    <t>Embauche</t>
  </si>
  <si>
    <t>Adresse actuelle</t>
  </si>
  <si>
    <t>USER1</t>
  </si>
  <si>
    <t>001</t>
  </si>
  <si>
    <t>VIRT</t>
  </si>
  <si>
    <t>0101</t>
  </si>
  <si>
    <t xml:space="preserve">830228002671     </t>
  </si>
  <si>
    <t>II M44 GN Bis Androhibe</t>
  </si>
  <si>
    <t>USER2</t>
  </si>
  <si>
    <t>002</t>
  </si>
  <si>
    <t>0107</t>
  </si>
  <si>
    <t>852918001181</t>
  </si>
  <si>
    <t xml:space="preserve"> III PH 29 Ampahibe Ambohitrimanjaka</t>
  </si>
  <si>
    <t>USER3</t>
  </si>
  <si>
    <t>003</t>
  </si>
  <si>
    <t>0201</t>
  </si>
  <si>
    <t>II M 45 AI Bis Andrianalefy Androhibe</t>
  </si>
  <si>
    <t>USER4</t>
  </si>
  <si>
    <t>004</t>
  </si>
  <si>
    <t>0103</t>
  </si>
  <si>
    <t>II I 68 Alarobia</t>
  </si>
  <si>
    <t>USER5</t>
  </si>
  <si>
    <t>006</t>
  </si>
  <si>
    <t>0108</t>
  </si>
  <si>
    <t>II O 31 Anjanahary</t>
  </si>
  <si>
    <t>USER6</t>
  </si>
  <si>
    <t>007</t>
  </si>
  <si>
    <t>0401</t>
  </si>
  <si>
    <t xml:space="preserve">912113000913     </t>
  </si>
  <si>
    <t>IVY 103 Anosipatrana</t>
  </si>
  <si>
    <t>USER7</t>
  </si>
  <si>
    <t>008</t>
  </si>
  <si>
    <t xml:space="preserve">940726003824     </t>
  </si>
  <si>
    <t>II I 154 B Alarobia Amboniloha</t>
  </si>
  <si>
    <t>CHQ</t>
  </si>
  <si>
    <t>VIREMENT MAI</t>
  </si>
  <si>
    <t>TITULAIRE DU COMPTE</t>
  </si>
  <si>
    <t>RIB</t>
  </si>
  <si>
    <t>AGENCE</t>
  </si>
  <si>
    <t>MONTANT VIREMENT en MGA</t>
  </si>
  <si>
    <t>Nombre</t>
  </si>
  <si>
    <t xml:space="preserve"> SHIFT </t>
  </si>
  <si>
    <t xml:space="preserve"> SITE </t>
  </si>
  <si>
    <t>00006 00011 00000560577 35</t>
  </si>
  <si>
    <t>MCB ANTSAHAVOLA</t>
  </si>
  <si>
    <t>user5</t>
  </si>
  <si>
    <t>00006 00001 00000560677 79</t>
  </si>
  <si>
    <t>user2</t>
  </si>
  <si>
    <t>M-CODE2</t>
  </si>
  <si>
    <t>00009 05030 16309240013 94</t>
  </si>
  <si>
    <t>BOA MADAGASCAR</t>
  </si>
  <si>
    <t>user3</t>
  </si>
  <si>
    <t>00009 05074 21765130002 51</t>
  </si>
  <si>
    <t>BOA ALAROBIA</t>
  </si>
  <si>
    <t>user4</t>
  </si>
  <si>
    <t>00006 00013 00000660067 04</t>
  </si>
  <si>
    <t>user6</t>
  </si>
  <si>
    <t>00008 0001 605001435587 32</t>
  </si>
  <si>
    <t>BFV</t>
  </si>
  <si>
    <t>user7</t>
  </si>
  <si>
    <t>Montant salaire à payer par virement</t>
  </si>
  <si>
    <t>PAIEMENT PAR CHEQUE</t>
  </si>
  <si>
    <t>TYPE CONTRAT</t>
  </si>
  <si>
    <t>00006 00011 00000416665 24</t>
  </si>
  <si>
    <t>user1</t>
  </si>
  <si>
    <t>Total paiement par CHEQUE</t>
  </si>
  <si>
    <t>GRAND TOTAL</t>
  </si>
  <si>
    <t>ECART</t>
  </si>
  <si>
    <t>Total paiement par VIREMENT</t>
  </si>
  <si>
    <t>base 670000</t>
  </si>
  <si>
    <t>Réajustement ou</t>
  </si>
  <si>
    <t>remboursement</t>
  </si>
  <si>
    <t>CIN</t>
  </si>
  <si>
    <t>ordre</t>
  </si>
  <si>
    <t>RAZAFINTSALAMA Navalona</t>
  </si>
  <si>
    <t>Navalona</t>
  </si>
  <si>
    <t>M-NA</t>
  </si>
  <si>
    <t>101211164781</t>
  </si>
  <si>
    <t>RAZAFINDRAKOTO Patricia Harinivo</t>
  </si>
  <si>
    <t>Patricia</t>
  </si>
  <si>
    <t>M-P</t>
  </si>
  <si>
    <t>101251177799</t>
  </si>
  <si>
    <t>RAZOELIHARISOA Chérie Olga</t>
  </si>
  <si>
    <t>Olga</t>
  </si>
  <si>
    <t>M-O</t>
  </si>
  <si>
    <t xml:space="preserve">842526002272     </t>
  </si>
  <si>
    <t>101252127620</t>
  </si>
  <si>
    <t>RASOARINIAINA Natacha Elysée</t>
  </si>
  <si>
    <t>Natacha</t>
  </si>
  <si>
    <t>M-NAT</t>
  </si>
  <si>
    <t xml:space="preserve">842608003244     </t>
  </si>
  <si>
    <t>401032023109</t>
  </si>
  <si>
    <t>RANDRIAMAMPIANINA Ova</t>
  </si>
  <si>
    <t>Ova</t>
  </si>
  <si>
    <t>M-OV</t>
  </si>
  <si>
    <t xml:space="preserve">932205003256     </t>
  </si>
  <si>
    <t>201032037964</t>
  </si>
  <si>
    <t>RASOLONAIVO RAMANANTSOA Tafita Félix</t>
  </si>
  <si>
    <t>009</t>
  </si>
  <si>
    <t>Tafita</t>
  </si>
  <si>
    <t>M-TF</t>
  </si>
  <si>
    <t>0109</t>
  </si>
  <si>
    <t xml:space="preserve">861118000760     </t>
  </si>
  <si>
    <t>101231134062</t>
  </si>
  <si>
    <t>IPA 550 ter Ampasika itaosy</t>
  </si>
  <si>
    <t>HERIMAMPIONONA Seheno Emma</t>
  </si>
  <si>
    <t>010</t>
  </si>
  <si>
    <t>Seheno Emma</t>
  </si>
  <si>
    <t>M-SE</t>
  </si>
  <si>
    <t>0111</t>
  </si>
  <si>
    <t xml:space="preserve">922202003346     </t>
  </si>
  <si>
    <t>101252169693</t>
  </si>
  <si>
    <t>O 3 1384 D Soaniadanana Sabotsy Namehana</t>
  </si>
  <si>
    <t>RAKOTOARIVELO Domoina Andrianina</t>
  </si>
  <si>
    <t>011</t>
  </si>
  <si>
    <t>Domoina</t>
  </si>
  <si>
    <t>M-D</t>
  </si>
  <si>
    <t>0212</t>
  </si>
  <si>
    <t xml:space="preserve">922514002735     </t>
  </si>
  <si>
    <t>101232157254</t>
  </si>
  <si>
    <t>I UJ 53 Mandialaza Ankadifotsy</t>
  </si>
  <si>
    <t>RAJOELISON Mahery Miki Herman</t>
  </si>
  <si>
    <t>013</t>
  </si>
  <si>
    <t>Mehery</t>
  </si>
  <si>
    <t>M-MH</t>
  </si>
  <si>
    <t>0213</t>
  </si>
  <si>
    <t xml:space="preserve">960911001380     </t>
  </si>
  <si>
    <t>102371008408</t>
  </si>
  <si>
    <t>II I 68 D6 Alarobia Amboniloha</t>
  </si>
  <si>
    <t>ANDRIAMAROMANITRA Faranirainy Mbolatiana</t>
  </si>
  <si>
    <t>014</t>
  </si>
  <si>
    <t>Mbola</t>
  </si>
  <si>
    <t>M-MB</t>
  </si>
  <si>
    <t>0202</t>
  </si>
  <si>
    <t xml:space="preserve">922527001846     </t>
  </si>
  <si>
    <t>109012016122</t>
  </si>
  <si>
    <t>II PH 53 Ampahibe Ambohitrimanjaka</t>
  </si>
  <si>
    <t>RAKOTOARIMISA Faramalala Faniriantsoa</t>
  </si>
  <si>
    <t>016</t>
  </si>
  <si>
    <t>Faniry</t>
  </si>
  <si>
    <t>M-FA</t>
  </si>
  <si>
    <t>101242145423</t>
  </si>
  <si>
    <t>RAZAFINDRAKOTO Charles</t>
  </si>
  <si>
    <t>017</t>
  </si>
  <si>
    <t>Charles</t>
  </si>
  <si>
    <t>0</t>
  </si>
  <si>
    <t xml:space="preserve">852918001181     </t>
  </si>
  <si>
    <t>103132008950</t>
  </si>
  <si>
    <t>JEAN OLIVIER</t>
  </si>
  <si>
    <t>018</t>
  </si>
  <si>
    <t>Olivier</t>
  </si>
  <si>
    <t>M-OLV</t>
  </si>
  <si>
    <t>0302</t>
  </si>
  <si>
    <t xml:space="preserve">830519005503     </t>
  </si>
  <si>
    <t>501071019017</t>
  </si>
  <si>
    <t>FID 113 bis  Ambihimahitsy</t>
  </si>
  <si>
    <t xml:space="preserve">RAVELOSON Niry Lazaniaina </t>
  </si>
  <si>
    <t>021</t>
  </si>
  <si>
    <t>Niry</t>
  </si>
  <si>
    <t>M-NIR</t>
  </si>
  <si>
    <t>0214</t>
  </si>
  <si>
    <t xml:space="preserve">852919004729     </t>
  </si>
  <si>
    <t>1030520084143</t>
  </si>
  <si>
    <t>19 F Imerinafovoany</t>
  </si>
  <si>
    <t>RAKOTONINDRINA Kanto</t>
  </si>
  <si>
    <t>022</t>
  </si>
  <si>
    <t>Kanto</t>
  </si>
  <si>
    <t>M-KAN</t>
  </si>
  <si>
    <t>0215</t>
  </si>
  <si>
    <t xml:space="preserve">982225001340     </t>
  </si>
  <si>
    <t>101212236878</t>
  </si>
  <si>
    <t>416 cité des 67 ha sud</t>
  </si>
  <si>
    <t>RANDRIAMAHAZO Tsiory</t>
  </si>
  <si>
    <t>023</t>
  </si>
  <si>
    <t>Tsiory</t>
  </si>
  <si>
    <t>M-TSI</t>
  </si>
  <si>
    <t>0407</t>
  </si>
  <si>
    <t xml:space="preserve">930407004485     </t>
  </si>
  <si>
    <t>117071017069</t>
  </si>
  <si>
    <t>RAZAFIMAMONJYArisoa Julienne Sylvia</t>
  </si>
  <si>
    <t>038</t>
  </si>
  <si>
    <t>Sylvia</t>
  </si>
  <si>
    <t>M-SYL</t>
  </si>
  <si>
    <t>0204</t>
  </si>
  <si>
    <t xml:space="preserve">902421002908     </t>
  </si>
  <si>
    <t>101212193568</t>
  </si>
  <si>
    <t>14A bis cité Pasteur Antohamadinika</t>
  </si>
  <si>
    <t>RANARIVELO Fifaliana Sylvia</t>
  </si>
  <si>
    <t>040</t>
  </si>
  <si>
    <t>Fifaliana</t>
  </si>
  <si>
    <t>M-FIF</t>
  </si>
  <si>
    <t>0409</t>
  </si>
  <si>
    <t xml:space="preserve">983125000884     </t>
  </si>
  <si>
    <t>102032032427</t>
  </si>
  <si>
    <t>255 Ter H Ambohitrarahaba</t>
  </si>
  <si>
    <t>RAKOTOMAMY Harinanjafy Safidinirina</t>
  </si>
  <si>
    <t>041</t>
  </si>
  <si>
    <t>Safidy</t>
  </si>
  <si>
    <t>M-SAF</t>
  </si>
  <si>
    <t>0217</t>
  </si>
  <si>
    <t xml:space="preserve">942604003747     </t>
  </si>
  <si>
    <t>101252175916</t>
  </si>
  <si>
    <t>RASOAMANGATIANA Hobitsoa Eugina</t>
  </si>
  <si>
    <t>043</t>
  </si>
  <si>
    <t>Eugina</t>
  </si>
  <si>
    <t>M-EUG</t>
  </si>
  <si>
    <t>0218</t>
  </si>
  <si>
    <t xml:space="preserve">932602000816     </t>
  </si>
  <si>
    <t>107012010184</t>
  </si>
  <si>
    <t>II N 81Bis K Analamahitsy</t>
  </si>
  <si>
    <t>RAKOTONDRAZAFY Tovo Patrick</t>
  </si>
  <si>
    <t>044</t>
  </si>
  <si>
    <t>Tovo</t>
  </si>
  <si>
    <t>M-TOV</t>
  </si>
  <si>
    <t>0205</t>
  </si>
  <si>
    <t xml:space="preserve">940703003710     </t>
  </si>
  <si>
    <t>102071019487</t>
  </si>
  <si>
    <t>IVA 182 Ankeniheny Tanjombato</t>
  </si>
  <si>
    <t>RASOARILALAINA Onja Tiavina</t>
  </si>
  <si>
    <t>046</t>
  </si>
  <si>
    <t>Tiavina</t>
  </si>
  <si>
    <t>M-TIA</t>
  </si>
  <si>
    <t>0210</t>
  </si>
  <si>
    <t xml:space="preserve">992617001158     </t>
  </si>
  <si>
    <t>117052018019</t>
  </si>
  <si>
    <t>Ambodihady Ambohimanarina</t>
  </si>
  <si>
    <t>RAONIHERISOA Nambinina Fabrina</t>
  </si>
  <si>
    <t>047</t>
  </si>
  <si>
    <t>Nambinina</t>
  </si>
  <si>
    <t>M-NAM</t>
  </si>
  <si>
    <t>0207</t>
  </si>
  <si>
    <t xml:space="preserve">933203001803     </t>
  </si>
  <si>
    <t>101252174008</t>
  </si>
  <si>
    <t>FA 91 Ambohimanetrika Tanjombato</t>
  </si>
  <si>
    <t>RAVOLOLONTSOA Maminiaina Esthel</t>
  </si>
  <si>
    <t>048</t>
  </si>
  <si>
    <t>Esthel</t>
  </si>
  <si>
    <t>M-EST</t>
  </si>
  <si>
    <t>0208</t>
  </si>
  <si>
    <t xml:space="preserve">962425002339     </t>
  </si>
  <si>
    <t>114012036024</t>
  </si>
  <si>
    <t>IVL 164 Ter AB Andohatapenaka II</t>
  </si>
  <si>
    <t>ANDRIANANTENAINA Fiononantsoa Rebeka Olivah</t>
  </si>
  <si>
    <t>049</t>
  </si>
  <si>
    <t>Fiononana</t>
  </si>
  <si>
    <t>M-FIO</t>
  </si>
  <si>
    <t>0502</t>
  </si>
  <si>
    <t xml:space="preserve">890413001880     </t>
  </si>
  <si>
    <t>103171007951</t>
  </si>
  <si>
    <t>IVJ 98 Ambohimiadana Nord Ambohimanarina</t>
  </si>
  <si>
    <t>RANDRIAMIALISON Anjara Nomena</t>
  </si>
  <si>
    <t>050</t>
  </si>
  <si>
    <t>Anjara</t>
  </si>
  <si>
    <t>M-ANJ</t>
  </si>
  <si>
    <t>0601</t>
  </si>
  <si>
    <t xml:space="preserve">982208001684     </t>
  </si>
  <si>
    <t>102372008817</t>
  </si>
  <si>
    <t>IIE 2 B Ambohimirary</t>
  </si>
  <si>
    <t>RAKOTONIRINA Fanomezantsoa Julien</t>
  </si>
  <si>
    <t>053</t>
  </si>
  <si>
    <t>Julien</t>
  </si>
  <si>
    <t>M-JU</t>
  </si>
  <si>
    <t>0220</t>
  </si>
  <si>
    <t xml:space="preserve">910606002950     </t>
  </si>
  <si>
    <t>106441014319</t>
  </si>
  <si>
    <t>II B 73 C Amboditsiry</t>
  </si>
  <si>
    <t>RAZELIARIMASY Nathalie</t>
  </si>
  <si>
    <t>055</t>
  </si>
  <si>
    <t>Nathalie</t>
  </si>
  <si>
    <t>M-NTH</t>
  </si>
  <si>
    <t>0308</t>
  </si>
  <si>
    <t xml:space="preserve">863129001528     </t>
  </si>
  <si>
    <t>101982071769</t>
  </si>
  <si>
    <t>IVC 125 AB Ambohimiadana Sud Ambohimanarina</t>
  </si>
  <si>
    <t>RASOLOMANDIMBY Ny aina Malalatiana</t>
  </si>
  <si>
    <t>058</t>
  </si>
  <si>
    <t>Malala</t>
  </si>
  <si>
    <t>M-MAL</t>
  </si>
  <si>
    <t>0219</t>
  </si>
  <si>
    <t xml:space="preserve">912205003288     </t>
  </si>
  <si>
    <t>101212203472</t>
  </si>
  <si>
    <t xml:space="preserve">II Y 40 E Ampasanimalo </t>
  </si>
  <si>
    <t>RANDRIANANTENAINA Rinasoa</t>
  </si>
  <si>
    <t>059</t>
  </si>
  <si>
    <t>Rinasoa</t>
  </si>
  <si>
    <t>M-RIN</t>
  </si>
  <si>
    <t>0223</t>
  </si>
  <si>
    <t xml:space="preserve">931228007233     </t>
  </si>
  <si>
    <t>101211216125</t>
  </si>
  <si>
    <t>IVM 85 T Ankasina</t>
  </si>
  <si>
    <t>RASOARIMANANA Mirantsoa Natacha</t>
  </si>
  <si>
    <t>060</t>
  </si>
  <si>
    <t>Mirantsoa</t>
  </si>
  <si>
    <t>M-MRN</t>
  </si>
  <si>
    <t>0209</t>
  </si>
  <si>
    <t xml:space="preserve">962922002148     </t>
  </si>
  <si>
    <t>101242171170</t>
  </si>
  <si>
    <t>II P 155 Avaradoha</t>
  </si>
  <si>
    <t>RAKOTOHASIMBOLA Malalatiana Claudia</t>
  </si>
  <si>
    <t>062</t>
  </si>
  <si>
    <t>Claudia</t>
  </si>
  <si>
    <t>M-CL</t>
  </si>
  <si>
    <t>0105</t>
  </si>
  <si>
    <t xml:space="preserve">782925002778     </t>
  </si>
  <si>
    <t>103112004153</t>
  </si>
  <si>
    <t>II M44 GN Bis ANDROHIBE</t>
  </si>
  <si>
    <t>TOJO HARISOA TSIORY Eric</t>
  </si>
  <si>
    <t>063</t>
  </si>
  <si>
    <t>Tojo Eric</t>
  </si>
  <si>
    <t>M-TOE</t>
  </si>
  <si>
    <t>0314</t>
  </si>
  <si>
    <t xml:space="preserve">860725005563     </t>
  </si>
  <si>
    <t>114151010176</t>
  </si>
  <si>
    <t>ID 206 Ankadivory Ilafy</t>
  </si>
  <si>
    <t>RALAIMAHENINA Mialitiana Prisca</t>
  </si>
  <si>
    <t>064</t>
  </si>
  <si>
    <t>Prisca</t>
  </si>
  <si>
    <t>M-PRI</t>
  </si>
  <si>
    <t>0313</t>
  </si>
  <si>
    <t xml:space="preserve">972122002615     </t>
  </si>
  <si>
    <t>101252191192</t>
  </si>
  <si>
    <t>II M 66B bis A Androhibe</t>
  </si>
  <si>
    <t>RAMENA Henilantovelo</t>
  </si>
  <si>
    <t>066</t>
  </si>
  <si>
    <t>Henilanto</t>
  </si>
  <si>
    <t>M-HEN</t>
  </si>
  <si>
    <t>0312</t>
  </si>
  <si>
    <t xml:space="preserve">930211004467     </t>
  </si>
  <si>
    <t>203051002187</t>
  </si>
  <si>
    <t>69 G Bis Anosizato</t>
  </si>
  <si>
    <t>RANDRIAMBOLOLONA Onitiana Sylvia</t>
  </si>
  <si>
    <t>069</t>
  </si>
  <si>
    <t>Onitiana</t>
  </si>
  <si>
    <t>M-ON</t>
  </si>
  <si>
    <t>0304</t>
  </si>
  <si>
    <t xml:space="preserve">932406002313     </t>
  </si>
  <si>
    <t>101212209219</t>
  </si>
  <si>
    <t>IVP 81 AV Bis Ankasina 67Ha</t>
  </si>
  <si>
    <t>TSANGAMANANA Razafindradamy Nathalie Elisabeth</t>
  </si>
  <si>
    <t>070</t>
  </si>
  <si>
    <t>Elisà</t>
  </si>
  <si>
    <t>M-ELI</t>
  </si>
  <si>
    <t>0303</t>
  </si>
  <si>
    <t xml:space="preserve">892926002405     </t>
  </si>
  <si>
    <t>101252158691</t>
  </si>
  <si>
    <t>II H 106 Ter Soavimasoandro</t>
  </si>
  <si>
    <t>RANDRIAMAMPIANINA Fananntenana Julia</t>
  </si>
  <si>
    <t>072</t>
  </si>
  <si>
    <t>Julia</t>
  </si>
  <si>
    <t>M-JIA</t>
  </si>
  <si>
    <t>0501</t>
  </si>
  <si>
    <t xml:space="preserve">922412000666     </t>
  </si>
  <si>
    <t>101212203828</t>
  </si>
  <si>
    <t>II E 2 B Ambohimirary</t>
  </si>
  <si>
    <t>RAHOELISON Nomenjanahary Mbolatiana</t>
  </si>
  <si>
    <t>073</t>
  </si>
  <si>
    <t>Mbolatiana</t>
  </si>
  <si>
    <t>M-MBO</t>
  </si>
  <si>
    <t>0327</t>
  </si>
  <si>
    <t xml:space="preserve">981209001819     </t>
  </si>
  <si>
    <t>101251200972</t>
  </si>
  <si>
    <t>II E 9 R Ambohimirary</t>
  </si>
  <si>
    <t>RAHELIARISOA Justine</t>
  </si>
  <si>
    <t>074</t>
  </si>
  <si>
    <t>Justine</t>
  </si>
  <si>
    <t>M-JUS</t>
  </si>
  <si>
    <t>0335</t>
  </si>
  <si>
    <t xml:space="preserve">972315001794     </t>
  </si>
  <si>
    <t>101982097082</t>
  </si>
  <si>
    <t>II M 71 Bis Ambatomitsangana Androhibe</t>
  </si>
  <si>
    <t>RANDRIAMIHARISOA Fandresena Fitiavana</t>
  </si>
  <si>
    <t>075</t>
  </si>
  <si>
    <t>Fitiavana</t>
  </si>
  <si>
    <t>M-FIT</t>
  </si>
  <si>
    <t>0331</t>
  </si>
  <si>
    <t xml:space="preserve">952414003262     </t>
  </si>
  <si>
    <t>101242164816</t>
  </si>
  <si>
    <t xml:space="preserve">III J 102 Ter DE Anosibe </t>
  </si>
  <si>
    <t>RAVONIARIVELO Charline Claudine</t>
  </si>
  <si>
    <t>076</t>
  </si>
  <si>
    <t>Ravo Charline</t>
  </si>
  <si>
    <t>M-CHA</t>
  </si>
  <si>
    <t>0332</t>
  </si>
  <si>
    <t xml:space="preserve">973108001854     </t>
  </si>
  <si>
    <t>108072023692</t>
  </si>
  <si>
    <t>II M 70 B Androhibe</t>
  </si>
  <si>
    <t>HANTAMALALA Andrianina Sandrine</t>
  </si>
  <si>
    <t>077</t>
  </si>
  <si>
    <t>Sandrine</t>
  </si>
  <si>
    <t>M-SAN</t>
  </si>
  <si>
    <t>0334</t>
  </si>
  <si>
    <t xml:space="preserve">972322002164     </t>
  </si>
  <si>
    <t>101252191597</t>
  </si>
  <si>
    <t>RAZAKASIMBOLA Hanitra Yolande</t>
  </si>
  <si>
    <t>078</t>
  </si>
  <si>
    <t>Landy</t>
  </si>
  <si>
    <t>M-LAN</t>
  </si>
  <si>
    <t>0346</t>
  </si>
  <si>
    <t xml:space="preserve">912513000621     </t>
  </si>
  <si>
    <t>101252159488</t>
  </si>
  <si>
    <t>II K 3 E Soavimasoandro</t>
  </si>
  <si>
    <t>RANDRIAMBAOMANANA Hery Nirina</t>
  </si>
  <si>
    <t>080</t>
  </si>
  <si>
    <t>Hery</t>
  </si>
  <si>
    <t>M-HNI</t>
  </si>
  <si>
    <t>0348</t>
  </si>
  <si>
    <t xml:space="preserve">960511004096     </t>
  </si>
  <si>
    <t>117011030160</t>
  </si>
  <si>
    <t>B 1 Bis Isotry</t>
  </si>
  <si>
    <t xml:space="preserve">RAHANITRINIAINA Herinirina Sylvia </t>
  </si>
  <si>
    <t>082</t>
  </si>
  <si>
    <t>Rina</t>
  </si>
  <si>
    <t>M-HSY</t>
  </si>
  <si>
    <t>0343</t>
  </si>
  <si>
    <t xml:space="preserve">933012000820     </t>
  </si>
  <si>
    <t>312012025239</t>
  </si>
  <si>
    <t>A 103 TER Ambohitrarahagba</t>
  </si>
  <si>
    <t>RAHELIARISOA Lalanirina Marie Sylvie</t>
  </si>
  <si>
    <t>084</t>
  </si>
  <si>
    <t>Rinah</t>
  </si>
  <si>
    <t>M-LMS</t>
  </si>
  <si>
    <t>0342</t>
  </si>
  <si>
    <t xml:space="preserve">972622002350     </t>
  </si>
  <si>
    <t>101252192115</t>
  </si>
  <si>
    <t>ZOARIMANANA Maminiaina Lovasoa</t>
  </si>
  <si>
    <t>085</t>
  </si>
  <si>
    <t>Lova</t>
  </si>
  <si>
    <t>M-MLO</t>
  </si>
  <si>
    <t>0340</t>
  </si>
  <si>
    <t xml:space="preserve">832703002131     </t>
  </si>
  <si>
    <t>101232123599</t>
  </si>
  <si>
    <t>IVY 157 TER B Ampangabe Anosipatrana</t>
  </si>
  <si>
    <t>RAMAROSANDRATANA Jean Christian</t>
  </si>
  <si>
    <t>086</t>
  </si>
  <si>
    <t>Christian</t>
  </si>
  <si>
    <t>M-JC</t>
  </si>
  <si>
    <t>0326</t>
  </si>
  <si>
    <t xml:space="preserve">970612004322     </t>
  </si>
  <si>
    <t>117011029729</t>
  </si>
  <si>
    <t>AZ 75 B Anosizato Ouest</t>
  </si>
  <si>
    <t>RAKOTONDRAMARO Félicie Solonomenjanahary Tolotra</t>
  </si>
  <si>
    <t>088</t>
  </si>
  <si>
    <t>Félicie</t>
  </si>
  <si>
    <t>M-FST</t>
  </si>
  <si>
    <t>0339</t>
  </si>
  <si>
    <t xml:space="preserve">912424003626     </t>
  </si>
  <si>
    <t>101252167354</t>
  </si>
  <si>
    <t>II H 103 TER Soavimasoandro</t>
  </si>
  <si>
    <t>ANDRIAMIHAJASON Domoina Manantena</t>
  </si>
  <si>
    <t>090</t>
  </si>
  <si>
    <t>M-DMA</t>
  </si>
  <si>
    <t>0347</t>
  </si>
  <si>
    <t xml:space="preserve">902406001149     </t>
  </si>
  <si>
    <t>101212196394</t>
  </si>
  <si>
    <t>II K 3 TER Ambohidrazana Soavimasoandro</t>
  </si>
  <si>
    <t>RAKOTOARISOA Safidinirina Landrie</t>
  </si>
  <si>
    <t>091</t>
  </si>
  <si>
    <t>Landrie</t>
  </si>
  <si>
    <t>M-SLA</t>
  </si>
  <si>
    <t>0349</t>
  </si>
  <si>
    <t xml:space="preserve">920326004249     </t>
  </si>
  <si>
    <t>101981084376</t>
  </si>
  <si>
    <t>IVT 26 Tsaramasay</t>
  </si>
  <si>
    <t>ANDRIANANTENAINA Jacquelin Hubert</t>
  </si>
  <si>
    <t>092</t>
  </si>
  <si>
    <t>Jacquelin</t>
  </si>
  <si>
    <t>M-JHU</t>
  </si>
  <si>
    <t>0357</t>
  </si>
  <si>
    <t xml:space="preserve">952228004045     </t>
  </si>
  <si>
    <t>117012028406</t>
  </si>
  <si>
    <t>ASI 131 Ambodifasina</t>
  </si>
  <si>
    <t>HANTANIRINA  Vanessa</t>
  </si>
  <si>
    <t>096</t>
  </si>
  <si>
    <t>Vanessa</t>
  </si>
  <si>
    <t>M-VAN</t>
  </si>
  <si>
    <t>0352</t>
  </si>
  <si>
    <t xml:space="preserve">962405003767     </t>
  </si>
  <si>
    <t>117192012716</t>
  </si>
  <si>
    <t>IC 27 BIS Ankaraobato</t>
  </si>
  <si>
    <t>NOMENJANAHARY Narissah Clotilde</t>
  </si>
  <si>
    <t>099</t>
  </si>
  <si>
    <t>Narrisah</t>
  </si>
  <si>
    <t>M-NCL</t>
  </si>
  <si>
    <t>0355</t>
  </si>
  <si>
    <t xml:space="preserve">972101025252     </t>
  </si>
  <si>
    <t>214012102388</t>
  </si>
  <si>
    <t>VS 12 DL TER B Antsahamamy</t>
  </si>
  <si>
    <t>RAKOTOARISOA Fenitra Hasimbola Ranaivosaona</t>
  </si>
  <si>
    <t>100</t>
  </si>
  <si>
    <t>Fenitra</t>
  </si>
  <si>
    <t>M-FHR</t>
  </si>
  <si>
    <t>0360</t>
  </si>
  <si>
    <t xml:space="preserve">001108000583     </t>
  </si>
  <si>
    <t>101231172391</t>
  </si>
  <si>
    <t>IVA 77 betafo Ambohimanarina</t>
  </si>
  <si>
    <t>RAZANANIRINA Anna Christelle</t>
  </si>
  <si>
    <t>101</t>
  </si>
  <si>
    <t>Christelle</t>
  </si>
  <si>
    <t>M-ACH</t>
  </si>
  <si>
    <t>0356</t>
  </si>
  <si>
    <t xml:space="preserve">972517000254     </t>
  </si>
  <si>
    <t>101242173731</t>
  </si>
  <si>
    <t>III T 261 b Angarangarana</t>
  </si>
  <si>
    <t>HANTANIAINA Annie Gisèle</t>
  </si>
  <si>
    <t>102</t>
  </si>
  <si>
    <t>Gisèle</t>
  </si>
  <si>
    <t>M-AGI</t>
  </si>
  <si>
    <t>0224</t>
  </si>
  <si>
    <t xml:space="preserve">892913002280     </t>
  </si>
  <si>
    <t>101252154883</t>
  </si>
  <si>
    <t>II K 34 CLD Ambodivona Soavimasoandro</t>
  </si>
  <si>
    <t>SAHONDRANIRINA Hanitra Francia Albertina</t>
  </si>
  <si>
    <t>103</t>
  </si>
  <si>
    <t>Francia</t>
  </si>
  <si>
    <t>M-HFA</t>
  </si>
  <si>
    <t>0225</t>
  </si>
  <si>
    <t xml:space="preserve">733218000540     </t>
  </si>
  <si>
    <t>101242082811</t>
  </si>
  <si>
    <t>639 AB II Ambohimamory Ampitatafika</t>
  </si>
  <si>
    <t>RAHARIMBOAHANGY Hony Mirindra</t>
  </si>
  <si>
    <t>104</t>
  </si>
  <si>
    <t>Mirindra</t>
  </si>
  <si>
    <t>M-HMI</t>
  </si>
  <si>
    <t>0226</t>
  </si>
  <si>
    <t xml:space="preserve">802430002551     </t>
  </si>
  <si>
    <t>101982060825</t>
  </si>
  <si>
    <t>IVG 22R bis Ambohimiadana Avaratra</t>
  </si>
  <si>
    <t>TOVONIAINA Romuald</t>
  </si>
  <si>
    <t>107</t>
  </si>
  <si>
    <t>Romuald</t>
  </si>
  <si>
    <t>M-ROM</t>
  </si>
  <si>
    <t>0364</t>
  </si>
  <si>
    <t xml:space="preserve">940106002961     </t>
  </si>
  <si>
    <t>101251175882</t>
  </si>
  <si>
    <t>II M 14 BIS Androhibe</t>
  </si>
  <si>
    <t>ANDRIAMASINIRINA Tanjona Mickael</t>
  </si>
  <si>
    <t>108</t>
  </si>
  <si>
    <t>Tanjona</t>
  </si>
  <si>
    <t>M-TAM</t>
  </si>
  <si>
    <t>0366</t>
  </si>
  <si>
    <t xml:space="preserve">980114002363     </t>
  </si>
  <si>
    <t>101981099720</t>
  </si>
  <si>
    <t>IVA 3 O Antsahambilo Ivato</t>
  </si>
  <si>
    <t>HANITRINIALA HARIMINO SANDRATRA MANOA NANDRIANINA</t>
  </si>
  <si>
    <t>110</t>
  </si>
  <si>
    <t>Nandrianina</t>
  </si>
  <si>
    <t>M-SMN</t>
  </si>
  <si>
    <t>0374</t>
  </si>
  <si>
    <t xml:space="preserve">962920004756     </t>
  </si>
  <si>
    <t>102072021610</t>
  </si>
  <si>
    <t>C2F Atendro sabotsy Namehana</t>
  </si>
  <si>
    <t>RAZANAJATOVO Mandaniaina</t>
  </si>
  <si>
    <t>111</t>
  </si>
  <si>
    <t>Mandaniaina</t>
  </si>
  <si>
    <t>M-MDA</t>
  </si>
  <si>
    <t>0376</t>
  </si>
  <si>
    <t xml:space="preserve">860403001131     </t>
  </si>
  <si>
    <t>117071011411</t>
  </si>
  <si>
    <t>II GHZ Nanisana</t>
  </si>
  <si>
    <t>RANDRIANARIVELO Chantal</t>
  </si>
  <si>
    <t>117</t>
  </si>
  <si>
    <t>Chantal</t>
  </si>
  <si>
    <t>M-RCH</t>
  </si>
  <si>
    <t>0385</t>
  </si>
  <si>
    <t xml:space="preserve">972209001612     </t>
  </si>
  <si>
    <t>117012029643</t>
  </si>
  <si>
    <t>CM05 Bis Malaza Ampitatafika</t>
  </si>
  <si>
    <t>ANDRIAMAMPIONONA Miantaniaina Lylas</t>
  </si>
  <si>
    <t>119</t>
  </si>
  <si>
    <t>Lylas</t>
  </si>
  <si>
    <t>M-LLS</t>
  </si>
  <si>
    <t>0388</t>
  </si>
  <si>
    <t xml:space="preserve">952226000589     </t>
  </si>
  <si>
    <t>102272003378</t>
  </si>
  <si>
    <t xml:space="preserve">G23 Sabotsy  Namehana </t>
  </si>
  <si>
    <t>CINTHIA Vanessa</t>
  </si>
  <si>
    <t>122</t>
  </si>
  <si>
    <t>M-CSA</t>
  </si>
  <si>
    <t>0229</t>
  </si>
  <si>
    <t xml:space="preserve">902810005644     </t>
  </si>
  <si>
    <t>101242141736</t>
  </si>
  <si>
    <t>III S144 GB Ouest Mananjara</t>
  </si>
  <si>
    <t>RAHARIMANANA Haingonirina Prisca</t>
  </si>
  <si>
    <t>123</t>
  </si>
  <si>
    <t>Haingo</t>
  </si>
  <si>
    <t>M-HGO</t>
  </si>
  <si>
    <t>0230</t>
  </si>
  <si>
    <t xml:space="preserve">922420001045     </t>
  </si>
  <si>
    <t>101242149366</t>
  </si>
  <si>
    <t>IVZ 17 ir Ampefiloha Ambodirano</t>
  </si>
  <si>
    <t>RAVAONIRINA Louisette</t>
  </si>
  <si>
    <t>124</t>
  </si>
  <si>
    <t>Louisette</t>
  </si>
  <si>
    <t>M-LUT</t>
  </si>
  <si>
    <t>0232</t>
  </si>
  <si>
    <t xml:space="preserve">933120002640     </t>
  </si>
  <si>
    <t>101232152414</t>
  </si>
  <si>
    <t>IVG 190 Antanimena</t>
  </si>
  <si>
    <t>RAKOTOMANDIMBY Hasinanahary</t>
  </si>
  <si>
    <t>125</t>
  </si>
  <si>
    <t>Hasinanahary</t>
  </si>
  <si>
    <t>M-HSN</t>
  </si>
  <si>
    <t>0233</t>
  </si>
  <si>
    <t xml:space="preserve">800616002218     </t>
  </si>
  <si>
    <t>313151004667</t>
  </si>
  <si>
    <t>69 ter Itaosy</t>
  </si>
  <si>
    <t>RAHARIMALALA Fanomezantsoa Hasina</t>
  </si>
  <si>
    <t>126</t>
  </si>
  <si>
    <t>Hasina</t>
  </si>
  <si>
    <t>M-FHS</t>
  </si>
  <si>
    <t>0234</t>
  </si>
  <si>
    <t xml:space="preserve">942326001444     </t>
  </si>
  <si>
    <t>101232153501</t>
  </si>
  <si>
    <t>IVV 63 AR Ankazomanga Andraharo</t>
  </si>
  <si>
    <t>RAKOTONOELY Lantosoa</t>
  </si>
  <si>
    <t>130</t>
  </si>
  <si>
    <t>Lantosoa</t>
  </si>
  <si>
    <t>M-RLA</t>
  </si>
  <si>
    <t>0396</t>
  </si>
  <si>
    <t xml:space="preserve">772701002617     </t>
  </si>
  <si>
    <t>101222061577</t>
  </si>
  <si>
    <t>cité VSA/ROM Ambohipo legement 33</t>
  </si>
  <si>
    <t>RAKOTONDRAFARA Safidy Nandrianina Marcelline</t>
  </si>
  <si>
    <t>131</t>
  </si>
  <si>
    <t>M-NAN</t>
  </si>
  <si>
    <t>0398</t>
  </si>
  <si>
    <t xml:space="preserve">912609002935     </t>
  </si>
  <si>
    <t>101212198380</t>
  </si>
  <si>
    <t>IUN 93 D Bis Ankasina 67ha</t>
  </si>
  <si>
    <t>RANDRIANAMBININTSOA Johny Paul Avit</t>
  </si>
  <si>
    <t>132</t>
  </si>
  <si>
    <t>Johny</t>
  </si>
  <si>
    <t>M-JOH</t>
  </si>
  <si>
    <t>0399</t>
  </si>
  <si>
    <t xml:space="preserve">850408003317     </t>
  </si>
  <si>
    <t>201011014010</t>
  </si>
  <si>
    <t>II P 153 I AVARADOHA</t>
  </si>
  <si>
    <t>TANJONIRINA Hasina Jhonny</t>
  </si>
  <si>
    <t>133</t>
  </si>
  <si>
    <t>Hasina Jhonny</t>
  </si>
  <si>
    <t>M-THJ</t>
  </si>
  <si>
    <t>03100</t>
  </si>
  <si>
    <t xml:space="preserve">970315002244     </t>
  </si>
  <si>
    <t>101251191303</t>
  </si>
  <si>
    <t>IPA 297 Anosimasina itaosy</t>
  </si>
  <si>
    <t>RAKOTOMANGA Nirina Tefinanaharisoa</t>
  </si>
  <si>
    <t>134</t>
  </si>
  <si>
    <t>Tefy</t>
  </si>
  <si>
    <t>M-TEF</t>
  </si>
  <si>
    <t>03101</t>
  </si>
  <si>
    <t xml:space="preserve">782315000304     </t>
  </si>
  <si>
    <t>101222062516</t>
  </si>
  <si>
    <t xml:space="preserve">C24 Ambihitrarahaba </t>
  </si>
  <si>
    <t>RAHERIMALALA Tojonirina Valério</t>
  </si>
  <si>
    <t>137</t>
  </si>
  <si>
    <t>Valerio</t>
  </si>
  <si>
    <t>M-VAL</t>
  </si>
  <si>
    <t>0236</t>
  </si>
  <si>
    <t xml:space="preserve">990629001316     </t>
  </si>
  <si>
    <t>101221126713</t>
  </si>
  <si>
    <t>VS116 G Ambanidia</t>
  </si>
  <si>
    <t>RAKOTONIRINA Tolojanahary Joêl</t>
  </si>
  <si>
    <t>139</t>
  </si>
  <si>
    <t>Tolotra Joel</t>
  </si>
  <si>
    <t>M-TJO</t>
  </si>
  <si>
    <t>03115</t>
  </si>
  <si>
    <t xml:space="preserve">930815005885     </t>
  </si>
  <si>
    <t>101251177968</t>
  </si>
  <si>
    <t>FVH 01 Ambonisaha Fenoarivo</t>
  </si>
  <si>
    <t>RAHARIMANANDRAIBE Tafitasoa Mioratiana Finaritra</t>
  </si>
  <si>
    <t>143</t>
  </si>
  <si>
    <t>Miora</t>
  </si>
  <si>
    <t>M-MOI</t>
  </si>
  <si>
    <t>0708</t>
  </si>
  <si>
    <t xml:space="preserve">902315004338     </t>
  </si>
  <si>
    <t>101982079023</t>
  </si>
  <si>
    <t>IVA 114 Betafo Ambohimanarina</t>
  </si>
  <si>
    <t>RAZAFIMANDIMBY Hobiniaina Patrick</t>
  </si>
  <si>
    <t>144</t>
  </si>
  <si>
    <t>Patrick</t>
  </si>
  <si>
    <t>M-PAT</t>
  </si>
  <si>
    <t>0703</t>
  </si>
  <si>
    <t xml:space="preserve">990517003092     </t>
  </si>
  <si>
    <t>101981103492</t>
  </si>
  <si>
    <t>263 FM morondava Antehiroka</t>
  </si>
  <si>
    <t>RAKOTONIRINA MAHANDRITIANA Tsiry Ny Aina Fanantenana</t>
  </si>
  <si>
    <t>146</t>
  </si>
  <si>
    <t>Tsiry</t>
  </si>
  <si>
    <t>M-TSN</t>
  </si>
  <si>
    <t>0710</t>
  </si>
  <si>
    <t xml:space="preserve">980912003579     </t>
  </si>
  <si>
    <t>102031032747</t>
  </si>
  <si>
    <t>II K 36 MB Mahatony Soavimasoandro</t>
  </si>
  <si>
    <t>RASOARIMBOLOLONIRINA Tiana Malala</t>
  </si>
  <si>
    <t>148</t>
  </si>
  <si>
    <t>Tiana</t>
  </si>
  <si>
    <t>M-TMA</t>
  </si>
  <si>
    <t>03110</t>
  </si>
  <si>
    <t xml:space="preserve">932412000246     </t>
  </si>
  <si>
    <t>101212210833</t>
  </si>
  <si>
    <t>B 289 Andarmanalina I</t>
  </si>
  <si>
    <t>FANOMEZANJANAHARY Volatiana</t>
  </si>
  <si>
    <t>150</t>
  </si>
  <si>
    <t>Fanomezana</t>
  </si>
  <si>
    <t>M-FAV</t>
  </si>
  <si>
    <t>03116</t>
  </si>
  <si>
    <t xml:space="preserve">002428001340     </t>
  </si>
  <si>
    <t>101242193624</t>
  </si>
  <si>
    <t>07 ter DFM Morondava Antehiroka</t>
  </si>
  <si>
    <t>RAZANAMALALA Elisabeth</t>
  </si>
  <si>
    <t>151</t>
  </si>
  <si>
    <t>Elisabeth</t>
  </si>
  <si>
    <t>M-ELT</t>
  </si>
  <si>
    <t>03106</t>
  </si>
  <si>
    <t xml:space="preserve">932907003673     </t>
  </si>
  <si>
    <t>101242166266</t>
  </si>
  <si>
    <t>III M 21 BIS Andrefan’ambohijanahary</t>
  </si>
  <si>
    <t>RAKOTOMALALA Serge Lauret Antonio</t>
  </si>
  <si>
    <t>170</t>
  </si>
  <si>
    <t>Antonio</t>
  </si>
  <si>
    <t>M-ANT</t>
  </si>
  <si>
    <t>03124</t>
  </si>
  <si>
    <t xml:space="preserve">920707004485     </t>
  </si>
  <si>
    <t>101251166943</t>
  </si>
  <si>
    <t>IA 001 Ambohijanaka Ilafy</t>
  </si>
  <si>
    <t xml:space="preserve">ANDRIANJAFY Tiana Mendrika Stephanie </t>
  </si>
  <si>
    <t>173</t>
  </si>
  <si>
    <t>Stephanie</t>
  </si>
  <si>
    <t>M-STE</t>
  </si>
  <si>
    <t>03114</t>
  </si>
  <si>
    <t xml:space="preserve">002812001506     </t>
  </si>
  <si>
    <t>103172015604</t>
  </si>
  <si>
    <t>1639/1 cité 67 Ha Nord est</t>
  </si>
  <si>
    <t>RANDRIAMBELOMANANA Koloina Hantavololona Azaria</t>
  </si>
  <si>
    <t>177</t>
  </si>
  <si>
    <t>Azaria</t>
  </si>
  <si>
    <t>M-AZA</t>
  </si>
  <si>
    <t>0711</t>
  </si>
  <si>
    <t xml:space="preserve">982303002272     </t>
  </si>
  <si>
    <t>109012020067</t>
  </si>
  <si>
    <t>II F MAB BIS Antsahameva Andraisoro</t>
  </si>
  <si>
    <t>RAKOTOARIMANANA Nomenjanahary Santatriniaina</t>
  </si>
  <si>
    <t>179</t>
  </si>
  <si>
    <t>Santatriniaina</t>
  </si>
  <si>
    <t>M-NSA</t>
  </si>
  <si>
    <t>0712</t>
  </si>
  <si>
    <t xml:space="preserve">970422003752     </t>
  </si>
  <si>
    <t>101251191716</t>
  </si>
  <si>
    <t>II E 2 LW Ambatokaranana Ampasapito</t>
  </si>
  <si>
    <t>RAKOTONDRINA Hanslayn Ferantsoa Eric</t>
  </si>
  <si>
    <t>180</t>
  </si>
  <si>
    <t>Hanslayn</t>
  </si>
  <si>
    <t>M-HAN</t>
  </si>
  <si>
    <t>0713</t>
  </si>
  <si>
    <t xml:space="preserve">011002001391     </t>
  </si>
  <si>
    <t>101211256159</t>
  </si>
  <si>
    <t>IVN 84 Bis D Ankasina 67 Ha Nord</t>
  </si>
  <si>
    <t>RASOANAIVO Mendrika Safidy</t>
  </si>
  <si>
    <t>189</t>
  </si>
  <si>
    <t>Mendrika</t>
  </si>
  <si>
    <t>M-RMS</t>
  </si>
  <si>
    <t>03225</t>
  </si>
  <si>
    <t xml:space="preserve">960510004491     </t>
  </si>
  <si>
    <t>101211225482</t>
  </si>
  <si>
    <t>III F 9 TER Antohamadinika nord</t>
  </si>
  <si>
    <t>RAKOTOARIMANANA Fanomezantsoa Herizo</t>
  </si>
  <si>
    <t>193</t>
  </si>
  <si>
    <t xml:space="preserve"> Herizo</t>
  </si>
  <si>
    <t>M-RFH</t>
  </si>
  <si>
    <t>03249</t>
  </si>
  <si>
    <t xml:space="preserve">000103002175     </t>
  </si>
  <si>
    <t>101981105766</t>
  </si>
  <si>
    <t>IVL 187 A ANOSIRARAKA AMBOHIMANARINA</t>
  </si>
  <si>
    <t>RAZANAMIHAJASOA Natacha Paradis</t>
  </si>
  <si>
    <t>196</t>
  </si>
  <si>
    <t>Paradis</t>
  </si>
  <si>
    <t>M-NAP</t>
  </si>
  <si>
    <t>0503</t>
  </si>
  <si>
    <t xml:space="preserve">902328002843     </t>
  </si>
  <si>
    <t>101252154915</t>
  </si>
  <si>
    <t>II A 14 HG Amboditsiry</t>
  </si>
  <si>
    <t>ANDRIANANDRASANA Fanantenana Lovasoa</t>
  </si>
  <si>
    <t>199</t>
  </si>
  <si>
    <t>Lovasoa</t>
  </si>
  <si>
    <t>M-LOV</t>
  </si>
  <si>
    <t>0506</t>
  </si>
  <si>
    <t xml:space="preserve">002821000375     </t>
  </si>
  <si>
    <t>101982107487</t>
  </si>
  <si>
    <t>II E 93 A Tsarahonenana</t>
  </si>
  <si>
    <t>ANDRIANANTENAINA Tafita Ericah</t>
  </si>
  <si>
    <t>200</t>
  </si>
  <si>
    <t>Tafita Ericah</t>
  </si>
  <si>
    <t>M-ATE</t>
  </si>
  <si>
    <t>0715</t>
  </si>
  <si>
    <t xml:space="preserve">931111006338     </t>
  </si>
  <si>
    <t>101981088363</t>
  </si>
  <si>
    <t>BN 375 Anstimombohitra Ampitatafika</t>
  </si>
  <si>
    <t>FELANIAIKO Rojovola</t>
  </si>
  <si>
    <t>206</t>
  </si>
  <si>
    <t>Rojovola</t>
  </si>
  <si>
    <t>M-FEL</t>
  </si>
  <si>
    <t>0112</t>
  </si>
  <si>
    <t xml:space="preserve">003219001075     </t>
  </si>
  <si>
    <t>101222133967</t>
  </si>
  <si>
    <t xml:space="preserve">BT  Oudry cité Fort voyopn Mananjara </t>
  </si>
  <si>
    <t>RAZANAKINIAINA Onisoa Tahina</t>
  </si>
  <si>
    <t>207</t>
  </si>
  <si>
    <t>Onisoa</t>
  </si>
  <si>
    <t>PDFB-001</t>
  </si>
  <si>
    <t xml:space="preserve">942706004705     </t>
  </si>
  <si>
    <t>102032024726</t>
  </si>
  <si>
    <t>40M II TER B a nosy Avaratra</t>
  </si>
  <si>
    <t>ANDRIAMANIRISOA Njatotiana Fiononana</t>
  </si>
  <si>
    <t>208</t>
  </si>
  <si>
    <t>Njato</t>
  </si>
  <si>
    <t>PDFB-002</t>
  </si>
  <si>
    <t xml:space="preserve">991111003511     </t>
  </si>
  <si>
    <t>110011020720</t>
  </si>
  <si>
    <t>II D 54 A TER XE manjakaray</t>
  </si>
  <si>
    <t>RAMANDIMBISOA Ricardo</t>
  </si>
  <si>
    <t>209</t>
  </si>
  <si>
    <t>Ricardo</t>
  </si>
  <si>
    <t>PDFB-003</t>
  </si>
  <si>
    <t xml:space="preserve">990914003076     </t>
  </si>
  <si>
    <t>118331034738</t>
  </si>
  <si>
    <t>ANDRIAMBOAVONJY Solonimanda Natolotra</t>
  </si>
  <si>
    <t>Solonimanda</t>
  </si>
  <si>
    <t>M-SOL</t>
  </si>
  <si>
    <t>0325</t>
  </si>
  <si>
    <t xml:space="preserve">990309001144     </t>
  </si>
  <si>
    <t>101251205473</t>
  </si>
  <si>
    <t>II J 93 ED ivandry</t>
  </si>
  <si>
    <t>ANDRIAMIHARISOA  Faniry</t>
  </si>
  <si>
    <t>Miharisoa</t>
  </si>
  <si>
    <t>M-MIH</t>
  </si>
  <si>
    <t>0410</t>
  </si>
  <si>
    <t xml:space="preserve">960330003716     </t>
  </si>
  <si>
    <t>101231159022</t>
  </si>
  <si>
    <t>RABARISON Rajoniaina</t>
  </si>
  <si>
    <t>Rajo</t>
  </si>
  <si>
    <t>M-RRA</t>
  </si>
  <si>
    <t>0373</t>
  </si>
  <si>
    <t xml:space="preserve">880914006391     </t>
  </si>
  <si>
    <t>101241133800</t>
  </si>
  <si>
    <t>III F 84 BIS Mahamasina sud</t>
  </si>
  <si>
    <t>RASAMIMANANA Dolice</t>
  </si>
  <si>
    <t>Dolice</t>
  </si>
  <si>
    <t>M-DLC</t>
  </si>
  <si>
    <t>0389</t>
  </si>
  <si>
    <t xml:space="preserve">870913000944     </t>
  </si>
  <si>
    <t>101211182217</t>
  </si>
  <si>
    <t>IVN 84 D Ankasina</t>
  </si>
  <si>
    <t>RAZAFIHARINDRASANA Jeanne</t>
  </si>
  <si>
    <t>Jeanne</t>
  </si>
  <si>
    <t>M-JEA</t>
  </si>
  <si>
    <t>0395</t>
  </si>
  <si>
    <t xml:space="preserve">752903001412     </t>
  </si>
  <si>
    <t>101232102260</t>
  </si>
  <si>
    <t>II T 6E Betongolo</t>
  </si>
  <si>
    <t>ANDRIATOAVINIAINA Rotsy Fenomanantsoa Clara</t>
  </si>
  <si>
    <t>Clara</t>
  </si>
  <si>
    <t>M-CLA</t>
  </si>
  <si>
    <t>0701</t>
  </si>
  <si>
    <t xml:space="preserve">991020002151     </t>
  </si>
  <si>
    <t>101251206408</t>
  </si>
  <si>
    <t>ASI 406 Ambodifasina</t>
  </si>
  <si>
    <t>HAJARIMANANA Elizacielle</t>
  </si>
  <si>
    <t>Elizacielle</t>
  </si>
  <si>
    <t>M-ELC</t>
  </si>
  <si>
    <t>03123</t>
  </si>
  <si>
    <t xml:space="preserve">972224002357     </t>
  </si>
  <si>
    <t>115092020072</t>
  </si>
  <si>
    <t>352 cité Ambodin’isotry</t>
  </si>
  <si>
    <t>RAHOLIARILALA Fenitriniaina Natacha</t>
  </si>
  <si>
    <t>M-FNA</t>
  </si>
  <si>
    <t>03133</t>
  </si>
  <si>
    <t xml:space="preserve">972513000521     </t>
  </si>
  <si>
    <t>105172007054</t>
  </si>
  <si>
    <t>II J 91 LA BIS C Ivandry</t>
  </si>
  <si>
    <t>RASOANAIVO Irène</t>
  </si>
  <si>
    <t>Irène</t>
  </si>
  <si>
    <t>M-IRE</t>
  </si>
  <si>
    <t>03119</t>
  </si>
  <si>
    <t xml:space="preserve">903006002329     </t>
  </si>
  <si>
    <t>117152014106</t>
  </si>
  <si>
    <t xml:space="preserve">I VA 27 TANJOMBATO </t>
  </si>
  <si>
    <t>RAZOELINANTENAINA Santatra Jasmine Elodie</t>
  </si>
  <si>
    <t>Jasmine</t>
  </si>
  <si>
    <t>M-JAS</t>
  </si>
  <si>
    <t>03126</t>
  </si>
  <si>
    <t xml:space="preserve">972701003493     </t>
  </si>
  <si>
    <t>107252001767</t>
  </si>
  <si>
    <t>II B 99 G Ambatomainty</t>
  </si>
  <si>
    <t>RAZAFINDRANORO Andoniaina Suzanne</t>
  </si>
  <si>
    <t>suzanne</t>
  </si>
  <si>
    <t>M-SUZ</t>
  </si>
  <si>
    <t>03159</t>
  </si>
  <si>
    <t xml:space="preserve">972618002516     </t>
  </si>
  <si>
    <t>312012029455</t>
  </si>
  <si>
    <t>92 VM Saropody Tanjombato</t>
  </si>
  <si>
    <t>ANDRIAMBOLOLONA  Njaka</t>
  </si>
  <si>
    <t>Njaka</t>
  </si>
  <si>
    <t>M-BLL</t>
  </si>
  <si>
    <t>03216</t>
  </si>
  <si>
    <t xml:space="preserve">980609002962     </t>
  </si>
  <si>
    <t>101231166190</t>
  </si>
  <si>
    <t>II N 66 BIS Mahavoky Besarety</t>
  </si>
  <si>
    <t>RAKOTONIRINA Aina Joseph</t>
  </si>
  <si>
    <t>Aina Joseph</t>
  </si>
  <si>
    <t>M-AIJ</t>
  </si>
  <si>
    <t>03255</t>
  </si>
  <si>
    <t xml:space="preserve">901212002786     </t>
  </si>
  <si>
    <t>101251161216</t>
  </si>
  <si>
    <t>CM 30 mandroasoa Ilafy</t>
  </si>
  <si>
    <t>ANDRIANINA Zolalaina Patrick</t>
  </si>
  <si>
    <t>Andrianina Zo</t>
  </si>
  <si>
    <t>M-AZP</t>
  </si>
  <si>
    <t>03258</t>
  </si>
  <si>
    <t xml:space="preserve">982527002655     </t>
  </si>
  <si>
    <t>101212235786</t>
  </si>
  <si>
    <t>IVI 163 ANTANETY Ambohimanarina</t>
  </si>
  <si>
    <t>ANDRIAMIHANTASOA Rojo Stéphanie</t>
  </si>
  <si>
    <t>Rojo</t>
  </si>
  <si>
    <t>M-ROS</t>
  </si>
  <si>
    <t>0731</t>
  </si>
  <si>
    <t xml:space="preserve">982816003445     </t>
  </si>
  <si>
    <t>101982102225</t>
  </si>
  <si>
    <t>IVH 140 B Ambohimanandray Ambohimanarina</t>
  </si>
  <si>
    <t>LALAOARISOA Heriniaina</t>
  </si>
  <si>
    <t>Lalao</t>
  </si>
  <si>
    <t>M-LAL</t>
  </si>
  <si>
    <t>0311</t>
  </si>
  <si>
    <t xml:space="preserve">832929001421     </t>
  </si>
  <si>
    <t>101982064352</t>
  </si>
  <si>
    <t>IVH F1A Ambodivona Ambohimanarina</t>
  </si>
  <si>
    <t>PELAMIALY BELLA ANDROYANCE</t>
  </si>
  <si>
    <t>Bella</t>
  </si>
  <si>
    <t>M-BEL</t>
  </si>
  <si>
    <t>0702</t>
  </si>
  <si>
    <t xml:space="preserve">003212001113     </t>
  </si>
  <si>
    <t>101252313966</t>
  </si>
  <si>
    <t>II M 5 BIS A Androhibe</t>
  </si>
  <si>
    <t>TOJOMANANTSOA Nadia</t>
  </si>
  <si>
    <t>Nadia</t>
  </si>
  <si>
    <t>M-TNA</t>
  </si>
  <si>
    <t>0381</t>
  </si>
  <si>
    <t xml:space="preserve">942320001083     </t>
  </si>
  <si>
    <t>107012009331</t>
  </si>
  <si>
    <t>IVG 30 Antsahambilo Ivato</t>
  </si>
  <si>
    <t>RATRENARIVELO Tojo Sahala</t>
  </si>
  <si>
    <t>Tojo Sahala</t>
  </si>
  <si>
    <t>M-TOS</t>
  </si>
  <si>
    <t>0319</t>
  </si>
  <si>
    <t xml:space="preserve">901115000261     </t>
  </si>
  <si>
    <t>101231144022</t>
  </si>
  <si>
    <t>IVO 16 Ankorondrano Est</t>
  </si>
  <si>
    <t>NORO NIRINA NADIA</t>
  </si>
  <si>
    <t>Noro Nadia</t>
  </si>
  <si>
    <t>M-NOR</t>
  </si>
  <si>
    <t>03118</t>
  </si>
  <si>
    <t xml:space="preserve">912829001864     </t>
  </si>
  <si>
    <t>117032014899</t>
  </si>
  <si>
    <t>ATF 97 Ambaniala Itaosy</t>
  </si>
  <si>
    <t>NANTHY Charles Minizon</t>
  </si>
  <si>
    <t>Nanthy</t>
  </si>
  <si>
    <t>M-NCM</t>
  </si>
  <si>
    <t>03237</t>
  </si>
  <si>
    <t xml:space="preserve">992325002260     </t>
  </si>
  <si>
    <t>101252203087</t>
  </si>
  <si>
    <t>157 Soavimasoandro</t>
  </si>
  <si>
    <t>RAKOTOMAHAZO DINA AIMEE</t>
  </si>
  <si>
    <t>Dina</t>
  </si>
  <si>
    <t>M-DIN</t>
  </si>
  <si>
    <t>03130</t>
  </si>
  <si>
    <t xml:space="preserve">813120002133     </t>
  </si>
  <si>
    <t>101982062736</t>
  </si>
  <si>
    <t>IVX 74 Z Ankazomanga Sud</t>
  </si>
  <si>
    <t>RAKOTONIRINA NJARA FETRA JOEL</t>
  </si>
  <si>
    <t>Fetra Joël</t>
  </si>
  <si>
    <t>M-FET</t>
  </si>
  <si>
    <t>03109</t>
  </si>
  <si>
    <t xml:space="preserve">990810002407     </t>
  </si>
  <si>
    <t>105091013039</t>
  </si>
  <si>
    <t>B 182 Andrefantsena Sabotsy namehana</t>
  </si>
  <si>
    <t>LIVASOA NOMENJANAHARY Marie Lucienne</t>
  </si>
  <si>
    <t>Lucienne</t>
  </si>
  <si>
    <t>M-NML</t>
  </si>
  <si>
    <t>0382</t>
  </si>
  <si>
    <t xml:space="preserve">923005001476     </t>
  </si>
  <si>
    <t>116012018100</t>
  </si>
  <si>
    <t>09 AN Ambohipanja Ankadikely Ilafy</t>
  </si>
  <si>
    <t>RAMILIARISOA Narindra Elisah</t>
  </si>
  <si>
    <t>Narindra</t>
  </si>
  <si>
    <t>M-NAR</t>
  </si>
  <si>
    <t>03125</t>
  </si>
  <si>
    <t xml:space="preserve">962221002043     </t>
  </si>
  <si>
    <t>101232161265</t>
  </si>
  <si>
    <t>II M 94 BIS Andravoahangy Est</t>
  </si>
  <si>
    <t>RANDRIAMALALA Avitiana Antonio</t>
  </si>
  <si>
    <t>Embauche 15/11/2023</t>
  </si>
  <si>
    <t>Avitiana</t>
  </si>
  <si>
    <t>M-AVA</t>
  </si>
  <si>
    <t>03256</t>
  </si>
  <si>
    <t xml:space="preserve">940113003028     </t>
  </si>
  <si>
    <t>101251175109</t>
  </si>
  <si>
    <t>VM 91 BN Saropody Androndrakely</t>
  </si>
  <si>
    <t>RAKOTOARIMALALA Sitraka Antonnio</t>
  </si>
  <si>
    <t>Sitraka</t>
  </si>
  <si>
    <t>M-SIT</t>
  </si>
  <si>
    <t>031321</t>
  </si>
  <si>
    <t xml:space="preserve">981106002569     </t>
  </si>
  <si>
    <t>101251210959</t>
  </si>
  <si>
    <t xml:space="preserve">II E 2 ZKJ BIS Ambatokaranana </t>
  </si>
  <si>
    <t>RASOANOMENJANAHARY Melina</t>
  </si>
  <si>
    <t>Mélina</t>
  </si>
  <si>
    <t>M-MEL</t>
  </si>
  <si>
    <t>03117</t>
  </si>
  <si>
    <t xml:space="preserve">942909003978     </t>
  </si>
  <si>
    <t>101212215998</t>
  </si>
  <si>
    <t>33A Ikianja Ambohimangakely</t>
  </si>
  <si>
    <t>FILIZENE Eddy Maharante</t>
  </si>
  <si>
    <t>Filizène</t>
  </si>
  <si>
    <t>M-FIL</t>
  </si>
  <si>
    <t>0707</t>
  </si>
  <si>
    <t xml:space="preserve">961205002825     </t>
  </si>
  <si>
    <t>501011018792</t>
  </si>
  <si>
    <t>Ibis 1869/2 67 Ha Nord est</t>
  </si>
  <si>
    <t>RAFARANIAINA Navalona</t>
  </si>
  <si>
    <t>Fara Navalona</t>
  </si>
  <si>
    <t>M-RAF</t>
  </si>
  <si>
    <t>03112</t>
  </si>
  <si>
    <t xml:space="preserve">962206002308     </t>
  </si>
  <si>
    <t>101252185249</t>
  </si>
  <si>
    <t>II S33 BIS Anjanahary</t>
  </si>
  <si>
    <t>RAJAONARISAONA Toky Nantenaina</t>
  </si>
  <si>
    <t>Toky</t>
  </si>
  <si>
    <t>M-RTN</t>
  </si>
  <si>
    <t>03227</t>
  </si>
  <si>
    <t xml:space="preserve">900922001785     </t>
  </si>
  <si>
    <t>101251161066</t>
  </si>
  <si>
    <t>II K 13 BIS Avaratr’akatso</t>
  </si>
  <si>
    <t>HERINAVALONA Feno Elisà</t>
  </si>
  <si>
    <t>Embauche 20/12/2023</t>
  </si>
  <si>
    <t>Feno</t>
  </si>
  <si>
    <t>M-ELS</t>
  </si>
  <si>
    <t>0391</t>
  </si>
  <si>
    <t xml:space="preserve">952708003188     </t>
  </si>
  <si>
    <t>107252001663</t>
  </si>
  <si>
    <t>II B 136 A D Manjakaray</t>
  </si>
  <si>
    <t>ANDRIAMBOLOLOMIHAJA Ny Anjarafitahiana Nathanaël</t>
  </si>
  <si>
    <t>Fitahiana</t>
  </si>
  <si>
    <t>M-AFI</t>
  </si>
  <si>
    <t>0705</t>
  </si>
  <si>
    <t xml:space="preserve">990824002638     </t>
  </si>
  <si>
    <t>101981104398</t>
  </si>
  <si>
    <t>IVI 107 L AMBOHIMANARINA</t>
  </si>
  <si>
    <t xml:space="preserve">RANDRIAMANANTENA Tojosoa Mireille </t>
  </si>
  <si>
    <t>Mireille</t>
  </si>
  <si>
    <t>M-MIR</t>
  </si>
  <si>
    <t>03128</t>
  </si>
  <si>
    <t xml:space="preserve">943128002595     </t>
  </si>
  <si>
    <t>101252180796</t>
  </si>
  <si>
    <t>031384 D Soaniadanana Sabotsy namehan</t>
  </si>
  <si>
    <t>MIANDRIZARA Finaritra Zita Caroline</t>
  </si>
  <si>
    <t>0305</t>
  </si>
  <si>
    <t>Caroline</t>
  </si>
  <si>
    <t>M-CAR</t>
  </si>
  <si>
    <t>03131</t>
  </si>
  <si>
    <t xml:space="preserve">913116002939     </t>
  </si>
  <si>
    <t>103152015914</t>
  </si>
  <si>
    <t xml:space="preserve">IVS 135 Ankadifotsy </t>
  </si>
  <si>
    <t>FANIRINOMENJANAHARY Mélanie Avotriniaina</t>
  </si>
  <si>
    <t>0306</t>
  </si>
  <si>
    <t>Mélanie</t>
  </si>
  <si>
    <t>M-FAM</t>
  </si>
  <si>
    <t>03213</t>
  </si>
  <si>
    <t xml:space="preserve">982502001513     </t>
  </si>
  <si>
    <t>101982100453</t>
  </si>
  <si>
    <t>IVF 1A Ambodihady Ambohimanarina</t>
  </si>
  <si>
    <t>AMBININTSOA Feno Tokiniaina</t>
  </si>
  <si>
    <t>0307</t>
  </si>
  <si>
    <t>Feno Toky</t>
  </si>
  <si>
    <t>M-TOK</t>
  </si>
  <si>
    <t>0706</t>
  </si>
  <si>
    <t xml:space="preserve">990601002466     </t>
  </si>
  <si>
    <t>102301036741</t>
  </si>
  <si>
    <t>IIE 34 AD Ankadindramamy</t>
  </si>
  <si>
    <t>RASOAMAVO Harinantenainasoa Zouzou Nicole</t>
  </si>
  <si>
    <t>Nicole</t>
  </si>
  <si>
    <t>M-HZN</t>
  </si>
  <si>
    <t>0338</t>
  </si>
  <si>
    <t xml:space="preserve">942517003134     </t>
  </si>
  <si>
    <t>117332004130</t>
  </si>
  <si>
    <t>SV 98 B Ambodirano Anosizato</t>
  </si>
  <si>
    <t>RANALIMANANA Tiavina Tigana Claudio</t>
  </si>
  <si>
    <t>0309</t>
  </si>
  <si>
    <t>Tigana</t>
  </si>
  <si>
    <t>M-TIG</t>
  </si>
  <si>
    <t>03251</t>
  </si>
  <si>
    <t xml:space="preserve">021007000818     </t>
  </si>
  <si>
    <t>101231177669</t>
  </si>
  <si>
    <t>III F 37 ter Antohamadinika</t>
  </si>
  <si>
    <t>RASOAVELONORO Nirina Claudine</t>
  </si>
  <si>
    <t>0310</t>
  </si>
  <si>
    <t>Nirina</t>
  </si>
  <si>
    <t>M-RNC</t>
  </si>
  <si>
    <t>03259</t>
  </si>
  <si>
    <t xml:space="preserve">952520003246     </t>
  </si>
  <si>
    <t>101232157122</t>
  </si>
  <si>
    <t xml:space="preserve">IVO 216 Ankorondrana Ouest </t>
  </si>
  <si>
    <t>NY MANDA Sarobidy</t>
  </si>
  <si>
    <t>Sarobidy</t>
  </si>
  <si>
    <t>M-SAR</t>
  </si>
  <si>
    <t>03254</t>
  </si>
  <si>
    <t xml:space="preserve">000301002922     </t>
  </si>
  <si>
    <t>110011020675</t>
  </si>
  <si>
    <t>IVP 208 Ankadifotsy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</si>
  <si>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 xml:space="preserve">: </t>
    </r>
  </si>
  <si>
    <t>{JOURS_OUVRABLES}</t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</si>
  <si>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</t>
    </r>
    <r>
      <rPr>
        <charset val="1"/>
        <family val="2"/>
        <sz val="10"/>
        <rFont val="Calibri"/>
      </rPr>
      <t>:</t>
    </r>
  </si>
  <si>
    <t>{JOURS_OUVRES}</t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</si>
  <si>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 </t>
    </r>
    <r>
      <rPr>
        <charset val="1"/>
        <family val="2"/>
        <sz val="10"/>
        <rFont val="Calibri"/>
      </rPr>
      <t>:</t>
    </r>
  </si>
  <si>
    <t>{JOURS_CALENDAIRES}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</si>
  <si>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 </t>
    </r>
    <r>
      <rPr>
        <charset val="1"/>
        <family val="2"/>
        <sz val="10"/>
        <rFont val="Calibri"/>
      </rPr>
      <t xml:space="preserve">: </t>
    </r>
  </si>
  <si>
    <t>{FONCTION_NAME}</t>
  </si>
  <si>
    <t>{DATE_DEBUT}</t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</si>
  <si>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</t>
    </r>
    <r>
      <rPr>
        <charset val="1"/>
        <family val="2"/>
        <sz val="10"/>
        <rFont val="Calibri"/>
      </rPr>
      <t>:</t>
    </r>
  </si>
  <si>
    <t>{DATE_FIN}</t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</si>
  <si>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</t>
    </r>
    <r>
      <rPr>
        <charset val="1"/>
        <family val="2"/>
        <sz val="10"/>
        <rFont val="Calibri"/>
      </rPr>
      <t xml:space="preserve">: 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</si>
  <si>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</t>
    </r>
    <r>
      <rPr>
        <charset val="1"/>
        <family val="2"/>
        <sz val="10"/>
        <rFont val="Calibri"/>
      </rPr>
      <t xml:space="preserve">:  </t>
    </r>
  </si>
  <si>
    <r>
      <rPr>
        <b/>
        <u/>
        <charset val="1"/>
        <family val="2"/>
        <sz val="10"/>
        <rFont val="Calibri"/>
      </rPr>
      <t>Date d'embauche</t>
    </r>
    <r>
      <rPr>
        <b/>
        <charset val="1"/>
        <family val="2"/>
        <sz val="10"/>
        <rFont val="Calibri"/>
      </rPr>
      <t xml:space="preserve"> </t>
    </r>
    <r>
      <rPr>
        <charset val="1"/>
        <family val="2"/>
        <sz val="10"/>
        <rFont val="Calibri"/>
      </rPr>
      <t xml:space="preserve">: </t>
    </r>
  </si>
  <si>
    <t>{DATE_DEBAUCHE}</t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</si>
  <si>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</t>
    </r>
    <r>
      <rPr>
        <charset val="1"/>
        <family val="2"/>
        <sz val="10"/>
        <rFont val="Calibri"/>
      </rPr>
      <t xml:space="preserve">:  </t>
    </r>
  </si>
  <si>
    <t>{CLASSIFICATION}</t>
  </si>
  <si>
    <t>{CONTRAT}</t>
  </si>
  <si>
    <t xml:space="preserve">               Exceptionnelles</t>
  </si>
  <si>
    <t xml:space="preserve">               Gratifications</t>
  </si>
  <si>
    <t xml:space="preserve">               Fonction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</si>
</sst>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_ ;[RED]-0.0 "/>
    <numFmt numFmtId="165" formatCode="dd/mm/yyyy"/>
    <numFmt numFmtId="166" formatCode="_-* #,##0 _€_-;-* #,##0 _€_-;_-* -?? _€_-;_-@_-"/>
    <numFmt numFmtId="167" formatCode="#,##0.00_ ;[RED]-#,##0.00 "/>
    <numFmt numFmtId="168" formatCode="[$-40C]mmm-yy"/>
    <numFmt numFmtId="169" formatCode="[$-40C]#,##0.00"/>
    <numFmt numFmtId="170" formatCode="_-* #,##0.00 _€_-;-* #,##0.00 _€_-;_-* -?? _€_-;_-@_-"/>
    <numFmt numFmtId="171" formatCode="0 %"/>
    <numFmt numFmtId="172" formatCode="#,##0_ ;-#,##0 "/>
  </numFmts>
  <fonts count="26" x14ac:knownFonts="1">
    <font>
      <color theme="1"/>
      <family val="2"/>
      <scheme val="minor"/>
      <sz val="11"/>
      <name val="Calibri"/>
    </font>
    <font>
      <charset val="1"/>
      <family val="2"/>
      <sz val="10"/>
      <name val="Calibri"/>
    </font>
    <font>
      <b/>
      <charset val="1"/>
      <family val="2"/>
      <sz val="10"/>
      <name val="Calibri"/>
    </font>
    <font>
      <u/>
      <charset val="1"/>
      <family val="2"/>
      <sz val="10"/>
      <name val="Calibri"/>
    </font>
    <font>
      <b/>
      <u/>
      <charset val="1"/>
      <family val="2"/>
      <sz val="10"/>
      <name val="Calibri"/>
    </font>
    <font>
      <charset val="1"/>
      <family val="2"/>
      <sz val="10"/>
      <name val="Arial"/>
    </font>
    <font>
      <charset val="1"/>
      <color rgb="FF333333"/>
      <family val="2"/>
      <sz val="11"/>
      <name val="Calibri"/>
    </font>
    <font>
      <charset val="1"/>
      <family val="2"/>
      <sz val="14"/>
      <name val="Arial"/>
    </font>
    <font>
      <b/>
      <u/>
      <charset val="1"/>
      <family val="2"/>
      <sz val="22"/>
      <name val="Arial"/>
    </font>
    <font>
      <b/>
      <charset val="1"/>
      <family val="2"/>
      <sz val="10"/>
      <name val="Arial"/>
    </font>
    <font>
      <charset val="1"/>
      <family val="2"/>
      <sz val="8"/>
      <name val="Arial"/>
    </font>
    <font>
      <i/>
      <charset val="1"/>
      <family val="2"/>
      <sz val="10"/>
      <name val="Arial"/>
    </font>
    <font>
      <charset val="1"/>
      <family val="2"/>
      <sz val="9"/>
      <name val="Arial"/>
    </font>
    <font>
      <charset val="1"/>
      <color rgb="FF333333"/>
      <sz val="11"/>
      <name val="Arial"/>
    </font>
    <font>
      <charset val="1"/>
      <color rgb="FF000000"/>
      <family val="2"/>
      <sz val="10"/>
      <name val="Arial"/>
    </font>
    <font>
      <b/>
      <charset val="1"/>
      <color rgb="FF333333"/>
      <family val="2"/>
      <sz val="11"/>
      <name val="Calibri"/>
    </font>
    <font>
      <charset val="1"/>
      <family val="2"/>
      <sz val="11"/>
      <name val="Calibri"/>
    </font>
    <font>
      <charset val="1"/>
      <color rgb="FFFF4000"/>
      <family val="2"/>
      <sz val="11"/>
      <name val="Calibri"/>
    </font>
    <font>
      <b/>
      <charset val="1"/>
      <color rgb="FFFFFFFF"/>
      <family val="2"/>
      <sz val="10"/>
      <name val="Arial"/>
    </font>
    <font>
      <charset val="1"/>
      <color rgb="FFFFFFFF"/>
      <family val="2"/>
      <sz val="10"/>
      <name val="Arial"/>
    </font>
    <font>
      <charset val="1"/>
      <color rgb="FFFFFFFF"/>
      <family val="2"/>
      <sz val="11"/>
      <name val="Calibri"/>
    </font>
    <font>
      <charset val="1"/>
      <sz val="10"/>
      <name val="Arial"/>
    </font>
    <font>
      <charset val="1"/>
      <sz val="9"/>
      <name val="Arial"/>
    </font>
    <font>
      <b/>
      <charset val="1"/>
      <color rgb="FFBF0041"/>
      <family val="2"/>
      <sz val="10"/>
      <name val="Arial"/>
    </font>
    <font>
      <family val="2"/>
      <sz val="10"/>
      <name val="Calibri"/>
    </font>
    <font>
      <b/>
      <family val="2"/>
      <sz val="10"/>
      <name val="Calibri"/>
    </font>
  </fonts>
  <fills count="40">
    <fill>
      <patternFill patternType="none"/>
    </fill>
    <fill>
      <patternFill patternType="gray125"/>
    </fill>
    <fill>
      <patternFill patternType="solid">
        <fgColor rgb="FFFFFFD7"/>
        <bgColor rgb="FFF6F9D4"/>
      </patternFill>
    </fill>
    <fill>
      <patternFill patternType="solid">
        <fgColor rgb="FF77BC65"/>
        <bgColor rgb="FF92D050"/>
      </patternFill>
    </fill>
    <fill>
      <patternFill patternType="solid">
        <fgColor rgb="FFFFCC00"/>
        <bgColor rgb="FFFFBF00"/>
      </patternFill>
    </fill>
    <fill>
      <patternFill patternType="solid">
        <fgColor rgb="FFCCCCCC"/>
        <bgColor rgb="FFB4C7DC"/>
      </patternFill>
    </fill>
    <fill>
      <patternFill patternType="solid">
        <fgColor rgb="FFFF99CC"/>
        <bgColor rgb="FFFFA6A6"/>
      </patternFill>
    </fill>
    <fill>
      <patternFill patternType="solid">
        <fgColor rgb="FF33CCCC"/>
        <bgColor rgb="FF00CCFF"/>
      </patternFill>
    </fill>
    <fill>
      <patternFill patternType="solid">
        <fgColor rgb="FF800080"/>
        <bgColor rgb="FF660066"/>
      </patternFill>
    </fill>
    <fill>
      <patternFill patternType="solid">
        <fgColor rgb="FFFF6600"/>
        <bgColor rgb="FFFF4000"/>
      </patternFill>
    </fill>
    <fill>
      <patternFill patternType="solid">
        <fgColor rgb="FF008000"/>
        <bgColor rgb="FF339966"/>
      </patternFill>
    </fill>
    <fill>
      <patternFill patternType="solid">
        <fgColor rgb="FF99CCFF"/>
        <bgColor rgb="FF9FC5E8"/>
      </patternFill>
    </fill>
    <fill>
      <patternFill patternType="solid">
        <fgColor rgb="FFFFFFA6"/>
        <bgColor rgb="FFFFFF99"/>
      </patternFill>
    </fill>
    <fill>
      <patternFill patternType="solid">
        <fgColor rgb="FFFFE994"/>
        <bgColor rgb="FFE8F2A1"/>
      </patternFill>
    </fill>
    <fill>
      <patternFill patternType="solid">
        <fgColor rgb="FFF6F9D4"/>
        <bgColor rgb="FFFFF5CE"/>
      </patternFill>
    </fill>
    <fill>
      <patternFill patternType="solid">
        <fgColor rgb="FFFFFF00"/>
        <bgColor rgb="FFFFD428"/>
      </patternFill>
    </fill>
    <fill>
      <patternFill patternType="solid">
        <fgColor rgb="FF99CC00"/>
        <bgColor rgb="FF92D050"/>
      </patternFill>
    </fill>
    <fill>
      <patternFill patternType="solid">
        <fgColor rgb="FFFFFF99"/>
        <bgColor rgb="FFFFFFA6"/>
      </patternFill>
    </fill>
    <fill>
      <patternFill patternType="solid">
        <fgColor rgb="FFFFD428"/>
        <bgColor rgb="FFFFCC00"/>
      </patternFill>
    </fill>
    <fill>
      <patternFill patternType="solid">
        <fgColor rgb="FF729FCF"/>
        <bgColor rgb="FF999999"/>
      </patternFill>
    </fill>
    <fill>
      <patternFill patternType="solid">
        <fgColor rgb="FFB4C7DC"/>
        <bgColor rgb="FF9FC5E8"/>
      </patternFill>
    </fill>
    <fill>
      <patternFill patternType="solid">
        <fgColor rgb="FFA7074B"/>
        <bgColor rgb="FFBF0041"/>
      </patternFill>
    </fill>
    <fill>
      <patternFill patternType="solid">
        <fgColor rgb="FFFFAA95"/>
        <bgColor rgb="FFFFA6A6"/>
      </patternFill>
    </fill>
    <fill>
      <patternFill patternType="solid">
        <fgColor rgb="FF993300"/>
        <bgColor rgb="FF800000"/>
      </patternFill>
    </fill>
    <fill>
      <patternFill patternType="solid">
        <fgColor rgb="FFFFBF00"/>
        <bgColor rgb="FFFFCC00"/>
      </patternFill>
    </fill>
    <fill>
      <patternFill patternType="solid">
        <fgColor rgb="FFFF8080"/>
        <bgColor rgb="FFFF99CC"/>
      </patternFill>
    </fill>
    <fill>
      <patternFill patternType="solid">
        <fgColor rgb="FFFFDE59"/>
        <bgColor rgb="FFFFD428"/>
      </patternFill>
    </fill>
    <fill>
      <patternFill patternType="solid">
        <fgColor rgb="FF00CCFF"/>
        <bgColor rgb="FF33CCCC"/>
      </patternFill>
    </fill>
    <fill>
      <patternFill patternType="solid">
        <fgColor rgb="FFFFD7D7"/>
        <bgColor rgb="FFFFD8CE"/>
      </patternFill>
    </fill>
    <fill>
      <patternFill patternType="solid">
        <fgColor rgb="FFE8F2A1"/>
        <bgColor rgb="FFFFE994"/>
      </patternFill>
    </fill>
    <fill>
      <patternFill patternType="solid">
        <fgColor rgb="FFFFA6A6"/>
        <bgColor rgb="FFFFAA95"/>
      </patternFill>
    </fill>
    <fill>
      <patternFill patternType="solid">
        <fgColor rgb="FFBBE33D"/>
        <bgColor rgb="FFD4EA6B"/>
      </patternFill>
    </fill>
    <fill>
      <patternFill patternType="solid">
        <fgColor rgb="FFFFF5CE"/>
        <bgColor rgb="FFF6F9D4"/>
      </patternFill>
    </fill>
    <fill>
      <patternFill patternType="solid">
        <fgColor rgb="FFCC99FF"/>
        <bgColor rgb="FFD5A6BD"/>
      </patternFill>
    </fill>
    <fill>
      <patternFill patternType="solid">
        <fgColor rgb="FFDEE6EF"/>
        <bgColor rgb="FFF6F9D4"/>
      </patternFill>
    </fill>
    <fill>
      <patternFill patternType="solid">
        <fgColor rgb="FF999999"/>
        <bgColor rgb="FF729FCF"/>
      </patternFill>
    </fill>
    <fill>
      <patternFill patternType="solid">
        <fgColor rgb="FFFFFFFF"/>
        <bgColor rgb="FFFFFFD7"/>
      </patternFill>
    </fill>
    <fill>
      <patternFill patternType="solid">
        <fgColor rgb="FFFFDBB6"/>
        <bgColor rgb="FFFFD8CE"/>
      </patternFill>
    </fill>
    <fill>
      <patternFill patternType="solid">
        <fgColor rgb="FFFFD8CE"/>
        <bgColor rgb="FFFFD7D7"/>
      </patternFill>
    </fill>
    <fill>
      <patternFill patternType="solid">
        <fgColor rgb="FFD4EA6B"/>
        <bgColor rgb="FFBBE33D"/>
      </patternFill>
    </fill>
  </fills>
  <borders count="38">
    <border>
      <left/>
      <right/>
      <top/>
      <bottom/>
      <diagonal/>
    </border>
    <border>
      <left style="thin">
        <color rgb="FF003366"/>
      </left>
      <right/>
      <top/>
      <bottom/>
      <diagonal/>
    </border>
    <border>
      <left style="thin">
        <color rgb="FF003366"/>
      </left>
      <right/>
      <top style="medium"/>
      <bottom/>
      <diagonal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 style="thin"/>
      <right style="thin"/>
      <top style="thin"/>
      <bottom style="medium"/>
      <diagonal/>
    </border>
    <border>
      <left style="thin">
        <color rgb="FF003366"/>
      </left>
      <right/>
      <top/>
      <bottom style="medium"/>
      <diagonal/>
    </border>
    <border>
      <left/>
      <right/>
      <top/>
      <bottom style="medium"/>
      <diagonal/>
    </border>
    <border>
      <left/>
      <right style="medium"/>
      <top/>
      <bottom style="medium"/>
      <diagonal/>
    </border>
    <border>
      <left style="thin">
        <color rgb="FF003366"/>
      </left>
      <right style="thin"/>
      <top style="medium"/>
      <bottom style="thin"/>
      <diagonal/>
    </border>
    <border>
      <left style="thin"/>
      <right style="thin"/>
      <top style="medium"/>
      <bottom style="thin"/>
      <diagonal/>
    </border>
    <border>
      <left style="thin"/>
      <right/>
      <top style="medium"/>
      <bottom style="thin"/>
      <diagonal/>
    </border>
    <border>
      <left style="thin"/>
      <right style="medium"/>
      <top style="medium"/>
      <bottom style="thin"/>
      <diagonal/>
    </border>
    <border>
      <left style="medium"/>
      <right style="thin"/>
      <top style="medium"/>
      <bottom style="thin"/>
      <diagonal/>
    </border>
    <border>
      <left style="thin">
        <color rgb="FF003366"/>
      </left>
      <right style="thin"/>
      <top style="thin"/>
      <bottom/>
      <diagonal/>
    </border>
    <border>
      <left style="thin"/>
      <right style="thin"/>
      <top style="thin"/>
      <bottom/>
      <diagonal/>
    </border>
    <border>
      <left style="medium"/>
      <right style="thin"/>
      <top style="thin"/>
      <bottom/>
      <diagonal/>
    </border>
    <border>
      <left style="thin">
        <color rgb="FF003366"/>
      </left>
      <right style="thin"/>
      <top/>
      <bottom/>
      <diagonal/>
    </border>
    <border>
      <left style="thin"/>
      <right style="thin"/>
      <top/>
      <bottom/>
      <diagonal/>
    </border>
    <border>
      <left style="medium"/>
      <right style="thin"/>
      <top/>
      <bottom/>
      <diagonal/>
    </border>
    <border>
      <left style="thin">
        <color rgb="FF003366"/>
      </left>
      <right style="thin"/>
      <top/>
      <bottom style="thin"/>
      <diagonal/>
    </border>
    <border>
      <left style="thin"/>
      <right style="thin"/>
      <top/>
      <bottom style="thin"/>
      <diagonal/>
    </border>
    <border>
      <left style="medium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/>
      <bottom/>
      <diagonal/>
    </border>
    <border>
      <left style="thin"/>
      <right style="medium"/>
      <top/>
      <bottom style="thin"/>
      <diagonal/>
    </border>
    <border>
      <left style="thin">
        <color rgb="FF003366"/>
      </left>
      <right/>
      <top style="thin"/>
      <bottom/>
      <diagonal/>
    </border>
    <border>
      <left style="thin"/>
      <right/>
      <top style="thin"/>
      <bottom/>
      <diagonal/>
    </border>
    <border>
      <left style="medium"/>
      <right/>
      <top style="thin"/>
      <bottom/>
      <diagonal/>
    </border>
    <border>
      <left style="thin"/>
      <right/>
      <top/>
      <bottom/>
      <diagonal/>
    </border>
    <border>
      <left style="medium"/>
      <right/>
      <top/>
      <bottom/>
      <diagonal/>
    </border>
    <border>
      <left/>
      <right style="thin"/>
      <top/>
      <bottom style="medium"/>
      <diagonal/>
    </border>
    <border>
      <left style="thin"/>
      <right/>
      <top/>
      <bottom style="medium"/>
      <diagonal/>
    </border>
    <border>
      <left style="medium"/>
      <right/>
      <top/>
      <bottom style="medium"/>
      <diagonal/>
    </border>
    <border>
      <left style="thin"/>
      <right style="thin"/>
      <top style="thin"/>
      <bottom style="thin"/>
      <diagonal/>
    </border>
    <border>
      <left style="thin"/>
      <right/>
      <top/>
      <bottom style="thin"/>
      <diagonal/>
    </border>
  </borders>
  <cellStyleXfs count="1">
    <xf numFmtId="0" fontId="0" fillId="0" borderId="0"/>
  </cellStyleXfs>
  <cellXfs count="293">
    <xf numFmtId="0" fontId="0" fillId="0" borderId="0" xfId="0"/>
    <xf numFmtId="0" fontId="1" fillId="0" borderId="1" xfId="0" applyFont="1" applyBorder="1" applyAlignment="1">
      <alignment vertical="bottom"/>
    </xf>
    <xf numFmtId="0" fontId="1" fillId="0" borderId="0" xfId="0" applyFont="1" applyAlignment="1">
      <alignment vertical="bottom"/>
    </xf>
    <xf numFmtId="0" fontId="1" fillId="0" borderId="0" xfId="0" applyFont="1" applyAlignment="1">
      <alignment vertical="bottom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bottom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bottom"/>
    </xf>
    <xf numFmtId="0" fontId="3" fillId="0" borderId="0" xfId="0" applyFont="1" applyAlignment="1">
      <alignment horizontal="left" vertical="bottom"/>
    </xf>
    <xf numFmtId="0" fontId="4" fillId="0" borderId="2" xfId="0" applyFont="1" applyBorder="1" applyAlignment="1">
      <alignment vertical="bottom"/>
    </xf>
    <xf numFmtId="0" fontId="1" fillId="0" borderId="3" xfId="0" applyFont="1" applyBorder="1" applyAlignment="1">
      <alignment vertical="bottom"/>
    </xf>
    <xf numFmtId="0" fontId="4" fillId="0" borderId="3" xfId="0" applyFont="1" applyBorder="1" applyAlignment="1">
      <alignment vertical="bottom"/>
    </xf>
    <xf numFmtId="0" fontId="1" fillId="0" borderId="4" xfId="0" applyFont="1" applyBorder="1" applyAlignment="1">
      <alignment horizontal="left" vertical="bottom" wrapText="1"/>
    </xf>
    <xf numFmtId="0" fontId="4" fillId="0" borderId="1" xfId="0" applyFont="1" applyBorder="1" applyAlignment="1">
      <alignment vertical="bottom"/>
    </xf>
    <xf numFmtId="0" fontId="4" fillId="0" borderId="0" xfId="0" applyFont="1" applyAlignment="1">
      <alignment vertical="bottom"/>
    </xf>
    <xf numFmtId="0" fontId="1" fillId="0" borderId="5" xfId="0" applyFont="1" applyBorder="1" applyAlignment="1">
      <alignment horizontal="left" vertical="bottom" wrapText="1"/>
    </xf>
    <xf numFmtId="164" fontId="5" fillId="0" borderId="6" xfId="0" applyNumberFormat="1" applyFont="1" applyBorder="1" applyAlignment="1">
      <alignment vertical="bottom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bottom"/>
    </xf>
    <xf numFmtId="0" fontId="4" fillId="0" borderId="0" xfId="0" applyFont="1" applyAlignment="1">
      <alignment horizontal="left" vertical="top"/>
    </xf>
    <xf numFmtId="165" fontId="1" fillId="0" borderId="5" xfId="0" applyNumberFormat="1" applyFont="1" applyBorder="1" applyAlignment="1">
      <alignment horizontal="left" vertical="bottom" wrapText="1"/>
    </xf>
    <xf numFmtId="0" fontId="6" fillId="0" borderId="0" xfId="0" applyFont="1" applyAlignment="1">
      <alignment vertical="bottom"/>
    </xf>
    <xf numFmtId="0" fontId="4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bottom"/>
    </xf>
    <xf numFmtId="0" fontId="1" fillId="0" borderId="5" xfId="0" applyFont="1" applyBorder="1" applyAlignment="1">
      <alignment vertical="bottom" wrapText="1"/>
    </xf>
    <xf numFmtId="0" fontId="4" fillId="0" borderId="7" xfId="0" applyFont="1" applyBorder="1" applyAlignment="1">
      <alignment vertical="bottom"/>
    </xf>
    <xf numFmtId="0" fontId="1" fillId="0" borderId="8" xfId="0" applyFont="1" applyBorder="1" applyAlignment="1">
      <alignment vertical="bottom"/>
    </xf>
    <xf numFmtId="0" fontId="4" fillId="0" borderId="8" xfId="0" applyFont="1" applyBorder="1" applyAlignment="1">
      <alignment vertical="bottom"/>
    </xf>
    <xf numFmtId="0" fontId="1" fillId="0" borderId="9" xfId="0" applyFont="1" applyBorder="1" applyAlignment="1">
      <alignment vertical="bottom" wrapText="1"/>
    </xf>
    <xf numFmtId="0" fontId="1" fillId="0" borderId="10" xfId="0" applyFont="1" applyBorder="1" applyAlignment="1">
      <alignment horizontal="center" vertical="bottom"/>
    </xf>
    <xf numFmtId="0" fontId="1" fillId="0" borderId="11" xfId="0" applyFont="1" applyBorder="1" applyAlignment="1">
      <alignment horizontal="center" vertical="bottom"/>
    </xf>
    <xf numFmtId="0" fontId="1" fillId="0" borderId="12" xfId="0" applyFont="1" applyBorder="1" applyAlignment="1">
      <alignment horizontal="center" vertical="bottom"/>
    </xf>
    <xf numFmtId="0" fontId="1" fillId="0" borderId="13" xfId="0" applyFont="1" applyBorder="1" applyAlignment="1">
      <alignment horizontal="center" vertical="bottom" wrapText="1"/>
    </xf>
    <xf numFmtId="0" fontId="1" fillId="0" borderId="14" xfId="0" applyFont="1" applyBorder="1" applyAlignment="1">
      <alignment horizontal="center" vertical="bottom"/>
    </xf>
    <xf numFmtId="0" fontId="2" fillId="0" borderId="15" xfId="0" applyFont="1" applyBorder="1" applyAlignment="1">
      <alignment vertical="bottom"/>
    </xf>
    <xf numFmtId="0" fontId="1" fillId="0" borderId="16" xfId="0" applyFont="1" applyBorder="1" applyAlignment="1">
      <alignment horizontal="center" vertical="bottom"/>
    </xf>
    <xf numFmtId="166" fontId="1" fillId="0" borderId="16" xfId="0" applyNumberFormat="1" applyFont="1" applyBorder="1" applyAlignment="1">
      <alignment vertical="bottom"/>
    </xf>
    <xf numFmtId="0" fontId="1" fillId="0" borderId="16" xfId="0" applyFont="1" applyBorder="1" applyAlignment="1">
      <alignment vertical="bottom"/>
    </xf>
    <xf numFmtId="0" fontId="2" fillId="0" borderId="17" xfId="0" applyFont="1" applyBorder="1" applyAlignment="1">
      <alignment vertical="bottom"/>
    </xf>
    <xf numFmtId="0" fontId="2" fillId="0" borderId="18" xfId="0" applyFont="1" applyBorder="1" applyAlignment="1">
      <alignment vertical="bottom" wrapText="1"/>
    </xf>
    <xf numFmtId="0" fontId="1" fillId="0" borderId="19" xfId="0" applyFont="1" applyBorder="1" applyAlignment="1">
      <alignment horizontal="center" vertical="bottom"/>
    </xf>
    <xf numFmtId="166" fontId="1" fillId="0" borderId="19" xfId="0" applyNumberFormat="1" applyFont="1" applyBorder="1" applyAlignment="1">
      <alignment vertical="bottom"/>
    </xf>
    <xf numFmtId="0" fontId="1" fillId="0" borderId="19" xfId="0" applyFont="1" applyBorder="1" applyAlignment="1">
      <alignment vertical="bottom"/>
    </xf>
    <xf numFmtId="0" fontId="2" fillId="0" borderId="20" xfId="0" applyFont="1" applyBorder="1" applyAlignment="1">
      <alignment vertical="bottom" wrapText="1"/>
    </xf>
    <xf numFmtId="0" fontId="1" fillId="0" borderId="18" xfId="0" applyFont="1" applyBorder="1" applyAlignment="1">
      <alignment vertical="bottom" wrapText="1"/>
    </xf>
    <xf numFmtId="0" fontId="1" fillId="0" borderId="20" xfId="0" applyFont="1" applyBorder="1" applyAlignment="1">
      <alignment vertical="bottom" wrapText="1"/>
    </xf>
    <xf numFmtId="0" fontId="2" fillId="0" borderId="18" xfId="0" applyFont="1" applyBorder="1" applyAlignment="1">
      <alignment vertical="bottom"/>
    </xf>
    <xf numFmtId="0" fontId="2" fillId="0" borderId="20" xfId="0" applyFont="1" applyBorder="1" applyAlignment="1">
      <alignment vertical="bottom"/>
    </xf>
    <xf numFmtId="166" fontId="1" fillId="2" borderId="19" xfId="0" applyNumberFormat="1" applyFont="1" applyFill="1" applyBorder="1" applyAlignment="1">
      <alignment vertical="bottom"/>
    </xf>
    <xf numFmtId="0" fontId="2" fillId="0" borderId="21" xfId="0" applyFont="1" applyBorder="1" applyAlignment="1">
      <alignment vertical="bottom"/>
    </xf>
    <xf numFmtId="0" fontId="1" fillId="0" borderId="22" xfId="0" applyFont="1" applyBorder="1" applyAlignment="1">
      <alignment vertical="bottom"/>
    </xf>
    <xf numFmtId="166" fontId="1" fillId="0" borderId="22" xfId="0" applyNumberFormat="1" applyFont="1" applyBorder="1" applyAlignment="1">
      <alignment vertical="bottom"/>
    </xf>
    <xf numFmtId="0" fontId="2" fillId="0" borderId="23" xfId="0" applyFont="1" applyBorder="1" applyAlignment="1">
      <alignment vertical="bottom"/>
    </xf>
    <xf numFmtId="0" fontId="1" fillId="0" borderId="15" xfId="0" applyFont="1" applyBorder="1" applyAlignment="1">
      <alignment vertical="bottom"/>
    </xf>
    <xf numFmtId="0" fontId="2" fillId="0" borderId="24" xfId="0" applyFont="1" applyBorder="1" applyAlignment="1">
      <alignment vertical="bottom"/>
    </xf>
    <xf numFmtId="166" fontId="1" fillId="0" borderId="25" xfId="0" applyNumberFormat="1" applyFont="1" applyBorder="1" applyAlignment="1">
      <alignment vertical="bottom"/>
    </xf>
    <xf numFmtId="0" fontId="1" fillId="0" borderId="17" xfId="0" applyFont="1" applyBorder="1" applyAlignment="1">
      <alignment vertical="bottom"/>
    </xf>
    <xf numFmtId="0" fontId="1" fillId="0" borderId="18" xfId="0" applyFont="1" applyBorder="1" applyAlignment="1">
      <alignment vertical="bottom"/>
    </xf>
    <xf numFmtId="0" fontId="1" fillId="0" borderId="26" xfId="0" applyFont="1" applyBorder="1" applyAlignment="1">
      <alignment vertical="bottom"/>
    </xf>
    <xf numFmtId="0" fontId="1" fillId="0" borderId="20" xfId="0" applyFont="1" applyBorder="1" applyAlignment="1">
      <alignment vertical="bottom"/>
    </xf>
    <xf numFmtId="0" fontId="2" fillId="0" borderId="19" xfId="0" applyFont="1" applyBorder="1" applyAlignment="1">
      <alignment vertical="bottom"/>
    </xf>
    <xf numFmtId="166" fontId="2" fillId="0" borderId="19" xfId="0" applyNumberFormat="1" applyFont="1" applyBorder="1" applyAlignment="1">
      <alignment vertical="bottom"/>
    </xf>
    <xf numFmtId="0" fontId="1" fillId="2" borderId="18" xfId="0" applyFont="1" applyFill="1" applyBorder="1" applyAlignment="1">
      <alignment vertical="bottom"/>
    </xf>
    <xf numFmtId="0" fontId="1" fillId="0" borderId="19" xfId="0" applyFont="1" applyBorder="1" applyAlignment="1">
      <alignment horizontal="left" vertical="bottom"/>
    </xf>
    <xf numFmtId="0" fontId="1" fillId="0" borderId="21" xfId="0" applyFont="1" applyBorder="1" applyAlignment="1">
      <alignment vertical="top" wrapText="1"/>
    </xf>
    <xf numFmtId="0" fontId="1" fillId="0" borderId="22" xfId="0" applyFont="1" applyBorder="1" applyAlignment="1">
      <alignment horizontal="left" vertical="bottom"/>
    </xf>
    <xf numFmtId="166" fontId="2" fillId="0" borderId="22" xfId="0" applyNumberFormat="1" applyFont="1" applyBorder="1" applyAlignment="1">
      <alignment vertical="bottom"/>
    </xf>
    <xf numFmtId="0" fontId="1" fillId="0" borderId="27" xfId="0" applyFont="1" applyBorder="1" applyAlignment="1">
      <alignment vertical="bottom" wrapText="1"/>
    </xf>
    <xf numFmtId="0" fontId="1" fillId="0" borderId="23" xfId="0" applyFont="1" applyBorder="1" applyAlignment="1">
      <alignment vertical="top" wrapText="1"/>
    </xf>
    <xf numFmtId="0" fontId="1" fillId="0" borderId="28" xfId="0" applyFont="1" applyBorder="1" applyAlignment="1">
      <alignment vertical="bottom"/>
    </xf>
    <xf numFmtId="0" fontId="2" fillId="0" borderId="25" xfId="0" applyFont="1" applyBorder="1" applyAlignment="1">
      <alignment vertical="bottom"/>
    </xf>
    <xf numFmtId="166" fontId="2" fillId="0" borderId="29" xfId="0" applyNumberFormat="1" applyFont="1" applyBorder="1" applyAlignment="1">
      <alignment vertical="bottom"/>
    </xf>
    <xf numFmtId="0" fontId="1" fillId="0" borderId="24" xfId="0" applyFont="1" applyBorder="1" applyAlignment="1">
      <alignment vertical="bottom"/>
    </xf>
    <xf numFmtId="0" fontId="1" fillId="0" borderId="30" xfId="0" applyFont="1" applyBorder="1" applyAlignment="1">
      <alignment vertical="bottom"/>
    </xf>
    <xf numFmtId="0" fontId="1" fillId="0" borderId="31" xfId="0" applyFont="1" applyBorder="1" applyAlignment="1">
      <alignment vertical="bottom"/>
    </xf>
    <xf numFmtId="0" fontId="1" fillId="0" borderId="32" xfId="0" applyFont="1" applyBorder="1" applyAlignment="1">
      <alignment vertical="bottom"/>
    </xf>
    <xf numFmtId="0" fontId="1" fillId="0" borderId="7" xfId="0" applyFont="1" applyBorder="1" applyAlignment="1">
      <alignment vertical="bottom"/>
    </xf>
    <xf numFmtId="0" fontId="1" fillId="0" borderId="33" xfId="0" applyFont="1" applyBorder="1" applyAlignment="1">
      <alignment vertical="bottom"/>
    </xf>
    <xf numFmtId="0" fontId="1" fillId="0" borderId="34" xfId="0" applyFont="1" applyBorder="1" applyAlignment="1">
      <alignment vertical="bottom"/>
    </xf>
    <xf numFmtId="0" fontId="1" fillId="0" borderId="35" xfId="0" applyFont="1" applyBorder="1" applyAlignment="1">
      <alignment vertical="bottom"/>
    </xf>
    <xf numFmtId="164" fontId="5" fillId="0" borderId="36" xfId="0" applyNumberFormat="1" applyFont="1" applyBorder="1" applyAlignment="1">
      <alignment horizontal="center" vertical="center"/>
    </xf>
    <xf numFmtId="0" fontId="1" fillId="0" borderId="21" xfId="0" applyFont="1" applyBorder="1" applyAlignment="1">
      <alignment vertical="bottom" wrapText="1"/>
    </xf>
    <xf numFmtId="0" fontId="1" fillId="0" borderId="23" xfId="0" applyFont="1" applyBorder="1" applyAlignment="1">
      <alignment vertical="bottom" wrapText="1"/>
    </xf>
    <xf numFmtId="164" fontId="5" fillId="0" borderId="36" xfId="0" applyNumberFormat="1" applyFont="1" applyBorder="1" applyAlignment="1">
      <alignment horizontal="center" vertical="bottom"/>
    </xf>
    <xf numFmtId="164" fontId="5" fillId="0" borderId="36" xfId="0" applyNumberFormat="1" applyFont="1" applyBorder="1" applyAlignment="1">
      <alignment horizontal="center" vertical="center" wrapText="1"/>
    </xf>
    <xf numFmtId="164" fontId="5" fillId="0" borderId="36" xfId="0" applyNumberFormat="1" applyFont="1" applyBorder="1" applyAlignment="1">
      <alignment vertical="bottom"/>
    </xf>
    <xf numFmtId="0" fontId="6" fillId="3" borderId="0" xfId="0" applyFont="1" applyFill="1" applyAlignment="1">
      <alignment vertical="bottom"/>
    </xf>
    <xf numFmtId="0" fontId="6" fillId="4" borderId="0" xfId="0" applyFont="1" applyFill="1" applyAlignment="1">
      <alignment vertical="bottom"/>
    </xf>
    <xf numFmtId="0" fontId="1" fillId="4" borderId="0" xfId="0" applyFont="1" applyFill="1" applyAlignment="1">
      <alignment horizontal="left" vertical="top"/>
    </xf>
    <xf numFmtId="0" fontId="5" fillId="0" borderId="0" xfId="0" applyFont="1" applyAlignment="1">
      <alignment vertical="bottom"/>
    </xf>
    <xf numFmtId="0" fontId="5" fillId="0" borderId="0" xfId="0" applyFont="1" applyAlignment="1">
      <alignment horizontal="center" vertical="bottom"/>
    </xf>
    <xf numFmtId="3" fontId="5" fillId="0" borderId="0" xfId="0" applyNumberFormat="1" applyFont="1" applyAlignment="1">
      <alignment vertical="bottom"/>
    </xf>
    <xf numFmtId="3" fontId="5" fillId="5" borderId="0" xfId="0" applyNumberFormat="1" applyFont="1" applyFill="1" applyAlignment="1">
      <alignment vertical="bottom"/>
    </xf>
    <xf numFmtId="167" fontId="5" fillId="5" borderId="0" xfId="0" applyNumberFormat="1" applyFont="1" applyFill="1" applyAlignment="1">
      <alignment vertical="bottom"/>
    </xf>
    <xf numFmtId="167" fontId="5" fillId="0" borderId="0" xfId="0" applyNumberFormat="1" applyFont="1" applyAlignment="1">
      <alignment vertical="bottom"/>
    </xf>
    <xf numFmtId="0" fontId="5" fillId="0" borderId="0" xfId="0" applyFont="1" applyAlignment="1">
      <alignment horizontal="left" vertical="bottom"/>
    </xf>
    <xf numFmtId="0" fontId="7" fillId="0" borderId="0" xfId="0" applyFont="1" applyAlignment="1">
      <alignment vertical="bottom"/>
    </xf>
    <xf numFmtId="0" fontId="8" fillId="0" borderId="0" xfId="0" applyFont="1" applyAlignment="1">
      <alignment horizontal="center" vertical="bottom"/>
    </xf>
    <xf numFmtId="0" fontId="7" fillId="0" borderId="0" xfId="0" applyFont="1" applyAlignment="1">
      <alignment horizontal="left" vertical="bottom"/>
    </xf>
    <xf numFmtId="168" fontId="9" fillId="0" borderId="0" xfId="0" applyNumberFormat="1" applyFont="1" applyAlignment="1">
      <alignment horizontal="center" vertical="bottom"/>
    </xf>
    <xf numFmtId="169" fontId="9" fillId="0" borderId="0" xfId="0" applyNumberFormat="1" applyFont="1" applyAlignment="1">
      <alignment horizontal="center" vertical="bottom"/>
    </xf>
    <xf numFmtId="168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right" vertical="bottom"/>
    </xf>
    <xf numFmtId="4" fontId="5" fillId="0" borderId="0" xfId="0" applyNumberFormat="1" applyFont="1" applyAlignment="1">
      <alignment horizontal="center" vertical="bottom"/>
    </xf>
    <xf numFmtId="0" fontId="9" fillId="0" borderId="0" xfId="0" applyFont="1" applyAlignment="1">
      <alignment horizontal="center" vertical="bottom"/>
    </xf>
    <xf numFmtId="0" fontId="9" fillId="5" borderId="0" xfId="0" applyFont="1" applyFill="1" applyAlignment="1">
      <alignment horizontal="center" vertical="bottom"/>
    </xf>
    <xf numFmtId="167" fontId="9" fillId="5" borderId="0" xfId="0" applyNumberFormat="1" applyFont="1" applyFill="1" applyAlignment="1">
      <alignment horizontal="center" vertical="bottom"/>
    </xf>
    <xf numFmtId="167" fontId="9" fillId="0" borderId="0" xfId="0" applyNumberFormat="1" applyFont="1" applyAlignment="1">
      <alignment horizontal="center" vertical="bottom"/>
    </xf>
    <xf numFmtId="4" fontId="5" fillId="5" borderId="0" xfId="0" applyNumberFormat="1" applyFont="1" applyFill="1" applyAlignment="1">
      <alignment horizontal="center" vertical="bottom"/>
    </xf>
    <xf numFmtId="170" fontId="9" fillId="0" borderId="0" xfId="0" applyNumberFormat="1" applyFont="1" applyAlignment="1">
      <alignment horizontal="center" vertical="bottom"/>
    </xf>
    <xf numFmtId="4" fontId="5" fillId="0" borderId="0" xfId="0" applyNumberFormat="1" applyFont="1" applyAlignment="1">
      <alignment vertical="bottom"/>
    </xf>
    <xf numFmtId="3" fontId="9" fillId="5" borderId="0" xfId="0" applyNumberFormat="1" applyFont="1" applyFill="1" applyAlignment="1">
      <alignment horizontal="center" vertical="bottom"/>
    </xf>
    <xf numFmtId="3" fontId="5" fillId="6" borderId="0" xfId="0" applyNumberFormat="1" applyFont="1" applyFill="1" applyAlignment="1">
      <alignment vertical="bottom"/>
    </xf>
    <xf numFmtId="0" fontId="5" fillId="0" borderId="16" xfId="0" applyFont="1" applyBorder="1" applyAlignment="1">
      <alignment horizontal="center" vertical="bottom"/>
    </xf>
    <xf numFmtId="0" fontId="10" fillId="0" borderId="36" xfId="0" applyFont="1" applyBorder="1" applyAlignment="1">
      <alignment horizontal="center" vertical="bottom"/>
    </xf>
    <xf numFmtId="3" fontId="5" fillId="0" borderId="16" xfId="0" applyNumberFormat="1" applyFont="1" applyBorder="1" applyAlignment="1">
      <alignment horizontal="center" vertical="bottom"/>
    </xf>
    <xf numFmtId="0" fontId="10" fillId="0" borderId="16" xfId="0" applyFont="1" applyBorder="1" applyAlignment="1">
      <alignment horizontal="center" vertical="bottom"/>
    </xf>
    <xf numFmtId="3" fontId="10" fillId="7" borderId="16" xfId="0" applyNumberFormat="1" applyFont="1" applyFill="1" applyBorder="1" applyAlignment="1">
      <alignment horizontal="center" vertical="bottom"/>
    </xf>
    <xf numFmtId="3" fontId="5" fillId="7" borderId="36" xfId="0" applyNumberFormat="1" applyFont="1" applyFill="1" applyBorder="1" applyAlignment="1">
      <alignment horizontal="center" vertical="center" wrapText="1"/>
    </xf>
    <xf numFmtId="3" fontId="10" fillId="5" borderId="16" xfId="0" applyNumberFormat="1" applyFont="1" applyFill="1" applyBorder="1" applyAlignment="1">
      <alignment horizontal="center" vertical="bottom"/>
    </xf>
    <xf numFmtId="3" fontId="10" fillId="4" borderId="29" xfId="0" applyNumberFormat="1" applyFont="1" applyFill="1" applyBorder="1" applyAlignment="1">
      <alignment horizontal="center" vertical="bottom"/>
    </xf>
    <xf numFmtId="3" fontId="10" fillId="0" borderId="36" xfId="0" applyNumberFormat="1" applyFont="1" applyBorder="1" applyAlignment="1">
      <alignment horizontal="center" vertical="bottom"/>
    </xf>
    <xf numFmtId="3" fontId="10" fillId="0" borderId="16" xfId="0" applyNumberFormat="1" applyFont="1" applyBorder="1" applyAlignment="1">
      <alignment vertical="bottom"/>
    </xf>
    <xf numFmtId="3" fontId="5" fillId="0" borderId="36" xfId="0" applyNumberFormat="1" applyFont="1" applyBorder="1" applyAlignment="1">
      <alignment horizontal="center" vertical="bottom"/>
    </xf>
    <xf numFmtId="167" fontId="5" fillId="4" borderId="16" xfId="0" applyNumberFormat="1" applyFont="1" applyFill="1" applyBorder="1" applyAlignment="1">
      <alignment horizontal="center" vertical="bottom"/>
    </xf>
    <xf numFmtId="4" fontId="5" fillId="0" borderId="16" xfId="0" applyNumberFormat="1" applyFont="1" applyBorder="1" applyAlignment="1">
      <alignment horizontal="center" vertical="center" wrapText="1"/>
    </xf>
    <xf numFmtId="167" fontId="5" fillId="0" borderId="16" xfId="0" applyNumberFormat="1" applyFont="1" applyBorder="1" applyAlignment="1">
      <alignment horizontal="center" vertical="bottom"/>
    </xf>
    <xf numFmtId="0" fontId="5" fillId="0" borderId="16" xfId="0" applyFont="1" applyBorder="1" applyAlignment="1">
      <alignment vertical="bottom"/>
    </xf>
    <xf numFmtId="0" fontId="5" fillId="0" borderId="29" xfId="0" applyFont="1" applyBorder="1" applyAlignment="1">
      <alignment vertical="bottom"/>
    </xf>
    <xf numFmtId="0" fontId="6" fillId="8" borderId="36" xfId="0" applyFont="1" applyFill="1" applyBorder="1" applyAlignment="1">
      <alignment vertical="bottom" wrapText="1"/>
    </xf>
    <xf numFmtId="0" fontId="11" fillId="0" borderId="22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3" fontId="5" fillId="0" borderId="22" xfId="0" applyNumberFormat="1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3" fontId="12" fillId="7" borderId="22" xfId="0" applyNumberFormat="1" applyFont="1" applyFill="1" applyBorder="1" applyAlignment="1">
      <alignment horizontal="center" vertical="center"/>
    </xf>
    <xf numFmtId="171" fontId="12" fillId="8" borderId="22" xfId="0" applyNumberFormat="1" applyFont="1" applyFill="1" applyBorder="1" applyAlignment="1">
      <alignment horizontal="center" vertical="center"/>
    </xf>
    <xf numFmtId="171" fontId="12" fillId="4" borderId="22" xfId="0" applyNumberFormat="1" applyFont="1" applyFill="1" applyBorder="1" applyAlignment="1">
      <alignment horizontal="center" vertical="center"/>
    </xf>
    <xf numFmtId="171" fontId="12" fillId="9" borderId="22" xfId="0" applyNumberFormat="1" applyFont="1" applyFill="1" applyBorder="1" applyAlignment="1">
      <alignment horizontal="center" vertical="center"/>
    </xf>
    <xf numFmtId="3" fontId="12" fillId="10" borderId="36" xfId="0" applyNumberFormat="1" applyFont="1" applyFill="1" applyBorder="1" applyAlignment="1">
      <alignment horizontal="center" vertical="center"/>
    </xf>
    <xf numFmtId="3" fontId="12" fillId="11" borderId="36" xfId="0" applyNumberFormat="1" applyFont="1" applyFill="1" applyBorder="1" applyAlignment="1">
      <alignment horizontal="center" vertical="center"/>
    </xf>
    <xf numFmtId="3" fontId="10" fillId="5" borderId="22" xfId="0" applyNumberFormat="1" applyFont="1" applyFill="1" applyBorder="1" applyAlignment="1">
      <alignment horizontal="center" vertical="center"/>
    </xf>
    <xf numFmtId="3" fontId="5" fillId="4" borderId="22" xfId="0" applyNumberFormat="1" applyFont="1" applyFill="1" applyBorder="1" applyAlignment="1">
      <alignment horizontal="center" vertical="center"/>
    </xf>
    <xf numFmtId="3" fontId="5" fillId="5" borderId="36" xfId="0" applyNumberFormat="1" applyFont="1" applyFill="1" applyBorder="1" applyAlignment="1">
      <alignment horizontal="center" vertical="center" wrapText="1"/>
    </xf>
    <xf numFmtId="3" fontId="5" fillId="9" borderId="36" xfId="0" applyNumberFormat="1" applyFont="1" applyFill="1" applyBorder="1" applyAlignment="1">
      <alignment horizontal="center" vertical="center" wrapText="1"/>
    </xf>
    <xf numFmtId="3" fontId="10" fillId="0" borderId="22" xfId="0" applyNumberFormat="1" applyFont="1" applyBorder="1" applyAlignment="1">
      <alignment vertical="center"/>
    </xf>
    <xf numFmtId="3" fontId="5" fillId="0" borderId="36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 wrapText="1"/>
    </xf>
    <xf numFmtId="167" fontId="12" fillId="4" borderId="16" xfId="0" applyNumberFormat="1" applyFont="1" applyFill="1" applyBorder="1" applyAlignment="1">
      <alignment horizontal="center" vertical="center"/>
    </xf>
    <xf numFmtId="4" fontId="5" fillId="0" borderId="22" xfId="0" applyNumberFormat="1" applyFont="1" applyBorder="1" applyAlignment="1">
      <alignment horizontal="center" vertical="center" wrapText="1"/>
    </xf>
    <xf numFmtId="167" fontId="5" fillId="0" borderId="22" xfId="0" applyNumberFormat="1" applyFont="1" applyBorder="1" applyAlignment="1">
      <alignment horizontal="center" vertical="center"/>
    </xf>
    <xf numFmtId="0" fontId="5" fillId="0" borderId="22" xfId="0" applyFont="1" applyBorder="1" applyAlignment="1">
      <alignment vertical="top"/>
    </xf>
    <xf numFmtId="0" fontId="5" fillId="0" borderId="37" xfId="0" applyFont="1" applyBorder="1" applyAlignment="1">
      <alignment vertical="top" wrapText="1"/>
    </xf>
    <xf numFmtId="171" fontId="12" fillId="0" borderId="22" xfId="0" applyNumberFormat="1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 wrapText="1"/>
    </xf>
    <xf numFmtId="165" fontId="9" fillId="0" borderId="16" xfId="0" applyNumberFormat="1" applyFont="1" applyBorder="1" applyAlignment="1">
      <alignment horizontal="center" vertical="bottom"/>
    </xf>
    <xf numFmtId="0" fontId="5" fillId="5" borderId="36" xfId="0" applyFont="1" applyFill="1" applyBorder="1" applyAlignment="1">
      <alignment vertical="bottom"/>
    </xf>
    <xf numFmtId="4" fontId="5" fillId="12" borderId="36" xfId="0" applyNumberFormat="1" applyFont="1" applyFill="1" applyBorder="1" applyAlignment="1">
      <alignment vertical="bottom"/>
    </xf>
    <xf numFmtId="4" fontId="5" fillId="0" borderId="16" xfId="0" applyNumberFormat="1" applyFont="1" applyBorder="1" applyAlignment="1">
      <alignment horizontal="center" vertical="bottom"/>
    </xf>
    <xf numFmtId="4" fontId="5" fillId="13" borderId="36" xfId="0" applyNumberFormat="1" applyFont="1" applyFill="1" applyBorder="1" applyAlignment="1">
      <alignment vertical="bottom"/>
    </xf>
    <xf numFmtId="4" fontId="5" fillId="0" borderId="16" xfId="0" applyNumberFormat="1" applyFont="1" applyBorder="1" applyAlignment="1">
      <alignment vertical="bottom"/>
    </xf>
    <xf numFmtId="170" fontId="5" fillId="10" borderId="36" xfId="0" applyNumberFormat="1" applyFont="1" applyFill="1" applyBorder="1" applyAlignment="1">
      <alignment vertical="bottom"/>
    </xf>
    <xf numFmtId="170" fontId="5" fillId="14" borderId="36" xfId="0" applyNumberFormat="1" applyFont="1" applyFill="1" applyBorder="1" applyAlignment="1">
      <alignment vertical="bottom"/>
    </xf>
    <xf numFmtId="4" fontId="5" fillId="0" borderId="36" xfId="0" applyNumberFormat="1" applyFont="1" applyBorder="1" applyAlignment="1">
      <alignment vertical="bottom"/>
    </xf>
    <xf numFmtId="4" fontId="5" fillId="5" borderId="36" xfId="0" applyNumberFormat="1" applyFont="1" applyFill="1" applyBorder="1" applyAlignment="1">
      <alignment vertical="bottom"/>
    </xf>
    <xf numFmtId="3" fontId="5" fillId="13" borderId="36" xfId="0" applyNumberFormat="1" applyFont="1" applyFill="1" applyBorder="1" applyAlignment="1">
      <alignment horizontal="center" vertical="bottom"/>
    </xf>
    <xf numFmtId="4" fontId="5" fillId="14" borderId="36" xfId="0" applyNumberFormat="1" applyFont="1" applyFill="1" applyBorder="1" applyAlignment="1">
      <alignment vertical="bottom"/>
    </xf>
    <xf numFmtId="167" fontId="5" fillId="0" borderId="36" xfId="0" applyNumberFormat="1" applyFont="1" applyBorder="1" applyAlignment="1">
      <alignment vertical="bottom"/>
    </xf>
    <xf numFmtId="0" fontId="5" fillId="15" borderId="36" xfId="0" applyFont="1" applyFill="1" applyBorder="1" applyAlignment="1">
      <alignment vertical="bottom"/>
    </xf>
    <xf numFmtId="4" fontId="5" fillId="0" borderId="0" xfId="0" applyNumberFormat="1" applyFont="1" applyAlignment="1">
      <alignment vertical="bottom" wrapText="1"/>
    </xf>
    <xf numFmtId="0" fontId="13" fillId="0" borderId="36" xfId="0" applyFont="1" applyBorder="1" applyAlignment="1">
      <alignment horizontal="center" vertical="bottom"/>
    </xf>
    <xf numFmtId="49" fontId="5" fillId="0" borderId="36" xfId="0" applyNumberFormat="1" applyFont="1" applyBorder="1" applyAlignment="1">
      <alignment vertical="bottom"/>
    </xf>
    <xf numFmtId="49" fontId="14" fillId="0" borderId="36" xfId="0" applyNumberFormat="1" applyFont="1" applyBorder="1" applyAlignment="1">
      <alignment horizontal="left" vertical="bottom"/>
    </xf>
    <xf numFmtId="165" fontId="6" fillId="0" borderId="36" xfId="0" applyNumberFormat="1" applyFont="1" applyBorder="1" applyAlignment="1">
      <alignment vertical="bottom"/>
    </xf>
    <xf numFmtId="0" fontId="5" fillId="16" borderId="36" xfId="0" applyFont="1" applyFill="1" applyBorder="1" applyAlignment="1">
      <alignment vertical="bottom"/>
    </xf>
    <xf numFmtId="4" fontId="5" fillId="17" borderId="36" xfId="0" applyNumberFormat="1" applyFont="1" applyFill="1" applyBorder="1" applyAlignment="1">
      <alignment vertical="bottom"/>
    </xf>
    <xf numFmtId="4" fontId="5" fillId="15" borderId="36" xfId="0" applyNumberFormat="1" applyFont="1" applyFill="1" applyBorder="1" applyAlignment="1">
      <alignment vertical="bottom"/>
    </xf>
    <xf numFmtId="0" fontId="5" fillId="0" borderId="36" xfId="0" applyFont="1" applyBorder="1" applyAlignment="1">
      <alignment vertical="bottom"/>
    </xf>
    <xf numFmtId="4" fontId="5" fillId="0" borderId="36" xfId="0" applyNumberFormat="1" applyFont="1" applyBorder="1" applyAlignment="1">
      <alignment vertical="bottom" wrapText="1"/>
    </xf>
    <xf numFmtId="4" fontId="5" fillId="18" borderId="36" xfId="0" applyNumberFormat="1" applyFont="1" applyFill="1" applyBorder="1" applyAlignment="1">
      <alignment vertical="bottom"/>
    </xf>
    <xf numFmtId="0" fontId="5" fillId="19" borderId="36" xfId="0" applyFont="1" applyFill="1" applyBorder="1" applyAlignment="1">
      <alignment vertical="bottom"/>
    </xf>
    <xf numFmtId="4" fontId="5" fillId="20" borderId="36" xfId="0" applyNumberFormat="1" applyFont="1" applyFill="1" applyBorder="1" applyAlignment="1">
      <alignment vertical="bottom"/>
    </xf>
    <xf numFmtId="0" fontId="9" fillId="0" borderId="36" xfId="0" applyFont="1" applyBorder="1" applyAlignment="1">
      <alignment horizontal="center" vertical="bottom"/>
    </xf>
    <xf numFmtId="4" fontId="11" fillId="0" borderId="36" xfId="0" applyNumberFormat="1" applyFont="1" applyBorder="1" applyAlignment="1">
      <alignment vertical="bottom"/>
    </xf>
    <xf numFmtId="167" fontId="9" fillId="0" borderId="36" xfId="0" applyNumberFormat="1" applyFont="1" applyBorder="1" applyAlignment="1">
      <alignment vertical="bottom"/>
    </xf>
    <xf numFmtId="4" fontId="5" fillId="0" borderId="0" xfId="0" applyNumberFormat="1" applyFont="1" applyAlignment="1">
      <alignment horizontal="left" vertical="bottom"/>
    </xf>
    <xf numFmtId="170" fontId="5" fillId="0" borderId="0" xfId="0" applyNumberFormat="1" applyFont="1" applyAlignment="1">
      <alignment horizontal="right" vertical="bottom"/>
    </xf>
    <xf numFmtId="170" fontId="5" fillId="0" borderId="0" xfId="0" applyNumberFormat="1" applyFont="1" applyAlignment="1">
      <alignment vertical="bottom"/>
    </xf>
    <xf numFmtId="0" fontId="6" fillId="18" borderId="0" xfId="0" applyFont="1" applyFill="1" applyAlignment="1">
      <alignment vertical="bottom"/>
    </xf>
    <xf numFmtId="4" fontId="5" fillId="18" borderId="0" xfId="0" applyNumberFormat="1" applyFont="1" applyFill="1" applyAlignment="1">
      <alignment vertical="bottom"/>
    </xf>
    <xf numFmtId="4" fontId="5" fillId="21" borderId="0" xfId="0" applyNumberFormat="1" applyFont="1" applyFill="1" applyAlignment="1">
      <alignment vertical="bottom"/>
    </xf>
    <xf numFmtId="4" fontId="5" fillId="4" borderId="0" xfId="0" applyNumberFormat="1" applyFont="1" applyFill="1" applyAlignment="1">
      <alignment vertical="bottom"/>
    </xf>
    <xf numFmtId="4" fontId="5" fillId="22" borderId="0" xfId="0" applyNumberFormat="1" applyFont="1" applyFill="1" applyAlignment="1">
      <alignment vertical="bottom"/>
    </xf>
    <xf numFmtId="4" fontId="5" fillId="23" borderId="0" xfId="0" applyNumberFormat="1" applyFont="1" applyFill="1" applyAlignment="1">
      <alignment vertical="bottom"/>
    </xf>
    <xf numFmtId="4" fontId="5" fillId="16" borderId="0" xfId="0" applyNumberFormat="1" applyFont="1" applyFill="1" applyAlignment="1">
      <alignment vertical="bottom"/>
    </xf>
    <xf numFmtId="4" fontId="5" fillId="24" borderId="0" xfId="0" applyNumberFormat="1" applyFont="1" applyFill="1" applyAlignment="1">
      <alignment vertical="bottom"/>
    </xf>
    <xf numFmtId="4" fontId="5" fillId="25" borderId="0" xfId="0" applyNumberFormat="1" applyFont="1" applyFill="1" applyAlignment="1">
      <alignment vertical="bottom"/>
    </xf>
    <xf numFmtId="0" fontId="6" fillId="0" borderId="0" xfId="0" applyFont="1" applyAlignment="1">
      <alignment horizontal="right" vertical="bottom"/>
    </xf>
    <xf numFmtId="0" fontId="6" fillId="0" borderId="36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36" xfId="0" applyFont="1" applyBorder="1" applyAlignment="1">
      <alignment vertical="bottom"/>
    </xf>
    <xf numFmtId="170" fontId="15" fillId="0" borderId="0" xfId="0" applyNumberFormat="1" applyFont="1" applyAlignment="1">
      <alignment vertical="bottom"/>
    </xf>
    <xf numFmtId="0" fontId="15" fillId="0" borderId="36" xfId="0" applyFont="1" applyBorder="1" applyAlignment="1">
      <alignment vertical="bottom"/>
    </xf>
    <xf numFmtId="170" fontId="6" fillId="0" borderId="36" xfId="0" applyNumberFormat="1" applyFont="1" applyBorder="1" applyAlignment="1">
      <alignment vertical="bottom"/>
    </xf>
    <xf numFmtId="172" fontId="6" fillId="0" borderId="36" xfId="0" applyNumberFormat="1" applyFont="1" applyBorder="1" applyAlignment="1">
      <alignment vertical="bottom"/>
    </xf>
    <xf numFmtId="0" fontId="6" fillId="0" borderId="36" xfId="0" applyFont="1" applyBorder="1" applyAlignment="1">
      <alignment horizontal="left" vertical="bottom"/>
    </xf>
    <xf numFmtId="170" fontId="15" fillId="0" borderId="36" xfId="0" applyNumberFormat="1" applyFont="1" applyBorder="1" applyAlignment="1">
      <alignment vertical="bottom"/>
    </xf>
    <xf numFmtId="0" fontId="15" fillId="0" borderId="29" xfId="0" applyFont="1" applyBorder="1" applyAlignment="1">
      <alignment horizontal="right" vertical="bottom"/>
    </xf>
    <xf numFmtId="0" fontId="6" fillId="0" borderId="0" xfId="0" applyFont="1" applyAlignment="1">
      <alignment horizontal="left" vertical="bottom"/>
    </xf>
    <xf numFmtId="170" fontId="6" fillId="0" borderId="0" xfId="0" applyNumberFormat="1" applyFont="1" applyAlignment="1">
      <alignment horizontal="left" vertical="bottom"/>
    </xf>
    <xf numFmtId="0" fontId="15" fillId="0" borderId="31" xfId="0" applyFont="1" applyBorder="1" applyAlignment="1">
      <alignment horizontal="center" vertical="bottom"/>
    </xf>
    <xf numFmtId="0" fontId="15" fillId="0" borderId="0" xfId="0" applyFont="1" applyAlignment="1">
      <alignment horizontal="center" vertical="bottom"/>
    </xf>
    <xf numFmtId="0" fontId="5" fillId="2" borderId="36" xfId="0" applyFont="1" applyFill="1" applyBorder="1" applyAlignment="1">
      <alignment vertical="bottom"/>
    </xf>
    <xf numFmtId="0" fontId="6" fillId="2" borderId="36" xfId="0" applyFont="1" applyFill="1" applyBorder="1" applyAlignment="1">
      <alignment vertical="bottom"/>
    </xf>
    <xf numFmtId="4" fontId="15" fillId="2" borderId="36" xfId="0" applyNumberFormat="1" applyFont="1" applyFill="1" applyBorder="1" applyAlignment="1">
      <alignment vertical="bottom"/>
    </xf>
    <xf numFmtId="170" fontId="6" fillId="2" borderId="36" xfId="0" applyNumberFormat="1" applyFont="1" applyFill="1" applyBorder="1" applyAlignment="1">
      <alignment vertical="bottom"/>
    </xf>
    <xf numFmtId="172" fontId="16" fillId="2" borderId="36" xfId="0" applyNumberFormat="1" applyFont="1" applyFill="1" applyBorder="1" applyAlignment="1">
      <alignment vertical="bottom"/>
    </xf>
    <xf numFmtId="0" fontId="6" fillId="2" borderId="36" xfId="0" applyFont="1" applyFill="1" applyBorder="1" applyAlignment="1">
      <alignment horizontal="left" vertical="bottom"/>
    </xf>
    <xf numFmtId="170" fontId="6" fillId="0" borderId="0" xfId="0" applyNumberFormat="1" applyFont="1" applyAlignment="1">
      <alignment vertical="bottom"/>
    </xf>
    <xf numFmtId="0" fontId="15" fillId="0" borderId="0" xfId="0" applyFont="1" applyAlignment="1">
      <alignment horizontal="right" vertical="bottom"/>
    </xf>
    <xf numFmtId="170" fontId="17" fillId="0" borderId="0" xfId="0" applyNumberFormat="1" applyFont="1" applyAlignment="1">
      <alignment vertical="bottom"/>
    </xf>
    <xf numFmtId="3" fontId="6" fillId="0" borderId="0" xfId="0" applyNumberFormat="1" applyFont="1" applyAlignment="1">
      <alignment vertical="bottom"/>
    </xf>
    <xf numFmtId="166" fontId="6" fillId="0" borderId="0" xfId="0" applyNumberFormat="1" applyFont="1" applyAlignment="1">
      <alignment horizontal="right" vertical="bottom"/>
    </xf>
    <xf numFmtId="168" fontId="9" fillId="0" borderId="0" xfId="0" applyNumberFormat="1" applyFont="1" applyAlignment="1">
      <alignment vertical="bottom"/>
    </xf>
    <xf numFmtId="168" fontId="18" fillId="0" borderId="0" xfId="0" applyNumberFormat="1" applyFont="1" applyAlignment="1">
      <alignment horizontal="left" vertical="bottom"/>
    </xf>
    <xf numFmtId="169" fontId="18" fillId="0" borderId="0" xfId="0" applyNumberFormat="1" applyFont="1" applyAlignment="1">
      <alignment horizontal="center" vertical="bottom"/>
    </xf>
    <xf numFmtId="168" fontId="18" fillId="0" borderId="0" xfId="0" applyNumberFormat="1" applyFont="1" applyAlignment="1">
      <alignment horizontal="center" vertical="bottom"/>
    </xf>
    <xf numFmtId="0" fontId="18" fillId="0" borderId="0" xfId="0" applyFont="1" applyAlignment="1">
      <alignment horizontal="center" vertical="bottom"/>
    </xf>
    <xf numFmtId="4" fontId="19" fillId="0" borderId="0" xfId="0" applyNumberFormat="1" applyFont="1" applyAlignment="1">
      <alignment horizontal="center" vertical="bottom"/>
    </xf>
    <xf numFmtId="3" fontId="18" fillId="0" borderId="0" xfId="0" applyNumberFormat="1" applyFont="1" applyAlignment="1">
      <alignment horizontal="center" vertical="bottom"/>
    </xf>
    <xf numFmtId="0" fontId="20" fillId="8" borderId="36" xfId="0" applyFont="1" applyFill="1" applyBorder="1" applyAlignment="1">
      <alignment vertical="bottom" wrapText="1"/>
    </xf>
    <xf numFmtId="0" fontId="5" fillId="0" borderId="36" xfId="0" applyFont="1" applyBorder="1" applyAlignment="1">
      <alignment horizontal="center" vertical="center"/>
    </xf>
    <xf numFmtId="0" fontId="21" fillId="0" borderId="36" xfId="0" applyFont="1" applyBorder="1" applyAlignment="1">
      <alignment horizontal="right" vertical="center"/>
    </xf>
    <xf numFmtId="49" fontId="22" fillId="0" borderId="36" xfId="0" applyNumberFormat="1" applyFont="1" applyBorder="1" applyAlignment="1">
      <alignment horizontal="center" vertical="center"/>
    </xf>
    <xf numFmtId="4" fontId="5" fillId="26" borderId="36" xfId="0" applyNumberFormat="1" applyFont="1" applyFill="1" applyBorder="1" applyAlignment="1">
      <alignment vertical="bottom"/>
    </xf>
    <xf numFmtId="4" fontId="5" fillId="2" borderId="36" xfId="0" applyNumberFormat="1" applyFont="1" applyFill="1" applyBorder="1" applyAlignment="1">
      <alignment vertical="bottom"/>
    </xf>
    <xf numFmtId="0" fontId="5" fillId="5" borderId="16" xfId="0" applyFont="1" applyFill="1" applyBorder="1" applyAlignment="1">
      <alignment horizontal="center" vertical="bottom"/>
    </xf>
    <xf numFmtId="0" fontId="5" fillId="27" borderId="36" xfId="0" applyFont="1" applyFill="1" applyBorder="1" applyAlignment="1">
      <alignment vertical="bottom"/>
    </xf>
    <xf numFmtId="4" fontId="5" fillId="4" borderId="36" xfId="0" applyNumberFormat="1" applyFont="1" applyFill="1" applyBorder="1" applyAlignment="1">
      <alignment vertical="bottom"/>
    </xf>
    <xf numFmtId="0" fontId="5" fillId="28" borderId="36" xfId="0" applyFont="1" applyFill="1" applyBorder="1" applyAlignment="1">
      <alignment vertical="bottom"/>
    </xf>
    <xf numFmtId="0" fontId="5" fillId="28" borderId="16" xfId="0" applyFont="1" applyFill="1" applyBorder="1" applyAlignment="1">
      <alignment horizontal="center" vertical="bottom"/>
    </xf>
    <xf numFmtId="4" fontId="5" fillId="28" borderId="36" xfId="0" applyNumberFormat="1" applyFont="1" applyFill="1" applyBorder="1" applyAlignment="1">
      <alignment vertical="bottom"/>
    </xf>
    <xf numFmtId="4" fontId="5" fillId="28" borderId="16" xfId="0" applyNumberFormat="1" applyFont="1" applyFill="1" applyBorder="1" applyAlignment="1">
      <alignment horizontal="center" vertical="bottom"/>
    </xf>
    <xf numFmtId="165" fontId="6" fillId="29" borderId="36" xfId="0" applyNumberFormat="1" applyFont="1" applyFill="1" applyBorder="1" applyAlignment="1">
      <alignment vertical="bottom"/>
    </xf>
    <xf numFmtId="0" fontId="5" fillId="30" borderId="36" xfId="0" applyFont="1" applyFill="1" applyBorder="1" applyAlignment="1">
      <alignment vertical="bottom"/>
    </xf>
    <xf numFmtId="4" fontId="14" fillId="26" borderId="36" xfId="0" applyNumberFormat="1" applyFont="1" applyFill="1" applyBorder="1" applyAlignment="1">
      <alignment vertical="bottom"/>
    </xf>
    <xf numFmtId="3" fontId="5" fillId="15" borderId="36" xfId="0" applyNumberFormat="1" applyFont="1" applyFill="1" applyBorder="1" applyAlignment="1">
      <alignment horizontal="center" vertical="bottom"/>
    </xf>
    <xf numFmtId="0" fontId="5" fillId="12" borderId="36" xfId="0" applyFont="1" applyFill="1" applyBorder="1" applyAlignment="1">
      <alignment vertical="bottom"/>
    </xf>
    <xf numFmtId="4" fontId="23" fillId="0" borderId="36" xfId="0" applyNumberFormat="1" applyFont="1" applyBorder="1" applyAlignment="1">
      <alignment vertical="bottom" wrapText="1"/>
    </xf>
    <xf numFmtId="167" fontId="5" fillId="2" borderId="36" xfId="0" applyNumberFormat="1" applyFont="1" applyFill="1" applyBorder="1" applyAlignment="1">
      <alignment vertical="bottom"/>
    </xf>
    <xf numFmtId="0" fontId="5" fillId="20" borderId="36" xfId="0" applyFont="1" applyFill="1" applyBorder="1" applyAlignment="1">
      <alignment vertical="bottom"/>
    </xf>
    <xf numFmtId="165" fontId="6" fillId="14" borderId="36" xfId="0" applyNumberFormat="1" applyFont="1" applyFill="1" applyBorder="1" applyAlignment="1">
      <alignment vertical="bottom"/>
    </xf>
    <xf numFmtId="0" fontId="9" fillId="0" borderId="36" xfId="0" applyFont="1" applyBorder="1" applyAlignment="1">
      <alignment vertical="bottom"/>
    </xf>
    <xf numFmtId="3" fontId="5" fillId="5" borderId="36" xfId="0" applyNumberFormat="1" applyFont="1" applyFill="1" applyBorder="1" applyAlignment="1">
      <alignment horizontal="center" vertical="bottom"/>
    </xf>
    <xf numFmtId="167" fontId="5" fillId="5" borderId="36" xfId="0" applyNumberFormat="1" applyFont="1" applyFill="1" applyBorder="1" applyAlignment="1">
      <alignment vertical="bottom"/>
    </xf>
    <xf numFmtId="4" fontId="5" fillId="31" borderId="16" xfId="0" applyNumberFormat="1" applyFont="1" applyFill="1" applyBorder="1" applyAlignment="1">
      <alignment vertical="bottom"/>
    </xf>
    <xf numFmtId="4" fontId="5" fillId="32" borderId="36" xfId="0" applyNumberFormat="1" applyFont="1" applyFill="1" applyBorder="1" applyAlignment="1">
      <alignment vertical="bottom"/>
    </xf>
    <xf numFmtId="4" fontId="5" fillId="33" borderId="36" xfId="0" applyNumberFormat="1" applyFont="1" applyFill="1" applyBorder="1" applyAlignment="1">
      <alignment vertical="bottom"/>
    </xf>
    <xf numFmtId="4" fontId="5" fillId="0" borderId="25" xfId="0" applyNumberFormat="1" applyFont="1" applyBorder="1" applyAlignment="1">
      <alignment vertical="bottom"/>
    </xf>
    <xf numFmtId="167" fontId="5" fillId="0" borderId="16" xfId="0" applyNumberFormat="1" applyFont="1" applyBorder="1" applyAlignment="1">
      <alignment vertical="bottom"/>
    </xf>
    <xf numFmtId="167" fontId="5" fillId="0" borderId="25" xfId="0" applyNumberFormat="1" applyFont="1" applyBorder="1" applyAlignment="1">
      <alignment vertical="bottom"/>
    </xf>
    <xf numFmtId="4" fontId="5" fillId="26" borderId="16" xfId="0" applyNumberFormat="1" applyFont="1" applyFill="1" applyBorder="1" applyAlignment="1">
      <alignment vertical="bottom"/>
    </xf>
    <xf numFmtId="4" fontId="5" fillId="5" borderId="25" xfId="0" applyNumberFormat="1" applyFont="1" applyFill="1" applyBorder="1" applyAlignment="1">
      <alignment vertical="bottom"/>
    </xf>
    <xf numFmtId="0" fontId="5" fillId="22" borderId="36" xfId="0" applyFont="1" applyFill="1" applyBorder="1" applyAlignment="1">
      <alignment vertical="bottom"/>
    </xf>
    <xf numFmtId="3" fontId="5" fillId="2" borderId="16" xfId="0" applyNumberFormat="1" applyFont="1" applyFill="1" applyBorder="1" applyAlignment="1">
      <alignment horizontal="center" vertical="bottom"/>
    </xf>
    <xf numFmtId="165" fontId="6" fillId="34" borderId="36" xfId="0" applyNumberFormat="1" applyFont="1" applyFill="1" applyBorder="1" applyAlignment="1">
      <alignment vertical="bottom"/>
    </xf>
    <xf numFmtId="0" fontId="5" fillId="0" borderId="36" xfId="0" applyFont="1" applyBorder="1" applyAlignment="1">
      <alignment vertical="bottom" wrapText="1"/>
    </xf>
    <xf numFmtId="0" fontId="5" fillId="31" borderId="36" xfId="0" applyFont="1" applyFill="1" applyBorder="1" applyAlignment="1">
      <alignment vertical="bottom"/>
    </xf>
    <xf numFmtId="0" fontId="5" fillId="31" borderId="16" xfId="0" applyFont="1" applyFill="1" applyBorder="1" applyAlignment="1">
      <alignment horizontal="center" vertical="bottom"/>
    </xf>
    <xf numFmtId="165" fontId="5" fillId="30" borderId="36" xfId="0" applyNumberFormat="1" applyFont="1" applyFill="1" applyBorder="1" applyAlignment="1">
      <alignment vertical="bottom"/>
    </xf>
    <xf numFmtId="3" fontId="5" fillId="13" borderId="16" xfId="0" applyNumberFormat="1" applyFont="1" applyFill="1" applyBorder="1" applyAlignment="1">
      <alignment horizontal="center" vertical="bottom"/>
    </xf>
    <xf numFmtId="4" fontId="5" fillId="3" borderId="36" xfId="0" applyNumberFormat="1" applyFont="1" applyFill="1" applyBorder="1" applyAlignment="1">
      <alignment vertical="bottom"/>
    </xf>
    <xf numFmtId="0" fontId="5" fillId="35" borderId="36" xfId="0" applyFont="1" applyFill="1" applyBorder="1" applyAlignment="1">
      <alignment vertical="bottom"/>
    </xf>
    <xf numFmtId="0" fontId="5" fillId="35" borderId="16" xfId="0" applyFont="1" applyFill="1" applyBorder="1" applyAlignment="1">
      <alignment horizontal="center" vertical="bottom"/>
    </xf>
    <xf numFmtId="0" fontId="5" fillId="35" borderId="16" xfId="0" applyFont="1" applyFill="1" applyBorder="1" applyAlignment="1">
      <alignment horizontal="left" vertical="bottom"/>
    </xf>
    <xf numFmtId="165" fontId="6" fillId="36" borderId="36" xfId="0" applyNumberFormat="1" applyFont="1" applyFill="1" applyBorder="1" applyAlignment="1">
      <alignment vertical="bottom"/>
    </xf>
    <xf numFmtId="4" fontId="5" fillId="37" borderId="36" xfId="0" applyNumberFormat="1" applyFont="1" applyFill="1" applyBorder="1" applyAlignment="1">
      <alignment vertical="bottom"/>
    </xf>
    <xf numFmtId="0" fontId="5" fillId="38" borderId="36" xfId="0" applyFont="1" applyFill="1" applyBorder="1" applyAlignment="1">
      <alignment vertical="bottom"/>
    </xf>
    <xf numFmtId="0" fontId="5" fillId="38" borderId="16" xfId="0" applyFont="1" applyFill="1" applyBorder="1" applyAlignment="1">
      <alignment horizontal="center" vertical="bottom"/>
    </xf>
    <xf numFmtId="165" fontId="6" fillId="38" borderId="36" xfId="0" applyNumberFormat="1" applyFont="1" applyFill="1" applyBorder="1" applyAlignment="1">
      <alignment vertical="bottom"/>
    </xf>
    <xf numFmtId="0" fontId="5" fillId="39" borderId="36" xfId="0" applyFont="1" applyFill="1" applyBorder="1" applyAlignment="1">
      <alignment vertical="bottom"/>
    </xf>
    <xf numFmtId="0" fontId="5" fillId="39" borderId="16" xfId="0" applyFont="1" applyFill="1" applyBorder="1" applyAlignment="1">
      <alignment horizontal="center" vertical="bottom"/>
    </xf>
    <xf numFmtId="4" fontId="5" fillId="39" borderId="36" xfId="0" applyNumberFormat="1" applyFont="1" applyFill="1" applyBorder="1" applyAlignment="1">
      <alignment vertical="bottom"/>
    </xf>
    <xf numFmtId="4" fontId="5" fillId="39" borderId="0" xfId="0" applyNumberFormat="1" applyFont="1" applyFill="1" applyAlignment="1">
      <alignment vertical="bottom"/>
    </xf>
    <xf numFmtId="165" fontId="6" fillId="39" borderId="36" xfId="0" applyNumberFormat="1" applyFont="1" applyFill="1" applyBorder="1" applyAlignment="1">
      <alignment vertical="bottom"/>
    </xf>
    <xf numFmtId="4" fontId="5" fillId="38" borderId="36" xfId="0" applyNumberFormat="1" applyFont="1" applyFill="1" applyBorder="1" applyAlignment="1">
      <alignment vertical="bottom"/>
    </xf>
    <xf numFmtId="0" fontId="24" fillId="0" borderId="3" xfId="0" applyFont="1" applyBorder="1" applyAlignment="1">
      <alignment vertical="bottom"/>
    </xf>
    <xf numFmtId="0" fontId="24" fillId="0" borderId="0" xfId="0" applyFont="1" applyAlignment="1">
      <alignment vertical="bottom"/>
    </xf>
    <xf numFmtId="0" fontId="24" fillId="0" borderId="0" xfId="0" applyFont="1" applyAlignment="1">
      <alignment horizontal="left" vertical="top"/>
    </xf>
    <xf numFmtId="0" fontId="25" fillId="0" borderId="8" xfId="0" applyFont="1" applyBorder="1" applyAlignment="1">
      <alignment vertical="bottom"/>
    </xf>
    <xf numFmtId="0" fontId="1" fillId="0" borderId="10" xfId="0" applyFont="1" applyBorder="1" applyAlignment="1">
      <alignment horizontal="left" vertical="bottom"/>
    </xf>
    <xf numFmtId="0" fontId="1" fillId="0" borderId="18" xfId="0" applyFont="1" applyBorder="1" applyAlignment="1">
      <alignment horizontal="left" vertical="bottom" wrapText="1"/>
    </xf>
  </cellXfs>
  <cellStyles count="1">
    <cellStyle name="Normal" xfId="0" builtinId="0"/>
  </cellStyles>
  <dxfs count="8">
    <dxf>
      <font>
        <charset val="1"/>
        <color rgb="FF333333"/>
        <family val="2"/>
        <sz val="11"/>
        <name val="Calibri"/>
      </font>
      <fill>
        <patternFill>
          <bgColor rgb="FF00CCFF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FC5E8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D5A6BD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2D050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00CCFF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FC5E8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D5A6BD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Relationship Id="rId57" Type="http://schemas.openxmlformats.org/officeDocument/2006/relationships/image" Target="../media/image58.png"/><Relationship Id="rId58" Type="http://schemas.openxmlformats.org/officeDocument/2006/relationships/image" Target="../media/image59.png"/><Relationship Id="rId59" Type="http://schemas.openxmlformats.org/officeDocument/2006/relationships/image" Target="../media/image60.png"/><Relationship Id="rId60" Type="http://schemas.openxmlformats.org/officeDocument/2006/relationships/image" Target="../media/image61.png"/><Relationship Id="rId61" Type="http://schemas.openxmlformats.org/officeDocument/2006/relationships/image" Target="../media/image62.png"/><Relationship Id="rId62" Type="http://schemas.openxmlformats.org/officeDocument/2006/relationships/image" Target="../media/image63.png"/><Relationship Id="rId63" Type="http://schemas.openxmlformats.org/officeDocument/2006/relationships/image" Target="../media/image64.png"/><Relationship Id="rId64" Type="http://schemas.openxmlformats.org/officeDocument/2006/relationships/image" Target="../media/image65.png"/><Relationship Id="rId65" Type="http://schemas.openxmlformats.org/officeDocument/2006/relationships/image" Target="../media/image66.png"/><Relationship Id="rId66" Type="http://schemas.openxmlformats.org/officeDocument/2006/relationships/image" Target="../media/image67.png"/><Relationship Id="rId67" Type="http://schemas.openxmlformats.org/officeDocument/2006/relationships/image" Target="../media/image68.png"/><Relationship Id="rId68" Type="http://schemas.openxmlformats.org/officeDocument/2006/relationships/image" Target="../media/image69.png"/><Relationship Id="rId69" Type="http://schemas.openxmlformats.org/officeDocument/2006/relationships/image" Target="../media/image70.png"/><Relationship Id="rId70" Type="http://schemas.openxmlformats.org/officeDocument/2006/relationships/image" Target="../media/image71.png"/><Relationship Id="rId71" Type="http://schemas.openxmlformats.org/officeDocument/2006/relationships/image" Target="../media/image72.png"/><Relationship Id="rId72" Type="http://schemas.openxmlformats.org/officeDocument/2006/relationships/image" Target="../media/image73.png"/><Relationship Id="rId73" Type="http://schemas.openxmlformats.org/officeDocument/2006/relationships/image" Target="../media/image74.png"/><Relationship Id="rId74" Type="http://schemas.openxmlformats.org/officeDocument/2006/relationships/image" Target="../media/image75.png"/><Relationship Id="rId75" Type="http://schemas.openxmlformats.org/officeDocument/2006/relationships/image" Target="../media/image76.png"/><Relationship Id="rId76" Type="http://schemas.openxmlformats.org/officeDocument/2006/relationships/image" Target="../media/image77.png"/><Relationship Id="rId77" Type="http://schemas.openxmlformats.org/officeDocument/2006/relationships/image" Target="../media/image78.png"/><Relationship Id="rId78" Type="http://schemas.openxmlformats.org/officeDocument/2006/relationships/image" Target="../media/image79.png"/><Relationship Id="rId79" Type="http://schemas.openxmlformats.org/officeDocument/2006/relationships/image" Target="../media/image80.png"/><Relationship Id="rId80" Type="http://schemas.openxmlformats.org/officeDocument/2006/relationships/image" Target="../media/image81.png"/><Relationship Id="rId81" Type="http://schemas.openxmlformats.org/officeDocument/2006/relationships/image" Target="../media/image82.png"/><Relationship Id="rId82" Type="http://schemas.openxmlformats.org/officeDocument/2006/relationships/image" Target="../media/image83.png"/><Relationship Id="rId83" Type="http://schemas.openxmlformats.org/officeDocument/2006/relationships/image" Target="../media/image84.png"/><Relationship Id="rId84" Type="http://schemas.openxmlformats.org/officeDocument/2006/relationships/image" Target="../media/image85.png"/><Relationship Id="rId85" Type="http://schemas.openxmlformats.org/officeDocument/2006/relationships/image" Target="../media/image86.png"/><Relationship Id="rId86" Type="http://schemas.openxmlformats.org/officeDocument/2006/relationships/image" Target="../media/image87.png"/><Relationship Id="rId87" Type="http://schemas.openxmlformats.org/officeDocument/2006/relationships/image" Target="../media/image88.png"/><Relationship Id="rId88" Type="http://schemas.openxmlformats.org/officeDocument/2006/relationships/image" Target="../media/image89.png"/><Relationship Id="rId89" Type="http://schemas.openxmlformats.org/officeDocument/2006/relationships/image" Target="../media/image90.png"/><Relationship Id="rId90" Type="http://schemas.openxmlformats.org/officeDocument/2006/relationships/image" Target="../media/image91.png"/><Relationship Id="rId91" Type="http://schemas.openxmlformats.org/officeDocument/2006/relationships/image" Target="../media/image92.png"/><Relationship Id="rId92" Type="http://schemas.openxmlformats.org/officeDocument/2006/relationships/image" Target="../media/image93.png"/><Relationship Id="rId93" Type="http://schemas.openxmlformats.org/officeDocument/2006/relationships/image" Target="../media/image94.png"/><Relationship Id="rId94" Type="http://schemas.openxmlformats.org/officeDocument/2006/relationships/image" Target="../media/image95.png"/><Relationship Id="rId95" Type="http://schemas.openxmlformats.org/officeDocument/2006/relationships/image" Target="../media/image96.png"/><Relationship Id="rId96" Type="http://schemas.openxmlformats.org/officeDocument/2006/relationships/image" Target="../media/image97.png"/><Relationship Id="rId97" Type="http://schemas.openxmlformats.org/officeDocument/2006/relationships/image" Target="../media/image98.png"/><Relationship Id="rId98" Type="http://schemas.openxmlformats.org/officeDocument/2006/relationships/image" Target="../media/image99.png"/><Relationship Id="rId99" Type="http://schemas.openxmlformats.org/officeDocument/2006/relationships/image" Target="../media/image100.png"/><Relationship Id="rId100" Type="http://schemas.openxmlformats.org/officeDocument/2006/relationships/image" Target="../media/image101.png"/><Relationship Id="rId101" Type="http://schemas.openxmlformats.org/officeDocument/2006/relationships/image" Target="../media/image102.png"/><Relationship Id="rId102" Type="http://schemas.openxmlformats.org/officeDocument/2006/relationships/image" Target="../media/image103.png"/><Relationship Id="rId103" Type="http://schemas.openxmlformats.org/officeDocument/2006/relationships/image" Target="../media/image104.png"/><Relationship Id="rId104" Type="http://schemas.openxmlformats.org/officeDocument/2006/relationships/image" Target="../media/image105.png"/><Relationship Id="rId105" Type="http://schemas.openxmlformats.org/officeDocument/2006/relationships/image" Target="../media/image106.png"/><Relationship Id="rId106" Type="http://schemas.openxmlformats.org/officeDocument/2006/relationships/image" Target="../media/image107.png"/><Relationship Id="rId107" Type="http://schemas.openxmlformats.org/officeDocument/2006/relationships/image" Target="../media/image108.png"/><Relationship Id="rId108" Type="http://schemas.openxmlformats.org/officeDocument/2006/relationships/image" Target="../media/image109.png"/><Relationship Id="rId109" Type="http://schemas.openxmlformats.org/officeDocument/2006/relationships/image" Target="../media/image110.png"/><Relationship Id="rId110" Type="http://schemas.openxmlformats.org/officeDocument/2006/relationships/image" Target="../media/image111.png"/><Relationship Id="rId111" Type="http://schemas.openxmlformats.org/officeDocument/2006/relationships/image" Target="../media/image112.png"/><Relationship Id="rId112" Type="http://schemas.openxmlformats.org/officeDocument/2006/relationships/image" Target="../media/image113.png"/><Relationship Id="rId113" Type="http://schemas.openxmlformats.org/officeDocument/2006/relationships/image" Target="../media/image114.png"/><Relationship Id="rId114" Type="http://schemas.openxmlformats.org/officeDocument/2006/relationships/image" Target="../media/image115.png"/><Relationship Id="rId115" Type="http://schemas.openxmlformats.org/officeDocument/2006/relationships/image" Target="../media/image116.png"/><Relationship Id="rId116" Type="http://schemas.openxmlformats.org/officeDocument/2006/relationships/image" Target="../media/image117.png"/><Relationship Id="rId117" Type="http://schemas.openxmlformats.org/officeDocument/2006/relationships/image" Target="../media/image118.png"/><Relationship Id="rId118" Type="http://schemas.openxmlformats.org/officeDocument/2006/relationships/image" Target="../media/image119.png"/><Relationship Id="rId119" Type="http://schemas.openxmlformats.org/officeDocument/2006/relationships/image" Target="../media/image120.png"/><Relationship Id="rId120" Type="http://schemas.openxmlformats.org/officeDocument/2006/relationships/image" Target="../media/image121.png"/><Relationship Id="rId121" Type="http://schemas.openxmlformats.org/officeDocument/2006/relationships/image" Target="../media/image122.png"/><Relationship Id="rId122" Type="http://schemas.openxmlformats.org/officeDocument/2006/relationships/image" Target="../media/image123.png"/><Relationship Id="rId123" Type="http://schemas.openxmlformats.org/officeDocument/2006/relationships/image" Target="../media/image124.png"/><Relationship Id="rId124" Type="http://schemas.openxmlformats.org/officeDocument/2006/relationships/image" Target="../media/image125.png"/><Relationship Id="rId125" Type="http://schemas.openxmlformats.org/officeDocument/2006/relationships/image" Target="../media/image126.png"/><Relationship Id="rId126" Type="http://schemas.openxmlformats.org/officeDocument/2006/relationships/image" Target="../media/image127.png"/><Relationship Id="rId127" Type="http://schemas.openxmlformats.org/officeDocument/2006/relationships/image" Target="../media/image128.png"/><Relationship Id="rId128" Type="http://schemas.openxmlformats.org/officeDocument/2006/relationships/image" Target="../media/image129.png"/><Relationship Id="rId129" Type="http://schemas.openxmlformats.org/officeDocument/2006/relationships/image" Target="../media/image130.png"/><Relationship Id="rId130" Type="http://schemas.openxmlformats.org/officeDocument/2006/relationships/image" Target="../media/image131.png"/><Relationship Id="rId131" Type="http://schemas.openxmlformats.org/officeDocument/2006/relationships/image" Target="../media/image132.png"/><Relationship Id="rId132" Type="http://schemas.openxmlformats.org/officeDocument/2006/relationships/image" Target="../media/image133.png"/><Relationship Id="rId133" Type="http://schemas.openxmlformats.org/officeDocument/2006/relationships/image" Target="../media/image134.png"/><Relationship Id="rId134" Type="http://schemas.openxmlformats.org/officeDocument/2006/relationships/image" Target="../media/image135.png"/><Relationship Id="rId135" Type="http://schemas.openxmlformats.org/officeDocument/2006/relationships/image" Target="../media/image136.png"/><Relationship Id="rId136" Type="http://schemas.openxmlformats.org/officeDocument/2006/relationships/image" Target="../media/image137.png"/><Relationship Id="rId137" Type="http://schemas.openxmlformats.org/officeDocument/2006/relationships/image" Target="../media/image138.png"/><Relationship Id="rId138" Type="http://schemas.openxmlformats.org/officeDocument/2006/relationships/image" Target="../media/image139.png"/><Relationship Id="rId139" Type="http://schemas.openxmlformats.org/officeDocument/2006/relationships/image" Target="../media/image1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39960</xdr:colOff>
      <xdr:row>114</xdr:row>
      <xdr:rowOff>200160</xdr:rowOff>
    </xdr:from>
    <xdr:to>
      <xdr:col>0</xdr:col>
      <xdr:colOff>1926000</xdr:colOff>
      <xdr:row>116</xdr:row>
      <xdr:rowOff>45000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75960</xdr:rowOff>
    </xdr:from>
    <xdr:to>
      <xdr:col>1</xdr:col>
      <xdr:colOff>164160</xdr:colOff>
      <xdr:row>172</xdr:row>
      <xdr:rowOff>69840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95040</xdr:rowOff>
    </xdr:from>
    <xdr:to>
      <xdr:col>0</xdr:col>
      <xdr:colOff>1926000</xdr:colOff>
      <xdr:row>229</xdr:row>
      <xdr:rowOff>83160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41040</xdr:colOff>
      <xdr:row>114</xdr:row>
      <xdr:rowOff>133560</xdr:rowOff>
    </xdr:from>
    <xdr:to>
      <xdr:col>7</xdr:col>
      <xdr:colOff>17280</xdr:colOff>
      <xdr:row>115</xdr:row>
      <xdr:rowOff>153720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139680</xdr:rowOff>
    </xdr:from>
    <xdr:to>
      <xdr:col>7</xdr:col>
      <xdr:colOff>108360</xdr:colOff>
      <xdr:row>172</xdr:row>
      <xdr:rowOff>113760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9360</xdr:colOff>
      <xdr:row>228</xdr:row>
      <xdr:rowOff>360</xdr:rowOff>
    </xdr:from>
    <xdr:to>
      <xdr:col>6</xdr:col>
      <xdr:colOff>1875960</xdr:colOff>
      <xdr:row>229</xdr:row>
      <xdr:rowOff>92880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9360</xdr:colOff>
      <xdr:row>283</xdr:row>
      <xdr:rowOff>199800</xdr:rowOff>
    </xdr:from>
    <xdr:to>
      <xdr:col>1</xdr:col>
      <xdr:colOff>175320</xdr:colOff>
      <xdr:row>285</xdr:row>
      <xdr:rowOff>73080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20520</xdr:colOff>
      <xdr:row>283</xdr:row>
      <xdr:rowOff>168840</xdr:rowOff>
    </xdr:from>
    <xdr:to>
      <xdr:col>7</xdr:col>
      <xdr:colOff>299160</xdr:colOff>
      <xdr:row>285</xdr:row>
      <xdr:rowOff>80280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30600</xdr:colOff>
      <xdr:row>339</xdr:row>
      <xdr:rowOff>248040</xdr:rowOff>
    </xdr:from>
    <xdr:to>
      <xdr:col>1</xdr:col>
      <xdr:colOff>124560</xdr:colOff>
      <xdr:row>341</xdr:row>
      <xdr:rowOff>92880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20520</xdr:colOff>
      <xdr:row>339</xdr:row>
      <xdr:rowOff>108000</xdr:rowOff>
    </xdr:from>
    <xdr:to>
      <xdr:col>7</xdr:col>
      <xdr:colOff>177840</xdr:colOff>
      <xdr:row>340</xdr:row>
      <xdr:rowOff>147960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303480</xdr:colOff>
      <xdr:row>395</xdr:row>
      <xdr:rowOff>4320</xdr:rowOff>
    </xdr:from>
    <xdr:to>
      <xdr:col>7</xdr:col>
      <xdr:colOff>130320</xdr:colOff>
      <xdr:row>396</xdr:row>
      <xdr:rowOff>173160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9360</xdr:colOff>
      <xdr:row>56</xdr:row>
      <xdr:rowOff>190800</xdr:rowOff>
    </xdr:from>
    <xdr:to>
      <xdr:col>1</xdr:col>
      <xdr:colOff>144360</xdr:colOff>
      <xdr:row>58</xdr:row>
      <xdr:rowOff>63720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11520</xdr:rowOff>
    </xdr:from>
    <xdr:to>
      <xdr:col>7</xdr:col>
      <xdr:colOff>270720</xdr:colOff>
      <xdr:row>57</xdr:row>
      <xdr:rowOff>88560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9360</xdr:colOff>
      <xdr:row>0</xdr:row>
      <xdr:rowOff>0</xdr:rowOff>
    </xdr:from>
    <xdr:to>
      <xdr:col>1</xdr:col>
      <xdr:colOff>83880</xdr:colOff>
      <xdr:row>1</xdr:row>
      <xdr:rowOff>134280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59400</xdr:colOff>
      <xdr:row>1</xdr:row>
      <xdr:rowOff>134280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2026800" cy="3240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0</xdr:row>
      <xdr:rowOff>0</xdr:rowOff>
    </xdr:from>
    <xdr:ext cx="2026800" cy="3240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57</xdr:row>
      <xdr:rowOff>0</xdr:rowOff>
    </xdr:from>
    <xdr:ext cx="2026800" cy="3240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</xdr:row>
      <xdr:rowOff>0</xdr:rowOff>
    </xdr:from>
    <xdr:ext cx="2026800" cy="3240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114</xdr:row>
      <xdr:rowOff>0</xdr:rowOff>
    </xdr:from>
    <xdr:ext cx="2026800" cy="3240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114</xdr:row>
      <xdr:rowOff>0</xdr:rowOff>
    </xdr:from>
    <xdr:ext cx="2026800" cy="3240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171</xdr:row>
      <xdr:rowOff>0</xdr:rowOff>
    </xdr:from>
    <xdr:ext cx="2026800" cy="3240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171</xdr:row>
      <xdr:rowOff>0</xdr:rowOff>
    </xdr:from>
    <xdr:ext cx="2026800" cy="3240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228</xdr:row>
      <xdr:rowOff>0</xdr:rowOff>
    </xdr:from>
    <xdr:ext cx="2026800" cy="3240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228</xdr:row>
      <xdr:rowOff>0</xdr:rowOff>
    </xdr:from>
    <xdr:ext cx="2026800" cy="3240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285</xdr:row>
      <xdr:rowOff>0</xdr:rowOff>
    </xdr:from>
    <xdr:ext cx="2026800" cy="3240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285</xdr:row>
      <xdr:rowOff>0</xdr:rowOff>
    </xdr:from>
    <xdr:ext cx="2026800" cy="3240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342</xdr:row>
      <xdr:rowOff>0</xdr:rowOff>
    </xdr:from>
    <xdr:ext cx="2026800" cy="3240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342</xdr:row>
      <xdr:rowOff>0</xdr:rowOff>
    </xdr:from>
    <xdr:ext cx="2026800" cy="3240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399</xdr:row>
      <xdr:rowOff>0</xdr:rowOff>
    </xdr:from>
    <xdr:ext cx="2026800" cy="3240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399</xdr:row>
      <xdr:rowOff>0</xdr:rowOff>
    </xdr:from>
    <xdr:ext cx="2026800" cy="3240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456</xdr:row>
      <xdr:rowOff>0</xdr:rowOff>
    </xdr:from>
    <xdr:ext cx="2026800" cy="3240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456</xdr:row>
      <xdr:rowOff>0</xdr:rowOff>
    </xdr:from>
    <xdr:ext cx="2026800" cy="3240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513</xdr:row>
      <xdr:rowOff>0</xdr:rowOff>
    </xdr:from>
    <xdr:ext cx="2026800" cy="3240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513</xdr:row>
      <xdr:rowOff>0</xdr:rowOff>
    </xdr:from>
    <xdr:ext cx="2026800" cy="3240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570</xdr:row>
      <xdr:rowOff>0</xdr:rowOff>
    </xdr:from>
    <xdr:ext cx="2026800" cy="3240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570</xdr:row>
      <xdr:rowOff>0</xdr:rowOff>
    </xdr:from>
    <xdr:ext cx="2026800" cy="3240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627</xdr:row>
      <xdr:rowOff>0</xdr:rowOff>
    </xdr:from>
    <xdr:ext cx="2026800" cy="3240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627</xdr:row>
      <xdr:rowOff>0</xdr:rowOff>
    </xdr:from>
    <xdr:ext cx="2026800" cy="3240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684</xdr:row>
      <xdr:rowOff>0</xdr:rowOff>
    </xdr:from>
    <xdr:ext cx="2026800" cy="3240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684</xdr:row>
      <xdr:rowOff>0</xdr:rowOff>
    </xdr:from>
    <xdr:ext cx="2026800" cy="3240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741</xdr:row>
      <xdr:rowOff>0</xdr:rowOff>
    </xdr:from>
    <xdr:ext cx="2026800" cy="3240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741</xdr:row>
      <xdr:rowOff>0</xdr:rowOff>
    </xdr:from>
    <xdr:ext cx="2026800" cy="3240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798</xdr:row>
      <xdr:rowOff>0</xdr:rowOff>
    </xdr:from>
    <xdr:ext cx="2026800" cy="3240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798</xdr:row>
      <xdr:rowOff>0</xdr:rowOff>
    </xdr:from>
    <xdr:ext cx="2026800" cy="3240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855</xdr:row>
      <xdr:rowOff>0</xdr:rowOff>
    </xdr:from>
    <xdr:ext cx="2026800" cy="3240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855</xdr:row>
      <xdr:rowOff>0</xdr:rowOff>
    </xdr:from>
    <xdr:ext cx="2026800" cy="3240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912</xdr:row>
      <xdr:rowOff>0</xdr:rowOff>
    </xdr:from>
    <xdr:ext cx="2026800" cy="3240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912</xdr:row>
      <xdr:rowOff>0</xdr:rowOff>
    </xdr:from>
    <xdr:ext cx="2026800" cy="3240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969</xdr:row>
      <xdr:rowOff>0</xdr:rowOff>
    </xdr:from>
    <xdr:ext cx="2026800" cy="3240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969</xdr:row>
      <xdr:rowOff>0</xdr:rowOff>
    </xdr:from>
    <xdr:ext cx="2026800" cy="3240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1026</xdr:row>
      <xdr:rowOff>0</xdr:rowOff>
    </xdr:from>
    <xdr:ext cx="2026800" cy="3240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1026</xdr:row>
      <xdr:rowOff>0</xdr:rowOff>
    </xdr:from>
    <xdr:ext cx="2026800" cy="3240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1083</xdr:row>
      <xdr:rowOff>0</xdr:rowOff>
    </xdr:from>
    <xdr:ext cx="2026800" cy="3240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1083</xdr:row>
      <xdr:rowOff>0</xdr:rowOff>
    </xdr:from>
    <xdr:ext cx="2026800" cy="3240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1140</xdr:row>
      <xdr:rowOff>0</xdr:rowOff>
    </xdr:from>
    <xdr:ext cx="2026800" cy="3240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1140</xdr:row>
      <xdr:rowOff>0</xdr:rowOff>
    </xdr:from>
    <xdr:ext cx="2026800" cy="3240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1197</xdr:row>
      <xdr:rowOff>0</xdr:rowOff>
    </xdr:from>
    <xdr:ext cx="2026800" cy="3240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1197</xdr:row>
      <xdr:rowOff>0</xdr:rowOff>
    </xdr:from>
    <xdr:ext cx="2026800" cy="3240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1254</xdr:row>
      <xdr:rowOff>0</xdr:rowOff>
    </xdr:from>
    <xdr:ext cx="2026800" cy="3240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1254</xdr:row>
      <xdr:rowOff>0</xdr:rowOff>
    </xdr:from>
    <xdr:ext cx="2026800" cy="3240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1311</xdr:row>
      <xdr:rowOff>0</xdr:rowOff>
    </xdr:from>
    <xdr:ext cx="2026800" cy="3240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1311</xdr:row>
      <xdr:rowOff>0</xdr:rowOff>
    </xdr:from>
    <xdr:ext cx="2026800" cy="3240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1368</xdr:row>
      <xdr:rowOff>0</xdr:rowOff>
    </xdr:from>
    <xdr:ext cx="2026800" cy="3240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1368</xdr:row>
      <xdr:rowOff>0</xdr:rowOff>
    </xdr:from>
    <xdr:ext cx="2026800" cy="3240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1425</xdr:row>
      <xdr:rowOff>0</xdr:rowOff>
    </xdr:from>
    <xdr:ext cx="2026800" cy="3240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1425</xdr:row>
      <xdr:rowOff>0</xdr:rowOff>
    </xdr:from>
    <xdr:ext cx="2026800" cy="3240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1482</xdr:row>
      <xdr:rowOff>0</xdr:rowOff>
    </xdr:from>
    <xdr:ext cx="2026800" cy="3240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1482</xdr:row>
      <xdr:rowOff>0</xdr:rowOff>
    </xdr:from>
    <xdr:ext cx="2026800" cy="3240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1539</xdr:row>
      <xdr:rowOff>0</xdr:rowOff>
    </xdr:from>
    <xdr:ext cx="2026800" cy="3240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1539</xdr:row>
      <xdr:rowOff>0</xdr:rowOff>
    </xdr:from>
    <xdr:ext cx="2026800" cy="3240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1596</xdr:row>
      <xdr:rowOff>0</xdr:rowOff>
    </xdr:from>
    <xdr:ext cx="2026800" cy="3240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1596</xdr:row>
      <xdr:rowOff>0</xdr:rowOff>
    </xdr:from>
    <xdr:ext cx="2026800" cy="3240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1653</xdr:row>
      <xdr:rowOff>0</xdr:rowOff>
    </xdr:from>
    <xdr:ext cx="2026800" cy="3240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1653</xdr:row>
      <xdr:rowOff>0</xdr:rowOff>
    </xdr:from>
    <xdr:ext cx="2026800" cy="3240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1710</xdr:row>
      <xdr:rowOff>0</xdr:rowOff>
    </xdr:from>
    <xdr:ext cx="2026800" cy="32400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1710</xdr:row>
      <xdr:rowOff>0</xdr:rowOff>
    </xdr:from>
    <xdr:ext cx="2026800" cy="32400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1767</xdr:row>
      <xdr:rowOff>0</xdr:rowOff>
    </xdr:from>
    <xdr:ext cx="2026800" cy="32400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1767</xdr:row>
      <xdr:rowOff>0</xdr:rowOff>
    </xdr:from>
    <xdr:ext cx="2026800" cy="32400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1824</xdr:row>
      <xdr:rowOff>0</xdr:rowOff>
    </xdr:from>
    <xdr:ext cx="2026800" cy="32400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1824</xdr:row>
      <xdr:rowOff>0</xdr:rowOff>
    </xdr:from>
    <xdr:ext cx="2026800" cy="32400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1881</xdr:row>
      <xdr:rowOff>0</xdr:rowOff>
    </xdr:from>
    <xdr:ext cx="2026800" cy="32400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1881</xdr:row>
      <xdr:rowOff>0</xdr:rowOff>
    </xdr:from>
    <xdr:ext cx="2026800" cy="32400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1938</xdr:row>
      <xdr:rowOff>0</xdr:rowOff>
    </xdr:from>
    <xdr:ext cx="2026800" cy="32400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1938</xdr:row>
      <xdr:rowOff>0</xdr:rowOff>
    </xdr:from>
    <xdr:ext cx="2026800" cy="32400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1995</xdr:row>
      <xdr:rowOff>0</xdr:rowOff>
    </xdr:from>
    <xdr:ext cx="2026800" cy="32400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1995</xdr:row>
      <xdr:rowOff>0</xdr:rowOff>
    </xdr:from>
    <xdr:ext cx="2026800" cy="32400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2052</xdr:row>
      <xdr:rowOff>0</xdr:rowOff>
    </xdr:from>
    <xdr:ext cx="2026800" cy="32400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2052</xdr:row>
      <xdr:rowOff>0</xdr:rowOff>
    </xdr:from>
    <xdr:ext cx="2026800" cy="32400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2109</xdr:row>
      <xdr:rowOff>0</xdr:rowOff>
    </xdr:from>
    <xdr:ext cx="2026800" cy="32400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2109</xdr:row>
      <xdr:rowOff>0</xdr:rowOff>
    </xdr:from>
    <xdr:ext cx="2026800" cy="32400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2166</xdr:row>
      <xdr:rowOff>0</xdr:rowOff>
    </xdr:from>
    <xdr:ext cx="2026800" cy="32400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2166</xdr:row>
      <xdr:rowOff>0</xdr:rowOff>
    </xdr:from>
    <xdr:ext cx="2026800" cy="32400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2223</xdr:row>
      <xdr:rowOff>0</xdr:rowOff>
    </xdr:from>
    <xdr:ext cx="2026800" cy="32400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2223</xdr:row>
      <xdr:rowOff>0</xdr:rowOff>
    </xdr:from>
    <xdr:ext cx="2026800" cy="32400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2280</xdr:row>
      <xdr:rowOff>0</xdr:rowOff>
    </xdr:from>
    <xdr:ext cx="2026800" cy="32400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2280</xdr:row>
      <xdr:rowOff>0</xdr:rowOff>
    </xdr:from>
    <xdr:ext cx="2026800" cy="32400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2337</xdr:row>
      <xdr:rowOff>0</xdr:rowOff>
    </xdr:from>
    <xdr:ext cx="2026800" cy="32400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2337</xdr:row>
      <xdr:rowOff>0</xdr:rowOff>
    </xdr:from>
    <xdr:ext cx="2026800" cy="32400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2394</xdr:row>
      <xdr:rowOff>0</xdr:rowOff>
    </xdr:from>
    <xdr:ext cx="2026800" cy="32400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2394</xdr:row>
      <xdr:rowOff>0</xdr:rowOff>
    </xdr:from>
    <xdr:ext cx="2026800" cy="32400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2451</xdr:row>
      <xdr:rowOff>0</xdr:rowOff>
    </xdr:from>
    <xdr:ext cx="2026800" cy="32400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2451</xdr:row>
      <xdr:rowOff>0</xdr:rowOff>
    </xdr:from>
    <xdr:ext cx="2026800" cy="32400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2508</xdr:row>
      <xdr:rowOff>0</xdr:rowOff>
    </xdr:from>
    <xdr:ext cx="2026800" cy="32400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2508</xdr:row>
      <xdr:rowOff>0</xdr:rowOff>
    </xdr:from>
    <xdr:ext cx="2026800" cy="32400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2565</xdr:row>
      <xdr:rowOff>0</xdr:rowOff>
    </xdr:from>
    <xdr:ext cx="2026800" cy="32400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2565</xdr:row>
      <xdr:rowOff>0</xdr:rowOff>
    </xdr:from>
    <xdr:ext cx="2026800" cy="32400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2622</xdr:row>
      <xdr:rowOff>0</xdr:rowOff>
    </xdr:from>
    <xdr:ext cx="2026800" cy="32400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2622</xdr:row>
      <xdr:rowOff>0</xdr:rowOff>
    </xdr:from>
    <xdr:ext cx="2026800" cy="32400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2679</xdr:row>
      <xdr:rowOff>0</xdr:rowOff>
    </xdr:from>
    <xdr:ext cx="2026800" cy="32400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2679</xdr:row>
      <xdr:rowOff>0</xdr:rowOff>
    </xdr:from>
    <xdr:ext cx="2026800" cy="32400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2736</xdr:row>
      <xdr:rowOff>0</xdr:rowOff>
    </xdr:from>
    <xdr:ext cx="2026800" cy="32400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2736</xdr:row>
      <xdr:rowOff>0</xdr:rowOff>
    </xdr:from>
    <xdr:ext cx="2026800" cy="32400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2793</xdr:row>
      <xdr:rowOff>0</xdr:rowOff>
    </xdr:from>
    <xdr:ext cx="2026800" cy="32400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2793</xdr:row>
      <xdr:rowOff>0</xdr:rowOff>
    </xdr:from>
    <xdr:ext cx="2026800" cy="32400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2850</xdr:row>
      <xdr:rowOff>0</xdr:rowOff>
    </xdr:from>
    <xdr:ext cx="2026800" cy="32400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2850</xdr:row>
      <xdr:rowOff>0</xdr:rowOff>
    </xdr:from>
    <xdr:ext cx="2026800" cy="32400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2907</xdr:row>
      <xdr:rowOff>0</xdr:rowOff>
    </xdr:from>
    <xdr:ext cx="2026800" cy="32400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2907</xdr:row>
      <xdr:rowOff>0</xdr:rowOff>
    </xdr:from>
    <xdr:ext cx="2026800" cy="32400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2964</xdr:row>
      <xdr:rowOff>0</xdr:rowOff>
    </xdr:from>
    <xdr:ext cx="2026800" cy="32400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2964</xdr:row>
      <xdr:rowOff>0</xdr:rowOff>
    </xdr:from>
    <xdr:ext cx="2026800" cy="32400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3021</xdr:row>
      <xdr:rowOff>0</xdr:rowOff>
    </xdr:from>
    <xdr:ext cx="2026800" cy="32400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3021</xdr:row>
      <xdr:rowOff>0</xdr:rowOff>
    </xdr:from>
    <xdr:ext cx="2026800" cy="32400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3078</xdr:row>
      <xdr:rowOff>0</xdr:rowOff>
    </xdr:from>
    <xdr:ext cx="2026800" cy="32400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3078</xdr:row>
      <xdr:rowOff>0</xdr:rowOff>
    </xdr:from>
    <xdr:ext cx="2026800" cy="32400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3135</xdr:row>
      <xdr:rowOff>0</xdr:rowOff>
    </xdr:from>
    <xdr:ext cx="2026800" cy="32400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3135</xdr:row>
      <xdr:rowOff>0</xdr:rowOff>
    </xdr:from>
    <xdr:ext cx="2026800" cy="32400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3192</xdr:row>
      <xdr:rowOff>0</xdr:rowOff>
    </xdr:from>
    <xdr:ext cx="2026800" cy="32400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3192</xdr:row>
      <xdr:rowOff>0</xdr:rowOff>
    </xdr:from>
    <xdr:ext cx="2026800" cy="32400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3249</xdr:row>
      <xdr:rowOff>0</xdr:rowOff>
    </xdr:from>
    <xdr:ext cx="2026800" cy="32400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3249</xdr:row>
      <xdr:rowOff>0</xdr:rowOff>
    </xdr:from>
    <xdr:ext cx="2026800" cy="32400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3306</xdr:row>
      <xdr:rowOff>0</xdr:rowOff>
    </xdr:from>
    <xdr:ext cx="2026800" cy="32400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3306</xdr:row>
      <xdr:rowOff>0</xdr:rowOff>
    </xdr:from>
    <xdr:ext cx="2026800" cy="32400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3363</xdr:row>
      <xdr:rowOff>0</xdr:rowOff>
    </xdr:from>
    <xdr:ext cx="2026800" cy="32400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3363</xdr:row>
      <xdr:rowOff>0</xdr:rowOff>
    </xdr:from>
    <xdr:ext cx="2026800" cy="32400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3420</xdr:row>
      <xdr:rowOff>0</xdr:rowOff>
    </xdr:from>
    <xdr:ext cx="2026800" cy="32400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3420</xdr:row>
      <xdr:rowOff>0</xdr:rowOff>
    </xdr:from>
    <xdr:ext cx="2026800" cy="32400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3477</xdr:row>
      <xdr:rowOff>0</xdr:rowOff>
    </xdr:from>
    <xdr:ext cx="2026800" cy="32400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3477</xdr:row>
      <xdr:rowOff>0</xdr:rowOff>
    </xdr:from>
    <xdr:ext cx="2026800" cy="32400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3534</xdr:row>
      <xdr:rowOff>0</xdr:rowOff>
    </xdr:from>
    <xdr:ext cx="2026800" cy="32400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3534</xdr:row>
      <xdr:rowOff>0</xdr:rowOff>
    </xdr:from>
    <xdr:ext cx="2026800" cy="32400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3591</xdr:row>
      <xdr:rowOff>0</xdr:rowOff>
    </xdr:from>
    <xdr:ext cx="2026800" cy="32400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3591</xdr:row>
      <xdr:rowOff>0</xdr:rowOff>
    </xdr:from>
    <xdr:ext cx="2026800" cy="32400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3648</xdr:row>
      <xdr:rowOff>0</xdr:rowOff>
    </xdr:from>
    <xdr:ext cx="2026800" cy="32400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3648</xdr:row>
      <xdr:rowOff>0</xdr:rowOff>
    </xdr:from>
    <xdr:ext cx="2026800" cy="32400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3705</xdr:row>
      <xdr:rowOff>0</xdr:rowOff>
    </xdr:from>
    <xdr:ext cx="2026800" cy="32400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3705</xdr:row>
      <xdr:rowOff>0</xdr:rowOff>
    </xdr:from>
    <xdr:ext cx="2026800" cy="32400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3762</xdr:row>
      <xdr:rowOff>0</xdr:rowOff>
    </xdr:from>
    <xdr:ext cx="2026800" cy="32400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3762</xdr:row>
      <xdr:rowOff>0</xdr:rowOff>
    </xdr:from>
    <xdr:ext cx="2026800" cy="32400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3819</xdr:row>
      <xdr:rowOff>0</xdr:rowOff>
    </xdr:from>
    <xdr:ext cx="2026800" cy="32400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3819</xdr:row>
      <xdr:rowOff>0</xdr:rowOff>
    </xdr:from>
    <xdr:ext cx="2026800" cy="32400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3876</xdr:row>
      <xdr:rowOff>0</xdr:rowOff>
    </xdr:from>
    <xdr:ext cx="2026800" cy="32400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3876</xdr:row>
      <xdr:rowOff>0</xdr:rowOff>
    </xdr:from>
    <xdr:ext cx="2026800" cy="32400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3933</xdr:row>
      <xdr:rowOff>0</xdr:rowOff>
    </xdr:from>
    <xdr:ext cx="2026800" cy="32400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IX1358"/>
  <sheetViews>
    <sheetView workbookViewId="0" zoomScale="90" zoomScaleNormal="90" view="normal">
      <selection activeCell="A85" sqref="A85"/>
    </sheetView>
  </sheetViews>
  <sheetFormatPr defaultRowHeight="13.8" outlineLevelRow="0" outlineLevelCol="0" x14ac:dyDescent="0" defaultColWidth="11.41796875" customHeight="1"/>
  <cols>
    <col min="1" max="1" width="27.7" style="1" customWidth="1"/>
    <col min="2" max="2" width="17.99" style="2" customWidth="1"/>
    <col min="3" max="3" width="17.42" style="2" customWidth="1"/>
    <col min="4" max="4" width="15.99" style="2" customWidth="1"/>
    <col min="5" max="5" width="27.85" style="3" customWidth="1"/>
    <col min="6" max="6" width="5.28" style="2" customWidth="1"/>
    <col min="7" max="7" width="27.66" style="2" customWidth="1"/>
    <col min="8" max="8" width="17.15" style="2" customWidth="1"/>
    <col min="9" max="9" width="17.42" style="2" customWidth="1"/>
    <col min="10" max="10" width="16.43" style="2" customWidth="1"/>
    <col min="11" max="11" width="26.7" style="3" customWidth="1"/>
    <col min="12" max="257" width="11.43" style="2" customWidth="1"/>
  </cols>
  <sheetData>
    <row r="1" ht="15" customHeight="1" spans="4:11" x14ac:dyDescent="0.25">
      <c r="D1" s="4"/>
      <c r="E1" s="5"/>
      <c r="J1" s="4"/>
      <c r="K1" s="5"/>
    </row>
    <row r="2" ht="13.8" customHeight="1" spans="4:10" x14ac:dyDescent="0.25">
      <c r="D2" s="4" t="s">
        <v>0</v>
      </c>
      <c r="J2" s="4" t="s">
        <v>0</v>
      </c>
    </row>
    <row r="3" ht="13.8" customHeight="1" spans="1:10" x14ac:dyDescent="0.25">
      <c r="A3" s="6" t="s">
        <v>1</v>
      </c>
      <c r="D3" s="2" t="s">
        <v>2</v>
      </c>
      <c r="G3" s="6" t="str">
        <f>A3</f>
        <v>1er Étage Immeuble S2 Morarano Alarobia</v>
      </c>
      <c r="J3" s="2" t="str">
        <f>+D3</f>
        <v>Période  du 01/10/2024 au 31/10/2024</v>
      </c>
    </row>
    <row r="4" ht="13.8" customHeight="1" spans="1:7" x14ac:dyDescent="0.25">
      <c r="A4" s="7" t="s">
        <v>3</v>
      </c>
      <c r="G4" s="7" t="s">
        <v>3</v>
      </c>
    </row>
    <row r="5" ht="13.8" customHeight="1" spans="1:7" x14ac:dyDescent="0.25">
      <c r="A5" s="8" t="s">
        <v>4</v>
      </c>
      <c r="G5" s="8" t="s">
        <v>4</v>
      </c>
    </row>
    <row r="6" ht="18.6" customHeight="1" spans="1:11" x14ac:dyDescent="0.25">
      <c r="A6" s="9" t="s">
        <v>5</v>
      </c>
      <c r="B6" s="10"/>
      <c r="C6" s="11" t="s">
        <v>6</v>
      </c>
      <c r="D6" s="11"/>
      <c r="E6" s="12">
        <v>27</v>
      </c>
      <c r="G6" s="9" t="s">
        <v>5</v>
      </c>
      <c r="H6" s="10"/>
      <c r="I6" s="11" t="s">
        <v>6</v>
      </c>
      <c r="J6" s="11"/>
      <c r="K6" s="12">
        <v>27</v>
      </c>
    </row>
    <row r="7" ht="18.6" customHeight="1" spans="1:11" x14ac:dyDescent="0.25">
      <c r="A7" s="13" t="s">
        <v>7</v>
      </c>
      <c r="C7" s="14" t="s">
        <v>8</v>
      </c>
      <c r="D7" s="14"/>
      <c r="E7" s="15">
        <v>27</v>
      </c>
      <c r="G7" s="13" t="s">
        <v>7</v>
      </c>
      <c r="I7" s="14" t="s">
        <v>8</v>
      </c>
      <c r="J7" s="14"/>
      <c r="K7" s="15">
        <v>27</v>
      </c>
    </row>
    <row r="8" ht="18.6" customHeight="1" spans="1:11" x14ac:dyDescent="0.25">
      <c r="A8" s="13" t="s">
        <v>9</v>
      </c>
      <c r="B8" s="16"/>
      <c r="C8" s="14" t="s">
        <v>10</v>
      </c>
      <c r="D8" s="14"/>
      <c r="E8" s="15">
        <v>31</v>
      </c>
      <c r="G8" s="13" t="s">
        <v>9</v>
      </c>
      <c r="H8" s="16"/>
      <c r="I8" s="14" t="s">
        <v>10</v>
      </c>
      <c r="J8" s="14"/>
      <c r="K8" s="15">
        <v>31</v>
      </c>
    </row>
    <row r="9" ht="18.6" customHeight="1" spans="1:258" s="6" customFormat="1" x14ac:dyDescent="0.25">
      <c r="A9" s="13" t="s">
        <v>11</v>
      </c>
      <c r="B9" s="17"/>
      <c r="C9" s="18" t="s">
        <v>12</v>
      </c>
      <c r="D9" s="19"/>
      <c r="E9" s="20">
        <v>45566</v>
      </c>
      <c r="G9" s="13" t="s">
        <v>11</v>
      </c>
      <c r="H9" s="17"/>
      <c r="I9" s="18" t="s">
        <v>12</v>
      </c>
      <c r="J9" s="19"/>
      <c r="K9" s="20">
        <v>45566</v>
      </c>
      <c r="IX9" s="21"/>
    </row>
    <row r="10" ht="18.6" customHeight="1" spans="1:11" x14ac:dyDescent="0.25">
      <c r="A10" s="22" t="s">
        <v>13</v>
      </c>
      <c r="C10" s="23" t="s">
        <v>14</v>
      </c>
      <c r="D10" s="14"/>
      <c r="E10" s="20">
        <v>45596</v>
      </c>
      <c r="G10" s="22" t="s">
        <v>13</v>
      </c>
      <c r="I10" s="23" t="s">
        <v>14</v>
      </c>
      <c r="J10" s="14"/>
      <c r="K10" s="20">
        <v>45596</v>
      </c>
    </row>
    <row r="11" ht="14.1" customHeight="1" spans="1:11" x14ac:dyDescent="0.25">
      <c r="A11" s="13" t="s">
        <v>15</v>
      </c>
      <c r="C11" s="14"/>
      <c r="D11" s="14"/>
      <c r="E11" s="20"/>
      <c r="G11" s="13" t="s">
        <v>15</v>
      </c>
      <c r="I11" s="14"/>
      <c r="J11" s="14"/>
      <c r="K11" s="20"/>
    </row>
    <row r="12" ht="18.6" customHeight="1" spans="1:11" x14ac:dyDescent="0.25">
      <c r="A12" s="13" t="s">
        <v>16</v>
      </c>
      <c r="C12" s="14"/>
      <c r="D12" s="14"/>
      <c r="E12" s="24"/>
      <c r="G12" s="13" t="s">
        <v>16</v>
      </c>
      <c r="I12" s="14"/>
      <c r="J12" s="14"/>
      <c r="K12" s="24"/>
    </row>
    <row r="13" ht="18.6" customHeight="1" spans="1:11" x14ac:dyDescent="0.25">
      <c r="A13" s="13" t="s">
        <v>17</v>
      </c>
      <c r="C13" s="14" t="s">
        <v>18</v>
      </c>
      <c r="D13" s="14"/>
      <c r="E13" s="24"/>
      <c r="G13" s="13" t="s">
        <v>17</v>
      </c>
      <c r="I13" s="14" t="s">
        <v>18</v>
      </c>
      <c r="J13" s="14"/>
      <c r="K13" s="24"/>
    </row>
    <row r="14" ht="18.6" customHeight="1" spans="1:11" x14ac:dyDescent="0.25">
      <c r="A14" s="25" t="s">
        <v>19</v>
      </c>
      <c r="B14" s="26"/>
      <c r="C14" s="27" t="s">
        <v>20</v>
      </c>
      <c r="D14" s="27"/>
      <c r="E14" s="28" t="s">
        <v>21</v>
      </c>
      <c r="G14" s="25" t="s">
        <v>19</v>
      </c>
      <c r="H14" s="26"/>
      <c r="I14" s="27" t="s">
        <v>20</v>
      </c>
      <c r="J14" s="27"/>
      <c r="K14" s="28" t="s">
        <v>21</v>
      </c>
    </row>
    <row r="16" ht="13.8" customHeight="1" spans="1:11" x14ac:dyDescent="0.25">
      <c r="A16" s="29" t="s">
        <v>22</v>
      </c>
      <c r="B16" s="30" t="s">
        <v>23</v>
      </c>
      <c r="C16" s="30" t="s">
        <v>24</v>
      </c>
      <c r="D16" s="31" t="s">
        <v>25</v>
      </c>
      <c r="E16" s="32" t="s">
        <v>26</v>
      </c>
      <c r="G16" s="33" t="s">
        <v>22</v>
      </c>
      <c r="H16" s="30" t="s">
        <v>23</v>
      </c>
      <c r="I16" s="30" t="s">
        <v>24</v>
      </c>
      <c r="J16" s="31" t="s">
        <v>25</v>
      </c>
      <c r="K16" s="32" t="s">
        <v>26</v>
      </c>
    </row>
    <row r="17" ht="20.1" customHeight="1" spans="1:11" x14ac:dyDescent="0.25">
      <c r="A17" s="34" t="s">
        <v>27</v>
      </c>
      <c r="B17" s="35"/>
      <c r="C17" s="36">
        <f>'Etat paie OCTOBRE 2024'!E16</f>
        <v>142259.193446028</v>
      </c>
      <c r="D17" s="37"/>
      <c r="E17" s="24"/>
      <c r="G17" s="38" t="str">
        <f>A17</f>
        <v>Salaire de base  Ar 262680</v>
      </c>
      <c r="H17" s="35">
        <f>B17</f>
        <v>0</v>
      </c>
      <c r="I17" s="36">
        <f>C17</f>
        <v>142259.193446028</v>
      </c>
      <c r="J17" s="37"/>
      <c r="K17" s="24">
        <f>E17</f>
        <v>0</v>
      </c>
    </row>
    <row r="18" ht="16.35" customHeight="1" spans="1:11" x14ac:dyDescent="0.25">
      <c r="A18" s="39" t="s">
        <v>28</v>
      </c>
      <c r="B18" s="40"/>
      <c r="C18" s="41"/>
      <c r="D18" s="42"/>
      <c r="E18" s="24"/>
      <c r="G18" s="43" t="s">
        <v>28</v>
      </c>
      <c r="H18" s="40"/>
      <c r="I18" s="41"/>
      <c r="J18" s="42"/>
      <c r="K18" s="24"/>
    </row>
    <row r="19" ht="20.1" customHeight="1" spans="1:11" x14ac:dyDescent="0.25">
      <c r="A19" s="44" t="s">
        <v>29</v>
      </c>
      <c r="B19" s="42"/>
      <c r="C19" s="41">
        <f>'Etat paie OCTOBRE 2024'!I16</f>
        <v>0</v>
      </c>
      <c r="D19" s="42"/>
      <c r="E19" s="24"/>
      <c r="G19" s="45" t="s">
        <v>29</v>
      </c>
      <c r="H19" s="42"/>
      <c r="I19" s="41">
        <f>C19</f>
        <v>0</v>
      </c>
      <c r="J19" s="42"/>
      <c r="K19" s="24">
        <f>E19</f>
        <v>0</v>
      </c>
    </row>
    <row r="20" ht="20.1" customHeight="1" spans="1:11" x14ac:dyDescent="0.25">
      <c r="A20" s="44" t="s">
        <v>30</v>
      </c>
      <c r="B20" s="42"/>
      <c r="C20" s="41">
        <f>'Etat paie OCTOBRE 2024'!J16</f>
        <v>0</v>
      </c>
      <c r="D20" s="42"/>
      <c r="E20" s="24"/>
      <c r="G20" s="45" t="s">
        <v>30</v>
      </c>
      <c r="H20" s="42"/>
      <c r="I20" s="41">
        <f>C20</f>
        <v>0</v>
      </c>
      <c r="J20" s="42"/>
      <c r="K20" s="24"/>
    </row>
    <row r="21" ht="20.1" customHeight="1" spans="1:11" x14ac:dyDescent="0.25">
      <c r="A21" s="44" t="s">
        <v>31</v>
      </c>
      <c r="B21" s="42"/>
      <c r="C21" s="41">
        <f>'Etat paie OCTOBRE 2024'!H16</f>
        <v>0</v>
      </c>
      <c r="D21" s="42"/>
      <c r="E21" s="24"/>
      <c r="G21" s="45" t="s">
        <v>31</v>
      </c>
      <c r="H21" s="42"/>
      <c r="I21" s="41">
        <f>C21</f>
        <v>0</v>
      </c>
      <c r="J21" s="42"/>
      <c r="K21" s="24"/>
    </row>
    <row r="22" ht="20.1" customHeight="1" spans="1:11" x14ac:dyDescent="0.25">
      <c r="A22" s="46" t="s">
        <v>32</v>
      </c>
      <c r="B22" s="42"/>
      <c r="C22" s="41"/>
      <c r="D22" s="42"/>
      <c r="E22" s="24"/>
      <c r="G22" s="47" t="s">
        <v>32</v>
      </c>
      <c r="H22" s="42"/>
      <c r="I22" s="41"/>
      <c r="J22" s="42"/>
      <c r="K22" s="24"/>
    </row>
    <row r="23" ht="20.1" customHeight="1" spans="1:11" x14ac:dyDescent="0.25">
      <c r="A23" s="44" t="s">
        <v>33</v>
      </c>
      <c r="B23" s="42">
        <v>12</v>
      </c>
      <c r="C23" s="41">
        <f>'Etat paie OCTOBRE 2024'!K16</f>
        <v>28800</v>
      </c>
      <c r="D23" s="42"/>
      <c r="E23" s="24"/>
      <c r="G23" s="45" t="s">
        <v>33</v>
      </c>
      <c r="H23" s="42">
        <f>B23</f>
        <v>12</v>
      </c>
      <c r="I23" s="41">
        <f>C23</f>
        <v>28800</v>
      </c>
      <c r="J23" s="42"/>
      <c r="K23" s="24">
        <f>E23</f>
        <v>0</v>
      </c>
    </row>
    <row r="24" ht="20.1" customHeight="1" spans="1:11" x14ac:dyDescent="0.25">
      <c r="A24" s="44" t="s">
        <v>34</v>
      </c>
      <c r="B24" s="42"/>
      <c r="C24" s="41">
        <f>'Etat paie OCTOBRE 2024'!L16</f>
        <v>42000</v>
      </c>
      <c r="D24" s="42"/>
      <c r="E24" s="24"/>
      <c r="G24" s="45" t="s">
        <v>34</v>
      </c>
      <c r="H24" s="42">
        <f>B24</f>
        <v>0</v>
      </c>
      <c r="I24" s="41">
        <f>C24</f>
        <v>42000</v>
      </c>
      <c r="J24" s="42"/>
      <c r="K24" s="24">
        <f>E24</f>
        <v>0</v>
      </c>
    </row>
    <row r="25" ht="20.1" customHeight="1" spans="1:11" x14ac:dyDescent="0.25">
      <c r="A25" s="39" t="s">
        <v>35</v>
      </c>
      <c r="B25" s="42"/>
      <c r="C25" s="41"/>
      <c r="D25" s="42"/>
      <c r="E25" s="24"/>
      <c r="G25" s="43" t="s">
        <v>35</v>
      </c>
      <c r="H25" s="42"/>
      <c r="I25" s="41"/>
      <c r="J25" s="42"/>
      <c r="K25" s="24"/>
    </row>
    <row r="26" ht="17.1" customHeight="1" spans="1:11" x14ac:dyDescent="0.25">
      <c r="A26" s="44" t="s">
        <v>36</v>
      </c>
      <c r="B26" s="42"/>
      <c r="C26" s="48">
        <f>'Etat paie OCTOBRE 2024'!R16</f>
        <v>0</v>
      </c>
      <c r="D26" s="42"/>
      <c r="E26" s="24"/>
      <c r="G26" s="45" t="s">
        <v>36</v>
      </c>
      <c r="H26" s="42"/>
      <c r="I26" s="41">
        <f>C26</f>
        <v>0</v>
      </c>
      <c r="J26" s="42"/>
      <c r="K26" s="24">
        <f>E26</f>
        <v>0</v>
      </c>
    </row>
    <row r="27" ht="20.1" customHeight="1" spans="1:11" x14ac:dyDescent="0.25">
      <c r="A27" s="44" t="s">
        <v>37</v>
      </c>
      <c r="B27" s="42"/>
      <c r="C27" s="41">
        <f>'Etat paie OCTOBRE 2024'!F16</f>
        <v>0</v>
      </c>
      <c r="D27" s="42"/>
      <c r="E27" s="24"/>
      <c r="G27" s="45" t="s">
        <v>37</v>
      </c>
      <c r="H27" s="42"/>
      <c r="I27" s="41">
        <f>C27</f>
        <v>0</v>
      </c>
      <c r="J27" s="42"/>
      <c r="K27" s="24">
        <f>E27</f>
        <v>0</v>
      </c>
    </row>
    <row r="28" ht="20.1" customHeight="1" spans="1:11" x14ac:dyDescent="0.25">
      <c r="A28" s="44" t="s">
        <v>38</v>
      </c>
      <c r="B28" s="42"/>
      <c r="C28" s="41">
        <f>'Etat paie OCTOBRE 2024'!G16</f>
        <v>0</v>
      </c>
      <c r="D28" s="42"/>
      <c r="E28" s="24"/>
      <c r="G28" s="45" t="s">
        <v>39</v>
      </c>
      <c r="H28" s="42"/>
      <c r="I28" s="41">
        <f>C28</f>
        <v>0</v>
      </c>
      <c r="J28" s="42"/>
      <c r="K28" s="24">
        <f>E28</f>
        <v>0</v>
      </c>
    </row>
    <row r="29" ht="20.1" customHeight="1" spans="1:11" x14ac:dyDescent="0.25">
      <c r="A29" s="44" t="s">
        <v>40</v>
      </c>
      <c r="B29" s="42"/>
      <c r="C29" s="41">
        <f>'Etat paie OCTOBRE 2024'!O16</f>
        <v>0</v>
      </c>
      <c r="D29" s="42"/>
      <c r="E29" s="24"/>
      <c r="G29" s="45"/>
      <c r="H29" s="42"/>
      <c r="I29" s="41">
        <f>C29</f>
        <v>0</v>
      </c>
      <c r="J29" s="42"/>
      <c r="K29" s="24"/>
    </row>
    <row r="30" ht="20.1" customHeight="1" spans="1:11" x14ac:dyDescent="0.25">
      <c r="A30" s="44" t="s">
        <v>41</v>
      </c>
      <c r="B30" s="42"/>
      <c r="C30" s="41">
        <f>'Etat paie OCTOBRE 2024'!P16</f>
        <v>20000</v>
      </c>
      <c r="D30" s="42"/>
      <c r="E30" s="24"/>
      <c r="G30" s="45"/>
      <c r="H30" s="42"/>
      <c r="I30" s="41">
        <f>C30</f>
        <v>20000</v>
      </c>
      <c r="J30" s="42"/>
      <c r="K30" s="24"/>
    </row>
    <row r="31" ht="20.1" customHeight="1" spans="1:11" x14ac:dyDescent="0.25">
      <c r="A31" s="44" t="s">
        <v>42</v>
      </c>
      <c r="B31" s="42"/>
      <c r="C31" s="41">
        <f>'Etat paie OCTOBRE 2024'!Q16</f>
        <v>50000</v>
      </c>
      <c r="D31" s="42"/>
      <c r="E31" s="24" t="s">
        <v>43</v>
      </c>
      <c r="G31" s="45"/>
      <c r="H31" s="42"/>
      <c r="I31" s="41">
        <f>C31</f>
        <v>50000</v>
      </c>
      <c r="J31" s="42"/>
      <c r="K31" s="24" t="str">
        <f>E31</f>
        <v>Prime de fonction</v>
      </c>
    </row>
    <row r="32" ht="20.1" customHeight="1" spans="1:11" x14ac:dyDescent="0.25">
      <c r="A32" s="39" t="s">
        <v>44</v>
      </c>
      <c r="B32" s="42"/>
      <c r="C32" s="41">
        <f>'Etat paie OCTOBRE 2024'!N16</f>
        <v>195251.321196466</v>
      </c>
      <c r="D32" s="42"/>
      <c r="E32" s="24" t="s">
        <v>45</v>
      </c>
      <c r="G32" s="43" t="s">
        <v>44</v>
      </c>
      <c r="H32" s="42"/>
      <c r="I32" s="41">
        <f>C32</f>
        <v>195251.321196466</v>
      </c>
      <c r="J32" s="42"/>
      <c r="K32" s="24"/>
    </row>
    <row r="33" ht="20.1" customHeight="1" spans="1:11" x14ac:dyDescent="0.25">
      <c r="A33" s="39" t="s">
        <v>46</v>
      </c>
      <c r="B33" s="42"/>
      <c r="C33" s="41">
        <f>'Etat paie OCTOBRE 2024'!M16</f>
        <v>0</v>
      </c>
      <c r="D33" s="42"/>
      <c r="E33" s="24"/>
      <c r="G33" s="43" t="s">
        <v>46</v>
      </c>
      <c r="H33" s="42"/>
      <c r="I33" s="41">
        <f>C33</f>
        <v>0</v>
      </c>
      <c r="J33" s="42"/>
      <c r="K33" s="24"/>
    </row>
    <row r="34" ht="20.1" customHeight="1" spans="1:11" x14ac:dyDescent="0.25">
      <c r="A34" s="46" t="s">
        <v>47</v>
      </c>
      <c r="B34" s="42"/>
      <c r="C34" s="41"/>
      <c r="D34" s="41">
        <f>'Etat paie OCTOBRE 2024'!U16</f>
        <v>4783.10514642494</v>
      </c>
      <c r="E34" s="24"/>
      <c r="G34" s="47" t="s">
        <v>47</v>
      </c>
      <c r="H34" s="42"/>
      <c r="I34" s="41"/>
      <c r="J34" s="41">
        <f>I43*1%</f>
        <v>4783.10514642494</v>
      </c>
      <c r="K34" s="24"/>
    </row>
    <row r="35" ht="20.1" customHeight="1" spans="1:11" x14ac:dyDescent="0.25">
      <c r="A35" s="46" t="s">
        <v>48</v>
      </c>
      <c r="B35" s="42"/>
      <c r="C35" s="41"/>
      <c r="D35" s="41">
        <f>'Etat paie OCTOBRE 2024'!V16</f>
        <v>4783.10514642494</v>
      </c>
      <c r="E35" s="24"/>
      <c r="G35" s="47" t="s">
        <v>48</v>
      </c>
      <c r="H35" s="42"/>
      <c r="I35" s="41"/>
      <c r="J35" s="41">
        <f>+I43*1%</f>
        <v>4783.10514642494</v>
      </c>
      <c r="K35" s="24"/>
    </row>
    <row r="36" ht="20.1" customHeight="1" spans="1:11" x14ac:dyDescent="0.25">
      <c r="A36" s="46" t="s">
        <v>49</v>
      </c>
      <c r="B36" s="41">
        <f>+C43-D34-D35</f>
        <v>468744.304349644</v>
      </c>
      <c r="C36" s="41"/>
      <c r="D36" s="42"/>
      <c r="E36" s="24"/>
      <c r="G36" s="47" t="s">
        <v>49</v>
      </c>
      <c r="H36" s="41">
        <f>+I43-J34-J35</f>
        <v>468744.304349644</v>
      </c>
      <c r="I36" s="41"/>
      <c r="J36" s="42"/>
      <c r="K36" s="24"/>
    </row>
    <row r="37" ht="17.1" customHeight="1" spans="1:11" x14ac:dyDescent="0.25">
      <c r="A37" s="46" t="s">
        <v>50</v>
      </c>
      <c r="B37" s="41">
        <f>C38+D39</f>
        <v>9374.43043496436</v>
      </c>
      <c r="C37" s="41"/>
      <c r="D37" s="42"/>
      <c r="E37" s="24"/>
      <c r="G37" s="47" t="s">
        <v>50</v>
      </c>
      <c r="H37" s="41">
        <f>B37</f>
        <v>9374.43043496436</v>
      </c>
      <c r="I37" s="41"/>
      <c r="J37" s="42"/>
      <c r="K37" s="24"/>
    </row>
    <row r="38" ht="20.1" customHeight="1" spans="1:11" x14ac:dyDescent="0.25">
      <c r="A38" s="46" t="s">
        <v>51</v>
      </c>
      <c r="B38" s="41">
        <v>2</v>
      </c>
      <c r="C38" s="41">
        <f>'Etat paie OCTOBRE 2024'!X16</f>
        <v>4000</v>
      </c>
      <c r="D38" s="42"/>
      <c r="E38" s="24"/>
      <c r="G38" s="47" t="s">
        <v>51</v>
      </c>
      <c r="H38" s="41">
        <f>B38</f>
        <v>2</v>
      </c>
      <c r="I38" s="41">
        <f>C38</f>
        <v>4000</v>
      </c>
      <c r="J38" s="42"/>
      <c r="K38" s="24"/>
    </row>
    <row r="39" ht="20.1" customHeight="1" spans="1:11" x14ac:dyDescent="0.25">
      <c r="A39" s="46" t="s">
        <v>52</v>
      </c>
      <c r="B39" s="42"/>
      <c r="C39" s="41"/>
      <c r="D39" s="41">
        <f>'Etat paie OCTOBRE 2024'!Z16</f>
        <v>5374.43043496436</v>
      </c>
      <c r="E39" s="24"/>
      <c r="G39" s="47" t="s">
        <v>52</v>
      </c>
      <c r="H39" s="42"/>
      <c r="I39" s="41"/>
      <c r="J39" s="41">
        <f>D39</f>
        <v>5374.43043496436</v>
      </c>
      <c r="K39" s="24"/>
    </row>
    <row r="40" ht="20.1" customHeight="1" spans="1:11" x14ac:dyDescent="0.25">
      <c r="A40" s="46" t="s">
        <v>53</v>
      </c>
      <c r="B40" s="42"/>
      <c r="C40" s="41"/>
      <c r="D40" s="41">
        <f>'Etat paie OCTOBRE 2024'!Y16</f>
        <v>100000</v>
      </c>
      <c r="E40" s="24"/>
      <c r="G40" s="47" t="s">
        <v>53</v>
      </c>
      <c r="H40" s="42"/>
      <c r="I40" s="41"/>
      <c r="J40" s="41">
        <f>D40</f>
        <v>100000</v>
      </c>
      <c r="K40" s="24">
        <f>E40</f>
        <v>0</v>
      </c>
    </row>
    <row r="41" ht="20.1" customHeight="1" spans="1:11" x14ac:dyDescent="0.25">
      <c r="A41" s="46" t="s">
        <v>54</v>
      </c>
      <c r="B41" s="42"/>
      <c r="C41" s="41"/>
      <c r="D41" s="41">
        <f>'Etat paie OCTOBRE 2024'!AA16</f>
        <v>0</v>
      </c>
      <c r="E41" s="24"/>
      <c r="G41" s="47" t="str">
        <f>A41</f>
        <v>Remboursement</v>
      </c>
      <c r="H41" s="42"/>
      <c r="I41" s="41"/>
      <c r="J41" s="41">
        <f>D41</f>
        <v>0</v>
      </c>
      <c r="K41" s="24">
        <f>+E41</f>
        <v>0</v>
      </c>
    </row>
    <row r="42" ht="20.1" customHeight="1" spans="1:11" x14ac:dyDescent="0.25">
      <c r="A42" s="49" t="s">
        <v>55</v>
      </c>
      <c r="B42" s="50"/>
      <c r="C42" s="51"/>
      <c r="D42" s="51">
        <f>'Etat paie OCTOBRE 2024'!AB16</f>
        <v>100000</v>
      </c>
      <c r="E42" s="24"/>
      <c r="G42" s="52" t="str">
        <f>A42</f>
        <v>Réajustement</v>
      </c>
      <c r="H42" s="50"/>
      <c r="I42" s="51"/>
      <c r="J42" s="51">
        <f>D42</f>
        <v>100000</v>
      </c>
      <c r="K42" s="24"/>
    </row>
    <row r="43" ht="20.1" customHeight="1" spans="1:11" x14ac:dyDescent="0.25">
      <c r="A43" s="53" t="s">
        <v>56</v>
      </c>
      <c r="B43" s="54" t="s">
        <v>57</v>
      </c>
      <c r="C43" s="36">
        <f>SUM(C17:C37)</f>
        <v>478310.514642494</v>
      </c>
      <c r="D43" s="55">
        <f>SUM(D34:D42)</f>
        <v>214940.640727814</v>
      </c>
      <c r="E43" s="24"/>
      <c r="G43" s="56" t="str">
        <f>A43</f>
        <v>RÈGLEMENT PAR:</v>
      </c>
      <c r="H43" s="54" t="s">
        <v>57</v>
      </c>
      <c r="I43" s="36">
        <f>SUM(I17:I37)</f>
        <v>478310.514642494</v>
      </c>
      <c r="J43" s="55">
        <f>SUM(J34:J42)</f>
        <v>214940.640727814</v>
      </c>
      <c r="K43" s="24"/>
    </row>
    <row r="44" ht="20.1" customHeight="1" spans="1:11" x14ac:dyDescent="0.25">
      <c r="A44" s="57" t="s">
        <v>58</v>
      </c>
      <c r="B44" s="14"/>
      <c r="C44" s="42"/>
      <c r="D44" s="58"/>
      <c r="E44" s="24"/>
      <c r="G44" s="59" t="s">
        <v>58</v>
      </c>
      <c r="H44" s="14"/>
      <c r="I44" s="42"/>
      <c r="J44" s="58"/>
      <c r="K44" s="24"/>
    </row>
    <row r="45" ht="20.1" customHeight="1" spans="1:11" x14ac:dyDescent="0.25">
      <c r="A45" s="44" t="s">
        <v>59</v>
      </c>
      <c r="B45" s="14"/>
      <c r="C45" s="42"/>
      <c r="D45" s="58"/>
      <c r="E45" s="24"/>
      <c r="G45" s="44" t="str">
        <f>A45</f>
        <v>Compte bancaire N° : 00008 0001 605001435587 32</v>
      </c>
      <c r="H45" s="14"/>
      <c r="I45" s="42"/>
      <c r="J45" s="58"/>
      <c r="K45" s="24"/>
    </row>
    <row r="46" ht="20.1" customHeight="1" spans="1:11" x14ac:dyDescent="0.25">
      <c r="A46" s="57" t="s">
        <v>60</v>
      </c>
      <c r="B46" s="14"/>
      <c r="C46" s="42"/>
      <c r="D46" s="58"/>
      <c r="E46" s="24"/>
      <c r="G46" s="59" t="s">
        <v>60</v>
      </c>
      <c r="H46" s="14"/>
      <c r="I46" s="42"/>
      <c r="J46" s="58"/>
      <c r="K46" s="24"/>
    </row>
    <row r="47" ht="17.85" customHeight="1" spans="1:11" x14ac:dyDescent="0.25">
      <c r="A47" s="57"/>
      <c r="B47" s="60" t="s">
        <v>61</v>
      </c>
      <c r="C47" s="61">
        <f>IF((C43-D43)&gt;=0,ROUND(FLOOR((C43-D43),0.01),-2),ROUND(FLOOR((C43-D43),-0.01),-2))</f>
        <v>263400</v>
      </c>
      <c r="D47" s="58"/>
      <c r="E47" s="24"/>
      <c r="G47" s="59"/>
      <c r="H47" s="60" t="s">
        <v>61</v>
      </c>
      <c r="I47" s="61">
        <f>IF((I43-J43)&gt;=0,ROUND(FLOOR((I43-J43),0.01),-2),ROUND(FLOOR((I43-J43),-0.01),-2))</f>
        <v>263400</v>
      </c>
      <c r="J47" s="58"/>
      <c r="K47" s="24"/>
    </row>
    <row r="48" ht="15" customHeight="1" spans="1:11" x14ac:dyDescent="0.25">
      <c r="A48" s="62" t="s">
        <v>62</v>
      </c>
      <c r="B48" s="63">
        <v>22</v>
      </c>
      <c r="C48" s="61"/>
      <c r="D48" s="58"/>
      <c r="E48" s="24"/>
      <c r="G48" s="59" t="str">
        <f>A48</f>
        <v>Congé restant (en jours)</v>
      </c>
      <c r="H48" s="63">
        <f>B48</f>
        <v>22</v>
      </c>
      <c r="I48" s="61"/>
      <c r="J48" s="58"/>
      <c r="K48" s="24"/>
    </row>
    <row r="49" ht="14.25" customHeight="1" spans="1:11" x14ac:dyDescent="0.25">
      <c r="A49" s="64" t="s">
        <v>63</v>
      </c>
      <c r="B49" s="65">
        <v>-0.5</v>
      </c>
      <c r="C49" s="66"/>
      <c r="D49" s="58"/>
      <c r="E49" s="67"/>
      <c r="G49" s="68" t="str">
        <f>A49</f>
        <v>Congé ouvert pour 2024 (en jours):</v>
      </c>
      <c r="H49" s="65">
        <f>B49</f>
        <v>-0.5</v>
      </c>
      <c r="I49" s="66"/>
      <c r="J49" s="58"/>
      <c r="K49" s="67"/>
    </row>
    <row r="50" ht="13.8" customHeight="1" spans="1:11" x14ac:dyDescent="0.25">
      <c r="A50" s="69"/>
      <c r="B50" s="70"/>
      <c r="C50" s="71"/>
      <c r="D50" s="72"/>
      <c r="E50" s="24"/>
      <c r="G50" s="73"/>
      <c r="H50" s="70"/>
      <c r="I50" s="71"/>
      <c r="J50" s="72"/>
      <c r="K50" s="24"/>
    </row>
    <row r="51" ht="13.8" customHeight="1" spans="1:11" x14ac:dyDescent="0.25">
      <c r="A51" s="1" t="s">
        <v>64</v>
      </c>
      <c r="B51" s="58"/>
      <c r="C51" s="74" t="s">
        <v>65</v>
      </c>
      <c r="E51" s="24"/>
      <c r="G51" s="75" t="s">
        <v>64</v>
      </c>
      <c r="H51" s="58"/>
      <c r="I51" s="74" t="s">
        <v>65</v>
      </c>
      <c r="K51" s="24"/>
    </row>
    <row r="52" ht="13.8" customHeight="1" spans="2:11" x14ac:dyDescent="0.25">
      <c r="B52" s="58"/>
      <c r="C52" s="74"/>
      <c r="E52" s="24"/>
      <c r="G52" s="75"/>
      <c r="H52" s="58"/>
      <c r="I52" s="74"/>
      <c r="K52" s="24"/>
    </row>
    <row r="53" ht="13.8" customHeight="1" spans="2:11" x14ac:dyDescent="0.25">
      <c r="B53" s="58"/>
      <c r="C53" s="74"/>
      <c r="E53" s="24"/>
      <c r="G53" s="75"/>
      <c r="H53" s="58"/>
      <c r="I53" s="74"/>
      <c r="K53" s="24"/>
    </row>
    <row r="54" ht="13.8" customHeight="1" spans="2:11" x14ac:dyDescent="0.25">
      <c r="B54" s="58"/>
      <c r="C54" s="74"/>
      <c r="E54" s="24"/>
      <c r="G54" s="75"/>
      <c r="H54" s="58"/>
      <c r="I54" s="74"/>
      <c r="K54" s="24"/>
    </row>
    <row r="55" ht="13.8" customHeight="1" spans="1:11" x14ac:dyDescent="0.25">
      <c r="A55" s="76"/>
      <c r="B55" s="77"/>
      <c r="C55" s="78"/>
      <c r="D55" s="26"/>
      <c r="E55" s="28"/>
      <c r="G55" s="79"/>
      <c r="H55" s="77"/>
      <c r="I55" s="78"/>
      <c r="J55" s="26"/>
      <c r="K55" s="28"/>
    </row>
    <row r="57" ht="21" customHeight="1" spans="4:10" x14ac:dyDescent="0.25">
      <c r="D57" s="4"/>
      <c r="J57" s="4"/>
    </row>
    <row r="58" ht="13.8" customHeight="1" spans="4:11" x14ac:dyDescent="0.25">
      <c r="D58" s="4"/>
      <c r="E58" s="5"/>
      <c r="J58" s="4"/>
      <c r="K58" s="5"/>
    </row>
    <row r="59" ht="13.8" customHeight="1" spans="4:10" x14ac:dyDescent="0.25">
      <c r="D59" s="4" t="s">
        <v>0</v>
      </c>
      <c r="J59" s="4" t="s">
        <v>0</v>
      </c>
    </row>
    <row r="60" ht="13.8" customHeight="1" spans="1:10" x14ac:dyDescent="0.25">
      <c r="A60" s="6" t="s">
        <v>1</v>
      </c>
      <c r="D60" s="2" t="str">
        <f>+D3</f>
        <v>Période  du 01/10/2024 au 31/10/2024</v>
      </c>
      <c r="G60" s="6" t="str">
        <f>A60</f>
        <v>1er Étage Immeuble S2 Morarano Alarobia</v>
      </c>
      <c r="J60" s="2" t="str">
        <f>+D60</f>
        <v>Période  du 01/10/2024 au 31/10/2024</v>
      </c>
    </row>
    <row r="61" ht="13.8" customHeight="1" spans="1:7" x14ac:dyDescent="0.25">
      <c r="A61" s="7" t="s">
        <v>3</v>
      </c>
      <c r="G61" s="7" t="s">
        <v>3</v>
      </c>
    </row>
    <row r="62" ht="13.8" customHeight="1" spans="1:7" x14ac:dyDescent="0.25">
      <c r="A62" s="8" t="s">
        <v>4</v>
      </c>
      <c r="G62" s="8" t="s">
        <v>4</v>
      </c>
    </row>
    <row r="63" ht="26.25" customHeight="1" spans="1:11" x14ac:dyDescent="0.25">
      <c r="A63" s="9" t="s">
        <v>66</v>
      </c>
      <c r="B63" s="10"/>
      <c r="C63" s="11" t="s">
        <v>6</v>
      </c>
      <c r="D63" s="11"/>
      <c r="E63" s="12">
        <f>+E6</f>
        <v>27</v>
      </c>
      <c r="G63" s="9" t="s">
        <v>66</v>
      </c>
      <c r="H63" s="10"/>
      <c r="I63" s="11" t="s">
        <v>6</v>
      </c>
      <c r="J63" s="11"/>
      <c r="K63" s="12">
        <f>+K6</f>
        <v>27</v>
      </c>
    </row>
    <row r="64" ht="18" customHeight="1" spans="1:11" x14ac:dyDescent="0.25">
      <c r="A64" s="13" t="s">
        <v>67</v>
      </c>
      <c r="C64" s="14" t="s">
        <v>8</v>
      </c>
      <c r="D64" s="14"/>
      <c r="E64" s="15">
        <f>+E7</f>
        <v>27</v>
      </c>
      <c r="G64" s="13" t="s">
        <v>67</v>
      </c>
      <c r="I64" s="14" t="s">
        <v>8</v>
      </c>
      <c r="J64" s="14"/>
      <c r="K64" s="15">
        <f>+K7</f>
        <v>27</v>
      </c>
    </row>
    <row r="65" ht="19.35" customHeight="1" spans="1:11" x14ac:dyDescent="0.25">
      <c r="A65" s="13" t="s">
        <v>68</v>
      </c>
      <c r="B65" s="80" t="s">
        <v>69</v>
      </c>
      <c r="C65" s="14" t="s">
        <v>10</v>
      </c>
      <c r="D65" s="14"/>
      <c r="E65" s="15">
        <f>+E8</f>
        <v>31</v>
      </c>
      <c r="G65" s="13" t="s">
        <v>68</v>
      </c>
      <c r="H65" s="80" t="s">
        <v>69</v>
      </c>
      <c r="I65" s="14" t="s">
        <v>10</v>
      </c>
      <c r="J65" s="14"/>
      <c r="K65" s="15">
        <f>+K8</f>
        <v>31</v>
      </c>
    </row>
    <row r="66" ht="17.85" customHeight="1" spans="1:256" x14ac:dyDescent="0.25">
      <c r="A66" s="13" t="s">
        <v>70</v>
      </c>
      <c r="B66" s="17"/>
      <c r="C66" s="18" t="s">
        <v>12</v>
      </c>
      <c r="D66" s="19"/>
      <c r="E66" s="20">
        <f>+E9</f>
        <v>45566</v>
      </c>
      <c r="F66" s="6"/>
      <c r="G66" s="13" t="s">
        <v>70</v>
      </c>
      <c r="H66" s="17"/>
      <c r="I66" s="18" t="s">
        <v>12</v>
      </c>
      <c r="J66" s="19"/>
      <c r="K66" s="20">
        <f>+K9</f>
        <v>45566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</row>
    <row r="67" ht="13.8" customHeight="1" spans="1:258" s="6" customFormat="1" x14ac:dyDescent="0.25">
      <c r="A67" s="22" t="s">
        <v>71</v>
      </c>
      <c r="B67" s="2"/>
      <c r="C67" s="23" t="s">
        <v>14</v>
      </c>
      <c r="D67" s="14"/>
      <c r="E67" s="20">
        <f>+E10</f>
        <v>45596</v>
      </c>
      <c r="F67" s="2"/>
      <c r="G67" s="22" t="s">
        <v>71</v>
      </c>
      <c r="H67" s="2"/>
      <c r="I67" s="23" t="s">
        <v>14</v>
      </c>
      <c r="J67" s="14"/>
      <c r="K67" s="20">
        <f>+K10</f>
        <v>45596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X67" s="21"/>
    </row>
    <row r="68" ht="13.8" customHeight="1" spans="1:11" x14ac:dyDescent="0.25">
      <c r="A68" s="13" t="s">
        <v>72</v>
      </c>
      <c r="C68" s="14"/>
      <c r="D68" s="14"/>
      <c r="E68" s="24"/>
      <c r="G68" s="13" t="s">
        <v>72</v>
      </c>
      <c r="I68" s="14"/>
      <c r="J68" s="14"/>
      <c r="K68" s="24"/>
    </row>
    <row r="69" ht="13.8" customHeight="1" spans="1:11" x14ac:dyDescent="0.25">
      <c r="A69" s="13" t="s">
        <v>73</v>
      </c>
      <c r="C69" s="14"/>
      <c r="D69" s="14"/>
      <c r="E69" s="24"/>
      <c r="G69" s="13" t="s">
        <v>73</v>
      </c>
      <c r="I69" s="14"/>
      <c r="J69" s="14"/>
      <c r="K69" s="24"/>
    </row>
    <row r="70" ht="13.8" customHeight="1" spans="1:11" x14ac:dyDescent="0.25">
      <c r="A70" s="13" t="s">
        <v>74</v>
      </c>
      <c r="C70" s="14" t="s">
        <v>18</v>
      </c>
      <c r="D70" s="14"/>
      <c r="E70" s="24"/>
      <c r="G70" s="13" t="s">
        <v>74</v>
      </c>
      <c r="I70" s="14" t="s">
        <v>18</v>
      </c>
      <c r="J70" s="14"/>
      <c r="K70" s="24"/>
    </row>
    <row r="71" ht="13.8" customHeight="1" spans="1:11" x14ac:dyDescent="0.25">
      <c r="A71" s="25" t="s">
        <v>75</v>
      </c>
      <c r="B71" s="26"/>
      <c r="C71" s="27" t="s">
        <v>20</v>
      </c>
      <c r="D71" s="27"/>
      <c r="E71" s="28" t="s">
        <v>21</v>
      </c>
      <c r="G71" s="25" t="s">
        <v>75</v>
      </c>
      <c r="H71" s="26"/>
      <c r="I71" s="27" t="s">
        <v>20</v>
      </c>
      <c r="J71" s="27"/>
      <c r="K71" s="28" t="s">
        <v>21</v>
      </c>
    </row>
    <row r="73" ht="13.8" customHeight="1" spans="1:11" x14ac:dyDescent="0.25">
      <c r="A73" s="29" t="s">
        <v>22</v>
      </c>
      <c r="B73" s="30" t="s">
        <v>23</v>
      </c>
      <c r="C73" s="30" t="s">
        <v>24</v>
      </c>
      <c r="D73" s="31" t="s">
        <v>25</v>
      </c>
      <c r="E73" s="32" t="s">
        <v>26</v>
      </c>
      <c r="G73" s="33" t="s">
        <v>22</v>
      </c>
      <c r="H73" s="30" t="s">
        <v>23</v>
      </c>
      <c r="I73" s="30" t="s">
        <v>24</v>
      </c>
      <c r="J73" s="31" t="s">
        <v>25</v>
      </c>
      <c r="K73" s="32" t="s">
        <v>26</v>
      </c>
    </row>
    <row r="74" ht="20.25" customHeight="1" spans="1:11" x14ac:dyDescent="0.25">
      <c r="A74" s="34" t="s">
        <v>76</v>
      </c>
      <c r="B74" s="35"/>
      <c r="C74" s="36">
        <f>'Etat paie OCTOBRE 2024'!E10</f>
        <v>1000000</v>
      </c>
      <c r="D74" s="37"/>
      <c r="E74" s="24"/>
      <c r="G74" s="38" t="str">
        <f>A74</f>
        <v>Salaire de base  Ar</v>
      </c>
      <c r="H74" s="35"/>
      <c r="I74" s="36">
        <f>C74</f>
        <v>1000000</v>
      </c>
      <c r="J74" s="37"/>
      <c r="K74" s="24"/>
    </row>
    <row r="75" ht="20.25" customHeight="1" spans="1:11" x14ac:dyDescent="0.25">
      <c r="A75" s="39" t="s">
        <v>28</v>
      </c>
      <c r="B75" s="40"/>
      <c r="C75" s="41"/>
      <c r="D75" s="42"/>
      <c r="E75" s="24"/>
      <c r="G75" s="43" t="s">
        <v>28</v>
      </c>
      <c r="H75" s="40"/>
      <c r="I75" s="41"/>
      <c r="J75" s="42"/>
      <c r="K75" s="24"/>
    </row>
    <row r="76" ht="20.25" customHeight="1" spans="1:11" x14ac:dyDescent="0.25">
      <c r="A76" s="44" t="s">
        <v>29</v>
      </c>
      <c r="B76" s="40"/>
      <c r="C76" s="41">
        <f>'Etat paie OCTOBRE 2024'!I10</f>
        <v>0</v>
      </c>
      <c r="D76" s="42"/>
      <c r="E76" s="24"/>
      <c r="G76" s="45" t="s">
        <v>29</v>
      </c>
      <c r="H76" s="40"/>
      <c r="I76" s="41">
        <f>C76</f>
        <v>0</v>
      </c>
      <c r="J76" s="42"/>
      <c r="K76" s="24"/>
    </row>
    <row r="77" ht="20.25" customHeight="1" spans="1:11" x14ac:dyDescent="0.25">
      <c r="A77" s="44" t="s">
        <v>30</v>
      </c>
      <c r="B77" s="40"/>
      <c r="C77" s="41">
        <f>'Etat paie OCTOBRE 2024'!J10</f>
        <v>0</v>
      </c>
      <c r="D77" s="42"/>
      <c r="E77" s="24"/>
      <c r="G77" s="45" t="s">
        <v>30</v>
      </c>
      <c r="H77" s="40"/>
      <c r="I77" s="41">
        <f>C77</f>
        <v>0</v>
      </c>
      <c r="J77" s="42"/>
      <c r="K77" s="24"/>
    </row>
    <row r="78" ht="20.25" customHeight="1" spans="1:11" x14ac:dyDescent="0.25">
      <c r="A78" s="44" t="s">
        <v>31</v>
      </c>
      <c r="B78" s="40"/>
      <c r="C78" s="41">
        <f>'Etat paie OCTOBRE 2024'!H10</f>
        <v>0</v>
      </c>
      <c r="D78" s="42"/>
      <c r="E78" s="24"/>
      <c r="G78" s="45" t="s">
        <v>31</v>
      </c>
      <c r="H78" s="40"/>
      <c r="I78" s="41">
        <f>C78</f>
        <v>0</v>
      </c>
      <c r="J78" s="42"/>
      <c r="K78" s="24"/>
    </row>
    <row r="79" ht="20.25" customHeight="1" spans="1:11" x14ac:dyDescent="0.25">
      <c r="A79" s="46" t="s">
        <v>32</v>
      </c>
      <c r="B79" s="40"/>
      <c r="C79" s="41"/>
      <c r="D79" s="42"/>
      <c r="E79" s="24"/>
      <c r="G79" s="47" t="s">
        <v>32</v>
      </c>
      <c r="H79" s="40"/>
      <c r="I79" s="41"/>
      <c r="J79" s="42"/>
      <c r="K79" s="24"/>
    </row>
    <row r="80" ht="20.25" customHeight="1" spans="1:11" x14ac:dyDescent="0.25">
      <c r="A80" s="44" t="s">
        <v>33</v>
      </c>
      <c r="B80" s="42"/>
      <c r="C80" s="41">
        <f>'Etat paie OCTOBRE 2024'!L10</f>
        <v>0</v>
      </c>
      <c r="D80" s="42"/>
      <c r="E80" s="24"/>
      <c r="G80" s="45" t="s">
        <v>33</v>
      </c>
      <c r="H80" s="42"/>
      <c r="I80" s="41">
        <f>C80</f>
        <v>0</v>
      </c>
      <c r="J80" s="42"/>
      <c r="K80" s="24"/>
    </row>
    <row r="81" ht="20.25" customHeight="1" spans="1:11" x14ac:dyDescent="0.25">
      <c r="A81" s="44" t="s">
        <v>34</v>
      </c>
      <c r="B81" s="42"/>
      <c r="C81" s="41">
        <f>'Etat paie OCTOBRE 2024'!M10</f>
        <v>0</v>
      </c>
      <c r="D81" s="42"/>
      <c r="E81" s="24"/>
      <c r="G81" s="45" t="s">
        <v>34</v>
      </c>
      <c r="H81" s="42"/>
      <c r="I81" s="41">
        <f>C81</f>
        <v>0</v>
      </c>
      <c r="J81" s="42"/>
      <c r="K81" s="24"/>
    </row>
    <row r="82" ht="20.25" customHeight="1" spans="1:11" x14ac:dyDescent="0.25">
      <c r="A82" s="39" t="s">
        <v>35</v>
      </c>
      <c r="B82" s="42"/>
      <c r="C82" s="41"/>
      <c r="D82" s="42"/>
      <c r="E82" s="24"/>
      <c r="G82" s="43" t="s">
        <v>35</v>
      </c>
      <c r="H82" s="42"/>
      <c r="I82" s="41"/>
      <c r="J82" s="42"/>
      <c r="K82" s="24"/>
    </row>
    <row r="83" ht="20.25" customHeight="1" spans="1:11" x14ac:dyDescent="0.25">
      <c r="A83" s="44" t="s">
        <v>36</v>
      </c>
      <c r="B83" s="42"/>
      <c r="C83" s="41">
        <f>'Etat paie OCTOBRE 2024'!O10+'Etat paie OCTOBRE 2024'!Q10+'Etat paie OCTOBRE 2024'!R10</f>
        <v>0</v>
      </c>
      <c r="D83" s="42"/>
      <c r="E83" s="24"/>
      <c r="G83" s="45" t="s">
        <v>36</v>
      </c>
      <c r="H83" s="42"/>
      <c r="I83" s="41">
        <f>C83</f>
        <v>0</v>
      </c>
      <c r="J83" s="42"/>
      <c r="K83" s="24">
        <f>E83</f>
        <v>0</v>
      </c>
    </row>
    <row r="84" ht="20.25" customHeight="1" spans="1:11" x14ac:dyDescent="0.25">
      <c r="A84" s="44" t="s">
        <v>37</v>
      </c>
      <c r="B84" s="42"/>
      <c r="C84" s="41">
        <f>'Etat paie OCTOBRE 2024'!F10</f>
        <v>0</v>
      </c>
      <c r="D84" s="42"/>
      <c r="E84" s="24"/>
      <c r="G84" s="45" t="s">
        <v>37</v>
      </c>
      <c r="H84" s="42"/>
      <c r="I84" s="41">
        <f>C84</f>
        <v>0</v>
      </c>
      <c r="J84" s="42"/>
      <c r="K84" s="24"/>
    </row>
    <row r="85" ht="20.25" customHeight="1" spans="1:11" x14ac:dyDescent="0.25">
      <c r="A85" s="44" t="s">
        <v>38</v>
      </c>
      <c r="B85" s="42"/>
      <c r="C85" s="41">
        <f>'Etat paie OCTOBRE 2024'!G10</f>
        <v>0</v>
      </c>
      <c r="D85" s="42"/>
      <c r="E85" s="24"/>
      <c r="G85" s="45" t="str">
        <f>A85</f>
        <v>Majoration week-end 50%</v>
      </c>
      <c r="H85" s="42"/>
      <c r="I85" s="41">
        <f>C85</f>
        <v>0</v>
      </c>
      <c r="J85" s="42"/>
      <c r="K85" s="24"/>
    </row>
    <row r="86" ht="20.25" customHeight="1" spans="1:11" x14ac:dyDescent="0.25">
      <c r="A86" s="44" t="s">
        <v>40</v>
      </c>
      <c r="B86" s="42"/>
      <c r="C86" s="41">
        <f>'Etat paie OCTOBRE 2024'!O10</f>
        <v>0</v>
      </c>
      <c r="D86" s="42"/>
      <c r="E86" s="24"/>
      <c r="G86" s="45" t="str">
        <f>A86</f>
        <v>Exceptionnelles</v>
      </c>
      <c r="H86" s="42"/>
      <c r="I86" s="41">
        <f>C86</f>
        <v>0</v>
      </c>
      <c r="J86" s="42"/>
      <c r="K86" s="24"/>
    </row>
    <row r="87" ht="20.25" customHeight="1" spans="1:11" x14ac:dyDescent="0.25">
      <c r="A87" s="44" t="s">
        <v>41</v>
      </c>
      <c r="B87" s="42"/>
      <c r="C87" s="41">
        <f>'Etat paie OCTOBRE 2024'!P10</f>
        <v>0</v>
      </c>
      <c r="D87" s="42"/>
      <c r="E87" s="24"/>
      <c r="G87" s="45" t="str">
        <f>A87</f>
        <v>Gratifications</v>
      </c>
      <c r="H87" s="42"/>
      <c r="I87" s="41">
        <f>C87</f>
        <v>0</v>
      </c>
      <c r="J87" s="42"/>
      <c r="K87" s="24"/>
    </row>
    <row r="88" ht="20.25" customHeight="1" spans="1:11" x14ac:dyDescent="0.25">
      <c r="A88" s="44" t="s">
        <v>42</v>
      </c>
      <c r="B88" s="42"/>
      <c r="C88" s="41">
        <f>'Etat paie OCTOBRE 2024'!Q10</f>
        <v>0</v>
      </c>
      <c r="D88" s="42"/>
      <c r="E88" s="24"/>
      <c r="G88" s="45" t="str">
        <f>A88</f>
        <v>Fonction</v>
      </c>
      <c r="H88" s="42"/>
      <c r="I88" s="41">
        <f>C88</f>
        <v>0</v>
      </c>
      <c r="J88" s="42"/>
      <c r="K88" s="24"/>
    </row>
    <row r="89" ht="20.25" customHeight="1" spans="1:11" x14ac:dyDescent="0.25">
      <c r="A89" s="39" t="s">
        <v>44</v>
      </c>
      <c r="B89" s="42"/>
      <c r="C89" s="41">
        <f>'Etat paie OCTOBRE 2024'!N10</f>
        <v>0</v>
      </c>
      <c r="D89" s="42"/>
      <c r="E89" s="24"/>
      <c r="G89" s="43" t="s">
        <v>44</v>
      </c>
      <c r="H89" s="42"/>
      <c r="I89" s="41">
        <f>C89</f>
        <v>0</v>
      </c>
      <c r="J89" s="42"/>
      <c r="K89" s="24"/>
    </row>
    <row r="90" ht="20.25" customHeight="1" spans="1:11" x14ac:dyDescent="0.25">
      <c r="A90" s="39" t="s">
        <v>46</v>
      </c>
      <c r="B90" s="42"/>
      <c r="C90" s="41">
        <f>'Etat paie OCTOBRE 2024'!M10</f>
        <v>0</v>
      </c>
      <c r="D90" s="42"/>
      <c r="E90" s="24"/>
      <c r="G90" s="43" t="s">
        <v>46</v>
      </c>
      <c r="H90" s="42"/>
      <c r="I90" s="41">
        <f>C90</f>
        <v>0</v>
      </c>
      <c r="J90" s="42"/>
      <c r="K90" s="24"/>
    </row>
    <row r="91" ht="20.25" customHeight="1" spans="1:11" x14ac:dyDescent="0.25">
      <c r="A91" s="46" t="s">
        <v>47</v>
      </c>
      <c r="B91" s="42"/>
      <c r="C91" s="41"/>
      <c r="D91" s="41">
        <f>'Etat paie OCTOBRE 2024'!U10</f>
        <v>10000</v>
      </c>
      <c r="E91" s="24"/>
      <c r="G91" s="47" t="s">
        <v>47</v>
      </c>
      <c r="H91" s="42"/>
      <c r="I91" s="41"/>
      <c r="J91" s="41">
        <f>D91</f>
        <v>10000</v>
      </c>
      <c r="K91" s="24"/>
    </row>
    <row r="92" ht="20.25" customHeight="1" spans="1:11" x14ac:dyDescent="0.25">
      <c r="A92" s="46" t="s">
        <v>48</v>
      </c>
      <c r="B92" s="42"/>
      <c r="C92" s="41"/>
      <c r="D92" s="41">
        <f>'Etat paie OCTOBRE 2024'!V10</f>
        <v>0</v>
      </c>
      <c r="E92" s="24"/>
      <c r="G92" s="47" t="s">
        <v>48</v>
      </c>
      <c r="H92" s="42"/>
      <c r="I92" s="41"/>
      <c r="J92" s="41">
        <f>D92</f>
        <v>0</v>
      </c>
      <c r="K92" s="24"/>
    </row>
    <row r="93" ht="20.25" customHeight="1" spans="1:11" x14ac:dyDescent="0.25">
      <c r="A93" s="46" t="s">
        <v>49</v>
      </c>
      <c r="B93" s="41">
        <f>+C100-D91-D92</f>
        <v>990000</v>
      </c>
      <c r="C93" s="41"/>
      <c r="D93" s="42"/>
      <c r="E93" s="24"/>
      <c r="G93" s="47" t="s">
        <v>49</v>
      </c>
      <c r="H93" s="41">
        <f>+I100-J91-J92</f>
        <v>990000</v>
      </c>
      <c r="I93" s="41"/>
      <c r="J93" s="42"/>
      <c r="K93" s="24"/>
    </row>
    <row r="94" ht="20.25" customHeight="1" spans="1:11" x14ac:dyDescent="0.25">
      <c r="A94" s="46" t="s">
        <v>50</v>
      </c>
      <c r="B94" s="41">
        <f>'Etat paie OCTOBRE 2024'!Z10+'Etat paie OCTOBRE 2024'!X10</f>
        <v>105500</v>
      </c>
      <c r="C94" s="41"/>
      <c r="D94" s="41"/>
      <c r="E94" s="24"/>
      <c r="G94" s="47" t="s">
        <v>50</v>
      </c>
      <c r="H94" s="41">
        <f>B94</f>
        <v>105500</v>
      </c>
      <c r="I94" s="41"/>
      <c r="J94" s="42"/>
      <c r="K94" s="24"/>
    </row>
    <row r="95" ht="20.25" customHeight="1" spans="1:11" x14ac:dyDescent="0.25">
      <c r="A95" s="46" t="s">
        <v>51</v>
      </c>
      <c r="B95" s="41">
        <v>2</v>
      </c>
      <c r="C95" s="41">
        <f>'Etat paie OCTOBRE 2024'!X10</f>
        <v>0</v>
      </c>
      <c r="D95" s="42"/>
      <c r="E95" s="24"/>
      <c r="G95" s="47" t="s">
        <v>51</v>
      </c>
      <c r="H95" s="41">
        <f>B95</f>
        <v>2</v>
      </c>
      <c r="I95" s="41">
        <f>C95</f>
        <v>0</v>
      </c>
      <c r="J95" s="42"/>
      <c r="K95" s="24"/>
    </row>
    <row r="96" ht="20.25" customHeight="1" spans="1:11" x14ac:dyDescent="0.25">
      <c r="A96" s="46" t="s">
        <v>52</v>
      </c>
      <c r="B96" s="42"/>
      <c r="C96" s="41"/>
      <c r="D96" s="41">
        <f>B94-C95</f>
        <v>105500</v>
      </c>
      <c r="E96" s="24"/>
      <c r="G96" s="47" t="s">
        <v>52</v>
      </c>
      <c r="H96" s="42"/>
      <c r="I96" s="41"/>
      <c r="J96" s="41">
        <f>D96</f>
        <v>105500</v>
      </c>
      <c r="K96" s="24"/>
    </row>
    <row r="97" ht="19.35" customHeight="1" spans="1:11" x14ac:dyDescent="0.25">
      <c r="A97" s="46" t="s">
        <v>53</v>
      </c>
      <c r="B97" s="42"/>
      <c r="C97" s="41"/>
      <c r="D97" s="41">
        <f>'Etat paie OCTOBRE 2024'!Y10</f>
        <v>0</v>
      </c>
      <c r="E97" s="24"/>
      <c r="G97" s="47" t="s">
        <v>53</v>
      </c>
      <c r="H97" s="42"/>
      <c r="I97" s="41"/>
      <c r="J97" s="41">
        <f>D97</f>
        <v>0</v>
      </c>
      <c r="K97" s="24">
        <f>E97</f>
        <v>0</v>
      </c>
    </row>
    <row r="98" ht="19.35" customHeight="1" spans="1:11" x14ac:dyDescent="0.25">
      <c r="A98" s="46" t="s">
        <v>54</v>
      </c>
      <c r="B98" s="42"/>
      <c r="C98" s="41"/>
      <c r="D98" s="41">
        <f>'Etat paie OCTOBRE 2024'!AA10</f>
        <v>0</v>
      </c>
      <c r="E98" s="24"/>
      <c r="G98" s="47" t="str">
        <f>A98</f>
        <v>Remboursement</v>
      </c>
      <c r="H98" s="42"/>
      <c r="I98" s="41"/>
      <c r="J98" s="41"/>
      <c r="K98" s="24"/>
    </row>
    <row r="99" ht="20.25" customHeight="1" spans="1:11" x14ac:dyDescent="0.25">
      <c r="A99" s="49" t="s">
        <v>55</v>
      </c>
      <c r="B99" s="50"/>
      <c r="C99" s="51"/>
      <c r="D99" s="51">
        <f>'Etat paie OCTOBRE 2024'!AB10</f>
        <v>0</v>
      </c>
      <c r="E99" s="24"/>
      <c r="G99" s="52" t="str">
        <f>A99</f>
        <v>Réajustement</v>
      </c>
      <c r="H99" s="50"/>
      <c r="I99" s="51"/>
      <c r="J99" s="51">
        <f>D99</f>
        <v>0</v>
      </c>
      <c r="K99" s="24">
        <f>E99</f>
        <v>0</v>
      </c>
    </row>
    <row r="100" ht="20.25" customHeight="1" spans="1:11" x14ac:dyDescent="0.25">
      <c r="A100" s="53" t="s">
        <v>56</v>
      </c>
      <c r="B100" s="54" t="s">
        <v>57</v>
      </c>
      <c r="C100" s="36">
        <f>SUM(C71:C93)</f>
        <v>1000000</v>
      </c>
      <c r="D100" s="55">
        <f>SUM(D91:D99)</f>
        <v>115500</v>
      </c>
      <c r="E100" s="24"/>
      <c r="G100" s="56" t="str">
        <f>A100</f>
        <v>RÈGLEMENT PAR:</v>
      </c>
      <c r="H100" s="54" t="s">
        <v>57</v>
      </c>
      <c r="I100" s="36">
        <f>SUM(I74:I93)</f>
        <v>1000000</v>
      </c>
      <c r="J100" s="55">
        <f>SUM(J91:J99)</f>
        <v>115500</v>
      </c>
      <c r="K100" s="24"/>
    </row>
    <row r="101" ht="20.25" customHeight="1" spans="1:11" x14ac:dyDescent="0.25">
      <c r="A101" s="57" t="s">
        <v>58</v>
      </c>
      <c r="B101" s="14"/>
      <c r="C101" s="42"/>
      <c r="D101" s="58"/>
      <c r="E101" s="24"/>
      <c r="G101" s="59" t="s">
        <v>58</v>
      </c>
      <c r="H101" s="14"/>
      <c r="I101" s="42"/>
      <c r="J101" s="58"/>
      <c r="K101" s="24"/>
    </row>
    <row r="102" ht="20.25" customHeight="1" spans="1:11" x14ac:dyDescent="0.25">
      <c r="A102" s="44" t="s">
        <v>77</v>
      </c>
      <c r="B102" s="14"/>
      <c r="C102" s="42"/>
      <c r="D102" s="58"/>
      <c r="E102" s="24"/>
      <c r="G102" s="45" t="str">
        <f>A102</f>
        <v>Compte bancaire N° : 00006 00011 00000416665 24</v>
      </c>
      <c r="H102" s="14"/>
      <c r="I102" s="42"/>
      <c r="J102" s="58"/>
      <c r="K102" s="24"/>
    </row>
    <row r="103" ht="20.25" customHeight="1" spans="1:11" x14ac:dyDescent="0.25">
      <c r="A103" s="57" t="str">
        <f>A46</f>
        <v>Espèce du:</v>
      </c>
      <c r="B103" s="14"/>
      <c r="C103" s="42"/>
      <c r="D103" s="58"/>
      <c r="E103" s="24"/>
      <c r="G103" s="59" t="str">
        <f>A46</f>
        <v>Espèce du:</v>
      </c>
      <c r="H103" s="14"/>
      <c r="I103" s="42"/>
      <c r="J103" s="58"/>
      <c r="K103" s="24"/>
    </row>
    <row r="104" ht="20.25" customHeight="1" spans="1:11" x14ac:dyDescent="0.25">
      <c r="A104" s="57"/>
      <c r="B104" s="60" t="s">
        <v>61</v>
      </c>
      <c r="C104" s="61">
        <f>IF((C100-D100)&gt;=0,ROUND(FLOOR((C100-D100),0.01),-2),ROUND(FLOOR((C100-D100),-0.01),-2))</f>
        <v>884500</v>
      </c>
      <c r="D104" s="58"/>
      <c r="E104" s="24"/>
      <c r="G104" s="59"/>
      <c r="H104" s="60" t="s">
        <v>61</v>
      </c>
      <c r="I104" s="61">
        <f>IF((I100-J100)&gt;=0,ROUND(FLOOR((I100-J100),0.01),-2),ROUND(FLOOR((I100-J100),-0.01),-2))</f>
        <v>884500</v>
      </c>
      <c r="J104" s="58"/>
      <c r="K104" s="24"/>
    </row>
    <row r="105" ht="14.25" customHeight="1" spans="1:11" x14ac:dyDescent="0.25">
      <c r="A105" s="62" t="s">
        <v>62</v>
      </c>
      <c r="B105" s="63">
        <v>63</v>
      </c>
      <c r="C105" s="61"/>
      <c r="D105" s="58"/>
      <c r="E105" s="24"/>
      <c r="G105" s="59" t="str">
        <f>A105</f>
        <v>Congé restant (en jours)</v>
      </c>
      <c r="H105" s="63">
        <f>B105</f>
        <v>63</v>
      </c>
      <c r="I105" s="61"/>
      <c r="J105" s="58"/>
      <c r="K105" s="24"/>
    </row>
    <row r="106" ht="19.4" customHeight="1" spans="1:11" x14ac:dyDescent="0.25">
      <c r="A106" s="81" t="s">
        <v>78</v>
      </c>
      <c r="B106" s="65">
        <v>0</v>
      </c>
      <c r="C106" s="66"/>
      <c r="D106" s="58"/>
      <c r="E106" s="67"/>
      <c r="G106" s="82" t="str">
        <f>A106</f>
        <v>Congé ouvert pour 2024:</v>
      </c>
      <c r="H106" s="65">
        <f>B106</f>
        <v>0</v>
      </c>
      <c r="I106" s="66"/>
      <c r="J106" s="58"/>
      <c r="K106" s="67"/>
    </row>
    <row r="107" ht="13.8" customHeight="1" spans="1:11" x14ac:dyDescent="0.25">
      <c r="A107" s="69"/>
      <c r="B107" s="70"/>
      <c r="C107" s="71"/>
      <c r="D107" s="72"/>
      <c r="E107" s="24"/>
      <c r="G107" s="73"/>
      <c r="H107" s="70"/>
      <c r="I107" s="71"/>
      <c r="J107" s="72"/>
      <c r="K107" s="24"/>
    </row>
    <row r="108" ht="13.8" customHeight="1" spans="1:11" x14ac:dyDescent="0.25">
      <c r="A108" s="1" t="s">
        <v>64</v>
      </c>
      <c r="B108" s="58"/>
      <c r="C108" s="74" t="s">
        <v>79</v>
      </c>
      <c r="E108" s="24"/>
      <c r="G108" s="75" t="s">
        <v>64</v>
      </c>
      <c r="H108" s="58"/>
      <c r="I108" s="74" t="s">
        <v>79</v>
      </c>
      <c r="K108" s="24"/>
    </row>
    <row r="109" ht="13.8" customHeight="1" spans="2:11" x14ac:dyDescent="0.25">
      <c r="B109" s="58"/>
      <c r="C109" s="74"/>
      <c r="E109" s="24"/>
      <c r="G109" s="75"/>
      <c r="H109" s="58"/>
      <c r="I109" s="74"/>
      <c r="K109" s="24"/>
    </row>
    <row r="110" ht="13.8" customHeight="1" spans="2:11" x14ac:dyDescent="0.25">
      <c r="B110" s="58"/>
      <c r="C110" s="74"/>
      <c r="E110" s="24"/>
      <c r="G110" s="75"/>
      <c r="H110" s="58"/>
      <c r="I110" s="74"/>
      <c r="K110" s="24"/>
    </row>
    <row r="111" ht="13.8" customHeight="1" spans="2:11" x14ac:dyDescent="0.25">
      <c r="B111" s="58"/>
      <c r="C111" s="74"/>
      <c r="E111" s="24"/>
      <c r="G111" s="75"/>
      <c r="H111" s="58"/>
      <c r="I111" s="74"/>
      <c r="K111" s="24"/>
    </row>
    <row r="112" ht="13.8" customHeight="1" spans="1:11" x14ac:dyDescent="0.25">
      <c r="A112" s="76"/>
      <c r="B112" s="77"/>
      <c r="C112" s="78"/>
      <c r="D112" s="26"/>
      <c r="E112" s="28"/>
      <c r="G112" s="79"/>
      <c r="H112" s="77"/>
      <c r="I112" s="78"/>
      <c r="J112" s="26"/>
      <c r="K112" s="28"/>
    </row>
    <row r="115" ht="21" customHeight="1" spans="4:10" x14ac:dyDescent="0.25">
      <c r="D115" s="4"/>
      <c r="J115" s="4"/>
    </row>
    <row r="116" ht="13.8" customHeight="1" spans="4:11" x14ac:dyDescent="0.25">
      <c r="D116" s="4"/>
      <c r="E116" s="5"/>
      <c r="J116" s="4"/>
      <c r="K116" s="5"/>
    </row>
    <row r="117" ht="13.8" customHeight="1" spans="4:10" x14ac:dyDescent="0.25">
      <c r="D117" s="4" t="s">
        <v>0</v>
      </c>
      <c r="J117" s="4" t="s">
        <v>0</v>
      </c>
    </row>
    <row r="118" ht="13.8" customHeight="1" spans="1:10" x14ac:dyDescent="0.25">
      <c r="A118" s="6" t="s">
        <v>1</v>
      </c>
      <c r="D118" s="2" t="str">
        <f>D3</f>
        <v>Période  du 01/10/2024 au 31/10/2024</v>
      </c>
      <c r="G118" s="6" t="str">
        <f>A118</f>
        <v>1er Étage Immeuble S2 Morarano Alarobia</v>
      </c>
      <c r="J118" s="2" t="str">
        <f>D3</f>
        <v>Période  du 01/10/2024 au 31/10/2024</v>
      </c>
    </row>
    <row r="119" ht="13.8" customHeight="1" spans="1:7" x14ac:dyDescent="0.25">
      <c r="A119" s="7" t="s">
        <v>3</v>
      </c>
      <c r="G119" s="7" t="s">
        <v>3</v>
      </c>
    </row>
    <row r="120" ht="13.8" customHeight="1" spans="1:7" x14ac:dyDescent="0.25">
      <c r="A120" s="8" t="s">
        <v>4</v>
      </c>
      <c r="G120" s="8" t="s">
        <v>4</v>
      </c>
    </row>
    <row r="121" ht="20.1" customHeight="1" spans="1:11" x14ac:dyDescent="0.25">
      <c r="A121" s="9" t="s">
        <v>80</v>
      </c>
      <c r="B121" s="10"/>
      <c r="C121" s="11" t="s">
        <v>6</v>
      </c>
      <c r="D121" s="11"/>
      <c r="E121" s="12">
        <f>E6</f>
        <v>27</v>
      </c>
      <c r="G121" s="9" t="s">
        <v>80</v>
      </c>
      <c r="H121" s="10"/>
      <c r="I121" s="11" t="s">
        <v>6</v>
      </c>
      <c r="J121" s="11"/>
      <c r="K121" s="12">
        <f>K6</f>
        <v>27</v>
      </c>
    </row>
    <row r="122" ht="18" customHeight="1" spans="1:11" x14ac:dyDescent="0.25">
      <c r="A122" s="13" t="s">
        <v>81</v>
      </c>
      <c r="C122" s="14" t="s">
        <v>8</v>
      </c>
      <c r="D122" s="14"/>
      <c r="E122" s="15">
        <f>E7</f>
        <v>27</v>
      </c>
      <c r="G122" s="13" t="s">
        <v>81</v>
      </c>
      <c r="I122" s="14" t="s">
        <v>8</v>
      </c>
      <c r="J122" s="14"/>
      <c r="K122" s="15">
        <f>K7</f>
        <v>27</v>
      </c>
    </row>
    <row r="123" ht="17.1" customHeight="1" spans="1:11" x14ac:dyDescent="0.25">
      <c r="A123" s="13" t="s">
        <v>82</v>
      </c>
      <c r="B123" s="83" t="s">
        <v>83</v>
      </c>
      <c r="C123" s="14" t="s">
        <v>10</v>
      </c>
      <c r="D123" s="14"/>
      <c r="E123" s="15">
        <f>E8</f>
        <v>31</v>
      </c>
      <c r="G123" s="13" t="s">
        <v>82</v>
      </c>
      <c r="H123" s="83" t="s">
        <v>83</v>
      </c>
      <c r="I123" s="14" t="s">
        <v>10</v>
      </c>
      <c r="J123" s="14"/>
      <c r="K123" s="15">
        <f>K8</f>
        <v>31</v>
      </c>
    </row>
    <row r="124" ht="19.5" customHeight="1" spans="1:256" x14ac:dyDescent="0.25">
      <c r="A124" s="13" t="s">
        <v>84</v>
      </c>
      <c r="B124" s="17"/>
      <c r="C124" s="18" t="s">
        <v>12</v>
      </c>
      <c r="D124" s="19"/>
      <c r="E124" s="20">
        <f>E9</f>
        <v>45566</v>
      </c>
      <c r="F124" s="6"/>
      <c r="G124" s="13" t="s">
        <v>84</v>
      </c>
      <c r="H124" s="17"/>
      <c r="I124" s="18" t="s">
        <v>12</v>
      </c>
      <c r="J124" s="19"/>
      <c r="K124" s="20">
        <f>K9</f>
        <v>45566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</row>
    <row r="125" ht="13.8" customHeight="1" spans="1:258" s="6" customFormat="1" x14ac:dyDescent="0.25">
      <c r="A125" s="22" t="s">
        <v>85</v>
      </c>
      <c r="B125" s="2"/>
      <c r="C125" s="23" t="s">
        <v>14</v>
      </c>
      <c r="D125" s="14"/>
      <c r="E125" s="20">
        <f>E10</f>
        <v>45596</v>
      </c>
      <c r="F125" s="2"/>
      <c r="G125" s="22" t="s">
        <v>85</v>
      </c>
      <c r="H125" s="2"/>
      <c r="I125" s="23" t="s">
        <v>14</v>
      </c>
      <c r="J125" s="14"/>
      <c r="K125" s="20">
        <f>K10</f>
        <v>45596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X125" s="21"/>
    </row>
    <row r="126" ht="13.8" customHeight="1" spans="1:11" x14ac:dyDescent="0.25">
      <c r="A126" s="13" t="s">
        <v>86</v>
      </c>
      <c r="C126" s="14"/>
      <c r="D126" s="14"/>
      <c r="E126" s="24"/>
      <c r="G126" s="13" t="s">
        <v>86</v>
      </c>
      <c r="I126" s="14"/>
      <c r="J126" s="14"/>
      <c r="K126" s="24"/>
    </row>
    <row r="127" ht="13.8" customHeight="1" spans="1:11" x14ac:dyDescent="0.25">
      <c r="A127" s="13" t="s">
        <v>87</v>
      </c>
      <c r="C127" s="14"/>
      <c r="D127" s="14"/>
      <c r="E127" s="24"/>
      <c r="G127" s="13" t="s">
        <v>87</v>
      </c>
      <c r="I127" s="14"/>
      <c r="J127" s="14"/>
      <c r="K127" s="24"/>
    </row>
    <row r="128" ht="13.8" customHeight="1" spans="1:11" x14ac:dyDescent="0.25">
      <c r="A128" s="13" t="s">
        <v>74</v>
      </c>
      <c r="C128" s="14" t="s">
        <v>18</v>
      </c>
      <c r="D128" s="14"/>
      <c r="E128" s="24"/>
      <c r="G128" s="13" t="s">
        <v>74</v>
      </c>
      <c r="I128" s="14" t="s">
        <v>18</v>
      </c>
      <c r="J128" s="14"/>
      <c r="K128" s="24"/>
    </row>
    <row r="129" ht="13.8" customHeight="1" spans="1:11" x14ac:dyDescent="0.25">
      <c r="A129" s="25" t="s">
        <v>88</v>
      </c>
      <c r="B129" s="26"/>
      <c r="C129" s="27" t="s">
        <v>20</v>
      </c>
      <c r="D129" s="27"/>
      <c r="E129" s="28" t="s">
        <v>21</v>
      </c>
      <c r="G129" s="25" t="s">
        <v>88</v>
      </c>
      <c r="H129" s="26"/>
      <c r="I129" s="27" t="s">
        <v>20</v>
      </c>
      <c r="J129" s="27"/>
      <c r="K129" s="28" t="s">
        <v>21</v>
      </c>
    </row>
    <row r="131" ht="13.8" customHeight="1" spans="1:11" x14ac:dyDescent="0.25">
      <c r="A131" s="29" t="s">
        <v>22</v>
      </c>
      <c r="B131" s="30" t="s">
        <v>23</v>
      </c>
      <c r="C131" s="30" t="s">
        <v>24</v>
      </c>
      <c r="D131" s="31" t="s">
        <v>25</v>
      </c>
      <c r="E131" s="32" t="s">
        <v>26</v>
      </c>
      <c r="G131" s="33" t="s">
        <v>22</v>
      </c>
      <c r="H131" s="30" t="s">
        <v>23</v>
      </c>
      <c r="I131" s="30" t="s">
        <v>24</v>
      </c>
      <c r="J131" s="31" t="s">
        <v>25</v>
      </c>
      <c r="K131" s="32" t="s">
        <v>26</v>
      </c>
    </row>
    <row r="132" ht="20.25" customHeight="1" spans="1:11" x14ac:dyDescent="0.25">
      <c r="A132" s="34" t="s">
        <v>89</v>
      </c>
      <c r="B132" s="35"/>
      <c r="C132" s="36">
        <f>'Etat paie OCTOBRE 2024'!E11</f>
        <v>238152.656781861</v>
      </c>
      <c r="D132" s="37"/>
      <c r="E132" s="24"/>
      <c r="G132" s="38" t="str">
        <f>A132</f>
        <v>Salaire de base  Ar 300 000</v>
      </c>
      <c r="H132" s="35"/>
      <c r="I132" s="36">
        <f>C132</f>
        <v>238152.656781861</v>
      </c>
      <c r="J132" s="37"/>
      <c r="K132" s="24">
        <f>E132</f>
        <v>0</v>
      </c>
    </row>
    <row r="133" ht="20.25" customHeight="1" spans="1:11" x14ac:dyDescent="0.25">
      <c r="A133" s="39" t="s">
        <v>28</v>
      </c>
      <c r="B133" s="40"/>
      <c r="C133" s="41"/>
      <c r="D133" s="42"/>
      <c r="E133" s="24"/>
      <c r="G133" s="43" t="s">
        <v>28</v>
      </c>
      <c r="H133" s="40"/>
      <c r="I133" s="41"/>
      <c r="J133" s="42"/>
      <c r="K133" s="24"/>
    </row>
    <row r="134" ht="20.25" customHeight="1" spans="1:11" x14ac:dyDescent="0.25">
      <c r="A134" s="44" t="s">
        <v>29</v>
      </c>
      <c r="B134" s="42"/>
      <c r="C134" s="41">
        <f>'Etat paie OCTOBRE 2024'!I11</f>
        <v>0</v>
      </c>
      <c r="D134" s="42"/>
      <c r="E134" s="24"/>
      <c r="G134" s="45" t="s">
        <v>29</v>
      </c>
      <c r="H134" s="42"/>
      <c r="I134" s="41">
        <f>C134</f>
        <v>0</v>
      </c>
      <c r="J134" s="42"/>
      <c r="K134" s="24">
        <f>E134</f>
        <v>0</v>
      </c>
    </row>
    <row r="135" ht="20.25" customHeight="1" spans="1:11" x14ac:dyDescent="0.25">
      <c r="A135" s="44" t="s">
        <v>30</v>
      </c>
      <c r="B135" s="42"/>
      <c r="C135" s="41">
        <f>'Etat paie OCTOBRE 2024'!J11</f>
        <v>0</v>
      </c>
      <c r="D135" s="42"/>
      <c r="E135" s="24"/>
      <c r="G135" s="45" t="s">
        <v>30</v>
      </c>
      <c r="H135" s="42"/>
      <c r="I135" s="41">
        <f>C135</f>
        <v>0</v>
      </c>
      <c r="J135" s="42"/>
      <c r="K135" s="24"/>
    </row>
    <row r="136" ht="20.25" customHeight="1" spans="1:11" x14ac:dyDescent="0.25">
      <c r="A136" s="44" t="s">
        <v>31</v>
      </c>
      <c r="B136" s="42"/>
      <c r="C136" s="41">
        <f>'Etat paie OCTOBRE 2024'!H11</f>
        <v>0</v>
      </c>
      <c r="D136" s="42"/>
      <c r="E136" s="24"/>
      <c r="G136" s="45" t="s">
        <v>31</v>
      </c>
      <c r="H136" s="42"/>
      <c r="I136" s="41">
        <f>C136</f>
        <v>0</v>
      </c>
      <c r="J136" s="42"/>
      <c r="K136" s="24"/>
    </row>
    <row r="137" ht="20.25" customHeight="1" spans="1:11" x14ac:dyDescent="0.25">
      <c r="A137" s="46" t="s">
        <v>32</v>
      </c>
      <c r="B137" s="42"/>
      <c r="C137" s="41"/>
      <c r="D137" s="42"/>
      <c r="E137" s="24"/>
      <c r="G137" s="47" t="s">
        <v>32</v>
      </c>
      <c r="H137" s="42"/>
      <c r="I137" s="41"/>
      <c r="J137" s="42"/>
      <c r="K137" s="24"/>
    </row>
    <row r="138" ht="20.25" customHeight="1" spans="1:11" x14ac:dyDescent="0.25">
      <c r="A138" s="44" t="s">
        <v>33</v>
      </c>
      <c r="B138" s="42">
        <v>21</v>
      </c>
      <c r="C138" s="41">
        <f>+'Etat paie OCTOBRE 2024'!K11</f>
        <v>50400</v>
      </c>
      <c r="D138" s="42"/>
      <c r="E138" s="24"/>
      <c r="G138" s="45" t="s">
        <v>33</v>
      </c>
      <c r="H138" s="42">
        <f>+B138</f>
        <v>21</v>
      </c>
      <c r="I138" s="41">
        <f>+C138</f>
        <v>50400</v>
      </c>
      <c r="J138" s="42"/>
      <c r="K138" s="24"/>
    </row>
    <row r="139" ht="20.25" customHeight="1" spans="1:11" x14ac:dyDescent="0.25">
      <c r="A139" s="44" t="s">
        <v>34</v>
      </c>
      <c r="B139" s="42"/>
      <c r="C139" s="41">
        <f>'Etat paie OCTOBRE 2024'!L11</f>
        <v>0</v>
      </c>
      <c r="D139" s="42"/>
      <c r="E139" s="24"/>
      <c r="G139" s="45" t="s">
        <v>34</v>
      </c>
      <c r="H139" s="42">
        <f>B139</f>
        <v>0</v>
      </c>
      <c r="I139" s="41">
        <f>C139</f>
        <v>0</v>
      </c>
      <c r="J139" s="42"/>
      <c r="K139" s="24"/>
    </row>
    <row r="140" ht="20.25" customHeight="1" spans="1:11" x14ac:dyDescent="0.25">
      <c r="A140" s="39" t="s">
        <v>35</v>
      </c>
      <c r="B140" s="42"/>
      <c r="C140" s="41"/>
      <c r="D140" s="42"/>
      <c r="E140" s="24"/>
      <c r="G140" s="43" t="s">
        <v>35</v>
      </c>
      <c r="H140" s="42"/>
      <c r="I140" s="41"/>
      <c r="J140" s="42"/>
      <c r="K140" s="24"/>
    </row>
    <row r="141" ht="19.35" customHeight="1" spans="1:11" x14ac:dyDescent="0.25">
      <c r="A141" s="44" t="s">
        <v>36</v>
      </c>
      <c r="B141" s="42"/>
      <c r="C141" s="41">
        <f>'Etat paie OCTOBRE 2024'!R11</f>
        <v>200000</v>
      </c>
      <c r="D141" s="42"/>
      <c r="E141" s="24"/>
      <c r="G141" s="45" t="s">
        <v>36</v>
      </c>
      <c r="H141" s="42"/>
      <c r="I141" s="41">
        <f>C141</f>
        <v>200000</v>
      </c>
      <c r="J141" s="42"/>
      <c r="K141" s="24">
        <f>E141</f>
        <v>0</v>
      </c>
    </row>
    <row r="142" ht="20.25" customHeight="1" spans="1:11" x14ac:dyDescent="0.25">
      <c r="A142" s="44" t="s">
        <v>37</v>
      </c>
      <c r="B142" s="42"/>
      <c r="C142" s="41">
        <f>'Etat paie OCTOBRE 2024'!F11</f>
        <v>0</v>
      </c>
      <c r="D142" s="42"/>
      <c r="E142" s="24"/>
      <c r="G142" s="45" t="s">
        <v>37</v>
      </c>
      <c r="H142" s="42"/>
      <c r="I142" s="41">
        <f>C142</f>
        <v>0</v>
      </c>
      <c r="J142" s="42"/>
      <c r="K142" s="24"/>
    </row>
    <row r="143" ht="20.25" customHeight="1" spans="1:11" x14ac:dyDescent="0.25">
      <c r="A143" s="44" t="s">
        <v>38</v>
      </c>
      <c r="B143" s="42"/>
      <c r="C143" s="41">
        <f>'Etat paie OCTOBRE 2024'!G11</f>
        <v>27058.2126579357</v>
      </c>
      <c r="D143" s="42"/>
      <c r="E143" s="24"/>
      <c r="G143" s="45" t="s">
        <v>38</v>
      </c>
      <c r="H143" s="42"/>
      <c r="I143" s="41">
        <f>C143</f>
        <v>27058.2126579357</v>
      </c>
      <c r="J143" s="42"/>
      <c r="K143" s="24">
        <f>E143</f>
        <v>0</v>
      </c>
    </row>
    <row r="144" ht="20.25" customHeight="1" spans="1:11" x14ac:dyDescent="0.25">
      <c r="A144" s="44" t="s">
        <v>40</v>
      </c>
      <c r="B144" s="42"/>
      <c r="C144" s="41">
        <f>'Etat paie OCTOBRE 2024'!O11</f>
        <v>0</v>
      </c>
      <c r="D144" s="42"/>
      <c r="E144" s="24"/>
      <c r="G144" s="45" t="s">
        <v>40</v>
      </c>
      <c r="H144" s="42"/>
      <c r="I144" s="41">
        <f>C144</f>
        <v>0</v>
      </c>
      <c r="J144" s="42"/>
      <c r="K144" s="24"/>
    </row>
    <row r="145" ht="20.25" customHeight="1" spans="1:11" x14ac:dyDescent="0.25">
      <c r="A145" s="44" t="s">
        <v>41</v>
      </c>
      <c r="B145" s="42"/>
      <c r="C145" s="41">
        <f>'Etat paie OCTOBRE 2024'!P11</f>
        <v>0</v>
      </c>
      <c r="D145" s="42"/>
      <c r="E145" s="24"/>
      <c r="G145" s="45" t="s">
        <v>41</v>
      </c>
      <c r="H145" s="42"/>
      <c r="I145" s="41">
        <f>C145</f>
        <v>0</v>
      </c>
      <c r="J145" s="42"/>
      <c r="K145" s="24"/>
    </row>
    <row r="146" ht="20.25" customHeight="1" spans="1:11" x14ac:dyDescent="0.25">
      <c r="A146" s="44" t="s">
        <v>42</v>
      </c>
      <c r="B146" s="42"/>
      <c r="C146" s="41">
        <f>'Etat paie OCTOBRE 2024'!Q11</f>
        <v>100000</v>
      </c>
      <c r="D146" s="42"/>
      <c r="E146" s="24" t="s">
        <v>43</v>
      </c>
      <c r="G146" s="45" t="s">
        <v>42</v>
      </c>
      <c r="H146" s="42"/>
      <c r="I146" s="41">
        <f>C146</f>
        <v>100000</v>
      </c>
      <c r="J146" s="42"/>
      <c r="K146" s="24"/>
    </row>
    <row r="147" ht="20.25" customHeight="1" spans="1:11" x14ac:dyDescent="0.25">
      <c r="A147" s="39" t="s">
        <v>44</v>
      </c>
      <c r="B147" s="42"/>
      <c r="C147" s="41">
        <f>'Etat paie OCTOBRE 2024'!N11</f>
        <v>99315.418572982</v>
      </c>
      <c r="D147" s="42"/>
      <c r="E147" s="24"/>
      <c r="G147" s="43" t="s">
        <v>44</v>
      </c>
      <c r="H147" s="42"/>
      <c r="I147" s="41">
        <f>C147</f>
        <v>99315.418572982</v>
      </c>
      <c r="J147" s="42"/>
      <c r="K147" s="24"/>
    </row>
    <row r="148" ht="20.25" customHeight="1" spans="1:11" x14ac:dyDescent="0.25">
      <c r="A148" s="39" t="s">
        <v>46</v>
      </c>
      <c r="B148" s="42"/>
      <c r="C148" s="41">
        <f>'Etat paie OCTOBRE 2024'!M11</f>
        <v>0</v>
      </c>
      <c r="D148" s="42"/>
      <c r="E148" s="24"/>
      <c r="G148" s="43" t="s">
        <v>46</v>
      </c>
      <c r="H148" s="42"/>
      <c r="I148" s="41">
        <f>C148</f>
        <v>0</v>
      </c>
      <c r="J148" s="42"/>
      <c r="K148" s="24"/>
    </row>
    <row r="149" ht="20.25" customHeight="1" spans="1:11" x14ac:dyDescent="0.25">
      <c r="A149" s="46" t="s">
        <v>47</v>
      </c>
      <c r="B149" s="42"/>
      <c r="C149" s="41"/>
      <c r="D149" s="41">
        <f>C158*1%</f>
        <v>7149.26288012779</v>
      </c>
      <c r="E149" s="24"/>
      <c r="G149" s="47" t="s">
        <v>47</v>
      </c>
      <c r="H149" s="42"/>
      <c r="I149" s="41"/>
      <c r="J149" s="41">
        <f>I158*1%</f>
        <v>7149.26288012779</v>
      </c>
      <c r="K149" s="24"/>
    </row>
    <row r="150" ht="20.25" customHeight="1" spans="1:11" x14ac:dyDescent="0.25">
      <c r="A150" s="46" t="s">
        <v>48</v>
      </c>
      <c r="B150" s="42"/>
      <c r="C150" s="41"/>
      <c r="D150" s="41">
        <f>+C158*1%</f>
        <v>7149.26288012779</v>
      </c>
      <c r="E150" s="24"/>
      <c r="G150" s="47" t="s">
        <v>48</v>
      </c>
      <c r="H150" s="42"/>
      <c r="I150" s="41"/>
      <c r="J150" s="41">
        <f>+I158*1%</f>
        <v>7149.26288012779</v>
      </c>
      <c r="K150" s="24"/>
    </row>
    <row r="151" ht="20.25" customHeight="1" spans="1:11" x14ac:dyDescent="0.25">
      <c r="A151" s="46" t="s">
        <v>49</v>
      </c>
      <c r="B151" s="41">
        <f>+C158-D149-D150</f>
        <v>700627.762252523</v>
      </c>
      <c r="C151" s="41"/>
      <c r="D151" s="42"/>
      <c r="E151" s="24"/>
      <c r="G151" s="47" t="s">
        <v>49</v>
      </c>
      <c r="H151" s="41">
        <f>+I158-J149-J150</f>
        <v>700627.762252523</v>
      </c>
      <c r="I151" s="41"/>
      <c r="J151" s="42"/>
      <c r="K151" s="24"/>
    </row>
    <row r="152" ht="20.25" customHeight="1" spans="1:11" x14ac:dyDescent="0.25">
      <c r="A152" s="46" t="s">
        <v>50</v>
      </c>
      <c r="B152" s="41">
        <f>D154+4000</f>
        <v>45625.5524505047</v>
      </c>
      <c r="C152" s="41"/>
      <c r="D152" s="42"/>
      <c r="E152" s="24"/>
      <c r="G152" s="47" t="s">
        <v>50</v>
      </c>
      <c r="H152" s="41">
        <f>B152</f>
        <v>45625.5524505047</v>
      </c>
      <c r="I152" s="41"/>
      <c r="J152" s="42"/>
      <c r="K152" s="24"/>
    </row>
    <row r="153" ht="20.25" customHeight="1" spans="1:11" x14ac:dyDescent="0.25">
      <c r="A153" s="46" t="s">
        <v>51</v>
      </c>
      <c r="B153" s="41">
        <v>2</v>
      </c>
      <c r="C153" s="41">
        <f>'Etat paie OCTOBRE 2024'!X11</f>
        <v>6000</v>
      </c>
      <c r="D153" s="42"/>
      <c r="E153" s="24"/>
      <c r="G153" s="47" t="s">
        <v>51</v>
      </c>
      <c r="H153" s="41">
        <f>B153</f>
        <v>2</v>
      </c>
      <c r="I153" s="41">
        <f>C153</f>
        <v>6000</v>
      </c>
      <c r="J153" s="42"/>
      <c r="K153" s="24"/>
    </row>
    <row r="154" ht="20.25" customHeight="1" spans="1:11" x14ac:dyDescent="0.25">
      <c r="A154" s="46" t="s">
        <v>52</v>
      </c>
      <c r="B154" s="42"/>
      <c r="C154" s="41"/>
      <c r="D154" s="41">
        <f>'Etat paie OCTOBRE 2024'!Z11</f>
        <v>41625.5524505047</v>
      </c>
      <c r="E154" s="24"/>
      <c r="G154" s="47" t="s">
        <v>52</v>
      </c>
      <c r="H154" s="42"/>
      <c r="I154" s="41"/>
      <c r="J154" s="41">
        <f>D154</f>
        <v>41625.5524505047</v>
      </c>
      <c r="K154" s="24"/>
    </row>
    <row r="155" ht="20.1" customHeight="1" spans="1:11" x14ac:dyDescent="0.25">
      <c r="A155" s="46" t="s">
        <v>53</v>
      </c>
      <c r="B155" s="42"/>
      <c r="C155" s="41"/>
      <c r="D155" s="41">
        <f>'Etat paie OCTOBRE 2024'!Y11</f>
        <v>300000</v>
      </c>
      <c r="E155" s="24"/>
      <c r="G155" s="47" t="s">
        <v>53</v>
      </c>
      <c r="H155" s="42"/>
      <c r="I155" s="41"/>
      <c r="J155" s="41">
        <f>D155</f>
        <v>300000</v>
      </c>
      <c r="K155" s="24">
        <f>E155</f>
        <v>0</v>
      </c>
    </row>
    <row r="156" ht="20.1" customHeight="1" spans="1:11" x14ac:dyDescent="0.25">
      <c r="A156" s="46" t="s">
        <v>54</v>
      </c>
      <c r="B156" s="42"/>
      <c r="C156" s="41"/>
      <c r="D156" s="41">
        <f>'Etat paie OCTOBRE 2024'!AA11</f>
        <v>0</v>
      </c>
      <c r="E156" s="24"/>
      <c r="G156" s="47" t="str">
        <f>A156</f>
        <v>Remboursement</v>
      </c>
      <c r="H156" s="42"/>
      <c r="I156" s="41"/>
      <c r="J156" s="41"/>
      <c r="K156" s="24"/>
    </row>
    <row r="157" ht="20.25" customHeight="1" spans="1:11" x14ac:dyDescent="0.25">
      <c r="A157" s="49" t="s">
        <v>55</v>
      </c>
      <c r="B157" s="50"/>
      <c r="C157" s="51"/>
      <c r="D157" s="51">
        <f>'Etat paie OCTOBRE 2024'!AB11</f>
        <v>0</v>
      </c>
      <c r="E157" s="24"/>
      <c r="G157" s="52" t="str">
        <f>A157</f>
        <v>Réajustement</v>
      </c>
      <c r="H157" s="50"/>
      <c r="I157" s="51"/>
      <c r="J157" s="51">
        <f>D157</f>
        <v>0</v>
      </c>
      <c r="K157" s="24">
        <f>E157</f>
        <v>0</v>
      </c>
    </row>
    <row r="158" ht="20.25" customHeight="1" spans="1:11" x14ac:dyDescent="0.25">
      <c r="A158" s="53" t="s">
        <v>56</v>
      </c>
      <c r="B158" s="54" t="s">
        <v>57</v>
      </c>
      <c r="C158" s="36">
        <f>SUM(C132:C151)</f>
        <v>714926.288012779</v>
      </c>
      <c r="D158" s="55">
        <f>SUM(D149:D157)</f>
        <v>355924.07821076</v>
      </c>
      <c r="E158" s="24"/>
      <c r="G158" s="56" t="str">
        <f>A158</f>
        <v>RÈGLEMENT PAR:</v>
      </c>
      <c r="H158" s="54" t="s">
        <v>57</v>
      </c>
      <c r="I158" s="36">
        <f>SUM(I132:I151)</f>
        <v>714926.288012779</v>
      </c>
      <c r="J158" s="55">
        <f>SUM(J132:J157)</f>
        <v>355924.07821076</v>
      </c>
      <c r="K158" s="24"/>
    </row>
    <row r="159" ht="20.25" customHeight="1" spans="1:11" x14ac:dyDescent="0.25">
      <c r="A159" s="57" t="s">
        <v>58</v>
      </c>
      <c r="B159" s="14"/>
      <c r="C159" s="42"/>
      <c r="D159" s="58"/>
      <c r="E159" s="24"/>
      <c r="G159" s="59" t="s">
        <v>58</v>
      </c>
      <c r="H159" s="14"/>
      <c r="I159" s="42"/>
      <c r="J159" s="58"/>
      <c r="K159" s="24"/>
    </row>
    <row r="160" ht="20.25" customHeight="1" spans="1:11" x14ac:dyDescent="0.25">
      <c r="A160" s="44" t="s">
        <v>90</v>
      </c>
      <c r="B160" s="14"/>
      <c r="C160" s="42"/>
      <c r="D160" s="58"/>
      <c r="E160" s="24"/>
      <c r="G160" s="45" t="str">
        <f>A160</f>
        <v>Compte bancaire N° : 00006 00001 00000560677 79</v>
      </c>
      <c r="H160" s="14"/>
      <c r="I160" s="42"/>
      <c r="J160" s="58"/>
      <c r="K160" s="24"/>
    </row>
    <row r="161" ht="20.25" customHeight="1" spans="1:11" x14ac:dyDescent="0.25">
      <c r="A161" s="57" t="str">
        <f>A46</f>
        <v>Espèce du:</v>
      </c>
      <c r="B161" s="14"/>
      <c r="C161" s="42"/>
      <c r="D161" s="58"/>
      <c r="E161" s="24"/>
      <c r="G161" s="59" t="str">
        <f>A46</f>
        <v>Espèce du:</v>
      </c>
      <c r="H161" s="14"/>
      <c r="I161" s="42"/>
      <c r="J161" s="58"/>
      <c r="K161" s="24"/>
    </row>
    <row r="162" ht="17.1" customHeight="1" spans="1:11" x14ac:dyDescent="0.25">
      <c r="A162" s="57"/>
      <c r="B162" s="60" t="s">
        <v>61</v>
      </c>
      <c r="C162" s="61">
        <f>IF((C158-D158)&gt;=0,ROUND(FLOOR((C158-D158),0.01),-2),ROUND(FLOOR((C158-D158),-0.01),-2))</f>
        <v>359000</v>
      </c>
      <c r="D162" s="58"/>
      <c r="E162" s="24"/>
      <c r="G162" s="59"/>
      <c r="H162" s="60" t="s">
        <v>61</v>
      </c>
      <c r="I162" s="61">
        <f>IF((I158-J158)&gt;=0,ROUND(FLOOR((I158-J158),0.01),-2),ROUND(FLOOR((I158-J158),-0.01),-2))</f>
        <v>359000</v>
      </c>
      <c r="J162" s="58"/>
      <c r="K162" s="24"/>
    </row>
    <row r="163" ht="15.75" customHeight="1" spans="1:11" x14ac:dyDescent="0.25">
      <c r="A163" s="62" t="s">
        <v>62</v>
      </c>
      <c r="B163" s="63">
        <v>34</v>
      </c>
      <c r="C163" s="61"/>
      <c r="D163" s="58"/>
      <c r="E163" s="24"/>
      <c r="G163" s="59" t="str">
        <f>+A163</f>
        <v>Congé restant (en jours)</v>
      </c>
      <c r="H163" s="63">
        <f>B163</f>
        <v>34</v>
      </c>
      <c r="I163" s="61"/>
      <c r="J163" s="58"/>
      <c r="K163" s="24"/>
    </row>
    <row r="164" ht="12.75" customHeight="1" spans="1:11" x14ac:dyDescent="0.25">
      <c r="A164" s="64" t="s">
        <v>78</v>
      </c>
      <c r="B164" s="65">
        <v>11.5</v>
      </c>
      <c r="C164" s="66"/>
      <c r="D164" s="58"/>
      <c r="E164" s="67"/>
      <c r="G164" s="68" t="str">
        <f>A164</f>
        <v>Congé ouvert pour 2024:</v>
      </c>
      <c r="H164" s="65">
        <f>B164</f>
        <v>11.5</v>
      </c>
      <c r="I164" s="66"/>
      <c r="J164" s="58"/>
      <c r="K164" s="67"/>
    </row>
    <row r="165" ht="13.8" customHeight="1" spans="1:11" x14ac:dyDescent="0.25">
      <c r="A165" s="69"/>
      <c r="B165" s="70"/>
      <c r="C165" s="71"/>
      <c r="D165" s="72"/>
      <c r="E165" s="24"/>
      <c r="G165" s="73"/>
      <c r="H165" s="70"/>
      <c r="I165" s="71"/>
      <c r="J165" s="72"/>
      <c r="K165" s="24"/>
    </row>
    <row r="166" ht="13.8" customHeight="1" spans="1:11" x14ac:dyDescent="0.25">
      <c r="A166" s="1" t="s">
        <v>64</v>
      </c>
      <c r="B166" s="58"/>
      <c r="C166" s="74" t="s">
        <v>65</v>
      </c>
      <c r="E166" s="24"/>
      <c r="G166" s="75" t="s">
        <v>64</v>
      </c>
      <c r="H166" s="58"/>
      <c r="I166" s="74" t="s">
        <v>65</v>
      </c>
      <c r="K166" s="24"/>
    </row>
    <row r="167" ht="13.8" customHeight="1" spans="2:11" x14ac:dyDescent="0.25">
      <c r="B167" s="58"/>
      <c r="C167" s="74"/>
      <c r="E167" s="24"/>
      <c r="G167" s="75"/>
      <c r="H167" s="58"/>
      <c r="I167" s="74"/>
      <c r="K167" s="24"/>
    </row>
    <row r="168" ht="13.8" customHeight="1" spans="2:11" x14ac:dyDescent="0.25">
      <c r="B168" s="58"/>
      <c r="C168" s="74"/>
      <c r="E168" s="24"/>
      <c r="G168" s="75"/>
      <c r="H168" s="58"/>
      <c r="I168" s="74"/>
      <c r="K168" s="24"/>
    </row>
    <row r="169" ht="13.8" customHeight="1" spans="2:11" x14ac:dyDescent="0.25">
      <c r="B169" s="58"/>
      <c r="C169" s="74"/>
      <c r="E169" s="24"/>
      <c r="G169" s="75"/>
      <c r="H169" s="58"/>
      <c r="I169" s="74"/>
      <c r="K169" s="24"/>
    </row>
    <row r="170" ht="13.8" customHeight="1" spans="1:11" x14ac:dyDescent="0.25">
      <c r="A170" s="76"/>
      <c r="B170" s="77"/>
      <c r="C170" s="78"/>
      <c r="D170" s="26"/>
      <c r="E170" s="28"/>
      <c r="G170" s="79"/>
      <c r="H170" s="77"/>
      <c r="I170" s="78"/>
      <c r="J170" s="26"/>
      <c r="K170" s="28"/>
    </row>
    <row r="172" ht="13.8" customHeight="1" spans="4:11" x14ac:dyDescent="0.25">
      <c r="D172" s="4"/>
      <c r="E172" s="5"/>
      <c r="J172" s="4"/>
      <c r="K172" s="5"/>
    </row>
    <row r="173" ht="13.8" customHeight="1" spans="4:10" x14ac:dyDescent="0.25">
      <c r="D173" s="4" t="s">
        <v>0</v>
      </c>
      <c r="J173" s="4" t="s">
        <v>0</v>
      </c>
    </row>
    <row r="174" ht="13.8" customHeight="1" spans="1:10" x14ac:dyDescent="0.25">
      <c r="A174" s="6" t="s">
        <v>91</v>
      </c>
      <c r="D174" s="2" t="str">
        <f>D3</f>
        <v>Période  du 01/10/2024 au 31/10/2024</v>
      </c>
      <c r="G174" s="6" t="s">
        <v>91</v>
      </c>
      <c r="J174" s="2" t="str">
        <f>J60</f>
        <v>Période  du 01/10/2024 au 31/10/2024</v>
      </c>
    </row>
    <row r="175" ht="13.8" customHeight="1" spans="1:7" x14ac:dyDescent="0.25">
      <c r="A175" s="7" t="s">
        <v>3</v>
      </c>
      <c r="G175" s="7" t="s">
        <v>3</v>
      </c>
    </row>
    <row r="176" ht="13.8" customHeight="1" spans="1:7" x14ac:dyDescent="0.25">
      <c r="A176" s="8" t="s">
        <v>4</v>
      </c>
      <c r="G176" s="8" t="s">
        <v>4</v>
      </c>
    </row>
    <row r="177" ht="19.35" customHeight="1" spans="1:11" x14ac:dyDescent="0.25">
      <c r="A177" s="9" t="s">
        <v>92</v>
      </c>
      <c r="B177" s="10"/>
      <c r="C177" s="11" t="s">
        <v>6</v>
      </c>
      <c r="D177" s="11"/>
      <c r="E177" s="12">
        <f>E6</f>
        <v>27</v>
      </c>
      <c r="G177" s="9" t="s">
        <v>92</v>
      </c>
      <c r="H177" s="10"/>
      <c r="I177" s="11" t="s">
        <v>6</v>
      </c>
      <c r="J177" s="11"/>
      <c r="K177" s="12">
        <f>K6</f>
        <v>27</v>
      </c>
    </row>
    <row r="178" ht="18" customHeight="1" spans="1:11" x14ac:dyDescent="0.25">
      <c r="A178" s="13" t="s">
        <v>93</v>
      </c>
      <c r="C178" s="14" t="s">
        <v>8</v>
      </c>
      <c r="D178" s="14"/>
      <c r="E178" s="15">
        <f>E7</f>
        <v>27</v>
      </c>
      <c r="G178" s="13" t="s">
        <v>93</v>
      </c>
      <c r="I178" s="14" t="s">
        <v>8</v>
      </c>
      <c r="J178" s="14"/>
      <c r="K178" s="15">
        <f>K7</f>
        <v>27</v>
      </c>
    </row>
    <row r="179" ht="20.1" customHeight="1" spans="1:11" x14ac:dyDescent="0.25">
      <c r="A179" s="13" t="s">
        <v>94</v>
      </c>
      <c r="B179" s="84" t="s">
        <v>95</v>
      </c>
      <c r="C179" s="14" t="s">
        <v>10</v>
      </c>
      <c r="D179" s="14"/>
      <c r="E179" s="15">
        <f>E8</f>
        <v>31</v>
      </c>
      <c r="G179" s="13" t="s">
        <v>94</v>
      </c>
      <c r="H179" s="84" t="s">
        <v>95</v>
      </c>
      <c r="I179" s="14" t="s">
        <v>10</v>
      </c>
      <c r="J179" s="14"/>
      <c r="K179" s="15">
        <f>K8</f>
        <v>31</v>
      </c>
    </row>
    <row r="180" ht="14.85" customHeight="1" spans="1:256" x14ac:dyDescent="0.25">
      <c r="A180" s="13" t="s">
        <v>96</v>
      </c>
      <c r="B180" s="17"/>
      <c r="C180" s="18" t="s">
        <v>12</v>
      </c>
      <c r="D180" s="19"/>
      <c r="E180" s="20">
        <f>E9</f>
        <v>45566</v>
      </c>
      <c r="F180" s="6"/>
      <c r="G180" s="13" t="s">
        <v>96</v>
      </c>
      <c r="H180" s="17"/>
      <c r="I180" s="18" t="s">
        <v>12</v>
      </c>
      <c r="J180" s="19"/>
      <c r="K180" s="20">
        <f>K9</f>
        <v>45566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</row>
    <row r="181" ht="13.8" customHeight="1" spans="1:258" s="6" customFormat="1" x14ac:dyDescent="0.25">
      <c r="A181" s="22" t="s">
        <v>97</v>
      </c>
      <c r="B181" s="2"/>
      <c r="C181" s="23" t="s">
        <v>98</v>
      </c>
      <c r="D181" s="14"/>
      <c r="E181" s="20">
        <f>E10</f>
        <v>45596</v>
      </c>
      <c r="F181" s="2"/>
      <c r="G181" s="22" t="s">
        <v>97</v>
      </c>
      <c r="H181" s="2"/>
      <c r="I181" s="23" t="s">
        <v>98</v>
      </c>
      <c r="J181" s="14"/>
      <c r="K181" s="20">
        <f>K10</f>
        <v>45596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X181" s="21"/>
    </row>
    <row r="182" ht="13.8" customHeight="1" spans="1:11" x14ac:dyDescent="0.25">
      <c r="A182" s="13" t="s">
        <v>99</v>
      </c>
      <c r="C182" s="14"/>
      <c r="D182" s="14"/>
      <c r="E182" s="24"/>
      <c r="G182" s="13" t="s">
        <v>99</v>
      </c>
      <c r="I182" s="14"/>
      <c r="J182" s="14"/>
      <c r="K182" s="24"/>
    </row>
    <row r="183" ht="13.8" customHeight="1" spans="1:11" x14ac:dyDescent="0.25">
      <c r="A183" s="13" t="s">
        <v>100</v>
      </c>
      <c r="C183" s="14"/>
      <c r="D183" s="14"/>
      <c r="E183" s="24"/>
      <c r="G183" s="13" t="s">
        <v>100</v>
      </c>
      <c r="I183" s="14"/>
      <c r="J183" s="14"/>
      <c r="K183" s="24"/>
    </row>
    <row r="184" ht="13.8" customHeight="1" spans="1:11" x14ac:dyDescent="0.25">
      <c r="A184" s="13" t="s">
        <v>74</v>
      </c>
      <c r="C184" s="14" t="s">
        <v>18</v>
      </c>
      <c r="D184" s="14"/>
      <c r="E184" s="24"/>
      <c r="G184" s="13" t="s">
        <v>74</v>
      </c>
      <c r="I184" s="14" t="s">
        <v>18</v>
      </c>
      <c r="J184" s="14"/>
      <c r="K184" s="24"/>
    </row>
    <row r="185" ht="13.8" customHeight="1" spans="1:11" x14ac:dyDescent="0.25">
      <c r="A185" s="25" t="s">
        <v>88</v>
      </c>
      <c r="B185" s="26"/>
      <c r="C185" s="27" t="s">
        <v>101</v>
      </c>
      <c r="D185" s="27"/>
      <c r="E185" s="28" t="s">
        <v>21</v>
      </c>
      <c r="G185" s="25" t="s">
        <v>88</v>
      </c>
      <c r="H185" s="26"/>
      <c r="I185" s="27" t="s">
        <v>101</v>
      </c>
      <c r="J185" s="27"/>
      <c r="K185" s="28" t="s">
        <v>21</v>
      </c>
    </row>
    <row r="187" ht="13.8" customHeight="1" spans="1:11" x14ac:dyDescent="0.25">
      <c r="A187" s="29" t="s">
        <v>22</v>
      </c>
      <c r="B187" s="30" t="s">
        <v>23</v>
      </c>
      <c r="C187" s="30" t="s">
        <v>24</v>
      </c>
      <c r="D187" s="31" t="s">
        <v>25</v>
      </c>
      <c r="E187" s="32" t="s">
        <v>26</v>
      </c>
      <c r="G187" s="33" t="s">
        <v>22</v>
      </c>
      <c r="H187" s="30" t="s">
        <v>23</v>
      </c>
      <c r="I187" s="30" t="s">
        <v>24</v>
      </c>
      <c r="J187" s="31" t="s">
        <v>25</v>
      </c>
      <c r="K187" s="32" t="s">
        <v>26</v>
      </c>
    </row>
    <row r="188" ht="20.25" customHeight="1" spans="1:11" x14ac:dyDescent="0.25">
      <c r="A188" s="34" t="s">
        <v>89</v>
      </c>
      <c r="B188" s="35"/>
      <c r="C188" s="36">
        <f>'Etat paie OCTOBRE 2024'!E14</f>
        <v>300000</v>
      </c>
      <c r="D188" s="37"/>
      <c r="E188" s="24"/>
      <c r="G188" s="38" t="str">
        <f>A188</f>
        <v>Salaire de base  Ar 300 000</v>
      </c>
      <c r="H188" s="35"/>
      <c r="I188" s="36">
        <f>C188</f>
        <v>300000</v>
      </c>
      <c r="J188" s="37"/>
      <c r="K188" s="24">
        <f>E188</f>
        <v>0</v>
      </c>
    </row>
    <row r="189" ht="20.25" customHeight="1" spans="1:11" x14ac:dyDescent="0.25">
      <c r="A189" s="39" t="s">
        <v>28</v>
      </c>
      <c r="B189" s="40"/>
      <c r="C189" s="41"/>
      <c r="D189" s="42"/>
      <c r="E189" s="24"/>
      <c r="G189" s="43" t="s">
        <v>28</v>
      </c>
      <c r="H189" s="40"/>
      <c r="I189" s="41"/>
      <c r="J189" s="42"/>
      <c r="K189" s="24"/>
    </row>
    <row r="190" ht="20.25" customHeight="1" spans="1:11" x14ac:dyDescent="0.25">
      <c r="A190" s="44" t="s">
        <v>29</v>
      </c>
      <c r="B190" s="42"/>
      <c r="C190" s="41">
        <f>'Etat paie OCTOBRE 2024'!I14</f>
        <v>55276.0630012116</v>
      </c>
      <c r="D190" s="42"/>
      <c r="E190" s="24"/>
      <c r="G190" s="45" t="s">
        <v>29</v>
      </c>
      <c r="H190" s="42"/>
      <c r="I190" s="41">
        <f>C190</f>
        <v>55276.0630012116</v>
      </c>
      <c r="J190" s="42"/>
      <c r="K190" s="24">
        <f>E190</f>
        <v>0</v>
      </c>
    </row>
    <row r="191" ht="20.25" customHeight="1" spans="1:11" x14ac:dyDescent="0.25">
      <c r="A191" s="44" t="s">
        <v>30</v>
      </c>
      <c r="B191" s="42"/>
      <c r="C191" s="41">
        <f>'Etat paie OCTOBRE 2024'!J14</f>
        <v>0</v>
      </c>
      <c r="D191" s="42"/>
      <c r="E191" s="24"/>
      <c r="G191" s="45" t="s">
        <v>30</v>
      </c>
      <c r="H191" s="42"/>
      <c r="I191" s="41">
        <f>C191</f>
        <v>0</v>
      </c>
      <c r="J191" s="42"/>
      <c r="K191" s="24"/>
    </row>
    <row r="192" ht="20.25" customHeight="1" spans="1:11" x14ac:dyDescent="0.25">
      <c r="A192" s="44" t="s">
        <v>31</v>
      </c>
      <c r="B192" s="42"/>
      <c r="C192" s="41">
        <f>'Etat paie OCTOBRE 2024'!H14</f>
        <v>0</v>
      </c>
      <c r="D192" s="42"/>
      <c r="E192" s="24"/>
      <c r="G192" s="45" t="s">
        <v>31</v>
      </c>
      <c r="H192" s="42"/>
      <c r="I192" s="41">
        <f>C192</f>
        <v>0</v>
      </c>
      <c r="J192" s="42"/>
      <c r="K192" s="24"/>
    </row>
    <row r="193" ht="20.25" customHeight="1" spans="1:11" x14ac:dyDescent="0.25">
      <c r="A193" s="46" t="s">
        <v>32</v>
      </c>
      <c r="B193" s="42"/>
      <c r="C193" s="41"/>
      <c r="D193" s="42"/>
      <c r="E193" s="24"/>
      <c r="G193" s="47" t="s">
        <v>32</v>
      </c>
      <c r="H193" s="42"/>
      <c r="I193" s="41"/>
      <c r="J193" s="42"/>
      <c r="K193" s="24"/>
    </row>
    <row r="194" ht="20.25" customHeight="1" spans="1:11" x14ac:dyDescent="0.25">
      <c r="A194" s="44" t="s">
        <v>33</v>
      </c>
      <c r="B194" s="42">
        <v>22</v>
      </c>
      <c r="C194" s="41">
        <f>+'Etat paie OCTOBRE 2024'!K14</f>
        <v>52800</v>
      </c>
      <c r="D194" s="42"/>
      <c r="E194" s="24"/>
      <c r="G194" s="45" t="s">
        <v>33</v>
      </c>
      <c r="H194" s="42">
        <f>B194</f>
        <v>22</v>
      </c>
      <c r="I194" s="41">
        <f>C194</f>
        <v>52800</v>
      </c>
      <c r="J194" s="42"/>
      <c r="K194" s="24"/>
    </row>
    <row r="195" ht="20.25" customHeight="1" spans="1:11" x14ac:dyDescent="0.25">
      <c r="A195" s="44" t="s">
        <v>34</v>
      </c>
      <c r="B195" s="42"/>
      <c r="C195" s="41">
        <f>'Etat paie OCTOBRE 2024'!L14</f>
        <v>28000</v>
      </c>
      <c r="D195" s="42"/>
      <c r="E195" s="24"/>
      <c r="G195" s="45" t="s">
        <v>34</v>
      </c>
      <c r="H195" s="42"/>
      <c r="I195" s="41">
        <f>C195</f>
        <v>28000</v>
      </c>
      <c r="J195" s="42"/>
      <c r="K195" s="24"/>
    </row>
    <row r="196" ht="20.25" customHeight="1" spans="1:11" x14ac:dyDescent="0.25">
      <c r="A196" s="39" t="s">
        <v>35</v>
      </c>
      <c r="B196" s="42"/>
      <c r="C196" s="41"/>
      <c r="D196" s="42"/>
      <c r="E196" s="24"/>
      <c r="G196" s="43" t="s">
        <v>35</v>
      </c>
      <c r="H196" s="42"/>
      <c r="I196" s="41"/>
      <c r="J196" s="42"/>
      <c r="K196" s="24"/>
    </row>
    <row r="197" ht="20.1" customHeight="1" spans="1:11" x14ac:dyDescent="0.25">
      <c r="A197" s="44" t="s">
        <v>36</v>
      </c>
      <c r="B197" s="42"/>
      <c r="C197" s="41">
        <f>'Etat paie OCTOBRE 2024'!R14</f>
        <v>200000</v>
      </c>
      <c r="D197" s="42"/>
      <c r="E197" s="24"/>
      <c r="G197" s="45" t="s">
        <v>36</v>
      </c>
      <c r="H197" s="42"/>
      <c r="I197" s="41">
        <f>C197</f>
        <v>200000</v>
      </c>
      <c r="J197" s="42"/>
      <c r="K197" s="24">
        <f>E197</f>
        <v>0</v>
      </c>
    </row>
    <row r="198" ht="20.25" customHeight="1" spans="1:11" x14ac:dyDescent="0.25">
      <c r="A198" s="44" t="s">
        <v>37</v>
      </c>
      <c r="B198" s="42"/>
      <c r="C198" s="41">
        <f>'Etat paie OCTOBRE 2024'!F14</f>
        <v>0</v>
      </c>
      <c r="D198" s="42"/>
      <c r="E198" s="24"/>
      <c r="G198" s="45" t="s">
        <v>37</v>
      </c>
      <c r="H198" s="42"/>
      <c r="I198" s="41">
        <f>C198</f>
        <v>0</v>
      </c>
      <c r="J198" s="42"/>
      <c r="K198" s="24"/>
    </row>
    <row r="199" ht="20.25" customHeight="1" spans="1:11" x14ac:dyDescent="0.25">
      <c r="A199" s="44" t="s">
        <v>38</v>
      </c>
      <c r="B199" s="42"/>
      <c r="C199" s="41">
        <f>'Etat paie OCTOBRE 2024'!G14</f>
        <v>8697.28264005077</v>
      </c>
      <c r="D199" s="42"/>
      <c r="E199" s="24"/>
      <c r="G199" s="45" t="str">
        <f>A199</f>
        <v>Majoration week-end 50%</v>
      </c>
      <c r="H199" s="42"/>
      <c r="I199" s="41">
        <f>C199</f>
        <v>8697.28264005077</v>
      </c>
      <c r="J199" s="42"/>
      <c r="K199" s="24">
        <f>E199</f>
        <v>0</v>
      </c>
    </row>
    <row r="200" ht="20.25" customHeight="1" spans="1:11" x14ac:dyDescent="0.25">
      <c r="A200" s="44" t="s">
        <v>40</v>
      </c>
      <c r="B200" s="42"/>
      <c r="C200" s="41">
        <f>'Etat paie OCTOBRE 2024'!O14</f>
        <v>0</v>
      </c>
      <c r="D200" s="42"/>
      <c r="E200" s="24"/>
      <c r="G200" s="45" t="str">
        <f>A200</f>
        <v>Exceptionnelles</v>
      </c>
      <c r="H200" s="42"/>
      <c r="I200" s="41">
        <f>C200</f>
        <v>0</v>
      </c>
      <c r="J200" s="42"/>
      <c r="K200" s="24"/>
    </row>
    <row r="201" ht="20.25" customHeight="1" spans="1:11" x14ac:dyDescent="0.25">
      <c r="A201" s="44" t="s">
        <v>41</v>
      </c>
      <c r="B201" s="42"/>
      <c r="C201" s="41">
        <f>'Etat paie OCTOBRE 2024'!P14</f>
        <v>0</v>
      </c>
      <c r="D201" s="42"/>
      <c r="E201" s="24"/>
      <c r="G201" s="45" t="str">
        <f>A201</f>
        <v>Gratifications</v>
      </c>
      <c r="H201" s="42"/>
      <c r="I201" s="41">
        <f>C201</f>
        <v>0</v>
      </c>
      <c r="J201" s="42"/>
      <c r="K201" s="24"/>
    </row>
    <row r="202" ht="20.25" customHeight="1" spans="1:11" x14ac:dyDescent="0.25">
      <c r="A202" s="44" t="s">
        <v>42</v>
      </c>
      <c r="B202" s="42"/>
      <c r="C202" s="41">
        <f>'Etat paie OCTOBRE 2024'!Q14</f>
        <v>100000</v>
      </c>
      <c r="D202" s="42"/>
      <c r="E202" s="24" t="s">
        <v>43</v>
      </c>
      <c r="G202" s="45" t="str">
        <f>A202</f>
        <v>Fonction</v>
      </c>
      <c r="H202" s="42"/>
      <c r="I202" s="41">
        <f>C202</f>
        <v>100000</v>
      </c>
      <c r="J202" s="42"/>
      <c r="K202" s="24" t="str">
        <f>E202</f>
        <v>Prime de fonction</v>
      </c>
    </row>
    <row r="203" ht="20.25" customHeight="1" spans="1:11" x14ac:dyDescent="0.25">
      <c r="A203" s="39" t="s">
        <v>44</v>
      </c>
      <c r="B203" s="42"/>
      <c r="C203" s="41">
        <f>'Etat paie OCTOBRE 2024'!N14</f>
        <v>0</v>
      </c>
      <c r="D203" s="42"/>
      <c r="E203" s="24"/>
      <c r="G203" s="43" t="s">
        <v>44</v>
      </c>
      <c r="H203" s="42"/>
      <c r="I203" s="41">
        <f>C203</f>
        <v>0</v>
      </c>
      <c r="J203" s="42"/>
      <c r="K203" s="24"/>
    </row>
    <row r="204" ht="20.25" customHeight="1" spans="1:11" x14ac:dyDescent="0.25">
      <c r="A204" s="39" t="s">
        <v>46</v>
      </c>
      <c r="B204" s="42"/>
      <c r="C204" s="41">
        <f>'Etat paie OCTOBRE 2024'!M14</f>
        <v>0</v>
      </c>
      <c r="D204" s="42"/>
      <c r="E204" s="24"/>
      <c r="G204" s="43" t="s">
        <v>46</v>
      </c>
      <c r="H204" s="42"/>
      <c r="I204" s="41">
        <f>C204</f>
        <v>0</v>
      </c>
      <c r="J204" s="42"/>
      <c r="K204" s="24"/>
    </row>
    <row r="205" ht="20.25" customHeight="1" spans="1:11" x14ac:dyDescent="0.25">
      <c r="A205" s="46" t="s">
        <v>47</v>
      </c>
      <c r="B205" s="42"/>
      <c r="C205" s="41"/>
      <c r="D205" s="41">
        <f>C214*1%</f>
        <v>7447.73345641262</v>
      </c>
      <c r="E205" s="24"/>
      <c r="G205" s="47" t="s">
        <v>47</v>
      </c>
      <c r="H205" s="42"/>
      <c r="I205" s="41"/>
      <c r="J205" s="41">
        <f>I214*1%</f>
        <v>7447.73345641262</v>
      </c>
      <c r="K205" s="24"/>
    </row>
    <row r="206" ht="20.25" customHeight="1" spans="1:11" x14ac:dyDescent="0.25">
      <c r="A206" s="46" t="s">
        <v>48</v>
      </c>
      <c r="B206" s="42"/>
      <c r="C206" s="41"/>
      <c r="D206" s="41">
        <f>+C214*1%</f>
        <v>7447.73345641262</v>
      </c>
      <c r="E206" s="24"/>
      <c r="G206" s="47" t="s">
        <v>48</v>
      </c>
      <c r="H206" s="42"/>
      <c r="I206" s="41"/>
      <c r="J206" s="41">
        <f>+I214*1%</f>
        <v>7447.73345641262</v>
      </c>
      <c r="K206" s="24"/>
    </row>
    <row r="207" ht="20.25" customHeight="1" spans="1:11" x14ac:dyDescent="0.25">
      <c r="A207" s="46" t="s">
        <v>49</v>
      </c>
      <c r="B207" s="41">
        <f>+C214-D205-D206</f>
        <v>729877.878728437</v>
      </c>
      <c r="C207" s="41"/>
      <c r="D207" s="42"/>
      <c r="E207" s="24"/>
      <c r="G207" s="47" t="s">
        <v>49</v>
      </c>
      <c r="H207" s="41">
        <f>+I214-J205-J206</f>
        <v>729877.878728437</v>
      </c>
      <c r="I207" s="41"/>
      <c r="J207" s="42"/>
      <c r="K207" s="24"/>
    </row>
    <row r="208" ht="20.25" customHeight="1" spans="1:11" x14ac:dyDescent="0.25">
      <c r="A208" s="46" t="s">
        <v>50</v>
      </c>
      <c r="B208" s="41">
        <f>'Etat paie OCTOBRE 2024'!Z14+'Etat paie OCTOBRE 2024'!X14</f>
        <v>53475.5757456874</v>
      </c>
      <c r="C208" s="41"/>
      <c r="D208" s="42"/>
      <c r="E208" s="24"/>
      <c r="G208" s="47" t="s">
        <v>50</v>
      </c>
      <c r="H208" s="41">
        <f>B208</f>
        <v>53475.5757456874</v>
      </c>
      <c r="I208" s="41"/>
      <c r="J208" s="42"/>
      <c r="K208" s="24"/>
    </row>
    <row r="209" ht="20.25" customHeight="1" spans="1:11" x14ac:dyDescent="0.25">
      <c r="A209" s="46" t="s">
        <v>51</v>
      </c>
      <c r="B209" s="41"/>
      <c r="C209" s="41">
        <v>2000</v>
      </c>
      <c r="D209" s="42"/>
      <c r="E209" s="24"/>
      <c r="G209" s="47" t="s">
        <v>51</v>
      </c>
      <c r="H209" s="41"/>
      <c r="I209" s="41">
        <f>C209</f>
        <v>2000</v>
      </c>
      <c r="J209" s="42"/>
      <c r="K209" s="24"/>
    </row>
    <row r="210" ht="20.25" customHeight="1" spans="1:11" x14ac:dyDescent="0.25">
      <c r="A210" s="46" t="s">
        <v>52</v>
      </c>
      <c r="B210" s="42"/>
      <c r="C210" s="41"/>
      <c r="D210" s="41">
        <f>+'Etat paie OCTOBRE 2024'!Z14</f>
        <v>51475.5757456874</v>
      </c>
      <c r="E210" s="24"/>
      <c r="G210" s="47" t="s">
        <v>52</v>
      </c>
      <c r="H210" s="42"/>
      <c r="I210" s="41"/>
      <c r="J210" s="41">
        <f>+D210</f>
        <v>51475.5757456874</v>
      </c>
      <c r="K210" s="24"/>
    </row>
    <row r="211" ht="20.1" customHeight="1" spans="1:11" x14ac:dyDescent="0.25">
      <c r="A211" s="46" t="s">
        <v>53</v>
      </c>
      <c r="B211" s="42"/>
      <c r="C211" s="41"/>
      <c r="D211" s="41">
        <f>'Etat paie OCTOBRE 2024'!Y14</f>
        <v>300000</v>
      </c>
      <c r="E211" s="24"/>
      <c r="G211" s="47" t="s">
        <v>53</v>
      </c>
      <c r="H211" s="42"/>
      <c r="I211" s="41"/>
      <c r="J211" s="41">
        <f>D211</f>
        <v>300000</v>
      </c>
      <c r="K211" s="24">
        <f>E211</f>
        <v>0</v>
      </c>
    </row>
    <row r="212" ht="20.1" customHeight="1" spans="1:11" x14ac:dyDescent="0.25">
      <c r="A212" s="46" t="s">
        <v>54</v>
      </c>
      <c r="B212" s="42"/>
      <c r="C212" s="41"/>
      <c r="D212" s="41">
        <f>'Etat paie OCTOBRE 2024'!AA14</f>
        <v>0</v>
      </c>
      <c r="E212" s="24"/>
      <c r="G212" s="47" t="str">
        <f>A212</f>
        <v>Remboursement</v>
      </c>
      <c r="H212" s="42"/>
      <c r="I212" s="41"/>
      <c r="J212" s="41">
        <f>D212</f>
        <v>0</v>
      </c>
      <c r="K212" s="24"/>
    </row>
    <row r="213" ht="20.25" customHeight="1" spans="1:11" x14ac:dyDescent="0.25">
      <c r="A213" s="49" t="s">
        <v>55</v>
      </c>
      <c r="B213" s="50"/>
      <c r="C213" s="51"/>
      <c r="D213" s="51">
        <f>'Etat paie OCTOBRE 2024'!AB14</f>
        <v>0</v>
      </c>
      <c r="E213" s="24"/>
      <c r="G213" s="52" t="str">
        <f>A213</f>
        <v>Réajustement</v>
      </c>
      <c r="H213" s="50"/>
      <c r="I213" s="51"/>
      <c r="J213" s="51">
        <f>D213</f>
        <v>0</v>
      </c>
      <c r="K213" s="67">
        <f>E213</f>
        <v>0</v>
      </c>
    </row>
    <row r="214" ht="20.25" customHeight="1" spans="1:11" x14ac:dyDescent="0.25">
      <c r="A214" s="53" t="s">
        <v>102</v>
      </c>
      <c r="B214" s="54" t="s">
        <v>57</v>
      </c>
      <c r="C214" s="36">
        <f>SUM(C188:C208)</f>
        <v>744773.345641262</v>
      </c>
      <c r="D214" s="55">
        <f>SUM(D205:D213)</f>
        <v>366371.042658513</v>
      </c>
      <c r="E214" s="24"/>
      <c r="G214" s="56" t="s">
        <v>102</v>
      </c>
      <c r="H214" s="54" t="s">
        <v>57</v>
      </c>
      <c r="I214" s="36">
        <f>SUM(I188:I208)</f>
        <v>744773.345641262</v>
      </c>
      <c r="J214" s="55">
        <f>SUM(J205:J213)</f>
        <v>366371.042658513</v>
      </c>
      <c r="K214" s="24"/>
    </row>
    <row r="215" ht="20.25" customHeight="1" spans="1:11" x14ac:dyDescent="0.25">
      <c r="A215" s="57" t="s">
        <v>58</v>
      </c>
      <c r="B215" s="14"/>
      <c r="C215" s="42"/>
      <c r="D215" s="58"/>
      <c r="E215" s="24"/>
      <c r="G215" s="59" t="s">
        <v>58</v>
      </c>
      <c r="H215" s="14"/>
      <c r="I215" s="42"/>
      <c r="J215" s="58"/>
      <c r="K215" s="24"/>
    </row>
    <row r="216" ht="20.85" customHeight="1" spans="1:11" x14ac:dyDescent="0.25">
      <c r="A216" s="44" t="s">
        <v>103</v>
      </c>
      <c r="B216" s="14"/>
      <c r="C216" s="42"/>
      <c r="D216" s="58"/>
      <c r="E216" s="24"/>
      <c r="G216" s="45" t="str">
        <f>A216</f>
        <v>Compte bancaire  N° : 00006 00011 00000560577 35</v>
      </c>
      <c r="H216" s="14"/>
      <c r="I216" s="42"/>
      <c r="J216" s="58"/>
      <c r="K216" s="24"/>
    </row>
    <row r="217" ht="20.25" customHeight="1" spans="1:11" x14ac:dyDescent="0.25">
      <c r="A217" s="57" t="str">
        <f>A46</f>
        <v>Espèce du:</v>
      </c>
      <c r="B217" s="14"/>
      <c r="C217" s="42"/>
      <c r="D217" s="58"/>
      <c r="E217" s="24"/>
      <c r="G217" s="59" t="str">
        <f>A46</f>
        <v>Espèce du:</v>
      </c>
      <c r="H217" s="14"/>
      <c r="I217" s="42"/>
      <c r="J217" s="58"/>
      <c r="K217" s="24"/>
    </row>
    <row r="218" ht="20.25" customHeight="1" spans="1:11" x14ac:dyDescent="0.25">
      <c r="A218" s="57"/>
      <c r="B218" s="60" t="s">
        <v>61</v>
      </c>
      <c r="C218" s="61">
        <f>IF((C214-D214)&gt;=0,ROUND(FLOOR((C214-D214),0.01),-2),ROUND(FLOOR((C214-D214),-0.01),-2))</f>
        <v>378400</v>
      </c>
      <c r="D218" s="58"/>
      <c r="E218" s="24"/>
      <c r="G218" s="59"/>
      <c r="H218" s="60" t="s">
        <v>61</v>
      </c>
      <c r="I218" s="61">
        <f>IF((I214-J214)&gt;=0,ROUND(FLOOR((I214-J214),0.01),-2),ROUND(FLOOR((I214-J214),-0.01),-2))</f>
        <v>378400</v>
      </c>
      <c r="J218" s="58"/>
      <c r="K218" s="24"/>
    </row>
    <row r="219" ht="14.25" customHeight="1" spans="1:11" x14ac:dyDescent="0.25">
      <c r="A219" s="62" t="s">
        <v>62</v>
      </c>
      <c r="B219" s="63">
        <v>32.5</v>
      </c>
      <c r="C219" s="61"/>
      <c r="D219" s="58"/>
      <c r="E219" s="24"/>
      <c r="G219" s="59" t="str">
        <f>A219</f>
        <v>Congé restant (en jours)</v>
      </c>
      <c r="H219" s="63">
        <f>B219</f>
        <v>32.5</v>
      </c>
      <c r="I219" s="61"/>
      <c r="J219" s="58"/>
      <c r="K219" s="24"/>
    </row>
    <row r="220" ht="15" customHeight="1" spans="1:11" x14ac:dyDescent="0.25">
      <c r="A220" s="64" t="s">
        <v>78</v>
      </c>
      <c r="B220" s="65">
        <v>10</v>
      </c>
      <c r="C220" s="66"/>
      <c r="D220" s="58"/>
      <c r="E220" s="67"/>
      <c r="G220" s="68" t="str">
        <f>+A220</f>
        <v>Congé ouvert pour 2024:</v>
      </c>
      <c r="H220" s="65">
        <f>B220</f>
        <v>10</v>
      </c>
      <c r="I220" s="66"/>
      <c r="J220" s="58"/>
      <c r="K220" s="67"/>
    </row>
    <row r="221" ht="13.8" customHeight="1" spans="1:11" x14ac:dyDescent="0.25">
      <c r="A221" s="69"/>
      <c r="B221" s="70"/>
      <c r="C221" s="71"/>
      <c r="D221" s="72"/>
      <c r="E221" s="24"/>
      <c r="G221" s="73"/>
      <c r="H221" s="70"/>
      <c r="I221" s="71"/>
      <c r="J221" s="72"/>
      <c r="K221" s="24"/>
    </row>
    <row r="222" ht="13.8" customHeight="1" spans="1:11" x14ac:dyDescent="0.25">
      <c r="A222" s="1" t="s">
        <v>64</v>
      </c>
      <c r="B222" s="58"/>
      <c r="C222" s="74" t="s">
        <v>79</v>
      </c>
      <c r="E222" s="24"/>
      <c r="G222" s="75" t="s">
        <v>64</v>
      </c>
      <c r="H222" s="58"/>
      <c r="I222" s="74" t="s">
        <v>79</v>
      </c>
      <c r="K222" s="24"/>
    </row>
    <row r="223" ht="13.8" customHeight="1" spans="2:11" x14ac:dyDescent="0.25">
      <c r="B223" s="58"/>
      <c r="C223" s="74"/>
      <c r="E223" s="24"/>
      <c r="G223" s="75"/>
      <c r="H223" s="58"/>
      <c r="I223" s="74"/>
      <c r="K223" s="24"/>
    </row>
    <row r="224" ht="13.8" customHeight="1" spans="2:11" x14ac:dyDescent="0.25">
      <c r="B224" s="58"/>
      <c r="C224" s="74"/>
      <c r="E224" s="24"/>
      <c r="G224" s="75"/>
      <c r="H224" s="58"/>
      <c r="I224" s="74"/>
      <c r="K224" s="24"/>
    </row>
    <row r="225" ht="13.8" customHeight="1" spans="2:11" x14ac:dyDescent="0.25">
      <c r="B225" s="58"/>
      <c r="C225" s="74"/>
      <c r="E225" s="24"/>
      <c r="G225" s="75"/>
      <c r="H225" s="58"/>
      <c r="I225" s="74"/>
      <c r="K225" s="24"/>
    </row>
    <row r="226" ht="13.8" customHeight="1" spans="1:11" x14ac:dyDescent="0.25">
      <c r="A226" s="76"/>
      <c r="B226" s="77"/>
      <c r="C226" s="78"/>
      <c r="D226" s="26"/>
      <c r="E226" s="28"/>
      <c r="G226" s="79"/>
      <c r="H226" s="77"/>
      <c r="I226" s="78"/>
      <c r="J226" s="26"/>
      <c r="K226" s="28"/>
    </row>
    <row r="228" ht="9" customHeight="1" spans="4:10" x14ac:dyDescent="0.25">
      <c r="D228" s="4"/>
      <c r="J228" s="4"/>
    </row>
    <row r="229" ht="13.8" customHeight="1" spans="4:11" x14ac:dyDescent="0.25">
      <c r="D229" s="4"/>
      <c r="E229" s="5"/>
      <c r="J229" s="4"/>
      <c r="K229" s="5"/>
    </row>
    <row r="230" ht="13.8" customHeight="1" spans="4:10" x14ac:dyDescent="0.25">
      <c r="D230" s="4" t="s">
        <v>0</v>
      </c>
      <c r="J230" s="4" t="s">
        <v>0</v>
      </c>
    </row>
    <row r="231" ht="13.8" customHeight="1" spans="1:10" x14ac:dyDescent="0.25">
      <c r="A231" s="6" t="s">
        <v>91</v>
      </c>
      <c r="D231" s="2" t="str">
        <f>D3</f>
        <v>Période  du 01/10/2024 au 31/10/2024</v>
      </c>
      <c r="G231" s="6" t="s">
        <v>91</v>
      </c>
      <c r="J231" s="2" t="str">
        <f>J118</f>
        <v>Période  du 01/10/2024 au 31/10/2024</v>
      </c>
    </row>
    <row r="232" ht="13.8" customHeight="1" spans="1:7" x14ac:dyDescent="0.25">
      <c r="A232" s="7" t="s">
        <v>3</v>
      </c>
      <c r="G232" s="7" t="s">
        <v>3</v>
      </c>
    </row>
    <row r="233" ht="13.8" customHeight="1" spans="1:7" x14ac:dyDescent="0.25">
      <c r="A233" s="8" t="s">
        <v>4</v>
      </c>
      <c r="G233" s="8" t="s">
        <v>4</v>
      </c>
    </row>
    <row r="234" ht="17.85" customHeight="1" spans="1:11" x14ac:dyDescent="0.25">
      <c r="A234" s="9" t="s">
        <v>104</v>
      </c>
      <c r="B234" s="10"/>
      <c r="C234" s="11" t="s">
        <v>6</v>
      </c>
      <c r="D234" s="11"/>
      <c r="E234" s="12">
        <f>E6</f>
        <v>27</v>
      </c>
      <c r="G234" s="9" t="s">
        <v>104</v>
      </c>
      <c r="H234" s="10"/>
      <c r="I234" s="11" t="s">
        <v>6</v>
      </c>
      <c r="J234" s="11"/>
      <c r="K234" s="12">
        <f>K6</f>
        <v>27</v>
      </c>
    </row>
    <row r="235" ht="18" customHeight="1" spans="1:11" x14ac:dyDescent="0.25">
      <c r="A235" s="13" t="s">
        <v>105</v>
      </c>
      <c r="C235" s="14" t="s">
        <v>8</v>
      </c>
      <c r="D235" s="14"/>
      <c r="E235" s="15">
        <f>E7</f>
        <v>27</v>
      </c>
      <c r="G235" s="13" t="s">
        <v>105</v>
      </c>
      <c r="I235" s="14" t="s">
        <v>8</v>
      </c>
      <c r="J235" s="14"/>
      <c r="K235" s="15">
        <f>K7</f>
        <v>27</v>
      </c>
    </row>
    <row r="236" ht="16.35" customHeight="1" spans="1:11" x14ac:dyDescent="0.25">
      <c r="A236" s="13" t="s">
        <v>106</v>
      </c>
      <c r="B236" s="80" t="s">
        <v>107</v>
      </c>
      <c r="C236" s="14" t="s">
        <v>10</v>
      </c>
      <c r="D236" s="14"/>
      <c r="E236" s="15">
        <f>E8</f>
        <v>31</v>
      </c>
      <c r="G236" s="13" t="s">
        <v>106</v>
      </c>
      <c r="H236" s="80" t="s">
        <v>107</v>
      </c>
      <c r="I236" s="14" t="s">
        <v>10</v>
      </c>
      <c r="J236" s="14"/>
      <c r="K236" s="15">
        <f>K8</f>
        <v>31</v>
      </c>
    </row>
    <row r="237" ht="19.5" customHeight="1" spans="1:256" x14ac:dyDescent="0.25">
      <c r="A237" s="13" t="s">
        <v>108</v>
      </c>
      <c r="B237" s="17"/>
      <c r="C237" s="18" t="s">
        <v>12</v>
      </c>
      <c r="D237" s="19"/>
      <c r="E237" s="20">
        <f>E9</f>
        <v>45566</v>
      </c>
      <c r="F237" s="6"/>
      <c r="G237" s="13" t="s">
        <v>108</v>
      </c>
      <c r="H237" s="17"/>
      <c r="I237" s="18" t="s">
        <v>12</v>
      </c>
      <c r="J237" s="19"/>
      <c r="K237" s="20">
        <f>K9</f>
        <v>45566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</row>
    <row r="238" ht="13.8" customHeight="1" spans="1:258" s="6" customFormat="1" x14ac:dyDescent="0.25">
      <c r="A238" s="22" t="s">
        <v>109</v>
      </c>
      <c r="B238" s="2"/>
      <c r="C238" s="23" t="s">
        <v>98</v>
      </c>
      <c r="D238" s="14"/>
      <c r="E238" s="20">
        <f>E10</f>
        <v>45596</v>
      </c>
      <c r="F238" s="2"/>
      <c r="G238" s="22" t="s">
        <v>109</v>
      </c>
      <c r="H238" s="2"/>
      <c r="I238" s="23" t="s">
        <v>98</v>
      </c>
      <c r="J238" s="14"/>
      <c r="K238" s="20">
        <f>K10</f>
        <v>45596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X238" s="21"/>
    </row>
    <row r="239" ht="13.8" customHeight="1" spans="1:11" x14ac:dyDescent="0.25">
      <c r="A239" s="13" t="s">
        <v>110</v>
      </c>
      <c r="C239" s="14"/>
      <c r="D239" s="14"/>
      <c r="E239" s="24"/>
      <c r="G239" s="13" t="s">
        <v>110</v>
      </c>
      <c r="I239" s="14"/>
      <c r="J239" s="14"/>
      <c r="K239" s="24"/>
    </row>
    <row r="240" ht="13.8" customHeight="1" spans="1:11" x14ac:dyDescent="0.25">
      <c r="A240" s="13" t="s">
        <v>111</v>
      </c>
      <c r="C240" s="14"/>
      <c r="D240" s="14"/>
      <c r="E240" s="24"/>
      <c r="G240" s="13" t="s">
        <v>111</v>
      </c>
      <c r="I240" s="14"/>
      <c r="J240" s="14"/>
      <c r="K240" s="24"/>
    </row>
    <row r="241" ht="13.8" customHeight="1" spans="1:11" x14ac:dyDescent="0.25">
      <c r="A241" s="13" t="s">
        <v>74</v>
      </c>
      <c r="C241" s="14" t="s">
        <v>18</v>
      </c>
      <c r="D241" s="14"/>
      <c r="E241" s="24"/>
      <c r="G241" s="13" t="s">
        <v>74</v>
      </c>
      <c r="I241" s="14" t="s">
        <v>18</v>
      </c>
      <c r="J241" s="14"/>
      <c r="K241" s="24"/>
    </row>
    <row r="242" ht="13.8" customHeight="1" spans="1:11" x14ac:dyDescent="0.25">
      <c r="A242" s="25" t="s">
        <v>112</v>
      </c>
      <c r="B242" s="26"/>
      <c r="C242" s="27" t="s">
        <v>101</v>
      </c>
      <c r="D242" s="27"/>
      <c r="E242" s="28" t="s">
        <v>21</v>
      </c>
      <c r="G242" s="25" t="s">
        <v>112</v>
      </c>
      <c r="H242" s="26"/>
      <c r="I242" s="27" t="s">
        <v>101</v>
      </c>
      <c r="J242" s="27"/>
      <c r="K242" s="28" t="s">
        <v>21</v>
      </c>
    </row>
    <row r="244" ht="13.8" customHeight="1" spans="1:11" x14ac:dyDescent="0.25">
      <c r="A244" s="29" t="s">
        <v>22</v>
      </c>
      <c r="B244" s="30" t="s">
        <v>23</v>
      </c>
      <c r="C244" s="30" t="s">
        <v>24</v>
      </c>
      <c r="D244" s="31" t="s">
        <v>25</v>
      </c>
      <c r="E244" s="32" t="s">
        <v>26</v>
      </c>
      <c r="G244" s="33" t="s">
        <v>22</v>
      </c>
      <c r="H244" s="30" t="s">
        <v>23</v>
      </c>
      <c r="I244" s="30" t="s">
        <v>24</v>
      </c>
      <c r="J244" s="31" t="s">
        <v>25</v>
      </c>
      <c r="K244" s="32" t="s">
        <v>26</v>
      </c>
    </row>
    <row r="245" ht="20.25" customHeight="1" spans="1:11" x14ac:dyDescent="0.25">
      <c r="A245" s="34" t="s">
        <v>89</v>
      </c>
      <c r="B245" s="35"/>
      <c r="C245" s="36">
        <f>+'Etat paie OCTOBRE 2024'!E15</f>
        <v>300000</v>
      </c>
      <c r="D245" s="37"/>
      <c r="E245" s="24"/>
      <c r="G245" s="38" t="str">
        <f>A245</f>
        <v>Salaire de base  Ar 300 000</v>
      </c>
      <c r="H245" s="35"/>
      <c r="I245" s="36">
        <f>C245</f>
        <v>300000</v>
      </c>
      <c r="J245" s="37"/>
      <c r="K245" s="24"/>
    </row>
    <row r="246" ht="20.25" customHeight="1" spans="1:11" x14ac:dyDescent="0.25">
      <c r="A246" s="39" t="s">
        <v>28</v>
      </c>
      <c r="B246" s="40"/>
      <c r="C246" s="41"/>
      <c r="D246" s="42"/>
      <c r="E246" s="24"/>
      <c r="G246" s="43" t="s">
        <v>28</v>
      </c>
      <c r="H246" s="40"/>
      <c r="I246" s="41"/>
      <c r="J246" s="42"/>
      <c r="K246" s="24"/>
    </row>
    <row r="247" ht="20.25" customHeight="1" spans="1:11" x14ac:dyDescent="0.25">
      <c r="A247" s="44" t="s">
        <v>29</v>
      </c>
      <c r="B247" s="42"/>
      <c r="C247" s="41">
        <f>'Etat paie OCTOBRE 2024'!I15</f>
        <v>7110.73295247356</v>
      </c>
      <c r="D247" s="42"/>
      <c r="E247" s="24"/>
      <c r="G247" s="45" t="s">
        <v>29</v>
      </c>
      <c r="H247" s="42"/>
      <c r="I247" s="41">
        <f>C247</f>
        <v>7110.73295247356</v>
      </c>
      <c r="J247" s="42"/>
      <c r="K247" s="24"/>
    </row>
    <row r="248" ht="20.25" customHeight="1" spans="1:11" x14ac:dyDescent="0.25">
      <c r="A248" s="44" t="s">
        <v>30</v>
      </c>
      <c r="B248" s="42"/>
      <c r="C248" s="41">
        <f>'Etat paie OCTOBRE 2024'!J15</f>
        <v>0</v>
      </c>
      <c r="D248" s="42"/>
      <c r="E248" s="24"/>
      <c r="G248" s="45" t="s">
        <v>30</v>
      </c>
      <c r="H248" s="42"/>
      <c r="I248" s="41">
        <f>C248</f>
        <v>0</v>
      </c>
      <c r="J248" s="42"/>
      <c r="K248" s="24"/>
    </row>
    <row r="249" ht="20.25" customHeight="1" spans="1:11" x14ac:dyDescent="0.25">
      <c r="A249" s="44" t="s">
        <v>31</v>
      </c>
      <c r="B249" s="42"/>
      <c r="C249" s="41">
        <f>'Etat paie OCTOBRE 2024'!H15</f>
        <v>0</v>
      </c>
      <c r="D249" s="42"/>
      <c r="E249" s="24"/>
      <c r="G249" s="45" t="s">
        <v>31</v>
      </c>
      <c r="H249" s="42"/>
      <c r="I249" s="41">
        <f>C249</f>
        <v>0</v>
      </c>
      <c r="J249" s="42"/>
      <c r="K249" s="24"/>
    </row>
    <row r="250" ht="20.25" customHeight="1" spans="1:11" x14ac:dyDescent="0.25">
      <c r="A250" s="46" t="s">
        <v>32</v>
      </c>
      <c r="B250" s="42"/>
      <c r="C250" s="41"/>
      <c r="D250" s="42"/>
      <c r="E250" s="24"/>
      <c r="G250" s="47" t="s">
        <v>32</v>
      </c>
      <c r="H250" s="42"/>
      <c r="I250" s="41"/>
      <c r="J250" s="42"/>
      <c r="K250" s="24"/>
    </row>
    <row r="251" ht="20.25" customHeight="1" spans="1:11" x14ac:dyDescent="0.25">
      <c r="A251" s="44" t="s">
        <v>33</v>
      </c>
      <c r="B251" s="42">
        <v>23</v>
      </c>
      <c r="C251" s="41">
        <f>+'Etat paie OCTOBRE 2024'!K15</f>
        <v>55200</v>
      </c>
      <c r="D251" s="42"/>
      <c r="E251" s="24"/>
      <c r="G251" s="45" t="s">
        <v>33</v>
      </c>
      <c r="H251" s="42">
        <f>B251</f>
        <v>23</v>
      </c>
      <c r="I251" s="41">
        <f>C251</f>
        <v>55200</v>
      </c>
      <c r="J251" s="42"/>
      <c r="K251" s="24"/>
    </row>
    <row r="252" ht="20.25" customHeight="1" spans="1:11" x14ac:dyDescent="0.25">
      <c r="A252" s="44" t="s">
        <v>34</v>
      </c>
      <c r="B252" s="42"/>
      <c r="C252" s="41">
        <f>'Etat paie OCTOBRE 2024'!L15</f>
        <v>3500</v>
      </c>
      <c r="D252" s="42"/>
      <c r="E252" s="24"/>
      <c r="G252" s="45" t="s">
        <v>34</v>
      </c>
      <c r="H252" s="42"/>
      <c r="I252" s="41">
        <f>C252</f>
        <v>3500</v>
      </c>
      <c r="J252" s="42"/>
      <c r="K252" s="24"/>
    </row>
    <row r="253" ht="20.25" customHeight="1" spans="1:11" x14ac:dyDescent="0.25">
      <c r="A253" s="39" t="s">
        <v>35</v>
      </c>
      <c r="B253" s="42"/>
      <c r="C253" s="41"/>
      <c r="D253" s="42"/>
      <c r="E253" s="24"/>
      <c r="G253" s="43" t="s">
        <v>35</v>
      </c>
      <c r="H253" s="42"/>
      <c r="I253" s="41"/>
      <c r="J253" s="42"/>
      <c r="K253" s="24"/>
    </row>
    <row r="254" ht="17.1" customHeight="1" spans="1:11" x14ac:dyDescent="0.25">
      <c r="A254" s="44" t="s">
        <v>36</v>
      </c>
      <c r="B254" s="42"/>
      <c r="C254" s="41">
        <f>'Etat paie OCTOBRE 2024'!R15</f>
        <v>518386</v>
      </c>
      <c r="D254" s="42"/>
      <c r="E254" s="24"/>
      <c r="G254" s="45" t="s">
        <v>36</v>
      </c>
      <c r="H254" s="42"/>
      <c r="I254" s="41">
        <f>C254</f>
        <v>518386</v>
      </c>
      <c r="J254" s="42"/>
      <c r="K254" s="24">
        <f>E254</f>
        <v>0</v>
      </c>
    </row>
    <row r="255" ht="20.25" customHeight="1" spans="1:11" x14ac:dyDescent="0.25">
      <c r="A255" s="44" t="s">
        <v>37</v>
      </c>
      <c r="B255" s="42"/>
      <c r="C255" s="41">
        <f>'Etat paie OCTOBRE 2024'!F15</f>
        <v>0</v>
      </c>
      <c r="D255" s="42"/>
      <c r="E255" s="24"/>
      <c r="G255" s="45" t="s">
        <v>37</v>
      </c>
      <c r="H255" s="42"/>
      <c r="I255" s="41">
        <f>C255</f>
        <v>0</v>
      </c>
      <c r="J255" s="42"/>
      <c r="K255" s="24"/>
    </row>
    <row r="256" ht="20.25" customHeight="1" spans="1:11" x14ac:dyDescent="0.25">
      <c r="A256" s="44" t="s">
        <v>38</v>
      </c>
      <c r="B256" s="42"/>
      <c r="C256" s="41">
        <f>'Etat paie OCTOBRE 2024'!G15</f>
        <v>9116.32429804303</v>
      </c>
      <c r="D256" s="42"/>
      <c r="E256" s="24"/>
      <c r="G256" s="45" t="str">
        <f>A256</f>
        <v>Majoration week-end 50%</v>
      </c>
      <c r="H256" s="42"/>
      <c r="I256" s="41">
        <f>C256</f>
        <v>9116.32429804303</v>
      </c>
      <c r="J256" s="42"/>
      <c r="K256" s="24"/>
    </row>
    <row r="257" ht="20.25" customHeight="1" spans="1:11" x14ac:dyDescent="0.25">
      <c r="A257" s="44" t="s">
        <v>40</v>
      </c>
      <c r="B257" s="42"/>
      <c r="C257" s="41">
        <f>'Etat paie OCTOBRE 2024'!O15</f>
        <v>0</v>
      </c>
      <c r="D257" s="42"/>
      <c r="E257" s="24"/>
      <c r="G257" s="45" t="str">
        <f>A257</f>
        <v>Exceptionnelles</v>
      </c>
      <c r="H257" s="42"/>
      <c r="I257" s="41">
        <f>C257</f>
        <v>0</v>
      </c>
      <c r="J257" s="42"/>
      <c r="K257" s="24"/>
    </row>
    <row r="258" ht="20.25" customHeight="1" spans="1:11" x14ac:dyDescent="0.25">
      <c r="A258" s="44" t="s">
        <v>41</v>
      </c>
      <c r="B258" s="42"/>
      <c r="C258" s="41">
        <f>'Etat paie OCTOBRE 2024'!P15</f>
        <v>0</v>
      </c>
      <c r="D258" s="42"/>
      <c r="E258" s="24"/>
      <c r="G258" s="45" t="str">
        <f>A258</f>
        <v>Gratifications</v>
      </c>
      <c r="H258" s="42"/>
      <c r="I258" s="41">
        <f>C258</f>
        <v>0</v>
      </c>
      <c r="J258" s="42"/>
      <c r="K258" s="24"/>
    </row>
    <row r="259" ht="20.25" customHeight="1" spans="1:11" x14ac:dyDescent="0.25">
      <c r="A259" s="44" t="s">
        <v>42</v>
      </c>
      <c r="B259" s="42"/>
      <c r="C259" s="41">
        <f>'Etat paie OCTOBRE 2024'!Q15</f>
        <v>0</v>
      </c>
      <c r="D259" s="42"/>
      <c r="E259" s="24"/>
      <c r="G259" s="45" t="str">
        <f>A259</f>
        <v>Fonction</v>
      </c>
      <c r="H259" s="42"/>
      <c r="I259" s="41">
        <f>C259</f>
        <v>0</v>
      </c>
      <c r="J259" s="42"/>
      <c r="K259" s="24"/>
    </row>
    <row r="260" ht="20.25" customHeight="1" spans="1:11" x14ac:dyDescent="0.25">
      <c r="A260" s="39" t="s">
        <v>44</v>
      </c>
      <c r="B260" s="42"/>
      <c r="C260" s="41">
        <f>'Etat paie OCTOBRE 2024'!N15</f>
        <v>0</v>
      </c>
      <c r="D260" s="42"/>
      <c r="E260" s="24"/>
      <c r="G260" s="43" t="s">
        <v>44</v>
      </c>
      <c r="H260" s="42"/>
      <c r="I260" s="41">
        <f>C260</f>
        <v>0</v>
      </c>
      <c r="J260" s="42"/>
      <c r="K260" s="24"/>
    </row>
    <row r="261" ht="20.25" customHeight="1" spans="1:11" x14ac:dyDescent="0.25">
      <c r="A261" s="39" t="s">
        <v>46</v>
      </c>
      <c r="B261" s="42"/>
      <c r="C261" s="41">
        <f>'Etat paie OCTOBRE 2024'!M15</f>
        <v>0</v>
      </c>
      <c r="D261" s="42"/>
      <c r="E261" s="24"/>
      <c r="G261" s="43" t="s">
        <v>46</v>
      </c>
      <c r="H261" s="42"/>
      <c r="I261" s="41">
        <f>C261</f>
        <v>0</v>
      </c>
      <c r="J261" s="42"/>
      <c r="K261" s="24"/>
    </row>
    <row r="262" ht="20.25" customHeight="1" spans="1:11" x14ac:dyDescent="0.25">
      <c r="A262" s="46" t="s">
        <v>47</v>
      </c>
      <c r="B262" s="42"/>
      <c r="C262" s="41"/>
      <c r="D262" s="41">
        <f>+'Etat paie OCTOBRE 2024'!U15</f>
        <v>8933.13057250517</v>
      </c>
      <c r="E262" s="24"/>
      <c r="G262" s="47" t="s">
        <v>47</v>
      </c>
      <c r="H262" s="42"/>
      <c r="I262" s="41"/>
      <c r="J262" s="41">
        <f>D262</f>
        <v>8933.13057250517</v>
      </c>
      <c r="K262" s="24"/>
    </row>
    <row r="263" ht="20.25" customHeight="1" spans="1:11" x14ac:dyDescent="0.25">
      <c r="A263" s="46" t="s">
        <v>48</v>
      </c>
      <c r="B263" s="42"/>
      <c r="C263" s="41"/>
      <c r="D263" s="41">
        <f>+'Etat paie OCTOBRE 2024'!V15</f>
        <v>8933.13057250517</v>
      </c>
      <c r="E263" s="24"/>
      <c r="G263" s="47" t="s">
        <v>48</v>
      </c>
      <c r="H263" s="42"/>
      <c r="I263" s="41"/>
      <c r="J263" s="41">
        <f>D263</f>
        <v>8933.13057250517</v>
      </c>
      <c r="K263" s="24"/>
    </row>
    <row r="264" ht="20.25" customHeight="1" spans="1:11" x14ac:dyDescent="0.25">
      <c r="A264" s="46" t="s">
        <v>49</v>
      </c>
      <c r="B264" s="41">
        <f>+C271-D262-D263</f>
        <v>875446.796105506</v>
      </c>
      <c r="C264" s="41"/>
      <c r="D264" s="42"/>
      <c r="E264" s="24"/>
      <c r="G264" s="47" t="s">
        <v>49</v>
      </c>
      <c r="H264" s="41">
        <f>+I271-J262-J263</f>
        <v>875446.796105506</v>
      </c>
      <c r="I264" s="41"/>
      <c r="J264" s="42"/>
      <c r="K264" s="24"/>
    </row>
    <row r="265" ht="20.25" customHeight="1" spans="1:11" x14ac:dyDescent="0.25">
      <c r="A265" s="46" t="s">
        <v>50</v>
      </c>
      <c r="B265" s="41">
        <f>'Etat paie OCTOBRE 2024'!Z15+'Etat paie OCTOBRE 2024'!X15</f>
        <v>82589.3592211012</v>
      </c>
      <c r="C265" s="41"/>
      <c r="D265" s="42"/>
      <c r="E265" s="24"/>
      <c r="G265" s="47" t="s">
        <v>50</v>
      </c>
      <c r="H265" s="41">
        <f>B265</f>
        <v>82589.3592211012</v>
      </c>
      <c r="I265" s="41"/>
      <c r="J265" s="42"/>
      <c r="K265" s="24"/>
    </row>
    <row r="266" ht="20.25" customHeight="1" spans="1:11" x14ac:dyDescent="0.25">
      <c r="A266" s="46" t="s">
        <v>51</v>
      </c>
      <c r="B266" s="41">
        <v>3</v>
      </c>
      <c r="C266" s="41">
        <f>'Etat paie OCTOBRE 2024'!X15</f>
        <v>6000</v>
      </c>
      <c r="D266" s="42"/>
      <c r="E266" s="24"/>
      <c r="G266" s="47" t="s">
        <v>51</v>
      </c>
      <c r="H266" s="41">
        <f>B266</f>
        <v>3</v>
      </c>
      <c r="I266" s="41">
        <f>C266</f>
        <v>6000</v>
      </c>
      <c r="J266" s="42"/>
      <c r="K266" s="24"/>
    </row>
    <row r="267" ht="20.25" customHeight="1" spans="1:11" x14ac:dyDescent="0.25">
      <c r="A267" s="46" t="s">
        <v>52</v>
      </c>
      <c r="B267" s="42"/>
      <c r="C267" s="41"/>
      <c r="D267" s="41">
        <f>B265-C266</f>
        <v>76589.3592211012</v>
      </c>
      <c r="E267" s="24"/>
      <c r="G267" s="47" t="s">
        <v>52</v>
      </c>
      <c r="H267" s="42"/>
      <c r="I267" s="41"/>
      <c r="J267" s="41">
        <f>D267</f>
        <v>76589.3592211012</v>
      </c>
      <c r="K267" s="24"/>
    </row>
    <row r="268" ht="17.85" customHeight="1" spans="1:11" x14ac:dyDescent="0.25">
      <c r="A268" s="46" t="s">
        <v>53</v>
      </c>
      <c r="B268" s="42"/>
      <c r="C268" s="41"/>
      <c r="D268" s="41">
        <f>'Etat paie OCTOBRE 2024'!Y15</f>
        <v>100000</v>
      </c>
      <c r="E268" s="24"/>
      <c r="G268" s="47" t="s">
        <v>53</v>
      </c>
      <c r="H268" s="42"/>
      <c r="I268" s="41"/>
      <c r="J268" s="41">
        <f>D268</f>
        <v>100000</v>
      </c>
      <c r="K268" s="24">
        <f>E268</f>
        <v>0</v>
      </c>
    </row>
    <row r="269" ht="17.85" customHeight="1" spans="1:11" x14ac:dyDescent="0.25">
      <c r="A269" s="46" t="s">
        <v>54</v>
      </c>
      <c r="B269" s="42"/>
      <c r="C269" s="41"/>
      <c r="D269" s="41">
        <f>'Etat paie OCTOBRE 2024'!AA15</f>
        <v>0</v>
      </c>
      <c r="E269" s="24"/>
      <c r="G269" s="47" t="str">
        <f>A269</f>
        <v>Remboursement</v>
      </c>
      <c r="H269" s="42"/>
      <c r="I269" s="41"/>
      <c r="J269" s="41">
        <f>D269</f>
        <v>0</v>
      </c>
      <c r="K269" s="24"/>
    </row>
    <row r="270" ht="20.25" customHeight="1" spans="1:11" x14ac:dyDescent="0.25">
      <c r="A270" s="49" t="s">
        <v>55</v>
      </c>
      <c r="B270" s="50"/>
      <c r="C270" s="51"/>
      <c r="D270" s="51">
        <f>'Etat paie OCTOBRE 2024'!AB15</f>
        <v>0</v>
      </c>
      <c r="E270" s="67"/>
      <c r="G270" s="52" t="str">
        <f>A270</f>
        <v>Réajustement</v>
      </c>
      <c r="H270" s="50"/>
      <c r="I270" s="51"/>
      <c r="J270" s="51">
        <f>D270</f>
        <v>0</v>
      </c>
      <c r="K270" s="67">
        <f>E270</f>
        <v>0</v>
      </c>
    </row>
    <row r="271" ht="20.25" customHeight="1" spans="1:11" x14ac:dyDescent="0.25">
      <c r="A271" s="53" t="s">
        <v>56</v>
      </c>
      <c r="B271" s="54" t="s">
        <v>57</v>
      </c>
      <c r="C271" s="36">
        <f>SUM(C245:C264)</f>
        <v>893313.057250517</v>
      </c>
      <c r="D271" s="55">
        <f>SUM(D262:D270)</f>
        <v>194455.620366112</v>
      </c>
      <c r="E271" s="24"/>
      <c r="G271" s="56" t="str">
        <f>A271</f>
        <v>RÈGLEMENT PAR:</v>
      </c>
      <c r="H271" s="54" t="s">
        <v>57</v>
      </c>
      <c r="I271" s="36">
        <f>SUM(I245:I264)</f>
        <v>893313.057250517</v>
      </c>
      <c r="J271" s="55">
        <f>SUM(J262:J270)</f>
        <v>194455.620366112</v>
      </c>
      <c r="K271" s="24"/>
    </row>
    <row r="272" ht="20.25" customHeight="1" spans="1:11" x14ac:dyDescent="0.25">
      <c r="A272" s="57" t="s">
        <v>58</v>
      </c>
      <c r="B272" s="14"/>
      <c r="C272" s="42"/>
      <c r="D272" s="58"/>
      <c r="E272" s="24"/>
      <c r="G272" s="59" t="s">
        <v>58</v>
      </c>
      <c r="H272" s="14"/>
      <c r="I272" s="42"/>
      <c r="J272" s="58"/>
      <c r="K272" s="24"/>
    </row>
    <row r="273" ht="20.25" customHeight="1" spans="1:11" x14ac:dyDescent="0.25">
      <c r="A273" s="44" t="s">
        <v>113</v>
      </c>
      <c r="B273" s="14"/>
      <c r="C273" s="42"/>
      <c r="D273" s="58"/>
      <c r="E273" s="24"/>
      <c r="G273" s="45" t="str">
        <f>A273</f>
        <v>Compte bancaire  N° : 00006 00013 00000660067 04</v>
      </c>
      <c r="H273" s="14"/>
      <c r="I273" s="42"/>
      <c r="J273" s="58"/>
      <c r="K273" s="24"/>
    </row>
    <row r="274" ht="20.25" customHeight="1" spans="1:11" x14ac:dyDescent="0.25">
      <c r="A274" s="57" t="str">
        <f>A46</f>
        <v>Espèce du:</v>
      </c>
      <c r="B274" s="14"/>
      <c r="C274" s="42"/>
      <c r="D274" s="58"/>
      <c r="E274" s="24"/>
      <c r="G274" s="59" t="str">
        <f>A46</f>
        <v>Espèce du:</v>
      </c>
      <c r="H274" s="14"/>
      <c r="I274" s="42"/>
      <c r="J274" s="58"/>
      <c r="K274" s="24"/>
    </row>
    <row r="275" ht="20.25" customHeight="1" spans="1:11" x14ac:dyDescent="0.25">
      <c r="A275" s="57"/>
      <c r="B275" s="60" t="s">
        <v>61</v>
      </c>
      <c r="C275" s="61">
        <f>IF((C271-D271)&gt;=0,ROUND(FLOOR((C271-D271),0.01),-2),ROUND(FLOOR((C271-D271),-0.01),-2))</f>
        <v>698900</v>
      </c>
      <c r="D275" s="58"/>
      <c r="E275" s="24"/>
      <c r="G275" s="59"/>
      <c r="H275" s="60" t="s">
        <v>61</v>
      </c>
      <c r="I275" s="61">
        <f>IF((I271-J271)&gt;=0,ROUND(FLOOR((I271-J271),0.01),-2),ROUND(FLOOR((I271-J271),-0.01),-2))</f>
        <v>698900</v>
      </c>
      <c r="J275" s="58"/>
      <c r="K275" s="24"/>
    </row>
    <row r="276" ht="16.5" customHeight="1" spans="1:11" x14ac:dyDescent="0.25">
      <c r="A276" s="62" t="s">
        <v>62</v>
      </c>
      <c r="B276" s="63">
        <v>34.5</v>
      </c>
      <c r="C276" s="61"/>
      <c r="D276" s="58"/>
      <c r="E276" s="24"/>
      <c r="G276" s="59" t="str">
        <f>A276</f>
        <v>Congé restant (en jours)</v>
      </c>
      <c r="H276" s="63">
        <f>B276</f>
        <v>34.5</v>
      </c>
      <c r="I276" s="61"/>
      <c r="J276" s="58"/>
      <c r="K276" s="24"/>
    </row>
    <row r="277" ht="16.5" customHeight="1" spans="1:11" x14ac:dyDescent="0.25">
      <c r="A277" s="64" t="s">
        <v>78</v>
      </c>
      <c r="B277" s="65">
        <v>12</v>
      </c>
      <c r="C277" s="66"/>
      <c r="D277" s="58"/>
      <c r="E277" s="67"/>
      <c r="G277" s="68" t="str">
        <f>+A277</f>
        <v>Congé ouvert pour 2024:</v>
      </c>
      <c r="H277" s="65">
        <f>B277</f>
        <v>12</v>
      </c>
      <c r="I277" s="66"/>
      <c r="J277" s="58"/>
      <c r="K277" s="67"/>
    </row>
    <row r="278" ht="13.8" customHeight="1" spans="1:11" x14ac:dyDescent="0.25">
      <c r="A278" s="69"/>
      <c r="B278" s="70"/>
      <c r="C278" s="71"/>
      <c r="D278" s="72"/>
      <c r="E278" s="24"/>
      <c r="G278" s="73"/>
      <c r="H278" s="70"/>
      <c r="I278" s="71"/>
      <c r="J278" s="72"/>
      <c r="K278" s="24"/>
    </row>
    <row r="279" ht="13.8" customHeight="1" spans="1:11" x14ac:dyDescent="0.25">
      <c r="A279" s="1" t="s">
        <v>64</v>
      </c>
      <c r="B279" s="58"/>
      <c r="C279" s="74" t="s">
        <v>79</v>
      </c>
      <c r="E279" s="24"/>
      <c r="G279" s="75" t="s">
        <v>64</v>
      </c>
      <c r="H279" s="58"/>
      <c r="I279" s="74" t="s">
        <v>79</v>
      </c>
      <c r="K279" s="24"/>
    </row>
    <row r="280" ht="13.8" customHeight="1" spans="2:11" x14ac:dyDescent="0.25">
      <c r="B280" s="58"/>
      <c r="C280" s="74"/>
      <c r="E280" s="24"/>
      <c r="G280" s="75"/>
      <c r="H280" s="58"/>
      <c r="I280" s="74"/>
      <c r="K280" s="24"/>
    </row>
    <row r="281" ht="13.8" customHeight="1" spans="2:11" x14ac:dyDescent="0.25">
      <c r="B281" s="58"/>
      <c r="C281" s="74"/>
      <c r="E281" s="24"/>
      <c r="G281" s="75"/>
      <c r="H281" s="58"/>
      <c r="I281" s="74"/>
      <c r="K281" s="24"/>
    </row>
    <row r="282" ht="13.8" customHeight="1" spans="2:11" x14ac:dyDescent="0.25">
      <c r="B282" s="58"/>
      <c r="C282" s="74"/>
      <c r="E282" s="24"/>
      <c r="G282" s="75"/>
      <c r="H282" s="58"/>
      <c r="I282" s="74"/>
      <c r="K282" s="24"/>
    </row>
    <row r="283" ht="13.8" customHeight="1" spans="1:11" x14ac:dyDescent="0.25">
      <c r="A283" s="76"/>
      <c r="B283" s="77"/>
      <c r="C283" s="78"/>
      <c r="D283" s="26"/>
      <c r="E283" s="28"/>
      <c r="G283" s="79"/>
      <c r="H283" s="77"/>
      <c r="I283" s="78"/>
      <c r="J283" s="26"/>
      <c r="K283" s="28"/>
    </row>
    <row r="284" ht="21" customHeight="1" spans="4:10" x14ac:dyDescent="0.25">
      <c r="D284" s="4"/>
      <c r="J284" s="4"/>
    </row>
    <row r="285" ht="13.8" customHeight="1" spans="4:11" x14ac:dyDescent="0.25">
      <c r="D285" s="4"/>
      <c r="E285" s="5"/>
      <c r="J285" s="4"/>
      <c r="K285" s="5"/>
    </row>
    <row r="286" ht="13.8" customHeight="1" spans="4:10" x14ac:dyDescent="0.25">
      <c r="D286" s="4" t="s">
        <v>0</v>
      </c>
      <c r="J286" s="4" t="s">
        <v>0</v>
      </c>
    </row>
    <row r="287" ht="13.8" customHeight="1" spans="1:10" x14ac:dyDescent="0.25">
      <c r="A287" s="6" t="s">
        <v>1</v>
      </c>
      <c r="D287" s="2" t="str">
        <f>D3</f>
        <v>Période  du 01/10/2024 au 31/10/2024</v>
      </c>
      <c r="G287" s="6" t="str">
        <f>A287</f>
        <v>1er Étage Immeuble S2 Morarano Alarobia</v>
      </c>
      <c r="J287" s="2" t="str">
        <f>J174</f>
        <v>Période  du 01/10/2024 au 31/10/2024</v>
      </c>
    </row>
    <row r="288" ht="13.8" customHeight="1" spans="1:7" x14ac:dyDescent="0.25">
      <c r="A288" s="7" t="s">
        <v>3</v>
      </c>
      <c r="G288" s="7" t="s">
        <v>3</v>
      </c>
    </row>
    <row r="289" ht="13.8" customHeight="1" spans="1:7" x14ac:dyDescent="0.25">
      <c r="A289" s="8" t="s">
        <v>4</v>
      </c>
      <c r="G289" s="8" t="s">
        <v>4</v>
      </c>
    </row>
    <row r="290" ht="26.25" customHeight="1" spans="1:11" x14ac:dyDescent="0.25">
      <c r="A290" s="9" t="s">
        <v>114</v>
      </c>
      <c r="B290" s="10"/>
      <c r="C290" s="11" t="s">
        <v>6</v>
      </c>
      <c r="D290" s="11"/>
      <c r="E290" s="12">
        <f>E6</f>
        <v>27</v>
      </c>
      <c r="G290" s="9" t="s">
        <v>114</v>
      </c>
      <c r="H290" s="10"/>
      <c r="I290" s="11" t="s">
        <v>6</v>
      </c>
      <c r="J290" s="11"/>
      <c r="K290" s="12">
        <f>K6</f>
        <v>27</v>
      </c>
    </row>
    <row r="291" ht="18" customHeight="1" spans="1:11" x14ac:dyDescent="0.25">
      <c r="A291" s="13" t="s">
        <v>115</v>
      </c>
      <c r="C291" s="14" t="s">
        <v>8</v>
      </c>
      <c r="D291" s="14"/>
      <c r="E291" s="15">
        <f>E7</f>
        <v>27</v>
      </c>
      <c r="G291" s="13" t="s">
        <v>115</v>
      </c>
      <c r="I291" s="14" t="s">
        <v>8</v>
      </c>
      <c r="J291" s="14"/>
      <c r="K291" s="15">
        <f>K7</f>
        <v>27</v>
      </c>
    </row>
    <row r="292" ht="15.6" customHeight="1" spans="1:11" x14ac:dyDescent="0.25">
      <c r="A292" s="13" t="s">
        <v>116</v>
      </c>
      <c r="B292" s="84" t="s">
        <v>117</v>
      </c>
      <c r="C292" s="14" t="s">
        <v>10</v>
      </c>
      <c r="D292" s="14"/>
      <c r="E292" s="15">
        <f>E8</f>
        <v>31</v>
      </c>
      <c r="G292" s="13" t="s">
        <v>116</v>
      </c>
      <c r="H292" s="84" t="s">
        <v>117</v>
      </c>
      <c r="I292" s="14" t="s">
        <v>10</v>
      </c>
      <c r="J292" s="14"/>
      <c r="K292" s="15">
        <f>K8</f>
        <v>31</v>
      </c>
    </row>
    <row r="293" ht="19.5" customHeight="1" spans="1:256" x14ac:dyDescent="0.25">
      <c r="A293" s="13" t="s">
        <v>108</v>
      </c>
      <c r="B293" s="17"/>
      <c r="C293" s="18" t="s">
        <v>12</v>
      </c>
      <c r="D293" s="19"/>
      <c r="E293" s="20">
        <f>E9</f>
        <v>45566</v>
      </c>
      <c r="F293" s="6"/>
      <c r="G293" s="13" t="s">
        <v>108</v>
      </c>
      <c r="H293" s="17"/>
      <c r="I293" s="18" t="s">
        <v>12</v>
      </c>
      <c r="J293" s="19"/>
      <c r="K293" s="20">
        <f>K9</f>
        <v>45566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</row>
    <row r="294" ht="13.8" customHeight="1" spans="1:258" s="6" customFormat="1" x14ac:dyDescent="0.25">
      <c r="A294" s="22" t="s">
        <v>118</v>
      </c>
      <c r="B294" s="2"/>
      <c r="C294" s="23" t="s">
        <v>98</v>
      </c>
      <c r="D294" s="14"/>
      <c r="E294" s="20">
        <f>E10</f>
        <v>45596</v>
      </c>
      <c r="F294" s="2"/>
      <c r="G294" s="22" t="s">
        <v>118</v>
      </c>
      <c r="H294" s="2"/>
      <c r="I294" s="23" t="s">
        <v>98</v>
      </c>
      <c r="J294" s="14"/>
      <c r="K294" s="20">
        <f>K10</f>
        <v>45596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X294" s="21"/>
    </row>
    <row r="295" ht="13.8" customHeight="1" spans="1:11" x14ac:dyDescent="0.25">
      <c r="A295" s="13" t="s">
        <v>119</v>
      </c>
      <c r="C295" s="14"/>
      <c r="D295" s="14"/>
      <c r="E295" s="24"/>
      <c r="G295" s="13" t="s">
        <v>119</v>
      </c>
      <c r="I295" s="14"/>
      <c r="J295" s="14"/>
      <c r="K295" s="24"/>
    </row>
    <row r="296" ht="13.8" customHeight="1" spans="1:11" x14ac:dyDescent="0.25">
      <c r="A296" s="13" t="s">
        <v>120</v>
      </c>
      <c r="C296" s="14"/>
      <c r="D296" s="14"/>
      <c r="E296" s="24"/>
      <c r="G296" s="13" t="s">
        <v>120</v>
      </c>
      <c r="I296" s="14"/>
      <c r="J296" s="14"/>
      <c r="K296" s="24"/>
    </row>
    <row r="297" ht="13.8" customHeight="1" spans="1:11" x14ac:dyDescent="0.25">
      <c r="A297" s="13" t="s">
        <v>74</v>
      </c>
      <c r="C297" s="14" t="s">
        <v>18</v>
      </c>
      <c r="D297" s="14"/>
      <c r="E297" s="24"/>
      <c r="G297" s="13" t="s">
        <v>74</v>
      </c>
      <c r="I297" s="14" t="s">
        <v>18</v>
      </c>
      <c r="J297" s="14"/>
      <c r="K297" s="24"/>
    </row>
    <row r="298" ht="13.8" customHeight="1" spans="1:11" x14ac:dyDescent="0.25">
      <c r="A298" s="25" t="s">
        <v>121</v>
      </c>
      <c r="B298" s="26"/>
      <c r="C298" s="27" t="s">
        <v>101</v>
      </c>
      <c r="D298" s="27"/>
      <c r="E298" s="28" t="s">
        <v>21</v>
      </c>
      <c r="G298" s="25" t="s">
        <v>121</v>
      </c>
      <c r="H298" s="26"/>
      <c r="I298" s="27" t="s">
        <v>101</v>
      </c>
      <c r="J298" s="27"/>
      <c r="K298" s="28" t="s">
        <v>21</v>
      </c>
    </row>
    <row r="300" ht="13.8" customHeight="1" spans="1:11" x14ac:dyDescent="0.25">
      <c r="A300" s="29" t="s">
        <v>22</v>
      </c>
      <c r="B300" s="30" t="s">
        <v>23</v>
      </c>
      <c r="C300" s="30" t="s">
        <v>24</v>
      </c>
      <c r="D300" s="31" t="s">
        <v>25</v>
      </c>
      <c r="E300" s="32" t="s">
        <v>26</v>
      </c>
      <c r="G300" s="33" t="s">
        <v>22</v>
      </c>
      <c r="H300" s="30" t="s">
        <v>23</v>
      </c>
      <c r="I300" s="30" t="s">
        <v>24</v>
      </c>
      <c r="J300" s="31" t="s">
        <v>25</v>
      </c>
      <c r="K300" s="32" t="s">
        <v>26</v>
      </c>
    </row>
    <row r="301" ht="20.25" customHeight="1" spans="1:11" x14ac:dyDescent="0.25">
      <c r="A301" s="34" t="s">
        <v>89</v>
      </c>
      <c r="B301" s="35"/>
      <c r="C301" s="36">
        <f>'Etat paie OCTOBRE 2024'!E12</f>
        <v>190604.2</v>
      </c>
      <c r="D301" s="37"/>
      <c r="E301" s="24"/>
      <c r="G301" s="38" t="str">
        <f>A301</f>
        <v>Salaire de base  Ar 300 000</v>
      </c>
      <c r="H301" s="35"/>
      <c r="I301" s="36">
        <f>C301</f>
        <v>190604.2</v>
      </c>
      <c r="J301" s="37"/>
      <c r="K301" s="24"/>
    </row>
    <row r="302" ht="20.25" customHeight="1" spans="1:11" x14ac:dyDescent="0.25">
      <c r="A302" s="39" t="s">
        <v>28</v>
      </c>
      <c r="B302" s="40"/>
      <c r="C302" s="41"/>
      <c r="D302" s="42"/>
      <c r="E302" s="24"/>
      <c r="G302" s="43" t="s">
        <v>28</v>
      </c>
      <c r="H302" s="40"/>
      <c r="I302" s="41"/>
      <c r="J302" s="42"/>
      <c r="K302" s="24"/>
    </row>
    <row r="303" ht="17.85" customHeight="1" spans="1:11" x14ac:dyDescent="0.25">
      <c r="A303" s="44" t="s">
        <v>29</v>
      </c>
      <c r="B303" s="42"/>
      <c r="C303" s="41">
        <f>'Etat paie OCTOBRE 2024'!I12</f>
        <v>7110.73295247356</v>
      </c>
      <c r="D303" s="42"/>
      <c r="E303" s="24"/>
      <c r="G303" s="45" t="s">
        <v>29</v>
      </c>
      <c r="H303" s="42"/>
      <c r="I303" s="41">
        <f>C303</f>
        <v>7110.73295247356</v>
      </c>
      <c r="J303" s="42"/>
      <c r="K303" s="24">
        <f>E303</f>
        <v>0</v>
      </c>
    </row>
    <row r="304" ht="17.1" customHeight="1" spans="1:11" x14ac:dyDescent="0.25">
      <c r="A304" s="44" t="s">
        <v>30</v>
      </c>
      <c r="B304" s="42"/>
      <c r="C304" s="41">
        <f>'Etat paie OCTOBRE 2024'!J12</f>
        <v>0</v>
      </c>
      <c r="D304" s="42"/>
      <c r="E304" s="24"/>
      <c r="G304" s="45" t="s">
        <v>30</v>
      </c>
      <c r="H304" s="42"/>
      <c r="I304" s="41">
        <f>C304</f>
        <v>0</v>
      </c>
      <c r="J304" s="42"/>
      <c r="K304" s="24"/>
    </row>
    <row r="305" ht="17.1" customHeight="1" spans="1:11" x14ac:dyDescent="0.25">
      <c r="A305" s="44" t="s">
        <v>31</v>
      </c>
      <c r="B305" s="42"/>
      <c r="C305" s="41">
        <f>'Etat paie OCTOBRE 2024'!H12</f>
        <v>0</v>
      </c>
      <c r="D305" s="42"/>
      <c r="E305" s="24"/>
      <c r="G305" s="45" t="s">
        <v>31</v>
      </c>
      <c r="H305" s="42"/>
      <c r="I305" s="41">
        <f>C305</f>
        <v>0</v>
      </c>
      <c r="J305" s="42"/>
      <c r="K305" s="24"/>
    </row>
    <row r="306" ht="20.25" customHeight="1" spans="1:11" x14ac:dyDescent="0.25">
      <c r="A306" s="46" t="s">
        <v>32</v>
      </c>
      <c r="B306" s="42"/>
      <c r="C306" s="41"/>
      <c r="D306" s="42"/>
      <c r="E306" s="24"/>
      <c r="G306" s="47" t="s">
        <v>32</v>
      </c>
      <c r="H306" s="42"/>
      <c r="I306" s="41"/>
      <c r="J306" s="42"/>
      <c r="K306" s="24"/>
    </row>
    <row r="307" ht="18.6" customHeight="1" spans="1:11" x14ac:dyDescent="0.25">
      <c r="A307" s="44" t="s">
        <v>33</v>
      </c>
      <c r="B307" s="42">
        <v>13</v>
      </c>
      <c r="C307" s="41">
        <f>+'Etat paie OCTOBRE 2024'!K12</f>
        <v>31200</v>
      </c>
      <c r="D307" s="42"/>
      <c r="E307" s="24"/>
      <c r="G307" s="45" t="s">
        <v>33</v>
      </c>
      <c r="H307" s="42">
        <f>B307</f>
        <v>13</v>
      </c>
      <c r="I307" s="41">
        <f>C307</f>
        <v>31200</v>
      </c>
      <c r="J307" s="42"/>
      <c r="K307" s="24"/>
    </row>
    <row r="308" ht="20.25" customHeight="1" spans="1:11" x14ac:dyDescent="0.25">
      <c r="A308" s="44" t="s">
        <v>34</v>
      </c>
      <c r="B308" s="42"/>
      <c r="C308" s="41">
        <f>'Etat paie OCTOBRE 2024'!L12</f>
        <v>8750</v>
      </c>
      <c r="D308" s="42"/>
      <c r="E308" s="24"/>
      <c r="G308" s="45" t="s">
        <v>34</v>
      </c>
      <c r="H308" s="42"/>
      <c r="I308" s="41">
        <f>C308</f>
        <v>8750</v>
      </c>
      <c r="J308" s="42"/>
      <c r="K308" s="24"/>
    </row>
    <row r="309" ht="20.25" customHeight="1" spans="1:11" x14ac:dyDescent="0.25">
      <c r="A309" s="39" t="s">
        <v>35</v>
      </c>
      <c r="B309" s="42"/>
      <c r="C309" s="41"/>
      <c r="D309" s="42"/>
      <c r="E309" s="24"/>
      <c r="G309" s="43" t="s">
        <v>35</v>
      </c>
      <c r="H309" s="42"/>
      <c r="I309" s="41"/>
      <c r="J309" s="42"/>
      <c r="K309" s="24"/>
    </row>
    <row r="310" ht="17.85" customHeight="1" spans="1:11" x14ac:dyDescent="0.25">
      <c r="A310" s="44" t="s">
        <v>36</v>
      </c>
      <c r="B310" s="42"/>
      <c r="C310" s="41">
        <f>'Etat paie OCTOBRE 2024'!R12</f>
        <v>460718</v>
      </c>
      <c r="D310" s="42"/>
      <c r="E310" s="24" t="s">
        <v>122</v>
      </c>
      <c r="G310" s="45" t="s">
        <v>36</v>
      </c>
      <c r="H310" s="42"/>
      <c r="I310" s="41">
        <f>C310</f>
        <v>460718</v>
      </c>
      <c r="J310" s="42"/>
      <c r="K310" s="24" t="str">
        <f>E310</f>
        <v>Dont 10000 rendem octobre</v>
      </c>
    </row>
    <row r="311" ht="20.25" customHeight="1" spans="1:11" x14ac:dyDescent="0.25">
      <c r="A311" s="44" t="s">
        <v>37</v>
      </c>
      <c r="B311" s="42"/>
      <c r="C311" s="41">
        <f>'Etat paie OCTOBRE 2024'!F12</f>
        <v>0</v>
      </c>
      <c r="D311" s="42"/>
      <c r="E311" s="24"/>
      <c r="G311" s="45" t="s">
        <v>37</v>
      </c>
      <c r="H311" s="42"/>
      <c r="I311" s="41">
        <f>C311</f>
        <v>0</v>
      </c>
      <c r="J311" s="42"/>
      <c r="K311" s="24"/>
    </row>
    <row r="312" ht="19.35" customHeight="1" spans="1:11" x14ac:dyDescent="0.25">
      <c r="A312" s="44" t="s">
        <v>38</v>
      </c>
      <c r="B312" s="42"/>
      <c r="C312" s="41">
        <f>'Etat paie OCTOBRE 2024'!G12</f>
        <v>0</v>
      </c>
      <c r="D312" s="42"/>
      <c r="E312" s="24"/>
      <c r="G312" s="45" t="s">
        <v>38</v>
      </c>
      <c r="H312" s="42"/>
      <c r="I312" s="41">
        <f>C312</f>
        <v>0</v>
      </c>
      <c r="J312" s="42"/>
      <c r="K312" s="24">
        <f>E312</f>
        <v>0</v>
      </c>
    </row>
    <row r="313" ht="19.35" customHeight="1" spans="1:11" x14ac:dyDescent="0.25">
      <c r="A313" s="44" t="s">
        <v>40</v>
      </c>
      <c r="B313" s="42"/>
      <c r="C313" s="41">
        <f>'Etat paie OCTOBRE 2024'!O12</f>
        <v>0</v>
      </c>
      <c r="D313" s="42"/>
      <c r="E313" s="24"/>
      <c r="G313" s="45" t="s">
        <v>40</v>
      </c>
      <c r="H313" s="42"/>
      <c r="I313" s="41">
        <f>C313</f>
        <v>0</v>
      </c>
      <c r="J313" s="42"/>
      <c r="K313" s="24"/>
    </row>
    <row r="314" ht="19.35" customHeight="1" spans="1:11" x14ac:dyDescent="0.25">
      <c r="A314" s="44" t="s">
        <v>41</v>
      </c>
      <c r="B314" s="42"/>
      <c r="C314" s="41">
        <f>'Etat paie OCTOBRE 2024'!P12</f>
        <v>0</v>
      </c>
      <c r="D314" s="42"/>
      <c r="E314" s="24"/>
      <c r="G314" s="45" t="s">
        <v>41</v>
      </c>
      <c r="H314" s="42"/>
      <c r="I314" s="41">
        <f>C314</f>
        <v>0</v>
      </c>
      <c r="J314" s="42"/>
      <c r="K314" s="24"/>
    </row>
    <row r="315" ht="19.35" customHeight="1" spans="1:11" x14ac:dyDescent="0.25">
      <c r="A315" s="44" t="s">
        <v>42</v>
      </c>
      <c r="B315" s="42"/>
      <c r="C315" s="41">
        <f>'Etat paie OCTOBRE 2024'!Q12</f>
        <v>0</v>
      </c>
      <c r="D315" s="42"/>
      <c r="E315" s="24"/>
      <c r="G315" s="45" t="s">
        <v>42</v>
      </c>
      <c r="H315" s="42"/>
      <c r="I315" s="41">
        <f>C315</f>
        <v>0</v>
      </c>
      <c r="J315" s="42"/>
      <c r="K315" s="24"/>
    </row>
    <row r="316" ht="20.25" customHeight="1" spans="1:11" x14ac:dyDescent="0.25">
      <c r="A316" s="39" t="s">
        <v>44</v>
      </c>
      <c r="B316" s="42"/>
      <c r="C316" s="41">
        <f>'Etat paie OCTOBRE 2024'!N12</f>
        <v>293631.505573456</v>
      </c>
      <c r="D316" s="42"/>
      <c r="E316" s="24"/>
      <c r="G316" s="43" t="s">
        <v>44</v>
      </c>
      <c r="H316" s="42"/>
      <c r="I316" s="41">
        <f>C316</f>
        <v>293631.505573456</v>
      </c>
      <c r="J316" s="42"/>
      <c r="K316" s="24"/>
    </row>
    <row r="317" ht="20.25" customHeight="1" spans="1:11" x14ac:dyDescent="0.25">
      <c r="A317" s="39" t="s">
        <v>46</v>
      </c>
      <c r="B317" s="42"/>
      <c r="C317" s="41">
        <f>'Etat paie OCTOBRE 2024'!M12</f>
        <v>0</v>
      </c>
      <c r="D317" s="42"/>
      <c r="E317" s="24"/>
      <c r="G317" s="43" t="s">
        <v>46</v>
      </c>
      <c r="H317" s="42"/>
      <c r="I317" s="41">
        <f>C317</f>
        <v>0</v>
      </c>
      <c r="J317" s="42"/>
      <c r="K317" s="24"/>
    </row>
    <row r="318" ht="20.25" customHeight="1" spans="1:11" x14ac:dyDescent="0.25">
      <c r="A318" s="46" t="s">
        <v>47</v>
      </c>
      <c r="B318" s="42"/>
      <c r="C318" s="41"/>
      <c r="D318" s="41">
        <f>C327*1%</f>
        <v>9920.14438525929</v>
      </c>
      <c r="E318" s="24"/>
      <c r="G318" s="47" t="s">
        <v>47</v>
      </c>
      <c r="H318" s="42"/>
      <c r="I318" s="41"/>
      <c r="J318" s="41">
        <f>I327*1%</f>
        <v>9920.14438525929</v>
      </c>
      <c r="K318" s="24"/>
    </row>
    <row r="319" ht="20.25" customHeight="1" spans="1:11" x14ac:dyDescent="0.25">
      <c r="A319" s="46" t="s">
        <v>48</v>
      </c>
      <c r="B319" s="42"/>
      <c r="C319" s="41"/>
      <c r="D319" s="41">
        <f>+C327*1%</f>
        <v>9920.14438525929</v>
      </c>
      <c r="E319" s="24"/>
      <c r="G319" s="47" t="s">
        <v>48</v>
      </c>
      <c r="H319" s="42"/>
      <c r="I319" s="41"/>
      <c r="J319" s="41">
        <f>+I327*1%</f>
        <v>9920.14438525929</v>
      </c>
      <c r="K319" s="24"/>
    </row>
    <row r="320" ht="20.25" customHeight="1" spans="1:11" x14ac:dyDescent="0.25">
      <c r="A320" s="46" t="s">
        <v>49</v>
      </c>
      <c r="B320" s="41">
        <f>+C327-D318-D319</f>
        <v>972174.149755411</v>
      </c>
      <c r="C320" s="41"/>
      <c r="D320" s="42"/>
      <c r="E320" s="24"/>
      <c r="G320" s="47" t="s">
        <v>49</v>
      </c>
      <c r="H320" s="41">
        <f>+I327-J318-J319</f>
        <v>972174.149755411</v>
      </c>
      <c r="I320" s="41"/>
      <c r="J320" s="42"/>
      <c r="K320" s="24"/>
    </row>
    <row r="321" ht="20.25" customHeight="1" spans="1:11" x14ac:dyDescent="0.25">
      <c r="A321" s="46" t="s">
        <v>50</v>
      </c>
      <c r="B321" s="41">
        <f>'Etat paie OCTOBRE 2024'!Z12+'Etat paie OCTOBRE 2024'!X12</f>
        <v>101934.829951082</v>
      </c>
      <c r="C321" s="41"/>
      <c r="D321" s="42"/>
      <c r="E321" s="24"/>
      <c r="G321" s="47" t="s">
        <v>50</v>
      </c>
      <c r="H321" s="41">
        <f>B321</f>
        <v>101934.829951082</v>
      </c>
      <c r="I321" s="41"/>
      <c r="J321" s="42"/>
      <c r="K321" s="24"/>
    </row>
    <row r="322" ht="20.25" customHeight="1" spans="1:11" x14ac:dyDescent="0.25">
      <c r="A322" s="46" t="s">
        <v>51</v>
      </c>
      <c r="B322" s="41">
        <v>2</v>
      </c>
      <c r="C322" s="41">
        <f>'Etat paie OCTOBRE 2024'!X12</f>
        <v>4000</v>
      </c>
      <c r="D322" s="42"/>
      <c r="E322" s="24"/>
      <c r="G322" s="47" t="s">
        <v>51</v>
      </c>
      <c r="H322" s="41">
        <f>B322</f>
        <v>2</v>
      </c>
      <c r="I322" s="41">
        <f>C322</f>
        <v>4000</v>
      </c>
      <c r="J322" s="42"/>
      <c r="K322" s="24"/>
    </row>
    <row r="323" ht="20.25" customHeight="1" spans="1:11" x14ac:dyDescent="0.25">
      <c r="A323" s="46" t="s">
        <v>52</v>
      </c>
      <c r="B323" s="42"/>
      <c r="C323" s="41"/>
      <c r="D323" s="41">
        <f>B321-C322</f>
        <v>97934.8299510822</v>
      </c>
      <c r="E323" s="24"/>
      <c r="G323" s="47" t="s">
        <v>52</v>
      </c>
      <c r="H323" s="42"/>
      <c r="I323" s="41"/>
      <c r="J323" s="41">
        <f>D323</f>
        <v>97934.8299510822</v>
      </c>
      <c r="K323" s="24"/>
    </row>
    <row r="324" ht="20.25" customHeight="1" spans="1:11" x14ac:dyDescent="0.25">
      <c r="A324" s="46" t="s">
        <v>53</v>
      </c>
      <c r="B324" s="42"/>
      <c r="C324" s="41"/>
      <c r="D324" s="41">
        <f>'Etat paie OCTOBRE 2024'!Y12</f>
        <v>100000</v>
      </c>
      <c r="E324" s="24"/>
      <c r="G324" s="47" t="s">
        <v>53</v>
      </c>
      <c r="H324" s="42"/>
      <c r="I324" s="41"/>
      <c r="J324" s="41">
        <f>D324</f>
        <v>100000</v>
      </c>
      <c r="K324" s="24">
        <f>E324</f>
        <v>0</v>
      </c>
    </row>
    <row r="325" ht="20.25" customHeight="1" spans="1:11" x14ac:dyDescent="0.25">
      <c r="A325" s="46" t="s">
        <v>54</v>
      </c>
      <c r="B325" s="42"/>
      <c r="C325" s="41"/>
      <c r="D325" s="41">
        <f>'Etat paie OCTOBRE 2024'!AA12</f>
        <v>0</v>
      </c>
      <c r="E325" s="24"/>
      <c r="G325" s="47" t="str">
        <f>A325</f>
        <v>Remboursement</v>
      </c>
      <c r="H325" s="42"/>
      <c r="I325" s="41"/>
      <c r="J325" s="41">
        <f>D325</f>
        <v>0</v>
      </c>
      <c r="K325" s="24"/>
    </row>
    <row r="326" ht="20.25" customHeight="1" spans="1:11" x14ac:dyDescent="0.25">
      <c r="A326" s="49" t="s">
        <v>55</v>
      </c>
      <c r="B326" s="50"/>
      <c r="C326" s="51"/>
      <c r="D326" s="51">
        <f>'Etat paie OCTOBRE 2024'!AB12</f>
        <v>0</v>
      </c>
      <c r="E326" s="67"/>
      <c r="G326" s="52" t="str">
        <f>A326</f>
        <v>Réajustement</v>
      </c>
      <c r="H326" s="50"/>
      <c r="I326" s="51"/>
      <c r="J326" s="51">
        <f>D326</f>
        <v>0</v>
      </c>
      <c r="K326" s="67">
        <f>E326</f>
        <v>0</v>
      </c>
    </row>
    <row r="327" ht="20.25" customHeight="1" spans="1:11" x14ac:dyDescent="0.25">
      <c r="A327" s="53" t="s">
        <v>56</v>
      </c>
      <c r="B327" s="54" t="s">
        <v>57</v>
      </c>
      <c r="C327" s="36">
        <f>SUM(C301:C320)</f>
        <v>992014.438525929</v>
      </c>
      <c r="D327" s="55">
        <f>SUM(D318:D326)</f>
        <v>217775.118721601</v>
      </c>
      <c r="E327" s="24"/>
      <c r="G327" s="56" t="str">
        <f>A327</f>
        <v>RÈGLEMENT PAR:</v>
      </c>
      <c r="H327" s="54" t="s">
        <v>57</v>
      </c>
      <c r="I327" s="36">
        <f>SUM(I301:I320)</f>
        <v>992014.438525929</v>
      </c>
      <c r="J327" s="55">
        <f>SUM(J318:J326)</f>
        <v>217775.118721601</v>
      </c>
      <c r="K327" s="24"/>
    </row>
    <row r="328" ht="20.25" customHeight="1" spans="1:11" x14ac:dyDescent="0.25">
      <c r="A328" s="57" t="s">
        <v>58</v>
      </c>
      <c r="B328" s="14"/>
      <c r="C328" s="42"/>
      <c r="D328" s="58"/>
      <c r="E328" s="24"/>
      <c r="G328" s="59" t="s">
        <v>58</v>
      </c>
      <c r="H328" s="14"/>
      <c r="I328" s="42"/>
      <c r="J328" s="58"/>
      <c r="K328" s="24"/>
    </row>
    <row r="329" ht="20.25" customHeight="1" spans="1:11" x14ac:dyDescent="0.25">
      <c r="A329" s="44" t="s">
        <v>123</v>
      </c>
      <c r="B329" s="14"/>
      <c r="C329" s="42"/>
      <c r="D329" s="58"/>
      <c r="E329" s="24"/>
      <c r="G329" s="45" t="str">
        <f>A329</f>
        <v>Compte bancaire  N° : 00009 05030 16309240000 36</v>
      </c>
      <c r="H329" s="14"/>
      <c r="I329" s="42"/>
      <c r="J329" s="58"/>
      <c r="K329" s="24"/>
    </row>
    <row r="330" ht="20.25" customHeight="1" spans="1:11" x14ac:dyDescent="0.25">
      <c r="A330" s="57" t="str">
        <f>A46</f>
        <v>Espèce du:</v>
      </c>
      <c r="B330" s="14"/>
      <c r="C330" s="42"/>
      <c r="D330" s="58"/>
      <c r="E330" s="24"/>
      <c r="G330" s="59" t="str">
        <f>A46</f>
        <v>Espèce du:</v>
      </c>
      <c r="H330" s="14"/>
      <c r="I330" s="42"/>
      <c r="J330" s="58"/>
      <c r="K330" s="24"/>
    </row>
    <row r="331" ht="13.35" customHeight="1" spans="1:11" x14ac:dyDescent="0.25">
      <c r="A331" s="57"/>
      <c r="B331" s="60" t="s">
        <v>61</v>
      </c>
      <c r="C331" s="61">
        <f>IF((C327-D327)&gt;=0,ROUND(FLOOR((C327-D327),0.01),-2),ROUND(FLOOR((C327-D327),-0.01),-2))</f>
        <v>774200</v>
      </c>
      <c r="D331" s="58"/>
      <c r="E331" s="24"/>
      <c r="G331" s="59"/>
      <c r="H331" s="60" t="s">
        <v>61</v>
      </c>
      <c r="I331" s="61">
        <f>IF((I327-J327)&gt;=0,ROUND(FLOOR((I327-J327),0.01),-2),ROUND(FLOOR((I327-J327),-0.01),-2))</f>
        <v>774200</v>
      </c>
      <c r="J331" s="58"/>
      <c r="K331" s="24"/>
    </row>
    <row r="332" ht="15" customHeight="1" spans="1:11" x14ac:dyDescent="0.25">
      <c r="A332" s="62" t="s">
        <v>62</v>
      </c>
      <c r="B332" s="63">
        <v>51</v>
      </c>
      <c r="C332" s="61"/>
      <c r="D332" s="58"/>
      <c r="E332" s="24"/>
      <c r="G332" s="59" t="str">
        <f>A332</f>
        <v>Congé restant (en jours)</v>
      </c>
      <c r="H332" s="63">
        <f>B332</f>
        <v>51</v>
      </c>
      <c r="I332" s="61"/>
      <c r="J332" s="58"/>
      <c r="K332" s="24"/>
    </row>
    <row r="333" ht="13.35" customHeight="1" spans="1:11" x14ac:dyDescent="0.25">
      <c r="A333" s="64" t="s">
        <v>78</v>
      </c>
      <c r="B333" s="65">
        <v>28.5</v>
      </c>
      <c r="C333" s="66"/>
      <c r="D333" s="58"/>
      <c r="E333" s="67"/>
      <c r="G333" s="68" t="str">
        <f>+A333</f>
        <v>Congé ouvert pour 2024:</v>
      </c>
      <c r="H333" s="65">
        <f>B333</f>
        <v>28.5</v>
      </c>
      <c r="I333" s="66"/>
      <c r="J333" s="58"/>
      <c r="K333" s="67"/>
    </row>
    <row r="334" ht="13.8" customHeight="1" spans="1:11" x14ac:dyDescent="0.25">
      <c r="A334" s="69"/>
      <c r="B334" s="70"/>
      <c r="C334" s="71"/>
      <c r="D334" s="72"/>
      <c r="E334" s="24"/>
      <c r="G334" s="73"/>
      <c r="H334" s="70"/>
      <c r="I334" s="71"/>
      <c r="J334" s="72"/>
      <c r="K334" s="24"/>
    </row>
    <row r="335" ht="13.8" customHeight="1" spans="1:11" x14ac:dyDescent="0.25">
      <c r="A335" s="1" t="s">
        <v>64</v>
      </c>
      <c r="B335" s="58"/>
      <c r="C335" s="74" t="s">
        <v>65</v>
      </c>
      <c r="E335" s="24"/>
      <c r="G335" s="75" t="s">
        <v>64</v>
      </c>
      <c r="H335" s="58"/>
      <c r="I335" s="74" t="s">
        <v>65</v>
      </c>
      <c r="K335" s="24"/>
    </row>
    <row r="336" ht="13.8" customHeight="1" spans="2:11" x14ac:dyDescent="0.25">
      <c r="B336" s="58"/>
      <c r="C336" s="74"/>
      <c r="E336" s="24"/>
      <c r="G336" s="75"/>
      <c r="H336" s="58"/>
      <c r="I336" s="74"/>
      <c r="K336" s="24"/>
    </row>
    <row r="337" ht="13.8" customHeight="1" spans="2:11" x14ac:dyDescent="0.25">
      <c r="B337" s="58"/>
      <c r="C337" s="74"/>
      <c r="E337" s="24"/>
      <c r="G337" s="75"/>
      <c r="H337" s="58"/>
      <c r="I337" s="74"/>
      <c r="K337" s="24"/>
    </row>
    <row r="338" ht="13.8" customHeight="1" spans="2:11" x14ac:dyDescent="0.25">
      <c r="B338" s="58"/>
      <c r="C338" s="74"/>
      <c r="E338" s="24"/>
      <c r="G338" s="75"/>
      <c r="H338" s="58"/>
      <c r="I338" s="74"/>
      <c r="K338" s="24"/>
    </row>
    <row r="339" ht="13.8" customHeight="1" spans="1:11" x14ac:dyDescent="0.25">
      <c r="A339" s="76"/>
      <c r="B339" s="77"/>
      <c r="C339" s="78"/>
      <c r="D339" s="26"/>
      <c r="E339" s="28"/>
      <c r="G339" s="79"/>
      <c r="H339" s="77"/>
      <c r="I339" s="78"/>
      <c r="J339" s="26"/>
      <c r="K339" s="28"/>
    </row>
    <row r="340" ht="21" customHeight="1" spans="4:10" x14ac:dyDescent="0.25">
      <c r="D340" s="4"/>
      <c r="J340" s="4"/>
    </row>
    <row r="341" ht="13.8" customHeight="1" spans="4:11" x14ac:dyDescent="0.25">
      <c r="D341" s="4"/>
      <c r="E341" s="5"/>
      <c r="J341" s="4"/>
      <c r="K341" s="5"/>
    </row>
    <row r="342" ht="13.8" customHeight="1" spans="4:10" x14ac:dyDescent="0.25">
      <c r="D342" s="4" t="s">
        <v>0</v>
      </c>
      <c r="J342" s="4" t="s">
        <v>0</v>
      </c>
    </row>
    <row r="343" ht="13.8" customHeight="1" spans="1:10" x14ac:dyDescent="0.25">
      <c r="A343" s="6" t="s">
        <v>1</v>
      </c>
      <c r="D343" s="2" t="str">
        <f>D3</f>
        <v>Période  du 01/10/2024 au 31/10/2024</v>
      </c>
      <c r="G343" s="6" t="str">
        <f>A343</f>
        <v>1er Étage Immeuble S2 Morarano Alarobia</v>
      </c>
      <c r="J343" s="2" t="str">
        <f>J231</f>
        <v>Période  du 01/10/2024 au 31/10/2024</v>
      </c>
    </row>
    <row r="344" ht="13.8" customHeight="1" spans="1:7" x14ac:dyDescent="0.25">
      <c r="A344" s="7" t="s">
        <v>3</v>
      </c>
      <c r="G344" s="7" t="s">
        <v>3</v>
      </c>
    </row>
    <row r="345" ht="13.8" customHeight="1" spans="1:7" x14ac:dyDescent="0.25">
      <c r="A345" s="8" t="s">
        <v>4</v>
      </c>
      <c r="G345" s="8" t="s">
        <v>4</v>
      </c>
    </row>
    <row r="346" ht="26.25" customHeight="1" spans="1:11" x14ac:dyDescent="0.25">
      <c r="A346" s="9" t="s">
        <v>124</v>
      </c>
      <c r="B346" s="10"/>
      <c r="C346" s="11" t="s">
        <v>6</v>
      </c>
      <c r="D346" s="11"/>
      <c r="E346" s="12">
        <f>E6</f>
        <v>27</v>
      </c>
      <c r="G346" s="9" t="s">
        <v>124</v>
      </c>
      <c r="H346" s="10"/>
      <c r="I346" s="11" t="s">
        <v>6</v>
      </c>
      <c r="J346" s="11"/>
      <c r="K346" s="12">
        <f>K6</f>
        <v>27</v>
      </c>
    </row>
    <row r="347" ht="18" customHeight="1" spans="1:11" x14ac:dyDescent="0.25">
      <c r="A347" s="13" t="s">
        <v>125</v>
      </c>
      <c r="C347" s="14" t="s">
        <v>8</v>
      </c>
      <c r="D347" s="14"/>
      <c r="E347" s="15">
        <f>E7</f>
        <v>27</v>
      </c>
      <c r="G347" s="13" t="s">
        <v>125</v>
      </c>
      <c r="I347" s="14" t="s">
        <v>8</v>
      </c>
      <c r="J347" s="14"/>
      <c r="K347" s="15">
        <f>K7</f>
        <v>27</v>
      </c>
    </row>
    <row r="348" ht="21.75" customHeight="1" spans="1:11" x14ac:dyDescent="0.25">
      <c r="A348" s="13" t="s">
        <v>126</v>
      </c>
      <c r="B348" s="85" t="s">
        <v>127</v>
      </c>
      <c r="C348" s="14" t="s">
        <v>10</v>
      </c>
      <c r="D348" s="14"/>
      <c r="E348" s="15">
        <f>E8</f>
        <v>31</v>
      </c>
      <c r="G348" s="13" t="s">
        <v>126</v>
      </c>
      <c r="H348" s="85" t="s">
        <v>127</v>
      </c>
      <c r="I348" s="14" t="s">
        <v>10</v>
      </c>
      <c r="J348" s="14"/>
      <c r="K348" s="15">
        <f>K8</f>
        <v>31</v>
      </c>
    </row>
    <row r="349" ht="19.5" customHeight="1" spans="1:256" x14ac:dyDescent="0.25">
      <c r="A349" s="13" t="s">
        <v>128</v>
      </c>
      <c r="B349" s="17"/>
      <c r="C349" s="18" t="s">
        <v>12</v>
      </c>
      <c r="D349" s="19"/>
      <c r="E349" s="20">
        <f>E9</f>
        <v>45566</v>
      </c>
      <c r="F349" s="6"/>
      <c r="G349" s="13" t="s">
        <v>128</v>
      </c>
      <c r="H349" s="17"/>
      <c r="I349" s="18" t="s">
        <v>12</v>
      </c>
      <c r="J349" s="19"/>
      <c r="K349" s="20">
        <f>K9</f>
        <v>45566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</row>
    <row r="350" ht="13.8" customHeight="1" spans="1:258" s="6" customFormat="1" x14ac:dyDescent="0.25">
      <c r="A350" s="22" t="s">
        <v>129</v>
      </c>
      <c r="B350" s="2"/>
      <c r="C350" s="23" t="s">
        <v>98</v>
      </c>
      <c r="D350" s="14"/>
      <c r="E350" s="20">
        <f>E10</f>
        <v>45596</v>
      </c>
      <c r="F350" s="2"/>
      <c r="G350" s="22" t="s">
        <v>129</v>
      </c>
      <c r="H350" s="2"/>
      <c r="I350" s="23" t="s">
        <v>98</v>
      </c>
      <c r="J350" s="14"/>
      <c r="K350" s="20">
        <f>K10</f>
        <v>45596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X350" s="21"/>
    </row>
    <row r="351" ht="13.8" customHeight="1" spans="1:11" x14ac:dyDescent="0.25">
      <c r="A351" s="13" t="s">
        <v>130</v>
      </c>
      <c r="C351" s="14"/>
      <c r="D351" s="14"/>
      <c r="E351" s="24"/>
      <c r="G351" s="13" t="s">
        <v>130</v>
      </c>
      <c r="I351" s="14"/>
      <c r="J351" s="14"/>
      <c r="K351" s="24"/>
    </row>
    <row r="352" ht="13.8" customHeight="1" spans="1:11" x14ac:dyDescent="0.25">
      <c r="A352" s="13" t="s">
        <v>131</v>
      </c>
      <c r="C352" s="14"/>
      <c r="D352" s="14"/>
      <c r="E352" s="24"/>
      <c r="G352" s="13" t="s">
        <v>131</v>
      </c>
      <c r="I352" s="14"/>
      <c r="J352" s="14"/>
      <c r="K352" s="24"/>
    </row>
    <row r="353" ht="13.8" customHeight="1" spans="1:11" x14ac:dyDescent="0.25">
      <c r="A353" s="13" t="s">
        <v>74</v>
      </c>
      <c r="C353" s="14" t="s">
        <v>18</v>
      </c>
      <c r="D353" s="14"/>
      <c r="E353" s="24"/>
      <c r="G353" s="13" t="s">
        <v>74</v>
      </c>
      <c r="I353" s="14" t="s">
        <v>18</v>
      </c>
      <c r="J353" s="14"/>
      <c r="K353" s="24"/>
    </row>
    <row r="354" ht="13.8" customHeight="1" spans="1:11" x14ac:dyDescent="0.25">
      <c r="A354" s="25" t="s">
        <v>132</v>
      </c>
      <c r="B354" s="26"/>
      <c r="C354" s="27" t="s">
        <v>101</v>
      </c>
      <c r="D354" s="27"/>
      <c r="E354" s="28" t="s">
        <v>21</v>
      </c>
      <c r="G354" s="25" t="s">
        <v>132</v>
      </c>
      <c r="H354" s="26"/>
      <c r="I354" s="27" t="s">
        <v>101</v>
      </c>
      <c r="J354" s="27"/>
      <c r="K354" s="28" t="s">
        <v>21</v>
      </c>
    </row>
    <row r="356" ht="13.8" customHeight="1" spans="1:11" x14ac:dyDescent="0.25">
      <c r="A356" s="29" t="s">
        <v>22</v>
      </c>
      <c r="B356" s="30" t="s">
        <v>23</v>
      </c>
      <c r="C356" s="30" t="s">
        <v>24</v>
      </c>
      <c r="D356" s="31" t="s">
        <v>25</v>
      </c>
      <c r="E356" s="32" t="s">
        <v>26</v>
      </c>
      <c r="G356" s="33" t="s">
        <v>22</v>
      </c>
      <c r="H356" s="30" t="s">
        <v>23</v>
      </c>
      <c r="I356" s="30" t="s">
        <v>24</v>
      </c>
      <c r="J356" s="31" t="s">
        <v>25</v>
      </c>
      <c r="K356" s="32" t="s">
        <v>26</v>
      </c>
    </row>
    <row r="357" ht="20.25" customHeight="1" spans="1:11" x14ac:dyDescent="0.25">
      <c r="A357" s="34" t="s">
        <v>133</v>
      </c>
      <c r="B357" s="35"/>
      <c r="C357" s="36">
        <f>'Etat paie OCTOBRE 2024'!E13</f>
        <v>400000</v>
      </c>
      <c r="D357" s="37"/>
      <c r="E357" s="24"/>
      <c r="G357" s="38" t="str">
        <f>A357</f>
        <v>Salaire de base  Ar 400 000</v>
      </c>
      <c r="H357" s="35"/>
      <c r="I357" s="36">
        <f>+C357</f>
        <v>400000</v>
      </c>
      <c r="J357" s="37"/>
      <c r="K357" s="24"/>
    </row>
    <row r="358" ht="20.25" customHeight="1" spans="1:11" x14ac:dyDescent="0.25">
      <c r="A358" s="39" t="s">
        <v>28</v>
      </c>
      <c r="B358" s="40"/>
      <c r="C358" s="41"/>
      <c r="D358" s="42"/>
      <c r="E358" s="24"/>
      <c r="G358" s="43" t="s">
        <v>28</v>
      </c>
      <c r="H358" s="40"/>
      <c r="I358" s="41"/>
      <c r="J358" s="42"/>
      <c r="K358" s="24"/>
    </row>
    <row r="359" ht="20.25" customHeight="1" spans="1:11" x14ac:dyDescent="0.25">
      <c r="A359" s="44" t="s">
        <v>29</v>
      </c>
      <c r="B359" s="42"/>
      <c r="C359" s="41">
        <f>'Etat paie OCTOBRE 2024'!I13</f>
        <v>0</v>
      </c>
      <c r="D359" s="42"/>
      <c r="E359" s="24"/>
      <c r="G359" s="45" t="s">
        <v>29</v>
      </c>
      <c r="H359" s="42"/>
      <c r="I359" s="41">
        <f>C359</f>
        <v>0</v>
      </c>
      <c r="J359" s="42"/>
      <c r="K359" s="24"/>
    </row>
    <row r="360" ht="20.25" customHeight="1" spans="1:11" x14ac:dyDescent="0.25">
      <c r="A360" s="44" t="s">
        <v>30</v>
      </c>
      <c r="B360" s="42"/>
      <c r="C360" s="41">
        <f>'Etat paie OCTOBRE 2024'!J13</f>
        <v>0</v>
      </c>
      <c r="D360" s="42"/>
      <c r="E360" s="24"/>
      <c r="G360" s="45" t="s">
        <v>30</v>
      </c>
      <c r="H360" s="42"/>
      <c r="I360" s="41">
        <f>C360</f>
        <v>0</v>
      </c>
      <c r="J360" s="42"/>
      <c r="K360" s="24"/>
    </row>
    <row r="361" ht="20.25" customHeight="1" spans="1:11" x14ac:dyDescent="0.25">
      <c r="A361" s="44" t="s">
        <v>31</v>
      </c>
      <c r="B361" s="42"/>
      <c r="C361" s="41">
        <f>'Etat paie OCTOBRE 2024'!H13</f>
        <v>0</v>
      </c>
      <c r="D361" s="42"/>
      <c r="E361" s="24"/>
      <c r="G361" s="45" t="s">
        <v>31</v>
      </c>
      <c r="H361" s="42"/>
      <c r="I361" s="41">
        <f>C361</f>
        <v>0</v>
      </c>
      <c r="J361" s="42"/>
      <c r="K361" s="24"/>
    </row>
    <row r="362" ht="20.25" customHeight="1" spans="1:11" x14ac:dyDescent="0.25">
      <c r="A362" s="46" t="s">
        <v>32</v>
      </c>
      <c r="B362" s="42"/>
      <c r="C362" s="41"/>
      <c r="D362" s="42"/>
      <c r="E362" s="24"/>
      <c r="G362" s="47" t="s">
        <v>32</v>
      </c>
      <c r="H362" s="42"/>
      <c r="I362" s="41"/>
      <c r="J362" s="42"/>
      <c r="K362" s="24"/>
    </row>
    <row r="363" ht="20.25" customHeight="1" spans="1:11" x14ac:dyDescent="0.25">
      <c r="A363" s="44" t="s">
        <v>33</v>
      </c>
      <c r="B363" s="42">
        <v>19</v>
      </c>
      <c r="C363" s="41">
        <f>+'Etat paie OCTOBRE 2024'!K13</f>
        <v>45600</v>
      </c>
      <c r="D363" s="42"/>
      <c r="E363" s="24"/>
      <c r="G363" s="45" t="s">
        <v>33</v>
      </c>
      <c r="H363" s="42">
        <f>B363</f>
        <v>19</v>
      </c>
      <c r="I363" s="41">
        <f>C363</f>
        <v>45600</v>
      </c>
      <c r="J363" s="42"/>
      <c r="K363" s="24"/>
    </row>
    <row r="364" ht="20.25" customHeight="1" spans="1:11" x14ac:dyDescent="0.25">
      <c r="A364" s="44" t="s">
        <v>34</v>
      </c>
      <c r="B364" s="42"/>
      <c r="C364" s="41">
        <f>'Etat paie OCTOBRE 2024'!L13</f>
        <v>0</v>
      </c>
      <c r="D364" s="42"/>
      <c r="E364" s="24"/>
      <c r="G364" s="45" t="s">
        <v>34</v>
      </c>
      <c r="H364" s="42"/>
      <c r="I364" s="41">
        <f>C364</f>
        <v>0</v>
      </c>
      <c r="J364" s="42"/>
      <c r="K364" s="24"/>
    </row>
    <row r="365" ht="20.25" customHeight="1" spans="1:11" x14ac:dyDescent="0.25">
      <c r="A365" s="39" t="s">
        <v>35</v>
      </c>
      <c r="B365" s="42"/>
      <c r="C365" s="41"/>
      <c r="D365" s="42"/>
      <c r="E365" s="24"/>
      <c r="G365" s="43" t="s">
        <v>35</v>
      </c>
      <c r="H365" s="42"/>
      <c r="I365" s="41"/>
      <c r="J365" s="42"/>
      <c r="K365" s="24"/>
    </row>
    <row r="366" ht="22.35" customHeight="1" spans="1:11" x14ac:dyDescent="0.25">
      <c r="A366" s="44" t="s">
        <v>36</v>
      </c>
      <c r="B366" s="42"/>
      <c r="C366" s="41">
        <f>'Etat paie OCTOBRE 2024'!R13</f>
        <v>0</v>
      </c>
      <c r="D366" s="42"/>
      <c r="E366" s="24" t="s">
        <v>134</v>
      </c>
      <c r="G366" s="45" t="s">
        <v>36</v>
      </c>
      <c r="H366" s="42"/>
      <c r="I366" s="41">
        <f>C366</f>
        <v>0</v>
      </c>
      <c r="J366" s="42"/>
      <c r="K366" s="24" t="str">
        <f>E366</f>
        <v>Prime de fonction</v>
      </c>
    </row>
    <row r="367" ht="20.25" customHeight="1" spans="1:11" x14ac:dyDescent="0.25">
      <c r="A367" s="44" t="s">
        <v>37</v>
      </c>
      <c r="B367" s="42"/>
      <c r="C367" s="41">
        <f>'Etat paie OCTOBRE 2024'!F13</f>
        <v>0</v>
      </c>
      <c r="D367" s="42"/>
      <c r="E367" s="24"/>
      <c r="G367" s="45" t="s">
        <v>37</v>
      </c>
      <c r="H367" s="42"/>
      <c r="I367" s="41">
        <f>C367</f>
        <v>0</v>
      </c>
      <c r="J367" s="42"/>
      <c r="K367" s="24"/>
    </row>
    <row r="368" ht="20.25" customHeight="1" spans="1:11" x14ac:dyDescent="0.25">
      <c r="A368" s="44" t="s">
        <v>38</v>
      </c>
      <c r="B368" s="42"/>
      <c r="C368" s="41">
        <f>'Etat paie OCTOBRE 2024'!G13</f>
        <v>0</v>
      </c>
      <c r="D368" s="42"/>
      <c r="E368" s="24"/>
      <c r="G368" s="44" t="s">
        <v>38</v>
      </c>
      <c r="H368" s="42"/>
      <c r="I368" s="41">
        <f>C368</f>
        <v>0</v>
      </c>
      <c r="J368" s="42"/>
      <c r="K368" s="24">
        <f>E368</f>
        <v>0</v>
      </c>
    </row>
    <row r="369" ht="20.25" customHeight="1" spans="1:11" x14ac:dyDescent="0.25">
      <c r="A369" s="44" t="s">
        <v>40</v>
      </c>
      <c r="B369" s="42"/>
      <c r="C369" s="41">
        <f>'Etat paie OCTOBRE 2024'!O13</f>
        <v>0</v>
      </c>
      <c r="D369" s="42"/>
      <c r="E369" s="24"/>
      <c r="G369" s="44" t="s">
        <v>40</v>
      </c>
      <c r="H369" s="42"/>
      <c r="I369" s="41">
        <f>C369</f>
        <v>0</v>
      </c>
      <c r="J369" s="42"/>
      <c r="K369" s="24"/>
    </row>
    <row r="370" ht="20.25" customHeight="1" spans="1:11" x14ac:dyDescent="0.25">
      <c r="A370" s="44" t="s">
        <v>41</v>
      </c>
      <c r="B370" s="42"/>
      <c r="C370" s="41">
        <f>'Etat paie OCTOBRE 2024'!P13</f>
        <v>0</v>
      </c>
      <c r="D370" s="42"/>
      <c r="E370" s="24"/>
      <c r="G370" s="44" t="s">
        <v>41</v>
      </c>
      <c r="H370" s="42"/>
      <c r="I370" s="41">
        <f>C370</f>
        <v>0</v>
      </c>
      <c r="J370" s="42"/>
      <c r="K370" s="24"/>
    </row>
    <row r="371" ht="20.25" customHeight="1" spans="1:11" x14ac:dyDescent="0.25">
      <c r="A371" s="44" t="s">
        <v>42</v>
      </c>
      <c r="B371" s="42"/>
      <c r="C371" s="41">
        <f>'Etat paie OCTOBRE 2024'!Q13</f>
        <v>100000</v>
      </c>
      <c r="D371" s="42"/>
      <c r="E371" s="24"/>
      <c r="G371" s="44" t="s">
        <v>42</v>
      </c>
      <c r="H371" s="42"/>
      <c r="I371" s="41">
        <f>C371</f>
        <v>100000</v>
      </c>
      <c r="J371" s="42"/>
      <c r="K371" s="24"/>
    </row>
    <row r="372" ht="20.25" customHeight="1" spans="1:11" x14ac:dyDescent="0.25">
      <c r="A372" s="39" t="s">
        <v>44</v>
      </c>
      <c r="B372" s="42"/>
      <c r="C372" s="41">
        <f>'Etat paie OCTOBRE 2024'!N13</f>
        <v>0</v>
      </c>
      <c r="D372" s="42"/>
      <c r="E372" s="24"/>
      <c r="G372" s="43" t="s">
        <v>44</v>
      </c>
      <c r="H372" s="42"/>
      <c r="I372" s="41">
        <f>C372</f>
        <v>0</v>
      </c>
      <c r="J372" s="42"/>
      <c r="K372" s="24"/>
    </row>
    <row r="373" ht="20.25" customHeight="1" spans="1:11" x14ac:dyDescent="0.25">
      <c r="A373" s="39" t="s">
        <v>46</v>
      </c>
      <c r="B373" s="42"/>
      <c r="C373" s="41">
        <f>'Etat paie OCTOBRE 2024'!M13</f>
        <v>0</v>
      </c>
      <c r="D373" s="42"/>
      <c r="E373" s="24"/>
      <c r="G373" s="43" t="s">
        <v>46</v>
      </c>
      <c r="H373" s="42"/>
      <c r="I373" s="41">
        <f>C373</f>
        <v>0</v>
      </c>
      <c r="J373" s="42"/>
      <c r="K373" s="24"/>
    </row>
    <row r="374" ht="20.25" customHeight="1" spans="1:11" x14ac:dyDescent="0.25">
      <c r="A374" s="46" t="s">
        <v>47</v>
      </c>
      <c r="B374" s="42"/>
      <c r="C374" s="41"/>
      <c r="D374" s="41">
        <f>C383*1%</f>
        <v>5456</v>
      </c>
      <c r="E374" s="24"/>
      <c r="G374" s="47" t="s">
        <v>47</v>
      </c>
      <c r="H374" s="42"/>
      <c r="I374" s="41"/>
      <c r="J374" s="41">
        <f>I383*1%</f>
        <v>5456</v>
      </c>
      <c r="K374" s="24"/>
    </row>
    <row r="375" ht="20.25" customHeight="1" spans="1:11" x14ac:dyDescent="0.25">
      <c r="A375" s="46" t="s">
        <v>48</v>
      </c>
      <c r="B375" s="42"/>
      <c r="C375" s="41"/>
      <c r="D375" s="41">
        <f>+C383*1%</f>
        <v>5456</v>
      </c>
      <c r="E375" s="24"/>
      <c r="G375" s="47" t="s">
        <v>48</v>
      </c>
      <c r="H375" s="42"/>
      <c r="I375" s="41"/>
      <c r="J375" s="41">
        <f>+I383*1%</f>
        <v>5456</v>
      </c>
      <c r="K375" s="24"/>
    </row>
    <row r="376" ht="20.25" customHeight="1" spans="1:11" x14ac:dyDescent="0.25">
      <c r="A376" s="46" t="s">
        <v>49</v>
      </c>
      <c r="B376" s="41">
        <f>+C383-D374-D375</f>
        <v>534688</v>
      </c>
      <c r="C376" s="41"/>
      <c r="D376" s="42"/>
      <c r="E376" s="24"/>
      <c r="G376" s="47" t="s">
        <v>49</v>
      </c>
      <c r="H376" s="41">
        <f>+I383-J374-J375</f>
        <v>534688</v>
      </c>
      <c r="I376" s="41"/>
      <c r="J376" s="42"/>
      <c r="K376" s="24"/>
    </row>
    <row r="377" ht="20.25" customHeight="1" spans="1:11" x14ac:dyDescent="0.25">
      <c r="A377" s="46" t="s">
        <v>50</v>
      </c>
      <c r="B377" s="41">
        <f>'Etat paie OCTOBRE 2024'!Z13+'Etat paie OCTOBRE 2024'!X13</f>
        <v>17703.2</v>
      </c>
      <c r="C377" s="41"/>
      <c r="D377" s="42"/>
      <c r="E377" s="24"/>
      <c r="G377" s="47" t="s">
        <v>50</v>
      </c>
      <c r="H377" s="41">
        <f>B377</f>
        <v>17703.2</v>
      </c>
      <c r="I377" s="41"/>
      <c r="J377" s="42"/>
      <c r="K377" s="24"/>
    </row>
    <row r="378" ht="20.25" customHeight="1" spans="1:11" x14ac:dyDescent="0.25">
      <c r="A378" s="46" t="s">
        <v>51</v>
      </c>
      <c r="B378" s="41">
        <v>2</v>
      </c>
      <c r="C378" s="41">
        <f>'Etat paie OCTOBRE 2024'!X13</f>
        <v>4000</v>
      </c>
      <c r="D378" s="42"/>
      <c r="E378" s="24"/>
      <c r="G378" s="47" t="s">
        <v>51</v>
      </c>
      <c r="H378" s="41">
        <f>B378</f>
        <v>2</v>
      </c>
      <c r="I378" s="41">
        <f>C378</f>
        <v>4000</v>
      </c>
      <c r="J378" s="42"/>
      <c r="K378" s="24"/>
    </row>
    <row r="379" ht="20.25" customHeight="1" spans="1:11" x14ac:dyDescent="0.25">
      <c r="A379" s="46" t="s">
        <v>52</v>
      </c>
      <c r="B379" s="42"/>
      <c r="C379" s="41"/>
      <c r="D379" s="41">
        <f>B377-C378</f>
        <v>13703.2</v>
      </c>
      <c r="E379" s="24"/>
      <c r="G379" s="47" t="s">
        <v>52</v>
      </c>
      <c r="H379" s="42"/>
      <c r="I379" s="41"/>
      <c r="J379" s="41">
        <f>D379</f>
        <v>13703.2</v>
      </c>
      <c r="K379" s="24"/>
    </row>
    <row r="380" ht="18.6" customHeight="1" spans="1:11" x14ac:dyDescent="0.25">
      <c r="A380" s="46" t="s">
        <v>53</v>
      </c>
      <c r="B380" s="42"/>
      <c r="C380" s="41"/>
      <c r="D380" s="41">
        <f>'Etat paie OCTOBRE 2024'!Y13</f>
        <v>0</v>
      </c>
      <c r="E380" s="24"/>
      <c r="G380" s="47" t="s">
        <v>53</v>
      </c>
      <c r="H380" s="42"/>
      <c r="I380" s="41"/>
      <c r="J380" s="41">
        <f>D380</f>
        <v>0</v>
      </c>
      <c r="K380" s="24">
        <f>E380</f>
        <v>0</v>
      </c>
    </row>
    <row r="381" ht="18.6" customHeight="1" spans="1:11" x14ac:dyDescent="0.25">
      <c r="A381" s="46" t="s">
        <v>54</v>
      </c>
      <c r="B381" s="42"/>
      <c r="C381" s="41"/>
      <c r="D381" s="41">
        <f>'Etat paie OCTOBRE 2024'!AA13</f>
        <v>0</v>
      </c>
      <c r="E381" s="24"/>
      <c r="G381" s="47" t="str">
        <f>A381</f>
        <v>Remboursement</v>
      </c>
      <c r="H381" s="42"/>
      <c r="I381" s="41"/>
      <c r="J381" s="41">
        <f>D381</f>
        <v>0</v>
      </c>
      <c r="K381" s="24"/>
    </row>
    <row r="382" ht="20.25" customHeight="1" spans="1:11" x14ac:dyDescent="0.25">
      <c r="A382" s="49" t="s">
        <v>55</v>
      </c>
      <c r="B382" s="50"/>
      <c r="C382" s="51"/>
      <c r="D382" s="51">
        <f>'Etat paie OCTOBRE 2024'!AB13</f>
        <v>0</v>
      </c>
      <c r="E382" s="24"/>
      <c r="G382" s="52" t="str">
        <f>A382</f>
        <v>Réajustement</v>
      </c>
      <c r="H382" s="50"/>
      <c r="I382" s="51"/>
      <c r="J382" s="51">
        <f>D382</f>
        <v>0</v>
      </c>
      <c r="K382" s="67">
        <f>E382</f>
        <v>0</v>
      </c>
    </row>
    <row r="383" ht="20.25" customHeight="1" spans="1:11" x14ac:dyDescent="0.25">
      <c r="A383" s="53" t="s">
        <v>56</v>
      </c>
      <c r="B383" s="54" t="s">
        <v>57</v>
      </c>
      <c r="C383" s="36">
        <f>SUM(C357:C376)</f>
        <v>545600</v>
      </c>
      <c r="D383" s="55">
        <f>SUM(D374:D382)</f>
        <v>24615.2</v>
      </c>
      <c r="E383" s="24"/>
      <c r="G383" s="56" t="str">
        <f>A383</f>
        <v>RÈGLEMENT PAR:</v>
      </c>
      <c r="H383" s="54" t="s">
        <v>57</v>
      </c>
      <c r="I383" s="36">
        <f>SUM(I357:I376)</f>
        <v>545600</v>
      </c>
      <c r="J383" s="55">
        <f>SUM(J374:J382)</f>
        <v>24615.2</v>
      </c>
      <c r="K383" s="24"/>
    </row>
    <row r="384" ht="20.25" customHeight="1" spans="1:11" x14ac:dyDescent="0.25">
      <c r="A384" s="57" t="s">
        <v>58</v>
      </c>
      <c r="B384" s="14"/>
      <c r="C384" s="42"/>
      <c r="D384" s="58"/>
      <c r="E384" s="24"/>
      <c r="G384" s="59" t="s">
        <v>58</v>
      </c>
      <c r="H384" s="14"/>
      <c r="I384" s="42"/>
      <c r="J384" s="58"/>
      <c r="K384" s="24"/>
    </row>
    <row r="385" ht="20.25" customHeight="1" spans="1:11" x14ac:dyDescent="0.25">
      <c r="A385" s="57" t="s">
        <v>135</v>
      </c>
      <c r="B385" s="14"/>
      <c r="C385" s="42"/>
      <c r="D385" s="58"/>
      <c r="E385" s="24"/>
      <c r="G385" s="59" t="s">
        <v>136</v>
      </c>
      <c r="H385" s="14"/>
      <c r="I385" s="42"/>
      <c r="J385" s="58"/>
      <c r="K385" s="24"/>
    </row>
    <row r="386" ht="20.25" customHeight="1" spans="1:11" x14ac:dyDescent="0.25">
      <c r="A386" s="57" t="str">
        <f>A46</f>
        <v>Espèce du:</v>
      </c>
      <c r="B386" s="14"/>
      <c r="C386" s="42"/>
      <c r="D386" s="58"/>
      <c r="E386" s="24"/>
      <c r="G386" s="59" t="str">
        <f>A46</f>
        <v>Espèce du:</v>
      </c>
      <c r="H386" s="14"/>
      <c r="I386" s="42"/>
      <c r="J386" s="58"/>
      <c r="K386" s="24"/>
    </row>
    <row r="387" ht="17.1" customHeight="1" spans="1:11" x14ac:dyDescent="0.25">
      <c r="A387" s="57"/>
      <c r="B387" s="60" t="s">
        <v>61</v>
      </c>
      <c r="C387" s="61">
        <f>IF((C383-D383)&gt;=0,ROUND(FLOOR((C383-D383),0.01),-2),ROUND(FLOOR((C383-D383),-0.01),-2))</f>
        <v>521000</v>
      </c>
      <c r="D387" s="58"/>
      <c r="E387" s="24"/>
      <c r="G387" s="59"/>
      <c r="H387" s="60" t="s">
        <v>61</v>
      </c>
      <c r="I387" s="61">
        <f>IF((I383-J383)&gt;=0,ROUND(FLOOR((I383-J383),0.01),-2),ROUND(FLOOR((I383-J383),-0.01),-2))</f>
        <v>521000</v>
      </c>
      <c r="J387" s="58"/>
      <c r="K387" s="24"/>
    </row>
    <row r="388" ht="15" customHeight="1" spans="1:11" x14ac:dyDescent="0.25">
      <c r="A388" s="62" t="s">
        <v>62</v>
      </c>
      <c r="B388" s="63">
        <v>28</v>
      </c>
      <c r="C388" s="61"/>
      <c r="D388" s="58"/>
      <c r="E388" s="24"/>
      <c r="G388" s="59" t="str">
        <f>A388</f>
        <v>Congé restant (en jours)</v>
      </c>
      <c r="H388" s="63">
        <f>B388</f>
        <v>28</v>
      </c>
      <c r="I388" s="61"/>
      <c r="J388" s="58"/>
      <c r="K388" s="24"/>
    </row>
    <row r="389" ht="15.75" customHeight="1" spans="1:11" x14ac:dyDescent="0.25">
      <c r="A389" s="64" t="s">
        <v>78</v>
      </c>
      <c r="B389" s="65">
        <v>5.5</v>
      </c>
      <c r="C389" s="66"/>
      <c r="D389" s="58"/>
      <c r="E389" s="67"/>
      <c r="G389" s="68" t="str">
        <f>+A389</f>
        <v>Congé ouvert pour 2024:</v>
      </c>
      <c r="H389" s="65">
        <f>B389</f>
        <v>5.5</v>
      </c>
      <c r="I389" s="66"/>
      <c r="J389" s="58"/>
      <c r="K389" s="67"/>
    </row>
    <row r="390" ht="13.8" customHeight="1" spans="1:11" x14ac:dyDescent="0.25">
      <c r="A390" s="69"/>
      <c r="B390" s="70"/>
      <c r="C390" s="71"/>
      <c r="D390" s="72"/>
      <c r="E390" s="24"/>
      <c r="G390" s="73"/>
      <c r="H390" s="70"/>
      <c r="I390" s="71"/>
      <c r="J390" s="72"/>
      <c r="K390" s="24"/>
    </row>
    <row r="391" ht="13.8" customHeight="1" spans="1:11" x14ac:dyDescent="0.25">
      <c r="A391" s="1" t="s">
        <v>64</v>
      </c>
      <c r="B391" s="58"/>
      <c r="C391" s="74" t="s">
        <v>65</v>
      </c>
      <c r="E391" s="24"/>
      <c r="G391" s="75" t="s">
        <v>64</v>
      </c>
      <c r="H391" s="58"/>
      <c r="I391" s="74" t="s">
        <v>65</v>
      </c>
      <c r="K391" s="24"/>
    </row>
    <row r="392" ht="13.8" customHeight="1" spans="2:11" x14ac:dyDescent="0.25">
      <c r="B392" s="58"/>
      <c r="C392" s="74"/>
      <c r="E392" s="24"/>
      <c r="G392" s="75"/>
      <c r="H392" s="58"/>
      <c r="I392" s="74"/>
      <c r="K392" s="24"/>
    </row>
    <row r="393" ht="13.8" customHeight="1" spans="2:11" x14ac:dyDescent="0.25">
      <c r="B393" s="58"/>
      <c r="C393" s="74"/>
      <c r="E393" s="24"/>
      <c r="G393" s="75"/>
      <c r="H393" s="58"/>
      <c r="I393" s="74"/>
      <c r="K393" s="24"/>
    </row>
    <row r="394" ht="13.8" customHeight="1" spans="2:11" x14ac:dyDescent="0.25">
      <c r="B394" s="58"/>
      <c r="C394" s="74"/>
      <c r="E394" s="24"/>
      <c r="G394" s="75"/>
      <c r="H394" s="58"/>
      <c r="I394" s="74"/>
      <c r="K394" s="24"/>
    </row>
    <row r="395" ht="13.8" customHeight="1" spans="1:11" x14ac:dyDescent="0.25">
      <c r="A395" s="76"/>
      <c r="B395" s="77"/>
      <c r="C395" s="78"/>
      <c r="D395" s="26"/>
      <c r="E395" s="28"/>
      <c r="G395" s="79"/>
      <c r="H395" s="77"/>
      <c r="I395" s="78"/>
      <c r="J395" s="26"/>
      <c r="K395" s="28"/>
    </row>
    <row r="406" ht="13.8" customHeight="1" spans="1:258" s="6" customFormat="1" x14ac:dyDescent="0.25">
      <c r="A406" s="1"/>
      <c r="B406" s="2"/>
      <c r="C406" s="2"/>
      <c r="D406" s="2"/>
      <c r="E406" s="3"/>
      <c r="F406" s="2"/>
      <c r="G406" s="2"/>
      <c r="H406" s="2"/>
      <c r="I406" s="2"/>
      <c r="J406" s="2"/>
      <c r="K406" s="3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1"/>
    </row>
    <row r="410" ht="13.8" customHeight="1" spans="257:257" x14ac:dyDescent="0.25">
      <c r="IW410" s="86"/>
    </row>
    <row r="411" ht="13.8" customHeight="1" spans="257:257" x14ac:dyDescent="0.25">
      <c r="IW411" s="86"/>
    </row>
    <row r="458" ht="13.8" customHeight="1" spans="1:258" s="6" customFormat="1" x14ac:dyDescent="0.25">
      <c r="A458" s="1"/>
      <c r="B458" s="2"/>
      <c r="C458" s="2"/>
      <c r="D458" s="2"/>
      <c r="E458" s="3"/>
      <c r="F458" s="2"/>
      <c r="G458" s="2"/>
      <c r="H458" s="2"/>
      <c r="I458" s="2"/>
      <c r="J458" s="2"/>
      <c r="K458" s="3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1"/>
    </row>
    <row r="462" ht="13.8" customHeight="1" spans="257:257" x14ac:dyDescent="0.25">
      <c r="IW462" s="86"/>
    </row>
    <row r="463" ht="13.8" customHeight="1" spans="257:257" x14ac:dyDescent="0.25">
      <c r="IW463" s="86"/>
    </row>
    <row r="510" ht="13.8" customHeight="1" spans="1:258" s="6" customFormat="1" x14ac:dyDescent="0.25">
      <c r="A510" s="1"/>
      <c r="B510" s="2"/>
      <c r="C510" s="2"/>
      <c r="D510" s="2"/>
      <c r="E510" s="3"/>
      <c r="F510" s="2"/>
      <c r="G510" s="2"/>
      <c r="H510" s="2"/>
      <c r="I510" s="2"/>
      <c r="J510" s="2"/>
      <c r="K510" s="3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1"/>
    </row>
    <row r="514" ht="13.8" customHeight="1" spans="257:257" x14ac:dyDescent="0.25">
      <c r="IW514" s="86"/>
    </row>
    <row r="515" ht="13.8" customHeight="1" spans="257:257" x14ac:dyDescent="0.25">
      <c r="IW515" s="86"/>
    </row>
    <row r="562" ht="13.8" customHeight="1" spans="1:258" s="6" customFormat="1" x14ac:dyDescent="0.25">
      <c r="A562" s="1"/>
      <c r="B562" s="2"/>
      <c r="C562" s="2"/>
      <c r="D562" s="2"/>
      <c r="E562" s="3"/>
      <c r="F562" s="2"/>
      <c r="G562" s="2"/>
      <c r="H562" s="2"/>
      <c r="I562" s="2"/>
      <c r="J562" s="2"/>
      <c r="K562" s="3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1"/>
    </row>
    <row r="567" ht="13.8" customHeight="1" spans="257:257" x14ac:dyDescent="0.25">
      <c r="IW567" s="86"/>
    </row>
    <row r="614" ht="13.8" customHeight="1" spans="1:258" s="6" customFormat="1" x14ac:dyDescent="0.25">
      <c r="A614" s="1"/>
      <c r="B614" s="2"/>
      <c r="C614" s="2"/>
      <c r="D614" s="2"/>
      <c r="E614" s="3"/>
      <c r="F614" s="2"/>
      <c r="G614" s="2"/>
      <c r="H614" s="2"/>
      <c r="I614" s="2"/>
      <c r="J614" s="2"/>
      <c r="K614" s="3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1"/>
    </row>
    <row r="618" ht="13.8" customHeight="1" spans="257:257" x14ac:dyDescent="0.25">
      <c r="IW618" s="86"/>
    </row>
    <row r="619" ht="13.8" customHeight="1" spans="257:257" x14ac:dyDescent="0.25">
      <c r="IW619" s="86"/>
    </row>
    <row r="666" ht="13.8" customHeight="1" spans="1:258" s="6" customFormat="1" x14ac:dyDescent="0.25">
      <c r="A666" s="1"/>
      <c r="B666" s="2"/>
      <c r="C666" s="2"/>
      <c r="D666" s="2"/>
      <c r="E666" s="3"/>
      <c r="F666" s="2"/>
      <c r="G666" s="2"/>
      <c r="H666" s="2"/>
      <c r="I666" s="2"/>
      <c r="J666" s="2"/>
      <c r="K666" s="3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1"/>
    </row>
    <row r="671" ht="13.8" customHeight="1" spans="257:257" x14ac:dyDescent="0.25">
      <c r="IW671" s="86"/>
    </row>
    <row r="719" ht="13.8" customHeight="1" spans="1:258" s="6" customFormat="1" x14ac:dyDescent="0.25">
      <c r="A719" s="1"/>
      <c r="B719" s="2"/>
      <c r="C719" s="2"/>
      <c r="D719" s="2"/>
      <c r="E719" s="3"/>
      <c r="F719" s="2"/>
      <c r="G719" s="2"/>
      <c r="H719" s="2"/>
      <c r="I719" s="2"/>
      <c r="J719" s="2"/>
      <c r="K719" s="3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1"/>
    </row>
    <row r="722" ht="13.8" customHeight="1" spans="257:257" x14ac:dyDescent="0.25">
      <c r="IW722" s="86"/>
    </row>
    <row r="723" ht="13.8" customHeight="1" spans="257:257" x14ac:dyDescent="0.25">
      <c r="IW723" s="86"/>
    </row>
    <row r="772" ht="13.8" customHeight="1" spans="1:258" s="6" customFormat="1" x14ac:dyDescent="0.25">
      <c r="A772" s="1"/>
      <c r="B772" s="2"/>
      <c r="C772" s="2"/>
      <c r="D772" s="2"/>
      <c r="E772" s="3"/>
      <c r="F772" s="2"/>
      <c r="G772" s="2"/>
      <c r="H772" s="2"/>
      <c r="I772" s="2"/>
      <c r="J772" s="2"/>
      <c r="K772" s="3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1"/>
    </row>
    <row r="774" ht="13.8" customHeight="1" spans="257:257" x14ac:dyDescent="0.25">
      <c r="IW774" s="86"/>
    </row>
    <row r="775" ht="13.8" customHeight="1" spans="257:257" x14ac:dyDescent="0.25">
      <c r="IW775" s="86"/>
    </row>
    <row r="825" ht="13.8" customHeight="1" spans="1:258" s="6" customFormat="1" x14ac:dyDescent="0.25">
      <c r="A825" s="1"/>
      <c r="B825" s="2"/>
      <c r="C825" s="2"/>
      <c r="D825" s="2"/>
      <c r="E825" s="3"/>
      <c r="F825" s="2"/>
      <c r="G825" s="2"/>
      <c r="H825" s="2"/>
      <c r="I825" s="2"/>
      <c r="J825" s="2"/>
      <c r="K825" s="3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1"/>
    </row>
    <row r="827" ht="13.8" customHeight="1" spans="257:257" x14ac:dyDescent="0.25">
      <c r="IW827" s="86"/>
    </row>
    <row r="877" ht="13.8" customHeight="1" spans="1:258" s="6" customFormat="1" x14ac:dyDescent="0.25">
      <c r="A877" s="1"/>
      <c r="B877" s="2"/>
      <c r="C877" s="2"/>
      <c r="D877" s="2"/>
      <c r="E877" s="3"/>
      <c r="F877" s="2"/>
      <c r="G877" s="2"/>
      <c r="H877" s="2"/>
      <c r="I877" s="2"/>
      <c r="J877" s="2"/>
      <c r="K877" s="3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1"/>
    </row>
    <row r="931" ht="13.8" customHeight="1" spans="1:258" s="6" customFormat="1" x14ac:dyDescent="0.25">
      <c r="A931" s="1"/>
      <c r="B931" s="2"/>
      <c r="C931" s="2"/>
      <c r="D931" s="2"/>
      <c r="E931" s="3"/>
      <c r="F931" s="2"/>
      <c r="G931" s="2"/>
      <c r="H931" s="2"/>
      <c r="I931" s="2"/>
      <c r="J931" s="2"/>
      <c r="K931" s="3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1"/>
    </row>
    <row r="984" ht="13.8" customHeight="1" spans="1:258" s="6" customFormat="1" x14ac:dyDescent="0.25">
      <c r="A984" s="1"/>
      <c r="B984" s="2"/>
      <c r="C984" s="2"/>
      <c r="D984" s="2"/>
      <c r="E984" s="3"/>
      <c r="F984" s="2"/>
      <c r="G984" s="2"/>
      <c r="H984" s="2"/>
      <c r="I984" s="2"/>
      <c r="J984" s="2"/>
      <c r="K984" s="3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1"/>
    </row>
    <row r="1037" ht="13.8" customHeight="1" spans="1:258" s="6" customFormat="1" x14ac:dyDescent="0.25">
      <c r="A1037" s="1"/>
      <c r="B1037" s="2"/>
      <c r="C1037" s="2"/>
      <c r="D1037" s="2"/>
      <c r="E1037" s="3"/>
      <c r="F1037" s="2"/>
      <c r="G1037" s="2"/>
      <c r="H1037" s="2"/>
      <c r="I1037" s="2"/>
      <c r="J1037" s="2"/>
      <c r="K1037" s="3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1"/>
    </row>
    <row r="1081" ht="13.8" customHeight="1" spans="1:258" s="87" customFormat="1" x14ac:dyDescent="0.25">
      <c r="A1081" s="1"/>
      <c r="B1081" s="2"/>
      <c r="C1081" s="2"/>
      <c r="D1081" s="2"/>
      <c r="E1081" s="3"/>
      <c r="F1081" s="2"/>
      <c r="G1081" s="2"/>
      <c r="H1081" s="2"/>
      <c r="I1081" s="2"/>
      <c r="J1081" s="2"/>
      <c r="K1081" s="3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1"/>
    </row>
    <row r="1082" ht="13.8" customHeight="1" spans="1:258" s="87" customFormat="1" x14ac:dyDescent="0.25">
      <c r="A1082" s="1"/>
      <c r="B1082" s="2"/>
      <c r="C1082" s="2"/>
      <c r="D1082" s="2"/>
      <c r="E1082" s="3"/>
      <c r="F1082" s="2"/>
      <c r="G1082" s="2"/>
      <c r="H1082" s="2"/>
      <c r="I1082" s="2"/>
      <c r="J1082" s="2"/>
      <c r="K1082" s="3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1"/>
    </row>
    <row r="1083" ht="13.8" customHeight="1" spans="1:258" s="87" customFormat="1" x14ac:dyDescent="0.25">
      <c r="A1083" s="1"/>
      <c r="B1083" s="2"/>
      <c r="C1083" s="2"/>
      <c r="D1083" s="2"/>
      <c r="E1083" s="3"/>
      <c r="F1083" s="2"/>
      <c r="G1083" s="2"/>
      <c r="H1083" s="2"/>
      <c r="I1083" s="2"/>
      <c r="J1083" s="2"/>
      <c r="K1083" s="3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1"/>
    </row>
    <row r="1084" ht="13.8" customHeight="1" spans="1:258" s="87" customFormat="1" x14ac:dyDescent="0.25">
      <c r="A1084" s="1"/>
      <c r="B1084" s="2"/>
      <c r="C1084" s="2"/>
      <c r="D1084" s="2"/>
      <c r="E1084" s="3"/>
      <c r="F1084" s="2"/>
      <c r="G1084" s="2"/>
      <c r="H1084" s="2"/>
      <c r="I1084" s="2"/>
      <c r="J1084" s="2"/>
      <c r="K1084" s="3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1"/>
    </row>
    <row r="1085" ht="13.8" customHeight="1" spans="1:258" s="87" customFormat="1" x14ac:dyDescent="0.25">
      <c r="A1085" s="1"/>
      <c r="B1085" s="2"/>
      <c r="C1085" s="2"/>
      <c r="D1085" s="2"/>
      <c r="E1085" s="3"/>
      <c r="F1085" s="2"/>
      <c r="G1085" s="2"/>
      <c r="H1085" s="2"/>
      <c r="I1085" s="2"/>
      <c r="J1085" s="2"/>
      <c r="K1085" s="3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1"/>
    </row>
    <row r="1086" ht="13.8" customHeight="1" spans="1:258" s="87" customFormat="1" x14ac:dyDescent="0.25">
      <c r="A1086" s="1"/>
      <c r="B1086" s="2"/>
      <c r="C1086" s="2"/>
      <c r="D1086" s="2"/>
      <c r="E1086" s="3"/>
      <c r="F1086" s="2"/>
      <c r="G1086" s="2"/>
      <c r="H1086" s="2"/>
      <c r="I1086" s="2"/>
      <c r="J1086" s="2"/>
      <c r="K1086" s="3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1"/>
    </row>
    <row r="1087" ht="13.8" customHeight="1" spans="1:258" s="87" customFormat="1" x14ac:dyDescent="0.25">
      <c r="A1087" s="1"/>
      <c r="B1087" s="2"/>
      <c r="C1087" s="2"/>
      <c r="D1087" s="2"/>
      <c r="E1087" s="3"/>
      <c r="F1087" s="2"/>
      <c r="G1087" s="2"/>
      <c r="H1087" s="2"/>
      <c r="I1087" s="2"/>
      <c r="J1087" s="2"/>
      <c r="K1087" s="3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1"/>
    </row>
    <row r="1088" ht="13.8" customHeight="1" spans="1:258" s="87" customFormat="1" x14ac:dyDescent="0.25">
      <c r="A1088" s="1"/>
      <c r="B1088" s="2"/>
      <c r="C1088" s="2"/>
      <c r="D1088" s="2"/>
      <c r="E1088" s="3"/>
      <c r="F1088" s="2"/>
      <c r="G1088" s="2"/>
      <c r="H1088" s="2"/>
      <c r="I1088" s="2"/>
      <c r="J1088" s="2"/>
      <c r="K1088" s="3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1"/>
    </row>
    <row r="1089" ht="13.8" customHeight="1" spans="1:258" s="88" customFormat="1" x14ac:dyDescent="0.25">
      <c r="A1089" s="1"/>
      <c r="B1089" s="2"/>
      <c r="C1089" s="2"/>
      <c r="D1089" s="2"/>
      <c r="E1089" s="3"/>
      <c r="F1089" s="2"/>
      <c r="G1089" s="2"/>
      <c r="H1089" s="2"/>
      <c r="I1089" s="2"/>
      <c r="J1089" s="2"/>
      <c r="K1089" s="3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1"/>
    </row>
    <row r="1090" ht="13.8" customHeight="1" spans="1:258" s="87" customFormat="1" x14ac:dyDescent="0.25">
      <c r="A1090" s="1"/>
      <c r="B1090" s="2"/>
      <c r="C1090" s="2"/>
      <c r="D1090" s="2"/>
      <c r="E1090" s="3"/>
      <c r="F1090" s="2"/>
      <c r="G1090" s="2"/>
      <c r="H1090" s="2"/>
      <c r="I1090" s="2"/>
      <c r="J1090" s="2"/>
      <c r="K1090" s="3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1"/>
    </row>
    <row r="1091" ht="13.8" customHeight="1" spans="1:258" s="87" customFormat="1" x14ac:dyDescent="0.25">
      <c r="A1091" s="1"/>
      <c r="B1091" s="2"/>
      <c r="C1091" s="2"/>
      <c r="D1091" s="2"/>
      <c r="E1091" s="3"/>
      <c r="F1091" s="2"/>
      <c r="G1091" s="2"/>
      <c r="H1091" s="2"/>
      <c r="I1091" s="2"/>
      <c r="J1091" s="2"/>
      <c r="K1091" s="3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1"/>
    </row>
    <row r="1092" ht="13.8" customHeight="1" spans="1:258" s="87" customFormat="1" x14ac:dyDescent="0.25">
      <c r="A1092" s="1"/>
      <c r="B1092" s="2"/>
      <c r="C1092" s="2"/>
      <c r="D1092" s="2"/>
      <c r="E1092" s="3"/>
      <c r="F1092" s="2"/>
      <c r="G1092" s="2"/>
      <c r="H1092" s="2"/>
      <c r="I1092" s="2"/>
      <c r="J1092" s="2"/>
      <c r="K1092" s="3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1"/>
    </row>
    <row r="1093" ht="13.8" customHeight="1" spans="1:258" s="87" customFormat="1" x14ac:dyDescent="0.25">
      <c r="A1093" s="1"/>
      <c r="B1093" s="2"/>
      <c r="C1093" s="2"/>
      <c r="D1093" s="2"/>
      <c r="E1093" s="3"/>
      <c r="F1093" s="2"/>
      <c r="G1093" s="2"/>
      <c r="H1093" s="2"/>
      <c r="I1093" s="2"/>
      <c r="J1093" s="2"/>
      <c r="K1093" s="3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1"/>
    </row>
    <row r="1094" ht="13.8" customHeight="1" spans="1:258" s="87" customFormat="1" x14ac:dyDescent="0.25">
      <c r="A1094" s="1"/>
      <c r="B1094" s="2"/>
      <c r="C1094" s="2"/>
      <c r="D1094" s="2"/>
      <c r="E1094" s="3"/>
      <c r="F1094" s="2"/>
      <c r="G1094" s="2"/>
      <c r="H1094" s="2"/>
      <c r="I1094" s="2"/>
      <c r="J1094" s="2"/>
      <c r="K1094" s="3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1"/>
    </row>
    <row r="1095" ht="13.8" customHeight="1" spans="1:258" s="87" customFormat="1" x14ac:dyDescent="0.25">
      <c r="A1095" s="1"/>
      <c r="B1095" s="2"/>
      <c r="C1095" s="2"/>
      <c r="D1095" s="2"/>
      <c r="E1095" s="3"/>
      <c r="F1095" s="2"/>
      <c r="G1095" s="2"/>
      <c r="H1095" s="2"/>
      <c r="I1095" s="2"/>
      <c r="J1095" s="2"/>
      <c r="K1095" s="3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1"/>
    </row>
    <row r="1096" ht="13.8" customHeight="1" spans="1:258" s="87" customFormat="1" x14ac:dyDescent="0.25">
      <c r="A1096" s="1"/>
      <c r="B1096" s="2"/>
      <c r="C1096" s="2"/>
      <c r="D1096" s="2"/>
      <c r="E1096" s="3"/>
      <c r="F1096" s="2"/>
      <c r="G1096" s="2"/>
      <c r="H1096" s="2"/>
      <c r="I1096" s="2"/>
      <c r="J1096" s="2"/>
      <c r="K1096" s="3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1"/>
    </row>
    <row r="1097" ht="13.8" customHeight="1" spans="1:258" s="87" customFormat="1" x14ac:dyDescent="0.25">
      <c r="A1097" s="1"/>
      <c r="B1097" s="2"/>
      <c r="C1097" s="2"/>
      <c r="D1097" s="2"/>
      <c r="E1097" s="3"/>
      <c r="F1097" s="2"/>
      <c r="G1097" s="2"/>
      <c r="H1097" s="2"/>
      <c r="I1097" s="2"/>
      <c r="J1097" s="2"/>
      <c r="K1097" s="3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1"/>
    </row>
    <row r="1098" ht="13.8" customHeight="1" spans="1:258" s="87" customFormat="1" x14ac:dyDescent="0.25">
      <c r="A1098" s="1"/>
      <c r="B1098" s="2"/>
      <c r="C1098" s="2"/>
      <c r="D1098" s="2"/>
      <c r="E1098" s="3"/>
      <c r="F1098" s="2"/>
      <c r="G1098" s="2"/>
      <c r="H1098" s="2"/>
      <c r="I1098" s="2"/>
      <c r="J1098" s="2"/>
      <c r="K1098" s="3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1"/>
    </row>
    <row r="1099" ht="13.8" customHeight="1" spans="1:258" s="87" customFormat="1" x14ac:dyDescent="0.25">
      <c r="A1099" s="1"/>
      <c r="B1099" s="2"/>
      <c r="C1099" s="2"/>
      <c r="D1099" s="2"/>
      <c r="E1099" s="3"/>
      <c r="F1099" s="2"/>
      <c r="G1099" s="2"/>
      <c r="H1099" s="2"/>
      <c r="I1099" s="2"/>
      <c r="J1099" s="2"/>
      <c r="K1099" s="3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1"/>
    </row>
    <row r="1100" ht="13.8" customHeight="1" spans="1:258" s="87" customFormat="1" x14ac:dyDescent="0.25">
      <c r="A1100" s="1"/>
      <c r="B1100" s="2"/>
      <c r="C1100" s="2"/>
      <c r="D1100" s="2"/>
      <c r="E1100" s="3"/>
      <c r="F1100" s="2"/>
      <c r="G1100" s="2"/>
      <c r="H1100" s="2"/>
      <c r="I1100" s="2"/>
      <c r="J1100" s="2"/>
      <c r="K1100" s="3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1"/>
    </row>
    <row r="1101" ht="13.8" customHeight="1" spans="1:258" s="87" customFormat="1" x14ac:dyDescent="0.25">
      <c r="A1101" s="1"/>
      <c r="B1101" s="2"/>
      <c r="C1101" s="2"/>
      <c r="D1101" s="2"/>
      <c r="E1101" s="3"/>
      <c r="F1101" s="2"/>
      <c r="G1101" s="2"/>
      <c r="H1101" s="2"/>
      <c r="I1101" s="2"/>
      <c r="J1101" s="2"/>
      <c r="K1101" s="3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1"/>
    </row>
    <row r="1102" ht="13.8" customHeight="1" spans="1:258" s="87" customFormat="1" x14ac:dyDescent="0.25">
      <c r="A1102" s="1"/>
      <c r="B1102" s="2"/>
      <c r="C1102" s="2"/>
      <c r="D1102" s="2"/>
      <c r="E1102" s="3"/>
      <c r="F1102" s="2"/>
      <c r="G1102" s="2"/>
      <c r="H1102" s="2"/>
      <c r="I1102" s="2"/>
      <c r="J1102" s="2"/>
      <c r="K1102" s="3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1"/>
    </row>
    <row r="1103" ht="13.8" customHeight="1" spans="1:258" s="87" customFormat="1" x14ac:dyDescent="0.25">
      <c r="A1103" s="1"/>
      <c r="B1103" s="2"/>
      <c r="C1103" s="2"/>
      <c r="D1103" s="2"/>
      <c r="E1103" s="3"/>
      <c r="F1103" s="2"/>
      <c r="G1103" s="2"/>
      <c r="H1103" s="2"/>
      <c r="I1103" s="2"/>
      <c r="J1103" s="2"/>
      <c r="K1103" s="3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1"/>
    </row>
    <row r="1104" ht="13.8" customHeight="1" spans="1:258" s="87" customFormat="1" x14ac:dyDescent="0.25">
      <c r="A1104" s="1"/>
      <c r="B1104" s="2"/>
      <c r="C1104" s="2"/>
      <c r="D1104" s="2"/>
      <c r="E1104" s="3"/>
      <c r="F1104" s="2"/>
      <c r="G1104" s="2"/>
      <c r="H1104" s="2"/>
      <c r="I1104" s="2"/>
      <c r="J1104" s="2"/>
      <c r="K1104" s="3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1"/>
    </row>
    <row r="1105" ht="13.8" customHeight="1" spans="1:258" s="87" customFormat="1" x14ac:dyDescent="0.25">
      <c r="A1105" s="1"/>
      <c r="B1105" s="2"/>
      <c r="C1105" s="2"/>
      <c r="D1105" s="2"/>
      <c r="E1105" s="3"/>
      <c r="F1105" s="2"/>
      <c r="G1105" s="2"/>
      <c r="H1105" s="2"/>
      <c r="I1105" s="2"/>
      <c r="J1105" s="2"/>
      <c r="K1105" s="3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1"/>
      <c r="IX1105" s="21"/>
    </row>
    <row r="1106" ht="13.8" customHeight="1" spans="1:258" s="87" customFormat="1" x14ac:dyDescent="0.25">
      <c r="A1106" s="1"/>
      <c r="B1106" s="2"/>
      <c r="C1106" s="2"/>
      <c r="D1106" s="2"/>
      <c r="E1106" s="3"/>
      <c r="F1106" s="2"/>
      <c r="G1106" s="2"/>
      <c r="H1106" s="2"/>
      <c r="I1106" s="2"/>
      <c r="J1106" s="2"/>
      <c r="K1106" s="3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1"/>
      <c r="IX1106" s="21"/>
    </row>
    <row r="1107" ht="13.8" customHeight="1" spans="1:258" s="87" customFormat="1" x14ac:dyDescent="0.25">
      <c r="A1107" s="1"/>
      <c r="B1107" s="2"/>
      <c r="C1107" s="2"/>
      <c r="D1107" s="2"/>
      <c r="E1107" s="3"/>
      <c r="F1107" s="2"/>
      <c r="G1107" s="2"/>
      <c r="H1107" s="2"/>
      <c r="I1107" s="2"/>
      <c r="J1107" s="2"/>
      <c r="K1107" s="3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1"/>
      <c r="IX1107" s="21"/>
    </row>
    <row r="1108" ht="13.8" customHeight="1" spans="1:258" s="87" customFormat="1" x14ac:dyDescent="0.25">
      <c r="A1108" s="1"/>
      <c r="B1108" s="2"/>
      <c r="C1108" s="2"/>
      <c r="D1108" s="2"/>
      <c r="E1108" s="3"/>
      <c r="F1108" s="2"/>
      <c r="G1108" s="2"/>
      <c r="H1108" s="2"/>
      <c r="I1108" s="2"/>
      <c r="J1108" s="2"/>
      <c r="K1108" s="3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1"/>
      <c r="IX1108" s="21"/>
    </row>
    <row r="1109" ht="13.8" customHeight="1" spans="1:258" s="87" customFormat="1" x14ac:dyDescent="0.25">
      <c r="A1109" s="1"/>
      <c r="B1109" s="2"/>
      <c r="C1109" s="2"/>
      <c r="D1109" s="2"/>
      <c r="E1109" s="3"/>
      <c r="F1109" s="2"/>
      <c r="G1109" s="2"/>
      <c r="H1109" s="2"/>
      <c r="I1109" s="2"/>
      <c r="J1109" s="2"/>
      <c r="K1109" s="3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1"/>
      <c r="IX1109" s="21"/>
    </row>
    <row r="1110" ht="13.8" customHeight="1" spans="1:258" s="87" customFormat="1" x14ac:dyDescent="0.25">
      <c r="A1110" s="1"/>
      <c r="B1110" s="2"/>
      <c r="C1110" s="2"/>
      <c r="D1110" s="2"/>
      <c r="E1110" s="3"/>
      <c r="F1110" s="2"/>
      <c r="G1110" s="2"/>
      <c r="H1110" s="2"/>
      <c r="I1110" s="2"/>
      <c r="J1110" s="2"/>
      <c r="K1110" s="3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1"/>
      <c r="IX1110" s="21"/>
    </row>
    <row r="1111" ht="13.8" customHeight="1" spans="1:258" s="87" customFormat="1" x14ac:dyDescent="0.25">
      <c r="A1111" s="1"/>
      <c r="B1111" s="2"/>
      <c r="C1111" s="2"/>
      <c r="D1111" s="2"/>
      <c r="E1111" s="3"/>
      <c r="F1111" s="2"/>
      <c r="G1111" s="2"/>
      <c r="H1111" s="2"/>
      <c r="I1111" s="2"/>
      <c r="J1111" s="2"/>
      <c r="K1111" s="3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1"/>
      <c r="IX1111" s="21"/>
    </row>
    <row r="1112" ht="13.8" customHeight="1" spans="1:258" s="87" customFormat="1" x14ac:dyDescent="0.25">
      <c r="A1112" s="1"/>
      <c r="B1112" s="2"/>
      <c r="C1112" s="2"/>
      <c r="D1112" s="2"/>
      <c r="E1112" s="3"/>
      <c r="F1112" s="2"/>
      <c r="G1112" s="2"/>
      <c r="H1112" s="2"/>
      <c r="I1112" s="2"/>
      <c r="J1112" s="2"/>
      <c r="K1112" s="3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1"/>
      <c r="IX1112" s="21"/>
    </row>
    <row r="1113" ht="13.8" customHeight="1" spans="1:258" s="87" customFormat="1" x14ac:dyDescent="0.25">
      <c r="A1113" s="1"/>
      <c r="B1113" s="2"/>
      <c r="C1113" s="2"/>
      <c r="D1113" s="2"/>
      <c r="E1113" s="3"/>
      <c r="F1113" s="2"/>
      <c r="G1113" s="2"/>
      <c r="H1113" s="2"/>
      <c r="I1113" s="2"/>
      <c r="J1113" s="2"/>
      <c r="K1113" s="3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1"/>
      <c r="IX1113" s="21"/>
    </row>
    <row r="1114" ht="13.8" customHeight="1" spans="1:258" s="87" customFormat="1" x14ac:dyDescent="0.25">
      <c r="A1114" s="1"/>
      <c r="B1114" s="2"/>
      <c r="C1114" s="2"/>
      <c r="D1114" s="2"/>
      <c r="E1114" s="3"/>
      <c r="F1114" s="2"/>
      <c r="G1114" s="2"/>
      <c r="H1114" s="2"/>
      <c r="I1114" s="2"/>
      <c r="J1114" s="2"/>
      <c r="K1114" s="3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1"/>
      <c r="IX1114" s="21"/>
    </row>
    <row r="1115" ht="13.8" customHeight="1" spans="1:258" s="87" customFormat="1" x14ac:dyDescent="0.25">
      <c r="A1115" s="1"/>
      <c r="B1115" s="2"/>
      <c r="C1115" s="2"/>
      <c r="D1115" s="2"/>
      <c r="E1115" s="3"/>
      <c r="F1115" s="2"/>
      <c r="G1115" s="2"/>
      <c r="H1115" s="2"/>
      <c r="I1115" s="2"/>
      <c r="J1115" s="2"/>
      <c r="K1115" s="3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1"/>
      <c r="IX1115" s="21"/>
    </row>
    <row r="1116" ht="13.8" customHeight="1" spans="1:258" s="87" customFormat="1" x14ac:dyDescent="0.25">
      <c r="A1116" s="1"/>
      <c r="B1116" s="2"/>
      <c r="C1116" s="2"/>
      <c r="D1116" s="2"/>
      <c r="E1116" s="3"/>
      <c r="F1116" s="2"/>
      <c r="G1116" s="2"/>
      <c r="H1116" s="2"/>
      <c r="I1116" s="2"/>
      <c r="J1116" s="2"/>
      <c r="K1116" s="3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1"/>
      <c r="IX1116" s="21"/>
    </row>
    <row r="1117" ht="13.8" customHeight="1" spans="1:258" s="87" customFormat="1" x14ac:dyDescent="0.25">
      <c r="A1117" s="1"/>
      <c r="B1117" s="2"/>
      <c r="C1117" s="2"/>
      <c r="D1117" s="2"/>
      <c r="E1117" s="3"/>
      <c r="F1117" s="2"/>
      <c r="G1117" s="2"/>
      <c r="H1117" s="2"/>
      <c r="I1117" s="2"/>
      <c r="J1117" s="2"/>
      <c r="K1117" s="3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1"/>
      <c r="IX1117" s="21"/>
    </row>
    <row r="1118" ht="13.8" customHeight="1" spans="1:258" s="87" customFormat="1" x14ac:dyDescent="0.25">
      <c r="A1118" s="1"/>
      <c r="B1118" s="2"/>
      <c r="C1118" s="2"/>
      <c r="D1118" s="2"/>
      <c r="E1118" s="3"/>
      <c r="F1118" s="2"/>
      <c r="G1118" s="2"/>
      <c r="H1118" s="2"/>
      <c r="I1118" s="2"/>
      <c r="J1118" s="2"/>
      <c r="K1118" s="3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1"/>
      <c r="IX1118" s="21"/>
    </row>
    <row r="1119" ht="13.8" customHeight="1" spans="1:258" s="87" customFormat="1" x14ac:dyDescent="0.25">
      <c r="A1119" s="1"/>
      <c r="B1119" s="2"/>
      <c r="C1119" s="2"/>
      <c r="D1119" s="2"/>
      <c r="E1119" s="3"/>
      <c r="F1119" s="2"/>
      <c r="G1119" s="2"/>
      <c r="H1119" s="2"/>
      <c r="I1119" s="2"/>
      <c r="J1119" s="2"/>
      <c r="K1119" s="3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1"/>
      <c r="IX1119" s="21"/>
    </row>
    <row r="1120" ht="13.8" customHeight="1" spans="1:258" s="87" customFormat="1" x14ac:dyDescent="0.25">
      <c r="A1120" s="1"/>
      <c r="B1120" s="2"/>
      <c r="C1120" s="2"/>
      <c r="D1120" s="2"/>
      <c r="E1120" s="3"/>
      <c r="F1120" s="2"/>
      <c r="G1120" s="2"/>
      <c r="H1120" s="2"/>
      <c r="I1120" s="2"/>
      <c r="J1120" s="2"/>
      <c r="K1120" s="3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1"/>
      <c r="IX1120" s="21"/>
    </row>
    <row r="1121" ht="13.8" customHeight="1" spans="1:258" s="87" customFormat="1" x14ac:dyDescent="0.25">
      <c r="A1121" s="1"/>
      <c r="B1121" s="2"/>
      <c r="C1121" s="2"/>
      <c r="D1121" s="2"/>
      <c r="E1121" s="3"/>
      <c r="F1121" s="2"/>
      <c r="G1121" s="2"/>
      <c r="H1121" s="2"/>
      <c r="I1121" s="2"/>
      <c r="J1121" s="2"/>
      <c r="K1121" s="3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1"/>
      <c r="IX1121" s="21"/>
    </row>
    <row r="1122" ht="13.8" customHeight="1" spans="1:258" s="87" customFormat="1" x14ac:dyDescent="0.25">
      <c r="A1122" s="1"/>
      <c r="B1122" s="2"/>
      <c r="C1122" s="2"/>
      <c r="D1122" s="2"/>
      <c r="E1122" s="3"/>
      <c r="F1122" s="2"/>
      <c r="G1122" s="2"/>
      <c r="H1122" s="2"/>
      <c r="I1122" s="2"/>
      <c r="J1122" s="2"/>
      <c r="K1122" s="3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1"/>
      <c r="IX1122" s="21"/>
    </row>
    <row r="1123" ht="13.8" customHeight="1" spans="1:258" s="87" customFormat="1" x14ac:dyDescent="0.25">
      <c r="A1123" s="1"/>
      <c r="B1123" s="2"/>
      <c r="C1123" s="2"/>
      <c r="D1123" s="2"/>
      <c r="E1123" s="3"/>
      <c r="F1123" s="2"/>
      <c r="G1123" s="2"/>
      <c r="H1123" s="2"/>
      <c r="I1123" s="2"/>
      <c r="J1123" s="2"/>
      <c r="K1123" s="3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1"/>
      <c r="IX1123" s="21"/>
    </row>
    <row r="1124" ht="13.8" customHeight="1" spans="1:258" s="87" customFormat="1" x14ac:dyDescent="0.25">
      <c r="A1124" s="1"/>
      <c r="B1124" s="2"/>
      <c r="C1124" s="2"/>
      <c r="D1124" s="2"/>
      <c r="E1124" s="3"/>
      <c r="F1124" s="2"/>
      <c r="G1124" s="2"/>
      <c r="H1124" s="2"/>
      <c r="I1124" s="2"/>
      <c r="J1124" s="2"/>
      <c r="K1124" s="3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1"/>
      <c r="IX1124" s="21"/>
    </row>
    <row r="1125" ht="13.8" customHeight="1" spans="1:258" s="87" customFormat="1" x14ac:dyDescent="0.25">
      <c r="A1125" s="1"/>
      <c r="B1125" s="2"/>
      <c r="C1125" s="2"/>
      <c r="D1125" s="2"/>
      <c r="E1125" s="3"/>
      <c r="F1125" s="2"/>
      <c r="G1125" s="2"/>
      <c r="H1125" s="2"/>
      <c r="I1125" s="2"/>
      <c r="J1125" s="2"/>
      <c r="K1125" s="3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1"/>
      <c r="IX1125" s="21"/>
    </row>
    <row r="1126" ht="13.8" customHeight="1" spans="1:258" s="87" customFormat="1" x14ac:dyDescent="0.25">
      <c r="A1126" s="1"/>
      <c r="B1126" s="2"/>
      <c r="C1126" s="2"/>
      <c r="D1126" s="2"/>
      <c r="E1126" s="3"/>
      <c r="F1126" s="2"/>
      <c r="G1126" s="2"/>
      <c r="H1126" s="2"/>
      <c r="I1126" s="2"/>
      <c r="J1126" s="2"/>
      <c r="K1126" s="3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1"/>
      <c r="IX1126" s="21"/>
    </row>
    <row r="1127" ht="13.8" customHeight="1" spans="1:258" s="87" customFormat="1" x14ac:dyDescent="0.25">
      <c r="A1127" s="1"/>
      <c r="B1127" s="2"/>
      <c r="C1127" s="2"/>
      <c r="D1127" s="2"/>
      <c r="E1127" s="3"/>
      <c r="F1127" s="2"/>
      <c r="G1127" s="2"/>
      <c r="H1127" s="2"/>
      <c r="I1127" s="2"/>
      <c r="J1127" s="2"/>
      <c r="K1127" s="3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1"/>
      <c r="IX1127" s="21"/>
    </row>
    <row r="1128" ht="13.8" customHeight="1" spans="1:258" s="87" customFormat="1" x14ac:dyDescent="0.25">
      <c r="A1128" s="1"/>
      <c r="B1128" s="2"/>
      <c r="C1128" s="2"/>
      <c r="D1128" s="2"/>
      <c r="E1128" s="3"/>
      <c r="F1128" s="2"/>
      <c r="G1128" s="2"/>
      <c r="H1128" s="2"/>
      <c r="I1128" s="2"/>
      <c r="J1128" s="2"/>
      <c r="K1128" s="3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1"/>
      <c r="IX1128" s="21"/>
    </row>
    <row r="1129" ht="13.8" customHeight="1" spans="1:258" s="87" customFormat="1" x14ac:dyDescent="0.25">
      <c r="A1129" s="1"/>
      <c r="B1129" s="2"/>
      <c r="C1129" s="2"/>
      <c r="D1129" s="2"/>
      <c r="E1129" s="3"/>
      <c r="F1129" s="2"/>
      <c r="G1129" s="2"/>
      <c r="H1129" s="2"/>
      <c r="I1129" s="2"/>
      <c r="J1129" s="2"/>
      <c r="K1129" s="3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1"/>
      <c r="IX1129" s="21"/>
    </row>
    <row r="1130" ht="13.8" customHeight="1" spans="1:258" s="87" customFormat="1" x14ac:dyDescent="0.25">
      <c r="A1130" s="1"/>
      <c r="B1130" s="2"/>
      <c r="C1130" s="2"/>
      <c r="D1130" s="2"/>
      <c r="E1130" s="3"/>
      <c r="F1130" s="2"/>
      <c r="G1130" s="2"/>
      <c r="H1130" s="2"/>
      <c r="I1130" s="2"/>
      <c r="J1130" s="2"/>
      <c r="K1130" s="3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1"/>
      <c r="IX1130" s="21"/>
    </row>
    <row r="1131" ht="13.8" customHeight="1" spans="1:258" s="87" customFormat="1" x14ac:dyDescent="0.25">
      <c r="A1131" s="1"/>
      <c r="B1131" s="2"/>
      <c r="C1131" s="2"/>
      <c r="D1131" s="2"/>
      <c r="E1131" s="3"/>
      <c r="F1131" s="2"/>
      <c r="G1131" s="2"/>
      <c r="H1131" s="2"/>
      <c r="I1131" s="2"/>
      <c r="J1131" s="2"/>
      <c r="K1131" s="3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1"/>
      <c r="IX1131" s="21"/>
    </row>
    <row r="1132" ht="13.8" customHeight="1" spans="257:257" x14ac:dyDescent="0.25">
      <c r="IW1132" s="21"/>
    </row>
    <row r="1133" ht="13.8" customHeight="1" spans="257:257" x14ac:dyDescent="0.25">
      <c r="IW1133" s="21"/>
    </row>
    <row r="1134" ht="13.8" customHeight="1" spans="257:257" x14ac:dyDescent="0.25">
      <c r="IW1134" s="21"/>
    </row>
    <row r="1135" ht="13.8" customHeight="1" spans="257:257" x14ac:dyDescent="0.25">
      <c r="IW1135" s="21"/>
    </row>
    <row r="1136" ht="13.8" customHeight="1" spans="257:257" x14ac:dyDescent="0.25">
      <c r="IW1136" s="21"/>
    </row>
    <row r="1137" ht="13.8" customHeight="1" spans="257:257" x14ac:dyDescent="0.25">
      <c r="IW1137" s="21"/>
    </row>
    <row r="1138" ht="13.8" customHeight="1" spans="257:257" x14ac:dyDescent="0.25">
      <c r="IW1138" s="21"/>
    </row>
    <row r="1139" ht="13.8" customHeight="1" spans="257:257" x14ac:dyDescent="0.25">
      <c r="IW1139" s="21"/>
    </row>
    <row r="1140" ht="13.8" customHeight="1" spans="257:257" x14ac:dyDescent="0.25">
      <c r="IW1140" s="21"/>
    </row>
    <row r="1141" ht="13.8" customHeight="1" spans="1:258" s="6" customFormat="1" x14ac:dyDescent="0.25">
      <c r="A1141" s="1"/>
      <c r="B1141" s="2"/>
      <c r="C1141" s="2"/>
      <c r="D1141" s="2"/>
      <c r="E1141" s="3"/>
      <c r="F1141" s="2"/>
      <c r="G1141" s="2"/>
      <c r="H1141" s="2"/>
      <c r="I1141" s="2"/>
      <c r="J1141" s="2"/>
      <c r="K1141" s="3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1"/>
      <c r="IX1141" s="21"/>
    </row>
    <row r="1142" ht="13.8" customHeight="1" spans="257:257" x14ac:dyDescent="0.25">
      <c r="IW1142" s="21"/>
    </row>
    <row r="1143" ht="13.8" customHeight="1" spans="257:257" x14ac:dyDescent="0.25">
      <c r="IW1143" s="21"/>
    </row>
    <row r="1144" ht="13.8" customHeight="1" spans="257:257" x14ac:dyDescent="0.25">
      <c r="IW1144" s="21"/>
    </row>
    <row r="1145" ht="13.8" customHeight="1" spans="257:257" x14ac:dyDescent="0.25">
      <c r="IW1145" s="21"/>
    </row>
    <row r="1146" ht="13.8" customHeight="1" spans="257:257" x14ac:dyDescent="0.25">
      <c r="IW1146" s="21"/>
    </row>
    <row r="1147" ht="13.8" customHeight="1" spans="257:257" x14ac:dyDescent="0.25">
      <c r="IW1147" s="21"/>
    </row>
    <row r="1195" ht="13.8" customHeight="1" spans="1:258" s="6" customFormat="1" x14ac:dyDescent="0.25">
      <c r="A1195" s="1"/>
      <c r="B1195" s="2"/>
      <c r="C1195" s="2"/>
      <c r="D1195" s="2"/>
      <c r="E1195" s="3"/>
      <c r="F1195" s="2"/>
      <c r="G1195" s="2"/>
      <c r="H1195" s="2"/>
      <c r="I1195" s="2"/>
      <c r="J1195" s="2"/>
      <c r="K1195" s="3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1"/>
    </row>
    <row r="1198" ht="13.8" customHeight="1" spans="257:257" x14ac:dyDescent="0.25">
      <c r="IW1198" s="21"/>
    </row>
    <row r="1199" ht="13.8" customHeight="1" spans="257:257" x14ac:dyDescent="0.25">
      <c r="IW1199" s="21"/>
    </row>
    <row r="1200" ht="13.8" customHeight="1" spans="257:257" x14ac:dyDescent="0.25">
      <c r="IW1200" s="21"/>
    </row>
    <row r="1201" ht="13.8" customHeight="1" spans="257:257" x14ac:dyDescent="0.25">
      <c r="IW1201" s="21"/>
    </row>
    <row r="1202" ht="13.8" customHeight="1" spans="257:257" x14ac:dyDescent="0.25">
      <c r="IW1202" s="21"/>
    </row>
    <row r="1203" ht="13.8" customHeight="1" spans="257:257" x14ac:dyDescent="0.25">
      <c r="IW1203" s="21"/>
    </row>
    <row r="1204" ht="13.8" customHeight="1" spans="257:257" x14ac:dyDescent="0.25">
      <c r="IW1204" s="21"/>
    </row>
    <row r="1205" ht="13.8" customHeight="1" spans="257:257" x14ac:dyDescent="0.25">
      <c r="IW1205" s="21"/>
    </row>
    <row r="1206" ht="13.8" customHeight="1" spans="257:257" x14ac:dyDescent="0.25">
      <c r="IW1206" s="21"/>
    </row>
    <row r="1207" ht="13.8" customHeight="1" spans="257:257" x14ac:dyDescent="0.25">
      <c r="IW1207" s="21"/>
    </row>
    <row r="1208" ht="13.8" customHeight="1" spans="257:257" x14ac:dyDescent="0.25">
      <c r="IW1208" s="21"/>
    </row>
    <row r="1209" ht="13.8" customHeight="1" spans="257:257" x14ac:dyDescent="0.25">
      <c r="IW1209" s="21"/>
    </row>
    <row r="1210" ht="13.8" customHeight="1" spans="257:257" x14ac:dyDescent="0.25">
      <c r="IW1210" s="21"/>
    </row>
    <row r="1211" ht="13.8" customHeight="1" spans="257:257" x14ac:dyDescent="0.25">
      <c r="IW1211" s="21"/>
    </row>
    <row r="1212" ht="13.8" customHeight="1" spans="257:257" x14ac:dyDescent="0.25">
      <c r="IW1212" s="21"/>
    </row>
    <row r="1213" ht="13.8" customHeight="1" spans="257:257" x14ac:dyDescent="0.25">
      <c r="IW1213" s="21"/>
    </row>
    <row r="1214" ht="13.8" customHeight="1" spans="257:257" x14ac:dyDescent="0.25">
      <c r="IW1214" s="21"/>
    </row>
    <row r="1215" ht="13.8" customHeight="1" spans="257:257" x14ac:dyDescent="0.25">
      <c r="IW1215" s="21"/>
    </row>
    <row r="1216" ht="13.8" customHeight="1" spans="257:257" x14ac:dyDescent="0.25">
      <c r="IW1216" s="21"/>
    </row>
    <row r="1217" ht="13.8" customHeight="1" spans="257:257" x14ac:dyDescent="0.25">
      <c r="IW1217" s="21"/>
    </row>
    <row r="1218" ht="13.8" customHeight="1" spans="257:257" x14ac:dyDescent="0.25">
      <c r="IW1218" s="21"/>
    </row>
    <row r="1219" ht="13.8" customHeight="1" spans="257:257" x14ac:dyDescent="0.25">
      <c r="IW1219" s="21"/>
    </row>
    <row r="1220" ht="13.8" customHeight="1" spans="257:257" x14ac:dyDescent="0.25">
      <c r="IW1220" s="21"/>
    </row>
    <row r="1221" ht="13.8" customHeight="1" spans="257:257" x14ac:dyDescent="0.25">
      <c r="IW1221" s="21"/>
    </row>
    <row r="1222" ht="13.8" customHeight="1" spans="257:257" x14ac:dyDescent="0.25">
      <c r="IW1222" s="21"/>
    </row>
    <row r="1223" ht="13.8" customHeight="1" spans="257:257" x14ac:dyDescent="0.25">
      <c r="IW1223" s="21"/>
    </row>
    <row r="1224" ht="13.8" customHeight="1" spans="257:257" x14ac:dyDescent="0.25">
      <c r="IW1224" s="21"/>
    </row>
    <row r="1225" ht="13.8" customHeight="1" spans="257:257" x14ac:dyDescent="0.25">
      <c r="IW1225" s="21"/>
    </row>
    <row r="1226" ht="13.8" customHeight="1" spans="257:257" x14ac:dyDescent="0.25">
      <c r="IW1226" s="21"/>
    </row>
    <row r="1227" ht="13.8" customHeight="1" spans="257:257" x14ac:dyDescent="0.25">
      <c r="IW1227" s="21"/>
    </row>
    <row r="1228" ht="13.8" customHeight="1" spans="257:257" x14ac:dyDescent="0.25">
      <c r="IW1228" s="21"/>
    </row>
    <row r="1229" ht="13.8" customHeight="1" spans="257:257" x14ac:dyDescent="0.25">
      <c r="IW1229" s="21"/>
    </row>
    <row r="1230" ht="13.8" customHeight="1" spans="257:257" x14ac:dyDescent="0.25">
      <c r="IW1230" s="21"/>
    </row>
    <row r="1231" ht="13.8" customHeight="1" spans="257:257" x14ac:dyDescent="0.25">
      <c r="IW1231" s="21"/>
    </row>
    <row r="1232" ht="13.8" customHeight="1" spans="257:257" x14ac:dyDescent="0.25">
      <c r="IW1232" s="21"/>
    </row>
    <row r="1233" ht="13.8" customHeight="1" spans="257:257" x14ac:dyDescent="0.25">
      <c r="IW1233" s="21"/>
    </row>
    <row r="1234" ht="13.8" customHeight="1" spans="257:257" x14ac:dyDescent="0.25">
      <c r="IW1234" s="21"/>
    </row>
    <row r="1235" ht="13.8" customHeight="1" spans="257:257" x14ac:dyDescent="0.25">
      <c r="IW1235" s="21"/>
    </row>
    <row r="1236" ht="13.8" customHeight="1" spans="257:257" x14ac:dyDescent="0.25">
      <c r="IW1236" s="21"/>
    </row>
    <row r="1237" ht="13.8" customHeight="1" spans="257:257" x14ac:dyDescent="0.25">
      <c r="IW1237" s="21"/>
    </row>
    <row r="1238" ht="13.8" customHeight="1" spans="257:257" x14ac:dyDescent="0.25">
      <c r="IW1238" s="21"/>
    </row>
    <row r="1239" ht="13.8" customHeight="1" spans="257:257" x14ac:dyDescent="0.25">
      <c r="IW1239" s="21"/>
    </row>
    <row r="1240" ht="13.8" customHeight="1" spans="257:257" x14ac:dyDescent="0.25">
      <c r="IW1240" s="21"/>
    </row>
    <row r="1241" ht="13.8" customHeight="1" spans="257:257" x14ac:dyDescent="0.25">
      <c r="IW1241" s="21"/>
    </row>
    <row r="1242" ht="13.8" customHeight="1" spans="257:257" x14ac:dyDescent="0.25">
      <c r="IW1242" s="21"/>
    </row>
    <row r="1243" ht="13.8" customHeight="1" spans="257:257" x14ac:dyDescent="0.25">
      <c r="IW1243" s="21"/>
    </row>
    <row r="1244" ht="13.8" customHeight="1" spans="257:257" x14ac:dyDescent="0.25">
      <c r="IW1244" s="21"/>
    </row>
    <row r="1245" ht="13.8" customHeight="1" spans="257:257" x14ac:dyDescent="0.25">
      <c r="IW1245" s="21"/>
    </row>
    <row r="1246" ht="13.8" customHeight="1" spans="257:257" x14ac:dyDescent="0.25">
      <c r="IW1246" s="21"/>
    </row>
    <row r="1247" ht="13.8" customHeight="1" spans="1:258" s="6" customFormat="1" x14ac:dyDescent="0.25">
      <c r="A1247" s="1"/>
      <c r="B1247" s="2"/>
      <c r="C1247" s="2"/>
      <c r="D1247" s="2"/>
      <c r="E1247" s="3"/>
      <c r="F1247" s="2"/>
      <c r="G1247" s="2"/>
      <c r="H1247" s="2"/>
      <c r="I1247" s="2"/>
      <c r="J1247" s="2"/>
      <c r="K1247" s="3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1"/>
      <c r="IX1247" s="21"/>
    </row>
    <row r="1248" ht="13.8" customHeight="1" spans="257:257" x14ac:dyDescent="0.25">
      <c r="IW1248" s="21"/>
    </row>
    <row r="1249" ht="13.8" customHeight="1" spans="257:257" x14ac:dyDescent="0.25">
      <c r="IW1249" s="21"/>
    </row>
    <row r="1250" ht="13.8" customHeight="1" spans="257:257" x14ac:dyDescent="0.25">
      <c r="IW1250" s="21"/>
    </row>
    <row r="1251" ht="13.8" customHeight="1" spans="257:257" x14ac:dyDescent="0.25">
      <c r="IW1251" s="21"/>
    </row>
    <row r="1252" ht="13.8" customHeight="1" spans="257:257" x14ac:dyDescent="0.25">
      <c r="IW1252" s="21"/>
    </row>
    <row r="1253" ht="13.8" customHeight="1" spans="257:257" x14ac:dyDescent="0.25">
      <c r="IW1253" s="21"/>
    </row>
    <row r="1254" ht="13.8" customHeight="1" spans="257:257" x14ac:dyDescent="0.25">
      <c r="IW1254" s="21"/>
    </row>
    <row r="1255" ht="13.8" customHeight="1" spans="257:257" x14ac:dyDescent="0.25">
      <c r="IW1255" s="21"/>
    </row>
    <row r="1256" ht="13.8" customHeight="1" spans="257:257" x14ac:dyDescent="0.25">
      <c r="IW1256" s="21"/>
    </row>
    <row r="1257" ht="13.8" customHeight="1" spans="257:257" x14ac:dyDescent="0.25">
      <c r="IW1257" s="21"/>
    </row>
    <row r="1258" ht="13.8" customHeight="1" spans="257:257" x14ac:dyDescent="0.25">
      <c r="IW1258" s="21"/>
    </row>
    <row r="1259" ht="13.8" customHeight="1" spans="257:257" x14ac:dyDescent="0.25">
      <c r="IW1259" s="21"/>
    </row>
    <row r="1260" ht="13.8" customHeight="1" spans="257:257" x14ac:dyDescent="0.25">
      <c r="IW1260" s="21"/>
    </row>
    <row r="1261" ht="13.8" customHeight="1" spans="257:257" x14ac:dyDescent="0.25">
      <c r="IW1261" s="21"/>
    </row>
    <row r="1262" ht="13.8" customHeight="1" spans="257:257" x14ac:dyDescent="0.25">
      <c r="IW1262" s="21"/>
    </row>
    <row r="1263" ht="13.8" customHeight="1" spans="257:257" x14ac:dyDescent="0.25">
      <c r="IW1263" s="21"/>
    </row>
    <row r="1264" ht="13.8" customHeight="1" spans="257:257" x14ac:dyDescent="0.25">
      <c r="IW1264" s="21"/>
    </row>
    <row r="1265" ht="13.8" customHeight="1" spans="257:257" x14ac:dyDescent="0.25">
      <c r="IW1265" s="21"/>
    </row>
    <row r="1266" ht="13.8" customHeight="1" spans="257:257" x14ac:dyDescent="0.25">
      <c r="IW1266" s="21"/>
    </row>
    <row r="1267" ht="13.8" customHeight="1" spans="257:257" x14ac:dyDescent="0.25">
      <c r="IW1267" s="21"/>
    </row>
    <row r="1268" ht="13.8" customHeight="1" spans="257:257" x14ac:dyDescent="0.25">
      <c r="IW1268" s="21"/>
    </row>
    <row r="1269" ht="13.8" customHeight="1" spans="257:257" x14ac:dyDescent="0.25">
      <c r="IW1269" s="21"/>
    </row>
    <row r="1270" ht="13.8" customHeight="1" spans="257:257" x14ac:dyDescent="0.25">
      <c r="IW1270" s="21"/>
    </row>
    <row r="1271" ht="13.8" customHeight="1" spans="257:257" x14ac:dyDescent="0.25">
      <c r="IW1271" s="21"/>
    </row>
    <row r="1272" ht="13.8" customHeight="1" spans="257:257" x14ac:dyDescent="0.25">
      <c r="IW1272" s="21"/>
    </row>
    <row r="1273" ht="13.8" customHeight="1" spans="257:257" x14ac:dyDescent="0.25">
      <c r="IW1273" s="21"/>
    </row>
    <row r="1274" ht="13.8" customHeight="1" spans="257:257" x14ac:dyDescent="0.25">
      <c r="IW1274" s="21"/>
    </row>
    <row r="1275" ht="13.8" customHeight="1" spans="257:257" x14ac:dyDescent="0.25">
      <c r="IW1275" s="21"/>
    </row>
    <row r="1276" ht="13.8" customHeight="1" spans="257:257" x14ac:dyDescent="0.25">
      <c r="IW1276" s="21"/>
    </row>
    <row r="1277" ht="13.8" customHeight="1" spans="257:257" x14ac:dyDescent="0.25">
      <c r="IW1277" s="21"/>
    </row>
    <row r="1278" ht="13.8" customHeight="1" spans="257:257" x14ac:dyDescent="0.25">
      <c r="IW1278" s="21"/>
    </row>
    <row r="1279" ht="13.8" customHeight="1" spans="257:257" x14ac:dyDescent="0.25">
      <c r="IW1279" s="21"/>
    </row>
    <row r="1280" ht="13.8" customHeight="1" spans="257:257" x14ac:dyDescent="0.25">
      <c r="IW1280" s="21"/>
    </row>
    <row r="1281" ht="13.8" customHeight="1" spans="257:257" x14ac:dyDescent="0.25">
      <c r="IW1281" s="21"/>
    </row>
    <row r="1282" ht="13.8" customHeight="1" spans="257:257" x14ac:dyDescent="0.25">
      <c r="IW1282" s="21"/>
    </row>
    <row r="1283" ht="13.8" customHeight="1" spans="257:257" x14ac:dyDescent="0.25">
      <c r="IW1283" s="21"/>
    </row>
    <row r="1284" ht="13.8" customHeight="1" spans="257:257" x14ac:dyDescent="0.25">
      <c r="IW1284" s="21"/>
    </row>
    <row r="1285" ht="13.8" customHeight="1" spans="257:257" x14ac:dyDescent="0.25">
      <c r="IW1285" s="21"/>
    </row>
    <row r="1286" ht="13.8" customHeight="1" spans="257:257" x14ac:dyDescent="0.25">
      <c r="IW1286" s="21"/>
    </row>
    <row r="1287" ht="13.8" customHeight="1" spans="257:257" x14ac:dyDescent="0.25">
      <c r="IW1287" s="21"/>
    </row>
    <row r="1288" ht="13.8" customHeight="1" spans="257:257" x14ac:dyDescent="0.25">
      <c r="IW1288" s="21"/>
    </row>
    <row r="1289" ht="13.8" customHeight="1" spans="257:257" x14ac:dyDescent="0.25">
      <c r="IW1289" s="21"/>
    </row>
    <row r="1290" ht="13.8" customHeight="1" spans="257:257" x14ac:dyDescent="0.25">
      <c r="IW1290" s="21"/>
    </row>
    <row r="1291" ht="13.8" customHeight="1" spans="257:257" x14ac:dyDescent="0.25">
      <c r="IW1291" s="21"/>
    </row>
    <row r="1292" ht="13.8" customHeight="1" spans="257:257" x14ac:dyDescent="0.25">
      <c r="IW1292" s="21"/>
    </row>
    <row r="1293" ht="13.8" customHeight="1" spans="257:257" x14ac:dyDescent="0.25">
      <c r="IW1293" s="21"/>
    </row>
    <row r="1294" ht="13.8" customHeight="1" spans="257:257" x14ac:dyDescent="0.25">
      <c r="IW1294" s="21"/>
    </row>
    <row r="1295" ht="13.8" customHeight="1" spans="257:257" x14ac:dyDescent="0.25">
      <c r="IW1295" s="21"/>
    </row>
    <row r="1296" ht="13.8" customHeight="1" spans="257:257" x14ac:dyDescent="0.25">
      <c r="IW1296" s="21"/>
    </row>
    <row r="1297" ht="13.8" customHeight="1" spans="257:257" x14ac:dyDescent="0.25">
      <c r="IW1297" s="21"/>
    </row>
    <row r="1298" ht="13.8" customHeight="1" spans="257:257" x14ac:dyDescent="0.25">
      <c r="IW1298" s="21"/>
    </row>
    <row r="1299" ht="13.8" customHeight="1" spans="257:257" x14ac:dyDescent="0.25">
      <c r="IW1299" s="21"/>
    </row>
    <row r="1300" ht="13.8" customHeight="1" spans="257:257" x14ac:dyDescent="0.25">
      <c r="IW1300" s="21"/>
    </row>
    <row r="1301" ht="13.8" customHeight="1" spans="257:257" x14ac:dyDescent="0.25">
      <c r="IW1301" s="21"/>
    </row>
    <row r="1302" ht="13.8" customHeight="1" spans="257:257" x14ac:dyDescent="0.25">
      <c r="IW1302" s="21"/>
    </row>
    <row r="1303" ht="13.8" customHeight="1" spans="1:258" s="6" customFormat="1" x14ac:dyDescent="0.25">
      <c r="A1303" s="1"/>
      <c r="B1303" s="2"/>
      <c r="C1303" s="2"/>
      <c r="D1303" s="2"/>
      <c r="E1303" s="3"/>
      <c r="F1303" s="2"/>
      <c r="G1303" s="2"/>
      <c r="H1303" s="2"/>
      <c r="I1303" s="2"/>
      <c r="J1303" s="2"/>
      <c r="K1303" s="3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1"/>
      <c r="IX1303" s="21"/>
    </row>
    <row r="1304" ht="13.8" customHeight="1" spans="257:257" x14ac:dyDescent="0.25">
      <c r="IW1304" s="21"/>
    </row>
    <row r="1305" ht="13.8" customHeight="1" spans="257:257" x14ac:dyDescent="0.25">
      <c r="IW1305" s="21"/>
    </row>
    <row r="1306" ht="13.8" customHeight="1" spans="257:257" x14ac:dyDescent="0.25">
      <c r="IW1306" s="21"/>
    </row>
    <row r="1307" ht="13.8" customHeight="1" spans="257:257" x14ac:dyDescent="0.25">
      <c r="IW1307" s="21"/>
    </row>
    <row r="1308" ht="13.8" customHeight="1" spans="257:257" x14ac:dyDescent="0.25">
      <c r="IW1308" s="21"/>
    </row>
    <row r="1309" ht="13.8" customHeight="1" spans="257:257" x14ac:dyDescent="0.25">
      <c r="IW1309" s="21"/>
    </row>
    <row r="1310" ht="13.8" customHeight="1" spans="257:257" x14ac:dyDescent="0.25">
      <c r="IW1310" s="21"/>
    </row>
    <row r="1311" ht="13.8" customHeight="1" spans="257:257" x14ac:dyDescent="0.25">
      <c r="IW1311" s="21"/>
    </row>
    <row r="1312" ht="13.8" customHeight="1" spans="257:257" x14ac:dyDescent="0.25">
      <c r="IW1312" s="21"/>
    </row>
    <row r="1313" ht="13.8" customHeight="1" spans="257:257" x14ac:dyDescent="0.25">
      <c r="IW1313" s="21"/>
    </row>
    <row r="1314" ht="13.8" customHeight="1" spans="257:257" x14ac:dyDescent="0.25">
      <c r="IW1314" s="21"/>
    </row>
    <row r="1315" ht="13.8" customHeight="1" spans="257:257" x14ac:dyDescent="0.25">
      <c r="IW1315" s="21"/>
    </row>
    <row r="1316" ht="13.8" customHeight="1" spans="257:257" x14ac:dyDescent="0.25">
      <c r="IW1316" s="21"/>
    </row>
    <row r="1317" ht="13.8" customHeight="1" spans="257:257" x14ac:dyDescent="0.25">
      <c r="IW1317" s="21"/>
    </row>
    <row r="1318" ht="13.8" customHeight="1" spans="257:257" x14ac:dyDescent="0.25">
      <c r="IW1318" s="21"/>
    </row>
    <row r="1319" ht="13.8" customHeight="1" spans="257:257" x14ac:dyDescent="0.25">
      <c r="IW1319" s="21"/>
    </row>
    <row r="1320" ht="13.8" customHeight="1" spans="257:257" x14ac:dyDescent="0.25">
      <c r="IW1320" s="21"/>
    </row>
    <row r="1321" ht="13.8" customHeight="1" spans="257:257" x14ac:dyDescent="0.25">
      <c r="IW1321" s="21"/>
    </row>
    <row r="1322" ht="13.8" customHeight="1" spans="257:257" x14ac:dyDescent="0.25">
      <c r="IW1322" s="21"/>
    </row>
    <row r="1323" ht="13.8" customHeight="1" spans="257:257" x14ac:dyDescent="0.25">
      <c r="IW1323" s="21"/>
    </row>
    <row r="1324" ht="13.8" customHeight="1" spans="257:257" x14ac:dyDescent="0.25">
      <c r="IW1324" s="21"/>
    </row>
    <row r="1325" ht="13.8" customHeight="1" spans="257:257" x14ac:dyDescent="0.25">
      <c r="IW1325" s="21"/>
    </row>
    <row r="1326" ht="13.8" customHeight="1" spans="257:257" x14ac:dyDescent="0.25">
      <c r="IW1326" s="21"/>
    </row>
    <row r="1327" ht="13.8" customHeight="1" spans="257:257" x14ac:dyDescent="0.25">
      <c r="IW1327" s="21"/>
    </row>
    <row r="1328" ht="13.8" customHeight="1" spans="257:257" x14ac:dyDescent="0.25">
      <c r="IW1328" s="21"/>
    </row>
    <row r="1329" ht="13.8" customHeight="1" spans="257:257" x14ac:dyDescent="0.25">
      <c r="IW1329" s="21"/>
    </row>
    <row r="1330" ht="13.8" customHeight="1" spans="257:257" x14ac:dyDescent="0.25">
      <c r="IW1330" s="21"/>
    </row>
    <row r="1331" ht="13.8" customHeight="1" spans="257:257" x14ac:dyDescent="0.25">
      <c r="IW1331" s="21"/>
    </row>
    <row r="1332" ht="13.8" customHeight="1" spans="257:257" x14ac:dyDescent="0.25">
      <c r="IW1332" s="21"/>
    </row>
    <row r="1333" ht="13.8" customHeight="1" spans="257:257" x14ac:dyDescent="0.25">
      <c r="IW1333" s="21"/>
    </row>
    <row r="1334" ht="13.8" customHeight="1" spans="257:257" x14ac:dyDescent="0.25">
      <c r="IW1334" s="21"/>
    </row>
    <row r="1335" ht="13.8" customHeight="1" spans="257:257" x14ac:dyDescent="0.25">
      <c r="IW1335" s="21"/>
    </row>
    <row r="1336" ht="13.8" customHeight="1" spans="257:257" x14ac:dyDescent="0.25">
      <c r="IW1336" s="21"/>
    </row>
    <row r="1337" ht="13.8" customHeight="1" spans="257:257" x14ac:dyDescent="0.25">
      <c r="IW1337" s="21"/>
    </row>
    <row r="1338" ht="13.8" customHeight="1" spans="257:257" x14ac:dyDescent="0.25">
      <c r="IW1338" s="21"/>
    </row>
    <row r="1339" ht="13.8" customHeight="1" spans="257:257" x14ac:dyDescent="0.25">
      <c r="IW1339" s="21"/>
    </row>
    <row r="1340" ht="13.8" customHeight="1" spans="257:257" x14ac:dyDescent="0.25">
      <c r="IW1340" s="21"/>
    </row>
    <row r="1341" ht="13.8" customHeight="1" spans="257:257" x14ac:dyDescent="0.25">
      <c r="IW1341" s="21"/>
    </row>
    <row r="1342" ht="13.8" customHeight="1" spans="257:257" x14ac:dyDescent="0.25">
      <c r="IW1342" s="21"/>
    </row>
    <row r="1343" ht="13.8" customHeight="1" spans="257:257" x14ac:dyDescent="0.25">
      <c r="IW1343" s="21"/>
    </row>
    <row r="1344" ht="13.8" customHeight="1" spans="257:257" x14ac:dyDescent="0.25">
      <c r="IW1344" s="21"/>
    </row>
    <row r="1345" ht="13.8" customHeight="1" spans="257:257" x14ac:dyDescent="0.25">
      <c r="IW1345" s="21"/>
    </row>
    <row r="1346" ht="13.8" customHeight="1" spans="257:257" x14ac:dyDescent="0.25">
      <c r="IW1346" s="21"/>
    </row>
    <row r="1347" ht="13.8" customHeight="1" spans="257:257" x14ac:dyDescent="0.25">
      <c r="IW1347" s="21"/>
    </row>
    <row r="1348" ht="13.8" customHeight="1" spans="257:257" x14ac:dyDescent="0.25">
      <c r="IW1348" s="21"/>
    </row>
    <row r="1349" ht="13.8" customHeight="1" spans="257:257" x14ac:dyDescent="0.25">
      <c r="IW1349" s="21"/>
    </row>
    <row r="1350" ht="13.8" customHeight="1" spans="257:257" x14ac:dyDescent="0.25">
      <c r="IW1350" s="21"/>
    </row>
    <row r="1351" ht="13.8" customHeight="1" spans="257:257" x14ac:dyDescent="0.25">
      <c r="IW1351" s="21"/>
    </row>
    <row r="1352" ht="13.8" customHeight="1" spans="257:257" x14ac:dyDescent="0.25">
      <c r="IW1352" s="21"/>
    </row>
    <row r="1353" ht="13.8" customHeight="1" spans="257:257" x14ac:dyDescent="0.25">
      <c r="IW1353" s="21"/>
    </row>
    <row r="1354" ht="13.8" customHeight="1" spans="257:257" x14ac:dyDescent="0.25">
      <c r="IW1354" s="21"/>
    </row>
    <row r="1355" ht="13.8" customHeight="1" spans="257:257" x14ac:dyDescent="0.25">
      <c r="IW1355" s="21"/>
    </row>
    <row r="1356" ht="13.8" customHeight="1" spans="257:257" x14ac:dyDescent="0.25">
      <c r="IW1356" s="21"/>
    </row>
    <row r="1357" ht="13.8" customHeight="1" spans="257:257" x14ac:dyDescent="0.25">
      <c r="IW1357" s="21"/>
    </row>
    <row r="1358" ht="13.8" customHeight="1" spans="257:257" x14ac:dyDescent="0.25">
      <c r="IW1358" s="21"/>
    </row>
  </sheetData>
  <pageMargins left="0.39375" right="0.354166666666667" top="0.196527777777778" bottom="0.118055555555556" header="0.511811023622047" footer="0.511811023622047"/>
  <pageSetup paperSize="9" orientation="landscape" horizontalDpi="300" verticalDpi="300" scale="64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JA251"/>
  <sheetViews>
    <sheetView workbookViewId="0" zoomScale="90" zoomScaleNormal="90" view="normal">
      <pane xSplit="5" ySplit="9" topLeftCell="AA10" activePane="bottomRight" state="frozen"/>
      <selection pane="bottomRight" activeCell="AF12" sqref="AF12"/>
    </sheetView>
  </sheetViews>
  <sheetFormatPr defaultRowHeight="13.8" outlineLevelRow="0" outlineLevelCol="0" x14ac:dyDescent="0" defaultColWidth="11.41796875" customHeight="1"/>
  <cols>
    <col min="1" max="1" width="44.99" style="89" customWidth="1"/>
    <col min="2" max="2" width="11.7" style="90" customWidth="1"/>
    <col min="3" max="3" width="15.13" style="91" customWidth="1"/>
    <col min="4" max="4" width="10.85" style="89" customWidth="1"/>
    <col min="5" max="5" width="15.56" style="92" customWidth="1"/>
    <col min="6" max="6" width="14.28" style="91" customWidth="1"/>
    <col min="7" max="10" width="12.28" style="91" customWidth="1"/>
    <col min="11" max="12" width="13.41" style="91" customWidth="1"/>
    <col min="13" max="13" width="14.28" style="92" customWidth="1"/>
    <col min="14" max="14" width="15.13" style="91" customWidth="1"/>
    <col min="15" max="15" width="14.7" style="92" customWidth="1"/>
    <col min="16" max="16" width="14.28" style="92" customWidth="1"/>
    <col min="17" max="17" width="14.28" style="91" customWidth="1"/>
    <col min="18" max="18" width="15.99" style="91" customWidth="1"/>
    <col min="19" max="19" width="12.99" style="91" customWidth="1"/>
    <col min="20" max="20" width="15.99" style="91" customWidth="1"/>
    <col min="21" max="22" width="13.28" style="91" customWidth="1"/>
    <col min="23" max="23" width="15.85" style="91" customWidth="1"/>
    <col min="24" max="24" width="15.13" style="91" customWidth="1"/>
    <col min="25" max="25" width="15.13" style="93" customWidth="1"/>
    <col min="26" max="26" width="16.99" style="91" customWidth="1"/>
    <col min="27" max="28" width="14.85" style="91" customWidth="1"/>
    <col min="29" max="29" width="14.28" style="91" customWidth="1"/>
    <col min="30" max="30" width="17.15" style="94" customWidth="1"/>
    <col min="31" max="31" width="9.7" style="89" customWidth="1"/>
    <col min="32" max="32" width="27.12" style="89" customWidth="1"/>
    <col min="33" max="33" width="24.28" style="89" customWidth="1"/>
    <col min="34" max="39" width="11.99" style="89" customWidth="1"/>
    <col min="40" max="40" width="11.43" style="89" customWidth="1"/>
    <col min="41" max="41" width="11.99" style="89" customWidth="1"/>
    <col min="42" max="42" width="17.42" style="95" customWidth="1"/>
    <col min="43" max="43" width="22.11" style="95" customWidth="1"/>
    <col min="44" max="44" width="42.03" style="95" customWidth="1"/>
    <col min="45" max="256" width="11.43" style="89" customWidth="1"/>
    <col min="16380" max="16384" width="11.53" style="21" customWidth="1"/>
  </cols>
  <sheetData>
    <row r="1" ht="26.8" customHeight="1" spans="1:261" s="96" customFormat="1" x14ac:dyDescent="0.25">
      <c r="A1" s="97" t="s">
        <v>137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O1" s="89"/>
      <c r="AP1" s="98"/>
      <c r="AQ1" s="98"/>
      <c r="AR1" s="98"/>
      <c r="IW1" s="21"/>
      <c r="IX1" s="21"/>
      <c r="IY1" s="21"/>
      <c r="IZ1" s="21"/>
      <c r="JA1" s="21"/>
    </row>
    <row r="2" ht="13.8" customHeight="1" spans="1:30" x14ac:dyDescent="0.25">
      <c r="A2" s="99"/>
      <c r="B2" s="99"/>
      <c r="C2" s="99" t="s">
        <v>138</v>
      </c>
      <c r="D2" s="100">
        <f>(264200/173.33)*8</f>
        <v>12194.0806553972</v>
      </c>
      <c r="E2" s="99" t="s">
        <v>139</v>
      </c>
      <c r="F2" s="91">
        <f>(800000/173.33)*F9</f>
        <v>1384.64201234639</v>
      </c>
      <c r="G2" s="91">
        <f>(800000/173.33)*G9</f>
        <v>2307.73668724399</v>
      </c>
      <c r="H2" s="91">
        <f>(800000/173.33)*H9</f>
        <v>4615.47337448797</v>
      </c>
      <c r="I2" s="91">
        <f>(800000/173.33)*I9</f>
        <v>6000.11538683436</v>
      </c>
      <c r="J2" s="91">
        <f>(800000/173.33)*J9</f>
        <v>6923.21006173196</v>
      </c>
      <c r="K2" s="99"/>
      <c r="L2" s="101" t="s">
        <v>140</v>
      </c>
      <c r="M2" s="101"/>
      <c r="N2" s="101"/>
      <c r="O2" s="101"/>
      <c r="P2" s="101"/>
      <c r="Q2" s="101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</row>
    <row r="3" ht="13.8" customHeight="1" spans="1:30" x14ac:dyDescent="0.25">
      <c r="A3" s="102">
        <v>0</v>
      </c>
      <c r="B3" s="103">
        <f>(902400/173.33)*F9</f>
        <v>1561.87618992673</v>
      </c>
      <c r="C3" s="104">
        <v>650000</v>
      </c>
      <c r="D3" s="103">
        <f>(650000/173.33)*F9</f>
        <v>1125.02163503144</v>
      </c>
      <c r="E3" s="105" t="s">
        <v>141</v>
      </c>
      <c r="F3" s="91">
        <f>(500000/173.33)*F9</f>
        <v>865.401257716495</v>
      </c>
      <c r="G3" s="91">
        <f>(500000/173.33)*G9</f>
        <v>1442.33542952749</v>
      </c>
      <c r="H3" s="91">
        <f>(500000/173.33)*H9</f>
        <v>2884.67085905498</v>
      </c>
      <c r="I3" s="91">
        <f>(500000/173.33)*I9</f>
        <v>3750.07211677148</v>
      </c>
      <c r="J3" s="91">
        <f>(500000/173.33)*J9</f>
        <v>4327.00628858247</v>
      </c>
      <c r="K3" s="103">
        <f>(902400/173.33)*F9</f>
        <v>1561.87618992673</v>
      </c>
      <c r="L3" s="103">
        <f>(902400/173.33)*G9</f>
        <v>2603.12698321122</v>
      </c>
      <c r="M3" s="103">
        <f>(902400/173.33)*H9</f>
        <v>5206.25396642243</v>
      </c>
      <c r="N3" s="103">
        <f>(902400/173.33)*I9</f>
        <v>6768.13015634916</v>
      </c>
      <c r="O3" s="103">
        <f>(902400/173.33)*J9</f>
        <v>7809.38094963365</v>
      </c>
      <c r="P3" s="103"/>
      <c r="Q3" s="104"/>
      <c r="R3" s="104"/>
      <c r="S3" s="104"/>
      <c r="T3" s="104"/>
      <c r="U3" s="104"/>
      <c r="V3" s="104"/>
      <c r="W3" s="104"/>
      <c r="X3" s="104"/>
      <c r="Y3" s="106"/>
      <c r="Z3" s="104"/>
      <c r="AA3" s="104"/>
      <c r="AB3" s="104"/>
      <c r="AC3" s="104"/>
      <c r="AD3" s="107"/>
    </row>
    <row r="4" ht="13.8" customHeight="1" spans="1:30" x14ac:dyDescent="0.25">
      <c r="A4" s="90"/>
      <c r="B4" s="103">
        <f>(902400/173.33)*G9</f>
        <v>2603.12698321122</v>
      </c>
      <c r="C4" s="104"/>
      <c r="D4" s="103">
        <f>(650000/173.33)*G9</f>
        <v>1875.03605838574</v>
      </c>
      <c r="E4" s="105" t="s">
        <v>142</v>
      </c>
      <c r="F4" s="91">
        <f>+(400000/173.33)*F9</f>
        <v>692.321006173196</v>
      </c>
      <c r="G4" s="91">
        <f>+(400000/173.33)*G9</f>
        <v>1153.86834362199</v>
      </c>
      <c r="H4" s="91">
        <f>+(400000/173.33)*H9</f>
        <v>2307.73668724399</v>
      </c>
      <c r="I4" s="91">
        <f>+(400000/173.33)*I9</f>
        <v>3000.05769341718</v>
      </c>
      <c r="J4" s="91">
        <f>+(400000/173.33)*J9</f>
        <v>3461.60503086598</v>
      </c>
      <c r="K4" s="103">
        <f>(667000/173.33)*F9</f>
        <v>1154.4452777938</v>
      </c>
      <c r="L4" s="103">
        <f>(667000/173.33)*G9</f>
        <v>1924.07546298967</v>
      </c>
      <c r="M4" s="103">
        <f>(667000/173.33)*H9</f>
        <v>3848.15092597935</v>
      </c>
      <c r="N4" s="103">
        <f>(667000/173.33)*I9</f>
        <v>5002.59620377315</v>
      </c>
      <c r="O4" s="103">
        <f>(667000/173.33)*J9</f>
        <v>5772.22638896902</v>
      </c>
      <c r="P4" s="103"/>
      <c r="Q4" s="104"/>
      <c r="R4" s="104"/>
      <c r="S4" s="104"/>
      <c r="T4" s="104"/>
      <c r="U4" s="104"/>
      <c r="V4" s="104"/>
      <c r="W4" s="104"/>
      <c r="X4" s="104"/>
      <c r="Y4" s="106"/>
      <c r="Z4" s="104"/>
      <c r="AA4" s="104"/>
      <c r="AB4" s="104"/>
      <c r="AC4" s="104"/>
      <c r="AD4" s="107"/>
    </row>
    <row r="5" ht="13.8" customHeight="1" spans="1:30" x14ac:dyDescent="0.25">
      <c r="A5" s="104"/>
      <c r="B5" s="103">
        <f>(902400/173.33)*H9</f>
        <v>5206.25396642243</v>
      </c>
      <c r="C5" s="90"/>
      <c r="D5" s="103">
        <f>(650000/173.33)*H9</f>
        <v>3750.07211677148</v>
      </c>
      <c r="E5" s="105" t="s">
        <v>143</v>
      </c>
      <c r="F5" s="91">
        <f>(670000/173.33)*F9</f>
        <v>1159.6376853401</v>
      </c>
      <c r="G5" s="91">
        <f>(670000/173.33)*G9</f>
        <v>1932.72947556684</v>
      </c>
      <c r="H5" s="91">
        <f>(670000/173.33)*H9</f>
        <v>3865.45895113368</v>
      </c>
      <c r="I5" s="91">
        <f>(670000/173.33)*I9</f>
        <v>5025.09663647378</v>
      </c>
      <c r="J5" s="91">
        <f>(670000/173.33)*J9</f>
        <v>5798.18842670051</v>
      </c>
      <c r="K5" s="103">
        <f>(1300000/173.33)*F9</f>
        <v>2250.04327006289</v>
      </c>
      <c r="L5" s="103">
        <f>(1300000/173.33)*G9</f>
        <v>3750.07211677148</v>
      </c>
      <c r="M5" s="108">
        <f>(1300000/173.33)*H9</f>
        <v>7500.14423354295</v>
      </c>
      <c r="N5" s="103">
        <f>(1300000/173.33)*I9</f>
        <v>9750.18750360584</v>
      </c>
      <c r="O5" s="108">
        <f>(1300000/173.33)*J9</f>
        <v>11250.2163503144</v>
      </c>
      <c r="P5" s="108"/>
      <c r="Q5" s="104"/>
      <c r="R5" s="104"/>
      <c r="S5" s="104"/>
      <c r="T5" s="104"/>
      <c r="U5" s="104"/>
      <c r="V5" s="104"/>
      <c r="W5" s="104"/>
      <c r="X5" s="104"/>
      <c r="Y5" s="106"/>
      <c r="Z5" s="104"/>
      <c r="AA5" s="104"/>
      <c r="AB5" s="104"/>
      <c r="AC5" s="104"/>
      <c r="AD5" s="107"/>
    </row>
    <row r="6" ht="13.8" customHeight="1" spans="1:30" x14ac:dyDescent="0.25">
      <c r="A6" s="104"/>
      <c r="B6" s="103">
        <f>(902400/173.33)*I9</f>
        <v>6768.13015634916</v>
      </c>
      <c r="C6" s="90"/>
      <c r="D6" s="103">
        <f>(650000/173.33)*I9</f>
        <v>4875.09375180292</v>
      </c>
      <c r="E6" s="105" t="s">
        <v>144</v>
      </c>
      <c r="F6" s="91">
        <f>(600000/173.33)*F9</f>
        <v>1038.48150925979</v>
      </c>
      <c r="G6" s="91">
        <f>(600000/173.33)*G9</f>
        <v>1730.80251543299</v>
      </c>
      <c r="H6" s="91">
        <f>(600000/173.33)*H9</f>
        <v>3461.60503086598</v>
      </c>
      <c r="I6" s="91">
        <f>(600000/173.33)*I9</f>
        <v>4500.08654012577</v>
      </c>
      <c r="J6" s="91">
        <f>(600000/173.33)*J9</f>
        <v>5192.40754629897</v>
      </c>
      <c r="K6" s="103">
        <f>(1200000/173.33)*F9</f>
        <v>2076.96301851959</v>
      </c>
      <c r="L6" s="103">
        <f>(1200000/173.33)*G9</f>
        <v>3461.60503086598</v>
      </c>
      <c r="M6" s="108">
        <f>(1200000/173.33)*H9</f>
        <v>6923.21006173196</v>
      </c>
      <c r="N6" s="103">
        <f>(1200000/173.33)*I9</f>
        <v>9000.17308025154</v>
      </c>
      <c r="O6" s="108">
        <f>(1200000/173.33)*J9</f>
        <v>10384.8150925979</v>
      </c>
      <c r="P6" s="108"/>
      <c r="Q6" s="104"/>
      <c r="R6" s="104"/>
      <c r="S6" s="104"/>
      <c r="T6" s="104"/>
      <c r="U6" s="104"/>
      <c r="V6" s="104"/>
      <c r="W6" s="104"/>
      <c r="X6" s="104"/>
      <c r="Y6" s="106"/>
      <c r="Z6" s="109"/>
      <c r="AA6" s="109"/>
      <c r="AB6" s="104"/>
      <c r="AC6" s="104"/>
      <c r="AD6" s="107"/>
    </row>
    <row r="7" ht="13.8" customHeight="1" spans="2:18" x14ac:dyDescent="0.25">
      <c r="B7" s="110">
        <f>(902400/173.33)*J9</f>
        <v>7809.38094963365</v>
      </c>
      <c r="D7" s="110">
        <f>(650000/173.33)*J9</f>
        <v>5625.10817515721</v>
      </c>
      <c r="E7" s="111" t="s">
        <v>143</v>
      </c>
      <c r="F7" s="91">
        <f>+(300000/173.33)*F9</f>
        <v>519.240754629897</v>
      </c>
      <c r="G7" s="91">
        <f>+(300000/164.54)*G9</f>
        <v>911.632429804303</v>
      </c>
      <c r="H7" s="91">
        <f>+(300000/164.54)*H9</f>
        <v>1823.26485960861</v>
      </c>
      <c r="I7" s="91">
        <f>+(300000/164.54)*I9</f>
        <v>2370.24431749119</v>
      </c>
      <c r="J7" s="91">
        <f>+(300000/164.54)*J9</f>
        <v>2734.89728941291</v>
      </c>
      <c r="R7" s="112"/>
    </row>
    <row r="8" ht="29.25" customHeight="1" spans="1:38" x14ac:dyDescent="0.25">
      <c r="A8" s="113" t="s">
        <v>145</v>
      </c>
      <c r="B8" s="114" t="s">
        <v>146</v>
      </c>
      <c r="C8" s="115" t="s">
        <v>147</v>
      </c>
      <c r="D8" s="116" t="s">
        <v>148</v>
      </c>
      <c r="E8" s="117" t="s">
        <v>149</v>
      </c>
      <c r="F8" s="118" t="s">
        <v>150</v>
      </c>
      <c r="G8" s="118"/>
      <c r="H8" s="118"/>
      <c r="I8" s="118"/>
      <c r="J8" s="118"/>
      <c r="K8" s="115" t="s">
        <v>151</v>
      </c>
      <c r="L8" s="115"/>
      <c r="M8" s="119" t="s">
        <v>46</v>
      </c>
      <c r="N8" s="120" t="s">
        <v>152</v>
      </c>
      <c r="O8" s="121" t="s">
        <v>153</v>
      </c>
      <c r="P8" s="121"/>
      <c r="Q8" s="121"/>
      <c r="R8" s="121"/>
      <c r="S8" s="122" t="s">
        <v>154</v>
      </c>
      <c r="T8" s="115" t="s">
        <v>149</v>
      </c>
      <c r="U8" s="123" t="s">
        <v>155</v>
      </c>
      <c r="V8" s="123"/>
      <c r="W8" s="115" t="s">
        <v>149</v>
      </c>
      <c r="X8" s="115" t="s">
        <v>156</v>
      </c>
      <c r="Y8" s="124" t="s">
        <v>157</v>
      </c>
      <c r="Z8" s="115" t="s">
        <v>158</v>
      </c>
      <c r="AA8" s="125" t="s">
        <v>54</v>
      </c>
      <c r="AB8" s="125" t="s">
        <v>55</v>
      </c>
      <c r="AC8" s="115" t="s">
        <v>159</v>
      </c>
      <c r="AD8" s="126" t="s">
        <v>160</v>
      </c>
      <c r="AE8" s="127" t="s">
        <v>161</v>
      </c>
      <c r="AF8" s="127" t="s">
        <v>162</v>
      </c>
      <c r="AG8" s="128" t="s">
        <v>163</v>
      </c>
      <c r="AH8" s="129" t="s">
        <v>164</v>
      </c>
      <c r="AI8" s="129" t="s">
        <v>165</v>
      </c>
      <c r="AJ8" s="129" t="s">
        <v>166</v>
      </c>
      <c r="AK8" s="129" t="s">
        <v>167</v>
      </c>
      <c r="AL8" s="129" t="s">
        <v>168</v>
      </c>
    </row>
    <row r="9" ht="23.85" customHeight="1" spans="1:44" x14ac:dyDescent="0.25">
      <c r="A9" s="130" t="s">
        <v>169</v>
      </c>
      <c r="B9" s="131" t="s">
        <v>170</v>
      </c>
      <c r="C9" s="132" t="s">
        <v>171</v>
      </c>
      <c r="D9" s="133" t="s">
        <v>172</v>
      </c>
      <c r="E9" s="134" t="s">
        <v>173</v>
      </c>
      <c r="F9" s="135">
        <v>0.3</v>
      </c>
      <c r="G9" s="136">
        <v>0.5</v>
      </c>
      <c r="H9" s="137">
        <v>1</v>
      </c>
      <c r="I9" s="136">
        <v>1.3</v>
      </c>
      <c r="J9" s="136">
        <v>1.5</v>
      </c>
      <c r="K9" s="138" t="s">
        <v>174</v>
      </c>
      <c r="L9" s="139" t="s">
        <v>175</v>
      </c>
      <c r="M9" s="140"/>
      <c r="N9" s="141" t="s">
        <v>176</v>
      </c>
      <c r="O9" s="142" t="s">
        <v>177</v>
      </c>
      <c r="P9" s="142" t="s">
        <v>178</v>
      </c>
      <c r="Q9" s="143" t="s">
        <v>179</v>
      </c>
      <c r="R9" s="143" t="s">
        <v>180</v>
      </c>
      <c r="S9" s="144"/>
      <c r="T9" s="132" t="s">
        <v>181</v>
      </c>
      <c r="U9" s="145" t="s">
        <v>182</v>
      </c>
      <c r="V9" s="145" t="s">
        <v>183</v>
      </c>
      <c r="W9" s="146" t="s">
        <v>184</v>
      </c>
      <c r="X9" s="147" t="s">
        <v>185</v>
      </c>
      <c r="Y9" s="148" t="s">
        <v>186</v>
      </c>
      <c r="Z9" s="132" t="s">
        <v>187</v>
      </c>
      <c r="AA9" s="132"/>
      <c r="AB9" s="149"/>
      <c r="AC9" s="132" t="s">
        <v>188</v>
      </c>
      <c r="AD9" s="150" t="s">
        <v>189</v>
      </c>
      <c r="AE9" s="151" t="s">
        <v>190</v>
      </c>
      <c r="AF9" s="151"/>
      <c r="AG9" s="152" t="s">
        <v>191</v>
      </c>
      <c r="AH9" s="153">
        <v>0.3</v>
      </c>
      <c r="AI9" s="153">
        <v>0.5</v>
      </c>
      <c r="AJ9" s="153">
        <v>1</v>
      </c>
      <c r="AK9" s="153">
        <v>1.3</v>
      </c>
      <c r="AL9" s="153">
        <v>1.5</v>
      </c>
      <c r="AM9" s="154" t="s">
        <v>192</v>
      </c>
      <c r="AN9" s="154" t="s">
        <v>193</v>
      </c>
      <c r="AO9" s="154" t="s">
        <v>194</v>
      </c>
      <c r="AP9" s="154" t="s">
        <v>195</v>
      </c>
      <c r="AQ9" s="155" t="s">
        <v>196</v>
      </c>
      <c r="AR9" s="154" t="s">
        <v>197</v>
      </c>
    </row>
    <row r="10" ht="22.35" customHeight="1" spans="1:261" s="110" customFormat="1" x14ac:dyDescent="0.25">
      <c r="A10" s="156" t="s">
        <v>198</v>
      </c>
      <c r="B10" s="113" t="s">
        <v>199</v>
      </c>
      <c r="C10" s="157">
        <v>1000000</v>
      </c>
      <c r="D10" s="158">
        <v>30</v>
      </c>
      <c r="E10" s="159">
        <f>C10</f>
        <v>1000000</v>
      </c>
      <c r="F10" s="160">
        <f>F$7*AH10</f>
        <v>0</v>
      </c>
      <c r="G10" s="160">
        <f>G$7*AI10</f>
        <v>0</v>
      </c>
      <c r="H10" s="160">
        <f>H$7*AJ10</f>
        <v>0</v>
      </c>
      <c r="I10" s="160">
        <f>I$7*AK10</f>
        <v>0</v>
      </c>
      <c r="J10" s="160">
        <f>J$7*AL10</f>
        <v>0</v>
      </c>
      <c r="K10" s="161">
        <v>0</v>
      </c>
      <c r="L10" s="162">
        <v>0</v>
      </c>
      <c r="M10" s="163"/>
      <c r="N10" s="163"/>
      <c r="O10" s="163"/>
      <c r="P10" s="163"/>
      <c r="Q10" s="164"/>
      <c r="R10" s="163">
        <v>0</v>
      </c>
      <c r="S10" s="165">
        <v>2</v>
      </c>
      <c r="T10" s="163">
        <f>SUM(E10:R10)</f>
        <v>1000000</v>
      </c>
      <c r="U10" s="163">
        <f>IF(T10&lt;=0,0,IF(T10*1%&lt;=262680*8*1%,T10*1%,262680*8*1%))</f>
        <v>10000</v>
      </c>
      <c r="V10" s="163">
        <f>IF(T10&lt;=0,0,IF(T10*1%&lt;=262680*8*1%,T10*1%,262680*8*1%))*0</f>
        <v>0</v>
      </c>
      <c r="W10" s="163">
        <f>T10-U10-V10</f>
        <v>990000</v>
      </c>
      <c r="X10" s="166"/>
      <c r="Y10" s="167"/>
      <c r="Z10" s="163">
        <f>MAX(3000,0+MIN(MAX(0,W10-350000),50000)*5%+MIN(MAX(0,W10-400000),100000)*10%+MIN(MAX(0,W10-500000),100000)*15%+MAX(0,W10-600000)*20%-X10)</f>
        <v>105500</v>
      </c>
      <c r="AA10" s="163"/>
      <c r="AB10" s="167"/>
      <c r="AC10" s="163">
        <f>Y10+U10+V10+Z10+AA10+AB10</f>
        <v>115500</v>
      </c>
      <c r="AD10" s="167">
        <f>ROUND(FLOOR(T10-AC10,0.01),-2)</f>
        <v>884500</v>
      </c>
      <c r="AE10" s="168" t="s">
        <v>200</v>
      </c>
      <c r="AF10" s="169"/>
      <c r="AG10" s="169"/>
      <c r="AH10" s="170"/>
      <c r="AI10" s="170"/>
      <c r="AJ10" s="170"/>
      <c r="AK10" s="170"/>
      <c r="AL10" s="170"/>
      <c r="AM10" s="163" t="s">
        <v>198</v>
      </c>
      <c r="AN10" s="154" t="s">
        <v>193</v>
      </c>
      <c r="AO10" s="171" t="s">
        <v>201</v>
      </c>
      <c r="AP10" s="172" t="s">
        <v>202</v>
      </c>
      <c r="AQ10" s="173">
        <v>43556</v>
      </c>
      <c r="AR10" s="172" t="s">
        <v>203</v>
      </c>
      <c r="IW10" s="21"/>
      <c r="IX10" s="21"/>
      <c r="IY10" s="21"/>
      <c r="IZ10" s="21"/>
      <c r="JA10" s="21"/>
    </row>
    <row r="11" ht="19.5" customHeight="1" spans="1:261" s="110" customFormat="1" x14ac:dyDescent="0.25">
      <c r="A11" s="174" t="s">
        <v>204</v>
      </c>
      <c r="B11" s="113" t="s">
        <v>205</v>
      </c>
      <c r="C11" s="175">
        <v>300000</v>
      </c>
      <c r="D11" s="158">
        <v>30</v>
      </c>
      <c r="E11" s="176">
        <f>C11-((670000/173.33*8)*2)</f>
        <v>238152.656781861</v>
      </c>
      <c r="F11" s="160">
        <f>F$5*AH11</f>
        <v>0</v>
      </c>
      <c r="G11" s="160">
        <f>G$5*AI11</f>
        <v>27058.2126579357</v>
      </c>
      <c r="H11" s="160">
        <f>H$5*AJ11</f>
        <v>0</v>
      </c>
      <c r="I11" s="160">
        <f>I$5*AK11</f>
        <v>0</v>
      </c>
      <c r="J11" s="160">
        <f>J$5*AL11</f>
        <v>0</v>
      </c>
      <c r="K11" s="161">
        <v>50400</v>
      </c>
      <c r="L11" s="162">
        <v>0</v>
      </c>
      <c r="M11" s="163"/>
      <c r="N11" s="176">
        <f>1489731.27859473/30*2</f>
        <v>99315.418572982</v>
      </c>
      <c r="O11" s="163"/>
      <c r="P11" s="163"/>
      <c r="Q11" s="164">
        <v>100000</v>
      </c>
      <c r="R11" s="164">
        <v>200000</v>
      </c>
      <c r="S11" s="165">
        <v>3</v>
      </c>
      <c r="T11" s="163">
        <f>SUM(E11:R11)</f>
        <v>714926.288012779</v>
      </c>
      <c r="U11" s="163">
        <f>IF(T11&lt;=0,0,IF(T11*1%&lt;=262680*8*1%,T11*1%,262680*8*1%))</f>
        <v>7149.26288012779</v>
      </c>
      <c r="V11" s="163">
        <f>IF(T11&lt;=0,0,IF(T11*1%&lt;=262680*8*1%,T11*1%,262680*8*1%))</f>
        <v>7149.26288012779</v>
      </c>
      <c r="W11" s="163">
        <f>T11-U11-V11</f>
        <v>700627.762252523</v>
      </c>
      <c r="X11" s="166">
        <v>6000</v>
      </c>
      <c r="Y11" s="167">
        <v>300000</v>
      </c>
      <c r="Z11" s="163">
        <f>MAX(3000,0+MIN(MAX(0,W11-350000),50000)*5%+MIN(MAX(0,W11-400000),100000)*10%+MIN(MAX(0,W11-500000),100000)*15%+MAX(0,W11-600000)*20%-X11)</f>
        <v>41625.5524505047</v>
      </c>
      <c r="AA11" s="163"/>
      <c r="AB11" s="167"/>
      <c r="AC11" s="163">
        <f>Y11+U11+V11+Z11+AA11+AB11</f>
        <v>355924.07821076</v>
      </c>
      <c r="AD11" s="167">
        <f>ROUND(FLOOR(T11-AC11,0.01),-2)</f>
        <v>359000</v>
      </c>
      <c r="AE11" s="177" t="s">
        <v>200</v>
      </c>
      <c r="AF11" s="169"/>
      <c r="AG11" s="178"/>
      <c r="AH11" s="170">
        <v>0</v>
      </c>
      <c r="AI11" s="170">
        <v>14</v>
      </c>
      <c r="AJ11" s="170">
        <v>0</v>
      </c>
      <c r="AK11" s="170">
        <v>0</v>
      </c>
      <c r="AL11" s="170">
        <v>0</v>
      </c>
      <c r="AM11" s="163" t="s">
        <v>204</v>
      </c>
      <c r="AN11" s="154" t="s">
        <v>193</v>
      </c>
      <c r="AO11" s="171" t="s">
        <v>206</v>
      </c>
      <c r="AP11" s="172" t="s">
        <v>207</v>
      </c>
      <c r="AQ11" s="173">
        <v>43556</v>
      </c>
      <c r="AR11" s="172" t="s">
        <v>208</v>
      </c>
      <c r="IW11" s="21"/>
      <c r="IX11" s="21"/>
      <c r="IY11" s="21"/>
      <c r="IZ11" s="21"/>
      <c r="JA11" s="21"/>
    </row>
    <row r="12" ht="19.5" customHeight="1" spans="1:261" s="110" customFormat="1" x14ac:dyDescent="0.25">
      <c r="A12" s="156" t="s">
        <v>209</v>
      </c>
      <c r="B12" s="113" t="s">
        <v>210</v>
      </c>
      <c r="C12" s="163">
        <v>300000</v>
      </c>
      <c r="D12" s="158">
        <v>30</v>
      </c>
      <c r="E12" s="176">
        <f>C12-(10939.58*10)</f>
        <v>190604.2</v>
      </c>
      <c r="F12" s="160">
        <f>F$7*AH12</f>
        <v>0</v>
      </c>
      <c r="G12" s="160">
        <f>G$7*AI12</f>
        <v>0</v>
      </c>
      <c r="H12" s="160">
        <f>H$7*AJ12</f>
        <v>0</v>
      </c>
      <c r="I12" s="160">
        <f>I$7*AK12</f>
        <v>7110.73295247356</v>
      </c>
      <c r="J12" s="160">
        <f>J$7*AL12</f>
        <v>0</v>
      </c>
      <c r="K12" s="161">
        <v>31200</v>
      </c>
      <c r="L12" s="162">
        <v>8750</v>
      </c>
      <c r="M12" s="163"/>
      <c r="N12" s="176">
        <f>880894.516720367/30*10</f>
        <v>293631.505573456</v>
      </c>
      <c r="O12" s="163"/>
      <c r="P12" s="163"/>
      <c r="Q12" s="163"/>
      <c r="R12" s="163">
        <f>360718+100000</f>
        <v>460718</v>
      </c>
      <c r="S12" s="165">
        <v>2</v>
      </c>
      <c r="T12" s="163">
        <f>SUM(E12:R12)</f>
        <v>992014.438525929</v>
      </c>
      <c r="U12" s="163">
        <f>IF(T12&lt;=0,0,IF(T12*1%&lt;=262680*8*1%,T12*1%,262680*8*1%))</f>
        <v>9920.14438525929</v>
      </c>
      <c r="V12" s="163">
        <f>IF(T12&lt;=0,0,IF(T12*1%&lt;=262680*8*1%,T12*1%,262680*8*1%))</f>
        <v>9920.14438525929</v>
      </c>
      <c r="W12" s="163">
        <f>T12-U12-V12</f>
        <v>972174.149755411</v>
      </c>
      <c r="X12" s="166">
        <v>4000</v>
      </c>
      <c r="Y12" s="167">
        <v>100000</v>
      </c>
      <c r="Z12" s="163">
        <f>MAX(3000,0+MIN(MAX(0,W12-350000),50000)*5%+MIN(MAX(0,W12-400000),100000)*10%+MIN(MAX(0,W12-500000),100000)*15%+MAX(0,W12-600000)*20%-X12)</f>
        <v>97934.8299510822</v>
      </c>
      <c r="AA12" s="163"/>
      <c r="AB12" s="167"/>
      <c r="AC12" s="163">
        <f>Y12+U12+V12+Z12+AA12+AB12</f>
        <v>217775.118721601</v>
      </c>
      <c r="AD12" s="167">
        <f>ROUND(FLOOR(T12-AC12,0.01),-2)</f>
        <v>774200</v>
      </c>
      <c r="AE12" s="177" t="s">
        <v>200</v>
      </c>
      <c r="AF12" s="169"/>
      <c r="AG12" s="178"/>
      <c r="AH12" s="170">
        <v>0</v>
      </c>
      <c r="AI12" s="170">
        <v>0</v>
      </c>
      <c r="AJ12" s="170">
        <v>0</v>
      </c>
      <c r="AK12" s="170">
        <v>3</v>
      </c>
      <c r="AL12" s="170">
        <v>0</v>
      </c>
      <c r="AM12" s="163" t="s">
        <v>209</v>
      </c>
      <c r="AN12" s="154" t="s">
        <v>193</v>
      </c>
      <c r="AO12" s="171" t="s">
        <v>211</v>
      </c>
      <c r="AP12" s="172">
        <v>842526002272</v>
      </c>
      <c r="AQ12" s="173">
        <v>43556</v>
      </c>
      <c r="AR12" s="172" t="s">
        <v>212</v>
      </c>
      <c r="IW12" s="21"/>
      <c r="IX12" s="21"/>
      <c r="IY12" s="21"/>
      <c r="IZ12" s="21"/>
      <c r="JA12" s="21"/>
    </row>
    <row r="13" ht="19.5" customHeight="1" spans="1:261" s="110" customFormat="1" x14ac:dyDescent="0.25">
      <c r="A13" s="156" t="s">
        <v>213</v>
      </c>
      <c r="B13" s="113" t="s">
        <v>214</v>
      </c>
      <c r="C13" s="157">
        <v>400000</v>
      </c>
      <c r="D13" s="158">
        <v>30</v>
      </c>
      <c r="E13" s="179">
        <f>C13</f>
        <v>400000</v>
      </c>
      <c r="F13" s="160">
        <f>F$2*AH13</f>
        <v>0</v>
      </c>
      <c r="G13" s="160">
        <f>G$2*AI13</f>
        <v>0</v>
      </c>
      <c r="H13" s="160">
        <f>H$2*AJ13</f>
        <v>0</v>
      </c>
      <c r="I13" s="160">
        <f>I$2*AK13</f>
        <v>0</v>
      </c>
      <c r="J13" s="160">
        <f>J$2*AL13</f>
        <v>0</v>
      </c>
      <c r="K13" s="161">
        <v>45600</v>
      </c>
      <c r="L13" s="162">
        <v>0</v>
      </c>
      <c r="M13" s="163"/>
      <c r="N13" s="179"/>
      <c r="O13" s="163"/>
      <c r="P13" s="163"/>
      <c r="Q13" s="164">
        <v>100000</v>
      </c>
      <c r="R13" s="163">
        <v>0</v>
      </c>
      <c r="S13" s="165">
        <v>2</v>
      </c>
      <c r="T13" s="163">
        <f>SUM(E13:R13)</f>
        <v>545600</v>
      </c>
      <c r="U13" s="163">
        <f>IF(T13&lt;=0,0,IF(T13*1%&lt;=262680*8*1%,T13*1%,262680*8*1%))</f>
        <v>5456</v>
      </c>
      <c r="V13" s="163">
        <f>IF(T13&lt;=0,0,IF(T13*1%&lt;=262680*8*1%,T13*1%,262680*8*1%))</f>
        <v>5456</v>
      </c>
      <c r="W13" s="163">
        <f>T13-U13-V13</f>
        <v>534688</v>
      </c>
      <c r="X13" s="166">
        <v>4000</v>
      </c>
      <c r="Y13" s="167"/>
      <c r="Z13" s="163">
        <f>MAX(3000,0+MIN(MAX(0,W13-350000),50000)*5%+MIN(MAX(0,W13-400000),100000)*10%+MIN(MAX(0,W13-500000),100000)*15%+MAX(0,W13-600000)*20%-X13)</f>
        <v>13703.2</v>
      </c>
      <c r="AA13" s="163"/>
      <c r="AB13" s="167"/>
      <c r="AC13" s="163">
        <f>Y13+U13+V13+Z13+AA13+AB13</f>
        <v>24615.2</v>
      </c>
      <c r="AD13" s="167">
        <f>ROUND(FLOOR(T13-AC13,0.01),-2)</f>
        <v>521000</v>
      </c>
      <c r="AE13" s="177" t="s">
        <v>200</v>
      </c>
      <c r="AF13" s="169"/>
      <c r="AG13" s="178"/>
      <c r="AH13" s="170">
        <v>0</v>
      </c>
      <c r="AI13" s="170">
        <v>0</v>
      </c>
      <c r="AJ13" s="170">
        <v>0</v>
      </c>
      <c r="AK13" s="170"/>
      <c r="AL13" s="170"/>
      <c r="AM13" s="163" t="s">
        <v>213</v>
      </c>
      <c r="AN13" s="154" t="s">
        <v>193</v>
      </c>
      <c r="AO13" s="171" t="s">
        <v>215</v>
      </c>
      <c r="AP13" s="172">
        <v>842608003244</v>
      </c>
      <c r="AQ13" s="173">
        <v>43556</v>
      </c>
      <c r="AR13" s="172" t="s">
        <v>216</v>
      </c>
      <c r="IW13" s="21"/>
      <c r="IX13" s="21"/>
      <c r="IY13" s="21"/>
      <c r="IZ13" s="21"/>
      <c r="JA13" s="21"/>
    </row>
    <row r="14" ht="19.5" customHeight="1" spans="1:255" x14ac:dyDescent="0.25">
      <c r="A14" s="174" t="s">
        <v>217</v>
      </c>
      <c r="B14" s="113" t="s">
        <v>218</v>
      </c>
      <c r="C14" s="175">
        <v>300000</v>
      </c>
      <c r="D14" s="158">
        <v>30</v>
      </c>
      <c r="E14" s="163">
        <f>C14</f>
        <v>300000</v>
      </c>
      <c r="F14" s="160">
        <f>F$5*AH14</f>
        <v>0</v>
      </c>
      <c r="G14" s="160">
        <f>G$5*AI14</f>
        <v>8697.28264005077</v>
      </c>
      <c r="H14" s="160">
        <f>H$5*AJ14</f>
        <v>0</v>
      </c>
      <c r="I14" s="160">
        <f>I$5*AK14</f>
        <v>55276.0630012116</v>
      </c>
      <c r="J14" s="160">
        <f>J$5*AL14</f>
        <v>0</v>
      </c>
      <c r="K14" s="161">
        <v>52800</v>
      </c>
      <c r="L14" s="162">
        <v>28000</v>
      </c>
      <c r="M14" s="163"/>
      <c r="N14" s="163"/>
      <c r="O14" s="163"/>
      <c r="P14" s="163"/>
      <c r="Q14" s="164">
        <v>100000</v>
      </c>
      <c r="R14" s="164">
        <v>200000</v>
      </c>
      <c r="S14" s="165">
        <v>1</v>
      </c>
      <c r="T14" s="163">
        <f>SUM(E14:R14)</f>
        <v>744773.345641262</v>
      </c>
      <c r="U14" s="163">
        <f>IF(T14&lt;=0,0,IF(T14*1%&lt;=262680*8*1%,T14*1%,262680*8*1%))</f>
        <v>7447.73345641262</v>
      </c>
      <c r="V14" s="163">
        <f>IF(T14&lt;=0,0,IF(T14*1%&lt;=262680*8*1%,T14*1%,262680*8*1%))</f>
        <v>7447.73345641262</v>
      </c>
      <c r="W14" s="163">
        <f>T14-U14-V14</f>
        <v>729877.878728437</v>
      </c>
      <c r="X14" s="166">
        <v>2000</v>
      </c>
      <c r="Y14" s="167">
        <v>300000</v>
      </c>
      <c r="Z14" s="163">
        <f>MAX(3000,0+MIN(MAX(0,W14-350000),50000)*5%+MIN(MAX(0,W14-400000),100000)*10%+MIN(MAX(0,W14-500000),100000)*15%+MAX(0,W14-600000)*20%-X14)</f>
        <v>51475.5757456874</v>
      </c>
      <c r="AA14" s="163"/>
      <c r="AB14" s="167"/>
      <c r="AC14" s="163">
        <f>Y14+U14+V14+Z14+AA14+AB14</f>
        <v>366371.042658513</v>
      </c>
      <c r="AD14" s="167">
        <f>ROUND(FLOOR(T14-AC14,0.01),-2)</f>
        <v>378400</v>
      </c>
      <c r="AE14" s="177" t="s">
        <v>200</v>
      </c>
      <c r="AF14" s="169"/>
      <c r="AG14" s="178"/>
      <c r="AH14" s="170">
        <v>0</v>
      </c>
      <c r="AI14" s="170">
        <v>4.5</v>
      </c>
      <c r="AJ14" s="170">
        <v>0</v>
      </c>
      <c r="AK14" s="170">
        <v>11</v>
      </c>
      <c r="AL14" s="170">
        <v>0</v>
      </c>
      <c r="AM14" s="163" t="s">
        <v>217</v>
      </c>
      <c r="AN14" s="154" t="s">
        <v>193</v>
      </c>
      <c r="AO14" s="171" t="s">
        <v>219</v>
      </c>
      <c r="AP14" s="172">
        <v>932205003256</v>
      </c>
      <c r="AQ14" s="173">
        <v>43556</v>
      </c>
      <c r="AR14" s="172" t="s">
        <v>220</v>
      </c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  <c r="BL14" s="110"/>
      <c r="BM14" s="110"/>
      <c r="BN14" s="110"/>
      <c r="BO14" s="110"/>
      <c r="BP14" s="110"/>
      <c r="BQ14" s="110"/>
      <c r="BR14" s="110"/>
      <c r="BS14" s="110"/>
      <c r="BT14" s="110"/>
      <c r="BU14" s="110"/>
      <c r="BV14" s="110"/>
      <c r="BW14" s="110"/>
      <c r="BX14" s="110"/>
      <c r="BY14" s="110"/>
      <c r="BZ14" s="110"/>
      <c r="CA14" s="110"/>
      <c r="CB14" s="110"/>
      <c r="CC14" s="110"/>
      <c r="CD14" s="110"/>
      <c r="CE14" s="110"/>
      <c r="CF14" s="110"/>
      <c r="CG14" s="110"/>
      <c r="CH14" s="110"/>
      <c r="CI14" s="110"/>
      <c r="CJ14" s="110"/>
      <c r="CK14" s="110"/>
      <c r="CL14" s="110"/>
      <c r="CM14" s="110"/>
      <c r="CN14" s="110"/>
      <c r="CO14" s="110"/>
      <c r="CP14" s="110"/>
      <c r="CQ14" s="110"/>
      <c r="CR14" s="110"/>
      <c r="CS14" s="110"/>
      <c r="CT14" s="110"/>
      <c r="CU14" s="110"/>
      <c r="CV14" s="110"/>
      <c r="CW14" s="110"/>
      <c r="CX14" s="110"/>
      <c r="CY14" s="110"/>
      <c r="CZ14" s="110"/>
      <c r="DA14" s="110"/>
      <c r="DB14" s="110"/>
      <c r="DC14" s="110"/>
      <c r="DD14" s="110"/>
      <c r="DE14" s="110"/>
      <c r="DF14" s="110"/>
      <c r="DG14" s="110"/>
      <c r="DH14" s="110"/>
      <c r="DI14" s="110"/>
      <c r="DJ14" s="110"/>
      <c r="DK14" s="110"/>
      <c r="DL14" s="110"/>
      <c r="DM14" s="110"/>
      <c r="DN14" s="110"/>
      <c r="DO14" s="110"/>
      <c r="DP14" s="110"/>
      <c r="DQ14" s="110"/>
      <c r="DR14" s="110"/>
      <c r="DS14" s="110"/>
      <c r="DT14" s="110"/>
      <c r="DU14" s="110"/>
      <c r="DV14" s="110"/>
      <c r="DW14" s="110"/>
      <c r="DX14" s="110"/>
      <c r="DY14" s="110"/>
      <c r="DZ14" s="110"/>
      <c r="EA14" s="110"/>
      <c r="EB14" s="110"/>
      <c r="EC14" s="110"/>
      <c r="ED14" s="110"/>
      <c r="EE14" s="110"/>
      <c r="EF14" s="110"/>
      <c r="EG14" s="110"/>
      <c r="EH14" s="110"/>
      <c r="EI14" s="110"/>
      <c r="EJ14" s="110"/>
      <c r="EK14" s="110"/>
      <c r="EL14" s="110"/>
      <c r="EM14" s="110"/>
      <c r="EN14" s="110"/>
      <c r="EO14" s="110"/>
      <c r="EP14" s="110"/>
      <c r="EQ14" s="110"/>
      <c r="ER14" s="110"/>
      <c r="ES14" s="110"/>
      <c r="ET14" s="110"/>
      <c r="EU14" s="110"/>
      <c r="EV14" s="110"/>
      <c r="EW14" s="110"/>
      <c r="EX14" s="110"/>
      <c r="EY14" s="110"/>
      <c r="EZ14" s="110"/>
      <c r="FA14" s="110"/>
      <c r="FB14" s="110"/>
      <c r="FC14" s="110"/>
      <c r="FD14" s="110"/>
      <c r="FE14" s="110"/>
      <c r="FF14" s="110"/>
      <c r="FG14" s="110"/>
      <c r="FH14" s="110"/>
      <c r="FI14" s="110"/>
      <c r="FJ14" s="110"/>
      <c r="FK14" s="110"/>
      <c r="FL14" s="110"/>
      <c r="FM14" s="110"/>
      <c r="FN14" s="110"/>
      <c r="FO14" s="110"/>
      <c r="FP14" s="110"/>
      <c r="FQ14" s="110"/>
      <c r="FR14" s="110"/>
      <c r="FS14" s="110"/>
      <c r="FT14" s="110"/>
      <c r="FU14" s="110"/>
      <c r="FV14" s="110"/>
      <c r="FW14" s="110"/>
      <c r="FX14" s="110"/>
      <c r="FY14" s="110"/>
      <c r="FZ14" s="110"/>
      <c r="GA14" s="110"/>
      <c r="GB14" s="110"/>
      <c r="GC14" s="110"/>
      <c r="GD14" s="110"/>
      <c r="GE14" s="110"/>
      <c r="GF14" s="110"/>
      <c r="GG14" s="110"/>
      <c r="GH14" s="110"/>
      <c r="GI14" s="110"/>
      <c r="GJ14" s="110"/>
      <c r="GK14" s="110"/>
      <c r="GL14" s="110"/>
      <c r="GM14" s="110"/>
      <c r="GN14" s="110"/>
      <c r="GO14" s="110"/>
      <c r="GP14" s="110"/>
      <c r="GQ14" s="110"/>
      <c r="GR14" s="110"/>
      <c r="GS14" s="110"/>
      <c r="GT14" s="110"/>
      <c r="GU14" s="110"/>
      <c r="GV14" s="110"/>
      <c r="GW14" s="110"/>
      <c r="GX14" s="110"/>
      <c r="GY14" s="110"/>
      <c r="GZ14" s="110"/>
      <c r="HA14" s="110"/>
      <c r="HB14" s="110"/>
      <c r="HC14" s="110"/>
      <c r="HD14" s="110"/>
      <c r="HE14" s="110"/>
      <c r="HF14" s="110"/>
      <c r="HG14" s="110"/>
      <c r="HH14" s="110"/>
      <c r="HI14" s="110"/>
      <c r="HJ14" s="110"/>
      <c r="HK14" s="110"/>
      <c r="HL14" s="110"/>
      <c r="HM14" s="110"/>
      <c r="HN14" s="110"/>
      <c r="HO14" s="110"/>
      <c r="HP14" s="110"/>
      <c r="HQ14" s="110"/>
      <c r="HR14" s="110"/>
      <c r="HS14" s="110"/>
      <c r="HT14" s="110"/>
      <c r="HU14" s="110"/>
      <c r="HV14" s="110"/>
      <c r="HW14" s="110"/>
      <c r="HX14" s="110"/>
      <c r="HY14" s="110"/>
      <c r="HZ14" s="110"/>
      <c r="IA14" s="110"/>
      <c r="IB14" s="110"/>
      <c r="IC14" s="110"/>
      <c r="ID14" s="110"/>
      <c r="IE14" s="110"/>
      <c r="IF14" s="110"/>
      <c r="IG14" s="110"/>
      <c r="IH14" s="110"/>
      <c r="II14" s="110"/>
      <c r="IJ14" s="110"/>
      <c r="IK14" s="110"/>
      <c r="IL14" s="110"/>
      <c r="IM14" s="110"/>
      <c r="IN14" s="110"/>
      <c r="IO14" s="110"/>
      <c r="IP14" s="110"/>
      <c r="IQ14" s="110"/>
      <c r="IR14" s="110"/>
      <c r="IS14" s="110"/>
      <c r="IT14" s="110"/>
      <c r="IU14" s="110"/>
    </row>
    <row r="15" ht="19.4" customHeight="1" spans="1:261" s="110" customFormat="1" x14ac:dyDescent="0.25">
      <c r="A15" s="177" t="s">
        <v>221</v>
      </c>
      <c r="B15" s="113" t="s">
        <v>222</v>
      </c>
      <c r="C15" s="163">
        <v>300000</v>
      </c>
      <c r="D15" s="158">
        <v>30</v>
      </c>
      <c r="E15" s="163">
        <f>C15</f>
        <v>300000</v>
      </c>
      <c r="F15" s="160">
        <f>F$7*AH15</f>
        <v>0</v>
      </c>
      <c r="G15" s="160">
        <f>G$7*AI15</f>
        <v>9116.32429804303</v>
      </c>
      <c r="H15" s="160">
        <f>H$7*AJ15</f>
        <v>0</v>
      </c>
      <c r="I15" s="160">
        <f>I$7*AK15</f>
        <v>7110.73295247356</v>
      </c>
      <c r="J15" s="160">
        <f>J$7*AL15</f>
        <v>0</v>
      </c>
      <c r="K15" s="161">
        <v>55200</v>
      </c>
      <c r="L15" s="162">
        <v>3500</v>
      </c>
      <c r="M15" s="163"/>
      <c r="N15" s="163"/>
      <c r="O15" s="163"/>
      <c r="P15" s="163"/>
      <c r="Q15" s="163"/>
      <c r="R15" s="163">
        <v>518386</v>
      </c>
      <c r="S15" s="165">
        <v>3</v>
      </c>
      <c r="T15" s="163">
        <f>SUM(E15:R15)</f>
        <v>893313.057250517</v>
      </c>
      <c r="U15" s="176">
        <f>IF(T15&lt;=0,0,IF(T15*1%&lt;=262680*8*1%,T15*1%,262680*8*1%))</f>
        <v>8933.13057250517</v>
      </c>
      <c r="V15" s="176">
        <f>IF(T15&lt;=0,0,IF(T15*1%&lt;=262680*8*1%,T15*1%,262680*8*1%))</f>
        <v>8933.13057250517</v>
      </c>
      <c r="W15" s="163">
        <f>T15-U15-V15</f>
        <v>875446.796105506</v>
      </c>
      <c r="X15" s="166">
        <v>6000</v>
      </c>
      <c r="Y15" s="167">
        <v>100000</v>
      </c>
      <c r="Z15" s="163">
        <f>MAX(3000,0+MIN(MAX(0,W15-350000),50000)*5%+MIN(MAX(0,W15-400000),100000)*10%+MIN(MAX(0,W15-500000),100000)*15%+MAX(0,W15-600000)*20%-X15)</f>
        <v>76589.3592211012</v>
      </c>
      <c r="AA15" s="163"/>
      <c r="AB15" s="167"/>
      <c r="AC15" s="163">
        <f>Y15+U15+V15+Z15+AA15+AB15</f>
        <v>194455.620366112</v>
      </c>
      <c r="AD15" s="167">
        <f>ROUND(FLOOR(T15-AC15,0.01),-2)</f>
        <v>698900</v>
      </c>
      <c r="AE15" s="180" t="s">
        <v>200</v>
      </c>
      <c r="AF15" s="169"/>
      <c r="AG15" s="178"/>
      <c r="AH15" s="170">
        <v>0</v>
      </c>
      <c r="AI15" s="170">
        <v>10</v>
      </c>
      <c r="AJ15" s="170">
        <v>0</v>
      </c>
      <c r="AK15" s="170">
        <v>3</v>
      </c>
      <c r="AL15" s="170">
        <v>0</v>
      </c>
      <c r="AM15" s="163" t="s">
        <v>221</v>
      </c>
      <c r="AN15" s="154" t="s">
        <v>193</v>
      </c>
      <c r="AO15" s="171" t="s">
        <v>223</v>
      </c>
      <c r="AP15" s="172" t="s">
        <v>224</v>
      </c>
      <c r="AQ15" s="173">
        <v>43556</v>
      </c>
      <c r="AR15" s="172" t="s">
        <v>225</v>
      </c>
      <c r="IW15" s="21"/>
      <c r="IX15" s="21"/>
      <c r="IY15" s="21"/>
      <c r="IZ15" s="21"/>
      <c r="JA15" s="21"/>
    </row>
    <row r="16" ht="19.4" customHeight="1" spans="1:261" s="110" customFormat="1" x14ac:dyDescent="0.25">
      <c r="A16" s="156" t="s">
        <v>226</v>
      </c>
      <c r="B16" s="113" t="s">
        <v>227</v>
      </c>
      <c r="C16" s="175">
        <v>264200</v>
      </c>
      <c r="D16" s="158">
        <v>30</v>
      </c>
      <c r="E16" s="176">
        <f>C16-(D2*10)</f>
        <v>142259.193446028</v>
      </c>
      <c r="F16" s="160">
        <f>F$7*AH16</f>
        <v>0</v>
      </c>
      <c r="G16" s="160">
        <f>G$7*AI16</f>
        <v>0</v>
      </c>
      <c r="H16" s="160">
        <f>H$7*AJ16</f>
        <v>0</v>
      </c>
      <c r="I16" s="160">
        <f>I$7*AK16</f>
        <v>0</v>
      </c>
      <c r="J16" s="160">
        <f>J$7*AL16</f>
        <v>0</v>
      </c>
      <c r="K16" s="161">
        <v>28800</v>
      </c>
      <c r="L16" s="162">
        <v>42000</v>
      </c>
      <c r="M16" s="163"/>
      <c r="N16" s="176">
        <f>585753.963589397/30*10</f>
        <v>195251.321196466</v>
      </c>
      <c r="O16" s="163"/>
      <c r="P16" s="164">
        <v>20000</v>
      </c>
      <c r="Q16" s="164">
        <v>50000</v>
      </c>
      <c r="R16" s="163"/>
      <c r="S16" s="123">
        <v>2</v>
      </c>
      <c r="T16" s="163">
        <f>SUM(E16:R16)</f>
        <v>478310.514642494</v>
      </c>
      <c r="U16" s="163">
        <f>IF(T16&lt;=0,0,IF(T16*1%&lt;=262680*8*1%,T16*1%,262680*8*1%))</f>
        <v>4783.10514642494</v>
      </c>
      <c r="V16" s="163">
        <f>IF(T16&lt;=0,0,IF(T16*1%&lt;=262680*8*1%,T16*1%,262680*8*1%))</f>
        <v>4783.10514642494</v>
      </c>
      <c r="W16" s="163">
        <f>T16-U16-V16</f>
        <v>468744.304349644</v>
      </c>
      <c r="X16" s="181">
        <v>4000</v>
      </c>
      <c r="Y16" s="167">
        <v>100000</v>
      </c>
      <c r="Z16" s="163">
        <f>MAX(3000,0+MIN(MAX(0,W16-350000),50000)*5%+MIN(MAX(0,W16-400000),100000)*10%+MIN(MAX(0,W16-500000),100000)*15%+MAX(0,W16-600000)*20%-X16)</f>
        <v>5374.43043496436</v>
      </c>
      <c r="AA16" s="163"/>
      <c r="AB16" s="167">
        <v>100000</v>
      </c>
      <c r="AC16" s="163">
        <f>Y16+U16+V16+Z16+AA16+AB16</f>
        <v>214940.640727814</v>
      </c>
      <c r="AD16" s="167">
        <f>ROUND(FLOOR(T16-AC16,0.01),-2)</f>
        <v>263400</v>
      </c>
      <c r="AE16" s="177" t="s">
        <v>200</v>
      </c>
      <c r="AF16" s="169"/>
      <c r="AG16" s="178"/>
      <c r="AH16" s="170">
        <v>0</v>
      </c>
      <c r="AI16" s="170">
        <v>0</v>
      </c>
      <c r="AJ16" s="170">
        <v>0</v>
      </c>
      <c r="AK16" s="170"/>
      <c r="AL16" s="170"/>
      <c r="AM16" s="163" t="s">
        <v>226</v>
      </c>
      <c r="AN16" s="163"/>
      <c r="AO16" s="171"/>
      <c r="AP16" s="172" t="s">
        <v>228</v>
      </c>
      <c r="AQ16" s="173">
        <v>43556</v>
      </c>
      <c r="AR16" s="172" t="s">
        <v>229</v>
      </c>
      <c r="IW16" s="21"/>
      <c r="IX16" s="21"/>
      <c r="IY16" s="21"/>
      <c r="IZ16" s="21"/>
      <c r="JA16" s="21"/>
    </row>
    <row r="17" ht="19.5" customHeight="1" spans="2:261" s="110" customFormat="1" x14ac:dyDescent="0.25">
      <c r="B17" s="182"/>
      <c r="C17" s="183">
        <f>SUM(C10:C16)</f>
        <v>2864200</v>
      </c>
      <c r="D17" s="183">
        <f>SUM(D10:D16)</f>
        <v>210</v>
      </c>
      <c r="E17" s="183">
        <f>SUM(E10:E16)</f>
        <v>2571016.05022789</v>
      </c>
      <c r="F17" s="183">
        <f>SUM(F10:F16)</f>
        <v>0</v>
      </c>
      <c r="G17" s="183">
        <f>SUM(G10:G16)</f>
        <v>44871.8195960295</v>
      </c>
      <c r="H17" s="183">
        <f>SUM(H10:H16)</f>
        <v>0</v>
      </c>
      <c r="I17" s="183">
        <f>SUM(I10:I16)</f>
        <v>69497.5289061587</v>
      </c>
      <c r="J17" s="183">
        <f>SUM(J10:J16)</f>
        <v>0</v>
      </c>
      <c r="K17" s="183">
        <f>SUM(K10:K16)</f>
        <v>264000</v>
      </c>
      <c r="L17" s="183">
        <f>SUM(L10:L16)</f>
        <v>82250</v>
      </c>
      <c r="M17" s="183">
        <f>SUM(M10:M16)</f>
        <v>0</v>
      </c>
      <c r="N17" s="183">
        <f>SUM(N10:N16)</f>
        <v>588198.245342903</v>
      </c>
      <c r="O17" s="183">
        <f>SUM(O10:O16)</f>
        <v>0</v>
      </c>
      <c r="P17" s="183"/>
      <c r="Q17" s="183">
        <f>SUM(Q10:Q16)</f>
        <v>350000</v>
      </c>
      <c r="R17" s="183">
        <f>SUM(R10:R16)</f>
        <v>1379104</v>
      </c>
      <c r="S17" s="183">
        <f>SUM(S10:S16)</f>
        <v>15</v>
      </c>
      <c r="T17" s="183">
        <f>SUM(T10:T16)</f>
        <v>5368937.64407298</v>
      </c>
      <c r="U17" s="163">
        <f>SUM(U10:U16)</f>
        <v>53689.3764407298</v>
      </c>
      <c r="V17" s="163">
        <f>SUM(V10:V16)</f>
        <v>43689.3764407298</v>
      </c>
      <c r="W17" s="183">
        <f>SUM(W10:W16)</f>
        <v>5271558.89119152</v>
      </c>
      <c r="X17" s="183">
        <f>SUM(X10:X16)</f>
        <v>26000</v>
      </c>
      <c r="Y17" s="183">
        <f>SUM(Y10:Y16)</f>
        <v>900000</v>
      </c>
      <c r="Z17" s="183">
        <f>SUM(Z10:Z16)</f>
        <v>392202.94780334</v>
      </c>
      <c r="AA17" s="183"/>
      <c r="AB17" s="183">
        <f>SUM(AB10:AB16)</f>
        <v>100000</v>
      </c>
      <c r="AC17" s="183">
        <f>SUM(AC10:AC16)</f>
        <v>1489581.7006848</v>
      </c>
      <c r="AD17" s="184">
        <f>SUM(AD10:AD16)</f>
        <v>3879400</v>
      </c>
      <c r="AP17" s="185"/>
      <c r="AQ17" s="185"/>
      <c r="AR17" s="185"/>
      <c r="IV17" s="89"/>
      <c r="IW17" s="21"/>
      <c r="IX17" s="21"/>
      <c r="IY17" s="21"/>
      <c r="IZ17" s="21"/>
      <c r="JA17" s="21"/>
    </row>
    <row r="18" ht="13.8" customHeight="1" spans="1:261" s="110" customFormat="1" x14ac:dyDescent="0.25">
      <c r="A18" s="89"/>
      <c r="B18" s="90"/>
      <c r="C18" s="91"/>
      <c r="D18" s="89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4"/>
      <c r="Z18" s="91"/>
      <c r="AA18" s="91"/>
      <c r="AB18" s="91"/>
      <c r="AC18" s="91"/>
      <c r="AD18" s="94" t="e">
        <f>#REF!</f>
        <v>#REF!</v>
      </c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95"/>
      <c r="AQ18" s="95"/>
      <c r="AR18" s="95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89"/>
      <c r="DV18" s="89"/>
      <c r="DW18" s="89"/>
      <c r="DX18" s="89"/>
      <c r="DY18" s="89"/>
      <c r="DZ18" s="89"/>
      <c r="EA18" s="89"/>
      <c r="EB18" s="89"/>
      <c r="EC18" s="89"/>
      <c r="ED18" s="89"/>
      <c r="EE18" s="89"/>
      <c r="EF18" s="89"/>
      <c r="EG18" s="89"/>
      <c r="EH18" s="89"/>
      <c r="EI18" s="89"/>
      <c r="EJ18" s="89"/>
      <c r="EK18" s="89"/>
      <c r="EL18" s="89"/>
      <c r="EM18" s="89"/>
      <c r="EN18" s="89"/>
      <c r="EO18" s="89"/>
      <c r="EP18" s="89"/>
      <c r="EQ18" s="89"/>
      <c r="ER18" s="89"/>
      <c r="ES18" s="89"/>
      <c r="ET18" s="89"/>
      <c r="EU18" s="89"/>
      <c r="EV18" s="89"/>
      <c r="EW18" s="89"/>
      <c r="EX18" s="89"/>
      <c r="EY18" s="89"/>
      <c r="EZ18" s="89"/>
      <c r="FA18" s="89"/>
      <c r="FB18" s="89"/>
      <c r="FC18" s="89"/>
      <c r="FD18" s="89"/>
      <c r="FE18" s="89"/>
      <c r="FF18" s="89"/>
      <c r="FG18" s="89"/>
      <c r="FH18" s="89"/>
      <c r="FI18" s="89"/>
      <c r="FJ18" s="89"/>
      <c r="FK18" s="89"/>
      <c r="FL18" s="89"/>
      <c r="FM18" s="89"/>
      <c r="FN18" s="89"/>
      <c r="FO18" s="89"/>
      <c r="FP18" s="89"/>
      <c r="FQ18" s="89"/>
      <c r="FR18" s="89"/>
      <c r="FS18" s="89"/>
      <c r="FT18" s="89"/>
      <c r="FU18" s="89"/>
      <c r="FV18" s="89"/>
      <c r="FW18" s="89"/>
      <c r="FX18" s="89"/>
      <c r="FY18" s="89"/>
      <c r="FZ18" s="89"/>
      <c r="GA18" s="89"/>
      <c r="GB18" s="89"/>
      <c r="GC18" s="89"/>
      <c r="GD18" s="89"/>
      <c r="GE18" s="89"/>
      <c r="GF18" s="89"/>
      <c r="GG18" s="89"/>
      <c r="GH18" s="89"/>
      <c r="GI18" s="89"/>
      <c r="GJ18" s="89"/>
      <c r="GK18" s="89"/>
      <c r="GL18" s="89"/>
      <c r="GM18" s="89"/>
      <c r="GN18" s="89"/>
      <c r="GO18" s="89"/>
      <c r="GP18" s="89"/>
      <c r="GQ18" s="89"/>
      <c r="GR18" s="89"/>
      <c r="GS18" s="89"/>
      <c r="GT18" s="89"/>
      <c r="GU18" s="89"/>
      <c r="GV18" s="89"/>
      <c r="GW18" s="89"/>
      <c r="GX18" s="89"/>
      <c r="GY18" s="89"/>
      <c r="GZ18" s="89"/>
      <c r="HA18" s="89"/>
      <c r="HB18" s="89"/>
      <c r="HC18" s="89"/>
      <c r="HD18" s="89"/>
      <c r="HE18" s="89"/>
      <c r="HF18" s="89"/>
      <c r="HG18" s="89"/>
      <c r="HH18" s="89"/>
      <c r="HI18" s="89"/>
      <c r="HJ18" s="89"/>
      <c r="HK18" s="89"/>
      <c r="HL18" s="89"/>
      <c r="HM18" s="89"/>
      <c r="HN18" s="89"/>
      <c r="HO18" s="89"/>
      <c r="HP18" s="89"/>
      <c r="HQ18" s="89"/>
      <c r="HR18" s="89"/>
      <c r="HS18" s="89"/>
      <c r="HT18" s="89"/>
      <c r="HU18" s="89"/>
      <c r="HV18" s="89"/>
      <c r="HW18" s="89"/>
      <c r="HX18" s="89"/>
      <c r="HY18" s="89"/>
      <c r="HZ18" s="89"/>
      <c r="IA18" s="89"/>
      <c r="IB18" s="89"/>
      <c r="IC18" s="89"/>
      <c r="ID18" s="89"/>
      <c r="IE18" s="89"/>
      <c r="IF18" s="89"/>
      <c r="IG18" s="89"/>
      <c r="IH18" s="89"/>
      <c r="II18" s="89"/>
      <c r="IJ18" s="89"/>
      <c r="IK18" s="89"/>
      <c r="IL18" s="89"/>
      <c r="IM18" s="89"/>
      <c r="IN18" s="89"/>
      <c r="IO18" s="89"/>
      <c r="IP18" s="89"/>
      <c r="IQ18" s="89"/>
      <c r="IR18" s="89"/>
      <c r="IS18" s="89"/>
      <c r="IT18" s="89"/>
      <c r="IU18" s="89"/>
      <c r="IV18" s="89"/>
      <c r="IW18" s="21"/>
      <c r="IX18" s="21"/>
      <c r="IY18" s="21"/>
      <c r="IZ18" s="21"/>
      <c r="JA18" s="21"/>
    </row>
    <row r="19" ht="13.8" customHeight="1" spans="5:32" x14ac:dyDescent="0.25">
      <c r="E19" s="91"/>
      <c r="M19" s="91"/>
      <c r="O19" s="91"/>
      <c r="P19" s="91"/>
      <c r="Y19" s="94"/>
      <c r="Z19" s="186"/>
      <c r="AA19" s="186"/>
      <c r="AD19" s="94" t="e">
        <f>AD17+AD18</f>
        <v>#REF!</v>
      </c>
      <c r="AF19" s="187"/>
    </row>
    <row r="20" ht="15.75" customHeight="1" spans="1:261" s="110" customFormat="1" x14ac:dyDescent="0.25">
      <c r="A20" s="89"/>
      <c r="B20" s="90"/>
      <c r="C20" s="91"/>
      <c r="D20" s="89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4"/>
      <c r="Z20" s="91"/>
      <c r="AA20" s="91"/>
      <c r="AB20" s="91"/>
      <c r="AC20" s="91"/>
      <c r="AD20" s="94" t="e">
        <f>#REF!</f>
        <v>#REF!</v>
      </c>
      <c r="AE20" s="89"/>
      <c r="AF20" s="187">
        <f>+AD17-AF19</f>
        <v>3879400</v>
      </c>
      <c r="AG20" s="89"/>
      <c r="AH20" s="89"/>
      <c r="AI20" s="89"/>
      <c r="AJ20" s="89"/>
      <c r="AK20" s="89"/>
      <c r="AL20" s="89"/>
      <c r="AM20" s="89"/>
      <c r="AN20" s="89"/>
      <c r="AO20" s="89"/>
      <c r="AP20" s="95"/>
      <c r="AQ20" s="95"/>
      <c r="AR20" s="95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89"/>
      <c r="DV20" s="89"/>
      <c r="DW20" s="89"/>
      <c r="DX20" s="89"/>
      <c r="DY20" s="89"/>
      <c r="DZ20" s="89"/>
      <c r="EA20" s="89"/>
      <c r="EB20" s="89"/>
      <c r="EC20" s="89"/>
      <c r="ED20" s="89"/>
      <c r="EE20" s="89"/>
      <c r="EF20" s="89"/>
      <c r="EG20" s="89"/>
      <c r="EH20" s="89"/>
      <c r="EI20" s="89"/>
      <c r="EJ20" s="89"/>
      <c r="EK20" s="89"/>
      <c r="EL20" s="89"/>
      <c r="EM20" s="89"/>
      <c r="EN20" s="89"/>
      <c r="EO20" s="89"/>
      <c r="EP20" s="89"/>
      <c r="EQ20" s="89"/>
      <c r="ER20" s="89"/>
      <c r="ES20" s="89"/>
      <c r="ET20" s="89"/>
      <c r="EU20" s="89"/>
      <c r="EV20" s="89"/>
      <c r="EW20" s="89"/>
      <c r="EX20" s="89"/>
      <c r="EY20" s="89"/>
      <c r="EZ20" s="89"/>
      <c r="FA20" s="89"/>
      <c r="FB20" s="89"/>
      <c r="FC20" s="89"/>
      <c r="FD20" s="89"/>
      <c r="FE20" s="89"/>
      <c r="FF20" s="89"/>
      <c r="FG20" s="89"/>
      <c r="FH20" s="89"/>
      <c r="FI20" s="89"/>
      <c r="FJ20" s="89"/>
      <c r="FK20" s="89"/>
      <c r="FL20" s="89"/>
      <c r="FM20" s="89"/>
      <c r="FN20" s="89"/>
      <c r="FO20" s="89"/>
      <c r="FP20" s="89"/>
      <c r="FQ20" s="89"/>
      <c r="FR20" s="89"/>
      <c r="FS20" s="89"/>
      <c r="FT20" s="89"/>
      <c r="FU20" s="89"/>
      <c r="FV20" s="89"/>
      <c r="FW20" s="89"/>
      <c r="FX20" s="89"/>
      <c r="FY20" s="89"/>
      <c r="FZ20" s="89"/>
      <c r="GA20" s="89"/>
      <c r="GB20" s="89"/>
      <c r="GC20" s="89"/>
      <c r="GD20" s="89"/>
      <c r="GE20" s="89"/>
      <c r="GF20" s="89"/>
      <c r="GG20" s="89"/>
      <c r="GH20" s="89"/>
      <c r="GI20" s="89"/>
      <c r="GJ20" s="89"/>
      <c r="GK20" s="89"/>
      <c r="GL20" s="89"/>
      <c r="GM20" s="89"/>
      <c r="GN20" s="89"/>
      <c r="GO20" s="89"/>
      <c r="GP20" s="89"/>
      <c r="GQ20" s="89"/>
      <c r="GR20" s="89"/>
      <c r="GS20" s="89"/>
      <c r="GT20" s="89"/>
      <c r="GU20" s="89"/>
      <c r="GV20" s="89"/>
      <c r="GW20" s="89"/>
      <c r="GX20" s="89"/>
      <c r="GY20" s="89"/>
      <c r="GZ20" s="89"/>
      <c r="HA20" s="89"/>
      <c r="HB20" s="89"/>
      <c r="HC20" s="89"/>
      <c r="HD20" s="89"/>
      <c r="HE20" s="89"/>
      <c r="HF20" s="89"/>
      <c r="HG20" s="89"/>
      <c r="HH20" s="89"/>
      <c r="HI20" s="89"/>
      <c r="HJ20" s="89"/>
      <c r="HK20" s="89"/>
      <c r="HL20" s="89"/>
      <c r="HM20" s="89"/>
      <c r="HN20" s="89"/>
      <c r="HO20" s="89"/>
      <c r="HP20" s="89"/>
      <c r="HQ20" s="89"/>
      <c r="HR20" s="89"/>
      <c r="HS20" s="89"/>
      <c r="HT20" s="89"/>
      <c r="HU20" s="89"/>
      <c r="HV20" s="89"/>
      <c r="HW20" s="89"/>
      <c r="HX20" s="89"/>
      <c r="HY20" s="89"/>
      <c r="HZ20" s="89"/>
      <c r="IA20" s="89"/>
      <c r="IB20" s="89"/>
      <c r="IC20" s="89"/>
      <c r="ID20" s="89"/>
      <c r="IE20" s="89"/>
      <c r="IF20" s="89"/>
      <c r="IG20" s="89"/>
      <c r="IH20" s="89"/>
      <c r="II20" s="89"/>
      <c r="IJ20" s="89"/>
      <c r="IK20" s="89"/>
      <c r="IL20" s="89"/>
      <c r="IM20" s="89"/>
      <c r="IN20" s="89"/>
      <c r="IO20" s="89"/>
      <c r="IP20" s="89"/>
      <c r="IQ20" s="89"/>
      <c r="IR20" s="89"/>
      <c r="IS20" s="89"/>
      <c r="IT20" s="89"/>
      <c r="IU20" s="89"/>
      <c r="IV20" s="89"/>
      <c r="IW20" s="21"/>
      <c r="IX20" s="21"/>
      <c r="IY20" s="21"/>
      <c r="IZ20" s="21"/>
      <c r="JA20" s="21"/>
    </row>
    <row r="21" ht="13.8" customHeight="1" spans="1:261" s="110" customFormat="1" x14ac:dyDescent="0.25">
      <c r="A21" s="89"/>
      <c r="B21" s="90"/>
      <c r="C21" s="91"/>
      <c r="D21" s="89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4"/>
      <c r="Z21" s="91"/>
      <c r="AA21" s="91"/>
      <c r="AB21" s="91"/>
      <c r="AC21" s="91"/>
      <c r="AD21" s="94" t="e">
        <f>AD19-AD20</f>
        <v>#REF!</v>
      </c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95"/>
      <c r="AQ21" s="95"/>
      <c r="AR21" s="95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89"/>
      <c r="BI21" s="89"/>
      <c r="BJ21" s="89"/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  <c r="BZ21" s="89"/>
      <c r="CA21" s="89"/>
      <c r="CB21" s="89"/>
      <c r="CC21" s="89"/>
      <c r="CD21" s="89"/>
      <c r="CE21" s="89"/>
      <c r="CF21" s="89"/>
      <c r="CG21" s="89"/>
      <c r="CH21" s="89"/>
      <c r="CI21" s="89"/>
      <c r="CJ21" s="89"/>
      <c r="CK21" s="89"/>
      <c r="CL21" s="89"/>
      <c r="CM21" s="89"/>
      <c r="CN21" s="89"/>
      <c r="CO21" s="89"/>
      <c r="CP21" s="89"/>
      <c r="CQ21" s="89"/>
      <c r="CR21" s="89"/>
      <c r="CS21" s="89"/>
      <c r="CT21" s="89"/>
      <c r="CU21" s="89"/>
      <c r="CV21" s="89"/>
      <c r="CW21" s="89"/>
      <c r="CX21" s="89"/>
      <c r="CY21" s="89"/>
      <c r="CZ21" s="89"/>
      <c r="DA21" s="89"/>
      <c r="DB21" s="89"/>
      <c r="DC21" s="89"/>
      <c r="DD21" s="89"/>
      <c r="DE21" s="89"/>
      <c r="DF21" s="89"/>
      <c r="DG21" s="89"/>
      <c r="DH21" s="89"/>
      <c r="DI21" s="89"/>
      <c r="DJ21" s="89"/>
      <c r="DK21" s="89"/>
      <c r="DL21" s="89"/>
      <c r="DM21" s="89"/>
      <c r="DN21" s="89"/>
      <c r="DO21" s="89"/>
      <c r="DP21" s="89"/>
      <c r="DQ21" s="89"/>
      <c r="DR21" s="89"/>
      <c r="DS21" s="89"/>
      <c r="DT21" s="89"/>
      <c r="DU21" s="89"/>
      <c r="DV21" s="89"/>
      <c r="DW21" s="89"/>
      <c r="DX21" s="89"/>
      <c r="DY21" s="89"/>
      <c r="DZ21" s="89"/>
      <c r="EA21" s="89"/>
      <c r="EB21" s="89"/>
      <c r="EC21" s="89"/>
      <c r="ED21" s="89"/>
      <c r="EE21" s="89"/>
      <c r="EF21" s="89"/>
      <c r="EG21" s="89"/>
      <c r="EH21" s="89"/>
      <c r="EI21" s="89"/>
      <c r="EJ21" s="89"/>
      <c r="EK21" s="89"/>
      <c r="EL21" s="89"/>
      <c r="EM21" s="89"/>
      <c r="EN21" s="89"/>
      <c r="EO21" s="89"/>
      <c r="EP21" s="89"/>
      <c r="EQ21" s="89"/>
      <c r="ER21" s="89"/>
      <c r="ES21" s="89"/>
      <c r="ET21" s="89"/>
      <c r="EU21" s="89"/>
      <c r="EV21" s="89"/>
      <c r="EW21" s="89"/>
      <c r="EX21" s="89"/>
      <c r="EY21" s="89"/>
      <c r="EZ21" s="89"/>
      <c r="FA21" s="89"/>
      <c r="FB21" s="89"/>
      <c r="FC21" s="89"/>
      <c r="FD21" s="89"/>
      <c r="FE21" s="89"/>
      <c r="FF21" s="89"/>
      <c r="FG21" s="89"/>
      <c r="FH21" s="89"/>
      <c r="FI21" s="89"/>
      <c r="FJ21" s="89"/>
      <c r="FK21" s="89"/>
      <c r="FL21" s="89"/>
      <c r="FM21" s="89"/>
      <c r="FN21" s="89"/>
      <c r="FO21" s="89"/>
      <c r="FP21" s="89"/>
      <c r="FQ21" s="89"/>
      <c r="FR21" s="89"/>
      <c r="FS21" s="89"/>
      <c r="FT21" s="89"/>
      <c r="FU21" s="89"/>
      <c r="FV21" s="89"/>
      <c r="FW21" s="89"/>
      <c r="FX21" s="89"/>
      <c r="FY21" s="89"/>
      <c r="FZ21" s="89"/>
      <c r="GA21" s="89"/>
      <c r="GB21" s="89"/>
      <c r="GC21" s="89"/>
      <c r="GD21" s="89"/>
      <c r="GE21" s="89"/>
      <c r="GF21" s="89"/>
      <c r="GG21" s="89"/>
      <c r="GH21" s="89"/>
      <c r="GI21" s="89"/>
      <c r="GJ21" s="89"/>
      <c r="GK21" s="89"/>
      <c r="GL21" s="89"/>
      <c r="GM21" s="89"/>
      <c r="GN21" s="89"/>
      <c r="GO21" s="89"/>
      <c r="GP21" s="89"/>
      <c r="GQ21" s="89"/>
      <c r="GR21" s="89"/>
      <c r="GS21" s="89"/>
      <c r="GT21" s="89"/>
      <c r="GU21" s="89"/>
      <c r="GV21" s="89"/>
      <c r="GW21" s="89"/>
      <c r="GX21" s="89"/>
      <c r="GY21" s="89"/>
      <c r="GZ21" s="89"/>
      <c r="HA21" s="89"/>
      <c r="HB21" s="89"/>
      <c r="HC21" s="89"/>
      <c r="HD21" s="89"/>
      <c r="HE21" s="89"/>
      <c r="HF21" s="89"/>
      <c r="HG21" s="89"/>
      <c r="HH21" s="89"/>
      <c r="HI21" s="89"/>
      <c r="HJ21" s="89"/>
      <c r="HK21" s="89"/>
      <c r="HL21" s="89"/>
      <c r="HM21" s="89"/>
      <c r="HN21" s="89"/>
      <c r="HO21" s="89"/>
      <c r="HP21" s="89"/>
      <c r="HQ21" s="89"/>
      <c r="HR21" s="89"/>
      <c r="HS21" s="89"/>
      <c r="HT21" s="89"/>
      <c r="HU21" s="89"/>
      <c r="HV21" s="89"/>
      <c r="HW21" s="89"/>
      <c r="HX21" s="89"/>
      <c r="HY21" s="89"/>
      <c r="HZ21" s="89"/>
      <c r="IA21" s="89"/>
      <c r="IB21" s="89"/>
      <c r="IC21" s="89"/>
      <c r="ID21" s="89"/>
      <c r="IE21" s="89"/>
      <c r="IF21" s="89"/>
      <c r="IG21" s="89"/>
      <c r="IH21" s="89"/>
      <c r="II21" s="89"/>
      <c r="IJ21" s="89"/>
      <c r="IK21" s="89"/>
      <c r="IL21" s="89"/>
      <c r="IM21" s="89"/>
      <c r="IN21" s="89"/>
      <c r="IO21" s="89"/>
      <c r="IP21" s="89"/>
      <c r="IQ21" s="89"/>
      <c r="IR21" s="89"/>
      <c r="IS21" s="89"/>
      <c r="IT21" s="89"/>
      <c r="IU21" s="89"/>
      <c r="IV21" s="89"/>
      <c r="IW21" s="21"/>
      <c r="IX21" s="21"/>
      <c r="IY21" s="21"/>
      <c r="IZ21" s="21"/>
      <c r="JA21" s="21"/>
    </row>
    <row r="22" ht="13.8" customHeight="1" spans="1:261" s="110" customFormat="1" x14ac:dyDescent="0.25">
      <c r="A22" s="89"/>
      <c r="B22" s="90"/>
      <c r="C22" s="91"/>
      <c r="D22" s="89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4"/>
      <c r="Z22" s="91"/>
      <c r="AA22" s="91"/>
      <c r="AB22" s="91"/>
      <c r="AC22" s="91" t="s">
        <v>230</v>
      </c>
      <c r="AD22" s="94">
        <f>Chèque_Virement_caisse_2!D11</f>
        <v>884500</v>
      </c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95"/>
      <c r="AQ22" s="95"/>
      <c r="AR22" s="95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89"/>
      <c r="CA22" s="89"/>
      <c r="CB22" s="89"/>
      <c r="CC22" s="89"/>
      <c r="CD22" s="89"/>
      <c r="CE22" s="89"/>
      <c r="CF22" s="89"/>
      <c r="CG22" s="89"/>
      <c r="CH22" s="89"/>
      <c r="CI22" s="89"/>
      <c r="CJ22" s="89"/>
      <c r="CK22" s="89"/>
      <c r="CL22" s="89"/>
      <c r="CM22" s="89"/>
      <c r="CN22" s="89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89"/>
      <c r="DC22" s="89"/>
      <c r="DD22" s="89"/>
      <c r="DE22" s="89"/>
      <c r="DF22" s="89"/>
      <c r="DG22" s="89"/>
      <c r="DH22" s="89"/>
      <c r="DI22" s="89"/>
      <c r="DJ22" s="89"/>
      <c r="DK22" s="89"/>
      <c r="DL22" s="89"/>
      <c r="DM22" s="89"/>
      <c r="DN22" s="89"/>
      <c r="DO22" s="89"/>
      <c r="DP22" s="89"/>
      <c r="DQ22" s="89"/>
      <c r="DR22" s="89"/>
      <c r="DS22" s="89"/>
      <c r="DT22" s="89"/>
      <c r="DU22" s="89"/>
      <c r="DV22" s="89"/>
      <c r="DW22" s="89"/>
      <c r="DX22" s="89"/>
      <c r="DY22" s="89"/>
      <c r="DZ22" s="89"/>
      <c r="EA22" s="89"/>
      <c r="EB22" s="89"/>
      <c r="EC22" s="89"/>
      <c r="ED22" s="89"/>
      <c r="EE22" s="89"/>
      <c r="EF22" s="89"/>
      <c r="EG22" s="89"/>
      <c r="EH22" s="89"/>
      <c r="EI22" s="89"/>
      <c r="EJ22" s="89"/>
      <c r="EK22" s="89"/>
      <c r="EL22" s="89"/>
      <c r="EM22" s="89"/>
      <c r="EN22" s="89"/>
      <c r="EO22" s="89"/>
      <c r="EP22" s="89"/>
      <c r="EQ22" s="89"/>
      <c r="ER22" s="89"/>
      <c r="ES22" s="89"/>
      <c r="ET22" s="89"/>
      <c r="EU22" s="89"/>
      <c r="EV22" s="89"/>
      <c r="EW22" s="89"/>
      <c r="EX22" s="89"/>
      <c r="EY22" s="89"/>
      <c r="EZ22" s="89"/>
      <c r="FA22" s="89"/>
      <c r="FB22" s="89"/>
      <c r="FC22" s="89"/>
      <c r="FD22" s="89"/>
      <c r="FE22" s="89"/>
      <c r="FF22" s="89"/>
      <c r="FG22" s="89"/>
      <c r="FH22" s="89"/>
      <c r="FI22" s="89"/>
      <c r="FJ22" s="89"/>
      <c r="FK22" s="89"/>
      <c r="FL22" s="89"/>
      <c r="FM22" s="89"/>
      <c r="FN22" s="89"/>
      <c r="FO22" s="89"/>
      <c r="FP22" s="89"/>
      <c r="FQ22" s="89"/>
      <c r="FR22" s="89"/>
      <c r="FS22" s="89"/>
      <c r="FT22" s="89"/>
      <c r="FU22" s="89"/>
      <c r="FV22" s="89"/>
      <c r="FW22" s="89"/>
      <c r="FX22" s="89"/>
      <c r="FY22" s="89"/>
      <c r="FZ22" s="89"/>
      <c r="GA22" s="89"/>
      <c r="GB22" s="89"/>
      <c r="GC22" s="89"/>
      <c r="GD22" s="89"/>
      <c r="GE22" s="89"/>
      <c r="GF22" s="89"/>
      <c r="GG22" s="89"/>
      <c r="GH22" s="89"/>
      <c r="GI22" s="89"/>
      <c r="GJ22" s="89"/>
      <c r="GK22" s="89"/>
      <c r="GL22" s="89"/>
      <c r="GM22" s="89"/>
      <c r="GN22" s="89"/>
      <c r="GO22" s="89"/>
      <c r="GP22" s="89"/>
      <c r="GQ22" s="89"/>
      <c r="GR22" s="89"/>
      <c r="GS22" s="89"/>
      <c r="GT22" s="89"/>
      <c r="GU22" s="89"/>
      <c r="GV22" s="89"/>
      <c r="GW22" s="89"/>
      <c r="GX22" s="89"/>
      <c r="GY22" s="89"/>
      <c r="GZ22" s="89"/>
      <c r="HA22" s="89"/>
      <c r="HB22" s="89"/>
      <c r="HC22" s="89"/>
      <c r="HD22" s="89"/>
      <c r="HE22" s="89"/>
      <c r="HF22" s="89"/>
      <c r="HG22" s="89"/>
      <c r="HH22" s="89"/>
      <c r="HI22" s="89"/>
      <c r="HJ22" s="89"/>
      <c r="HK22" s="89"/>
      <c r="HL22" s="89"/>
      <c r="HM22" s="89"/>
      <c r="HN22" s="89"/>
      <c r="HO22" s="89"/>
      <c r="HP22" s="89"/>
      <c r="HQ22" s="89"/>
      <c r="HR22" s="89"/>
      <c r="HS22" s="89"/>
      <c r="HT22" s="89"/>
      <c r="HU22" s="89"/>
      <c r="HV22" s="89"/>
      <c r="HW22" s="89"/>
      <c r="HX22" s="89"/>
      <c r="HY22" s="89"/>
      <c r="HZ22" s="89"/>
      <c r="IA22" s="89"/>
      <c r="IB22" s="89"/>
      <c r="IC22" s="89"/>
      <c r="ID22" s="89"/>
      <c r="IE22" s="89"/>
      <c r="IF22" s="89"/>
      <c r="IG22" s="89"/>
      <c r="IH22" s="89"/>
      <c r="II22" s="89"/>
      <c r="IJ22" s="89"/>
      <c r="IK22" s="89"/>
      <c r="IL22" s="89"/>
      <c r="IM22" s="89"/>
      <c r="IN22" s="89"/>
      <c r="IO22" s="89"/>
      <c r="IP22" s="89"/>
      <c r="IQ22" s="89"/>
      <c r="IR22" s="89"/>
      <c r="IS22" s="89"/>
      <c r="IT22" s="89"/>
      <c r="IU22" s="89"/>
      <c r="IV22" s="89"/>
      <c r="IW22" s="21"/>
      <c r="IX22" s="21"/>
      <c r="IY22" s="21"/>
      <c r="IZ22" s="21"/>
      <c r="JA22" s="21"/>
    </row>
    <row r="23" ht="13.8" customHeight="1" spans="1:261" s="110" customFormat="1" x14ac:dyDescent="0.25">
      <c r="A23" s="89"/>
      <c r="B23" s="90"/>
      <c r="C23" s="91"/>
      <c r="D23" s="89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4"/>
      <c r="Z23" s="91"/>
      <c r="AA23" s="91"/>
      <c r="AB23" s="91"/>
      <c r="AC23" s="91" t="s">
        <v>231</v>
      </c>
      <c r="AD23" s="94">
        <f>AD17-AD22</f>
        <v>2994900</v>
      </c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95"/>
      <c r="AQ23" s="95"/>
      <c r="AR23" s="95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89"/>
      <c r="BI23" s="89"/>
      <c r="BJ23" s="89"/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89"/>
      <c r="CA23" s="89"/>
      <c r="CB23" s="89"/>
      <c r="CC23" s="89"/>
      <c r="CD23" s="89"/>
      <c r="CE23" s="89"/>
      <c r="CF23" s="89"/>
      <c r="CG23" s="89"/>
      <c r="CH23" s="89"/>
      <c r="CI23" s="89"/>
      <c r="CJ23" s="89"/>
      <c r="CK23" s="89"/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V23" s="89"/>
      <c r="CW23" s="89"/>
      <c r="CX23" s="89"/>
      <c r="CY23" s="89"/>
      <c r="CZ23" s="89"/>
      <c r="DA23" s="89"/>
      <c r="DB23" s="89"/>
      <c r="DC23" s="89"/>
      <c r="DD23" s="89"/>
      <c r="DE23" s="89"/>
      <c r="DF23" s="89"/>
      <c r="DG23" s="89"/>
      <c r="DH23" s="89"/>
      <c r="DI23" s="89"/>
      <c r="DJ23" s="89"/>
      <c r="DK23" s="89"/>
      <c r="DL23" s="89"/>
      <c r="DM23" s="89"/>
      <c r="DN23" s="89"/>
      <c r="DO23" s="89"/>
      <c r="DP23" s="89"/>
      <c r="DQ23" s="89"/>
      <c r="DR23" s="89"/>
      <c r="DS23" s="89"/>
      <c r="DT23" s="89"/>
      <c r="DU23" s="89"/>
      <c r="DV23" s="89"/>
      <c r="DW23" s="89"/>
      <c r="DX23" s="89"/>
      <c r="DY23" s="89"/>
      <c r="DZ23" s="89"/>
      <c r="EA23" s="89"/>
      <c r="EB23" s="89"/>
      <c r="EC23" s="89"/>
      <c r="ED23" s="89"/>
      <c r="EE23" s="89"/>
      <c r="EF23" s="89"/>
      <c r="EG23" s="89"/>
      <c r="EH23" s="89"/>
      <c r="EI23" s="89"/>
      <c r="EJ23" s="89"/>
      <c r="EK23" s="89"/>
      <c r="EL23" s="89"/>
      <c r="EM23" s="89"/>
      <c r="EN23" s="89"/>
      <c r="EO23" s="89"/>
      <c r="EP23" s="89"/>
      <c r="EQ23" s="89"/>
      <c r="ER23" s="89"/>
      <c r="ES23" s="89"/>
      <c r="ET23" s="89"/>
      <c r="EU23" s="89"/>
      <c r="EV23" s="89"/>
      <c r="EW23" s="89"/>
      <c r="EX23" s="89"/>
      <c r="EY23" s="89"/>
      <c r="EZ23" s="89"/>
      <c r="FA23" s="89"/>
      <c r="FB23" s="89"/>
      <c r="FC23" s="89"/>
      <c r="FD23" s="89"/>
      <c r="FE23" s="89"/>
      <c r="FF23" s="89"/>
      <c r="FG23" s="89"/>
      <c r="FH23" s="89"/>
      <c r="FI23" s="89"/>
      <c r="FJ23" s="89"/>
      <c r="FK23" s="89"/>
      <c r="FL23" s="89"/>
      <c r="FM23" s="89"/>
      <c r="FN23" s="89"/>
      <c r="FO23" s="89"/>
      <c r="FP23" s="89"/>
      <c r="FQ23" s="89"/>
      <c r="FR23" s="89"/>
      <c r="FS23" s="89"/>
      <c r="FT23" s="89"/>
      <c r="FU23" s="89"/>
      <c r="FV23" s="89"/>
      <c r="FW23" s="89"/>
      <c r="FX23" s="89"/>
      <c r="FY23" s="89"/>
      <c r="FZ23" s="89"/>
      <c r="GA23" s="89"/>
      <c r="GB23" s="89"/>
      <c r="GC23" s="89"/>
      <c r="GD23" s="89"/>
      <c r="GE23" s="89"/>
      <c r="GF23" s="89"/>
      <c r="GG23" s="89"/>
      <c r="GH23" s="89"/>
      <c r="GI23" s="89"/>
      <c r="GJ23" s="89"/>
      <c r="GK23" s="89"/>
      <c r="GL23" s="89"/>
      <c r="GM23" s="89"/>
      <c r="GN23" s="89"/>
      <c r="GO23" s="89"/>
      <c r="GP23" s="89"/>
      <c r="GQ23" s="89"/>
      <c r="GR23" s="89"/>
      <c r="GS23" s="89"/>
      <c r="GT23" s="89"/>
      <c r="GU23" s="89"/>
      <c r="GV23" s="89"/>
      <c r="GW23" s="89"/>
      <c r="GX23" s="89"/>
      <c r="GY23" s="89"/>
      <c r="GZ23" s="89"/>
      <c r="HA23" s="89"/>
      <c r="HB23" s="89"/>
      <c r="HC23" s="89"/>
      <c r="HD23" s="89"/>
      <c r="HE23" s="89"/>
      <c r="HF23" s="89"/>
      <c r="HG23" s="89"/>
      <c r="HH23" s="89"/>
      <c r="HI23" s="89"/>
      <c r="HJ23" s="89"/>
      <c r="HK23" s="89"/>
      <c r="HL23" s="89"/>
      <c r="HM23" s="89"/>
      <c r="HN23" s="89"/>
      <c r="HO23" s="89"/>
      <c r="HP23" s="89"/>
      <c r="HQ23" s="89"/>
      <c r="HR23" s="89"/>
      <c r="HS23" s="89"/>
      <c r="HT23" s="89"/>
      <c r="HU23" s="89"/>
      <c r="HV23" s="89"/>
      <c r="HW23" s="89"/>
      <c r="HX23" s="89"/>
      <c r="HY23" s="89"/>
      <c r="HZ23" s="89"/>
      <c r="IA23" s="89"/>
      <c r="IB23" s="89"/>
      <c r="IC23" s="89"/>
      <c r="ID23" s="89"/>
      <c r="IE23" s="89"/>
      <c r="IF23" s="89"/>
      <c r="IG23" s="89"/>
      <c r="IH23" s="89"/>
      <c r="II23" s="89"/>
      <c r="IJ23" s="89"/>
      <c r="IK23" s="89"/>
      <c r="IL23" s="89"/>
      <c r="IM23" s="89"/>
      <c r="IN23" s="89"/>
      <c r="IO23" s="89"/>
      <c r="IP23" s="89"/>
      <c r="IQ23" s="89"/>
      <c r="IR23" s="89"/>
      <c r="IS23" s="89"/>
      <c r="IT23" s="89"/>
      <c r="IU23" s="89"/>
      <c r="IV23" s="89"/>
      <c r="IW23" s="21"/>
      <c r="IX23" s="21"/>
      <c r="IY23" s="21"/>
      <c r="IZ23" s="21"/>
      <c r="JA23" s="21"/>
    </row>
    <row r="24" ht="13.8" customHeight="1" spans="1:261" s="188" customFormat="1" x14ac:dyDescent="0.25">
      <c r="A24" s="89"/>
      <c r="B24" s="90"/>
      <c r="C24" s="91"/>
      <c r="D24" s="89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4"/>
      <c r="Z24" s="91"/>
      <c r="AA24" s="91"/>
      <c r="AB24" s="91"/>
      <c r="AC24" s="91"/>
      <c r="AD24" s="94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95"/>
      <c r="AQ24" s="95"/>
      <c r="AR24" s="95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89"/>
      <c r="BI24" s="89"/>
      <c r="BJ24" s="89"/>
      <c r="BK24" s="89"/>
      <c r="BL24" s="89"/>
      <c r="BM24" s="89"/>
      <c r="BN24" s="89"/>
      <c r="BO24" s="89"/>
      <c r="BP24" s="89"/>
      <c r="BQ24" s="89"/>
      <c r="BR24" s="89"/>
      <c r="BS24" s="89"/>
      <c r="BT24" s="89"/>
      <c r="BU24" s="89"/>
      <c r="BV24" s="89"/>
      <c r="BW24" s="89"/>
      <c r="BX24" s="89"/>
      <c r="BY24" s="89"/>
      <c r="BZ24" s="89"/>
      <c r="CA24" s="89"/>
      <c r="CB24" s="89"/>
      <c r="CC24" s="89"/>
      <c r="CD24" s="89"/>
      <c r="CE24" s="89"/>
      <c r="CF24" s="89"/>
      <c r="CG24" s="89"/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V24" s="89"/>
      <c r="CW24" s="89"/>
      <c r="CX24" s="89"/>
      <c r="CY24" s="89"/>
      <c r="CZ24" s="89"/>
      <c r="DA24" s="89"/>
      <c r="DB24" s="89"/>
      <c r="DC24" s="89"/>
      <c r="DD24" s="89"/>
      <c r="DE24" s="89"/>
      <c r="DF24" s="89"/>
      <c r="DG24" s="89"/>
      <c r="DH24" s="89"/>
      <c r="DI24" s="89"/>
      <c r="DJ24" s="89"/>
      <c r="DK24" s="89"/>
      <c r="DL24" s="89"/>
      <c r="DM24" s="89"/>
      <c r="DN24" s="89"/>
      <c r="DO24" s="89"/>
      <c r="DP24" s="89"/>
      <c r="DQ24" s="89"/>
      <c r="DR24" s="89"/>
      <c r="DS24" s="89"/>
      <c r="DT24" s="89"/>
      <c r="DU24" s="89"/>
      <c r="DV24" s="89"/>
      <c r="DW24" s="89"/>
      <c r="DX24" s="89"/>
      <c r="DY24" s="89"/>
      <c r="DZ24" s="89"/>
      <c r="EA24" s="89"/>
      <c r="EB24" s="89"/>
      <c r="EC24" s="89"/>
      <c r="ED24" s="89"/>
      <c r="EE24" s="89"/>
      <c r="EF24" s="89"/>
      <c r="EG24" s="89"/>
      <c r="EH24" s="89"/>
      <c r="EI24" s="89"/>
      <c r="EJ24" s="89"/>
      <c r="EK24" s="89"/>
      <c r="EL24" s="89"/>
      <c r="EM24" s="89"/>
      <c r="EN24" s="89"/>
      <c r="EO24" s="89"/>
      <c r="EP24" s="89"/>
      <c r="EQ24" s="89"/>
      <c r="ER24" s="89"/>
      <c r="ES24" s="89"/>
      <c r="ET24" s="89"/>
      <c r="EU24" s="89"/>
      <c r="EV24" s="89"/>
      <c r="EW24" s="89"/>
      <c r="EX24" s="89"/>
      <c r="EY24" s="89"/>
      <c r="EZ24" s="89"/>
      <c r="FA24" s="89"/>
      <c r="FB24" s="89"/>
      <c r="FC24" s="89"/>
      <c r="FD24" s="89"/>
      <c r="FE24" s="89"/>
      <c r="FF24" s="89"/>
      <c r="FG24" s="89"/>
      <c r="FH24" s="89"/>
      <c r="FI24" s="89"/>
      <c r="FJ24" s="89"/>
      <c r="FK24" s="89"/>
      <c r="FL24" s="89"/>
      <c r="FM24" s="89"/>
      <c r="FN24" s="89"/>
      <c r="FO24" s="89"/>
      <c r="FP24" s="89"/>
      <c r="FQ24" s="89"/>
      <c r="FR24" s="89"/>
      <c r="FS24" s="89"/>
      <c r="FT24" s="89"/>
      <c r="FU24" s="89"/>
      <c r="FV24" s="89"/>
      <c r="FW24" s="89"/>
      <c r="FX24" s="89"/>
      <c r="FY24" s="89"/>
      <c r="FZ24" s="89"/>
      <c r="GA24" s="89"/>
      <c r="GB24" s="89"/>
      <c r="GC24" s="89"/>
      <c r="GD24" s="89"/>
      <c r="GE24" s="89"/>
      <c r="GF24" s="89"/>
      <c r="GG24" s="89"/>
      <c r="GH24" s="89"/>
      <c r="GI24" s="89"/>
      <c r="GJ24" s="89"/>
      <c r="GK24" s="89"/>
      <c r="GL24" s="89"/>
      <c r="GM24" s="89"/>
      <c r="GN24" s="89"/>
      <c r="GO24" s="89"/>
      <c r="GP24" s="89"/>
      <c r="GQ24" s="89"/>
      <c r="GR24" s="89"/>
      <c r="GS24" s="89"/>
      <c r="GT24" s="89"/>
      <c r="GU24" s="89"/>
      <c r="GV24" s="89"/>
      <c r="GW24" s="89"/>
      <c r="GX24" s="89"/>
      <c r="GY24" s="89"/>
      <c r="GZ24" s="89"/>
      <c r="HA24" s="89"/>
      <c r="HB24" s="89"/>
      <c r="HC24" s="89"/>
      <c r="HD24" s="89"/>
      <c r="HE24" s="89"/>
      <c r="HF24" s="89"/>
      <c r="HG24" s="89"/>
      <c r="HH24" s="89"/>
      <c r="HI24" s="89"/>
      <c r="HJ24" s="89"/>
      <c r="HK24" s="89"/>
      <c r="HL24" s="89"/>
      <c r="HM24" s="89"/>
      <c r="HN24" s="89"/>
      <c r="HO24" s="89"/>
      <c r="HP24" s="89"/>
      <c r="HQ24" s="89"/>
      <c r="HR24" s="89"/>
      <c r="HS24" s="89"/>
      <c r="HT24" s="89"/>
      <c r="HU24" s="89"/>
      <c r="HV24" s="89"/>
      <c r="HW24" s="89"/>
      <c r="HX24" s="89"/>
      <c r="HY24" s="89"/>
      <c r="HZ24" s="89"/>
      <c r="IA24" s="89"/>
      <c r="IB24" s="89"/>
      <c r="IC24" s="89"/>
      <c r="ID24" s="89"/>
      <c r="IE24" s="89"/>
      <c r="IF24" s="89"/>
      <c r="IG24" s="89"/>
      <c r="IH24" s="89"/>
      <c r="II24" s="89"/>
      <c r="IJ24" s="89"/>
      <c r="IK24" s="89"/>
      <c r="IL24" s="89"/>
      <c r="IM24" s="89"/>
      <c r="IN24" s="89"/>
      <c r="IO24" s="89"/>
      <c r="IP24" s="89"/>
      <c r="IQ24" s="89"/>
      <c r="IR24" s="89"/>
      <c r="IS24" s="89"/>
      <c r="IT24" s="89"/>
      <c r="IU24" s="89"/>
      <c r="IV24" s="89"/>
      <c r="IW24" s="21"/>
      <c r="IX24" s="21"/>
      <c r="IY24" s="21"/>
      <c r="IZ24" s="21"/>
      <c r="JA24" s="21"/>
    </row>
    <row r="25" ht="13.8" customHeight="1" spans="5:25" x14ac:dyDescent="0.25">
      <c r="E25" s="91"/>
      <c r="M25" s="91"/>
      <c r="O25" s="91"/>
      <c r="P25" s="91"/>
      <c r="Y25" s="94"/>
    </row>
    <row r="26" ht="13.8" customHeight="1" spans="1:261" s="110" customFormat="1" x14ac:dyDescent="0.25">
      <c r="A26" s="89"/>
      <c r="B26" s="90"/>
      <c r="C26" s="91"/>
      <c r="D26" s="89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4"/>
      <c r="Z26" s="89"/>
      <c r="AA26" s="89"/>
      <c r="AB26" s="91"/>
      <c r="AC26" s="91"/>
      <c r="AD26" s="94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95"/>
      <c r="AQ26" s="95"/>
      <c r="AR26" s="95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89"/>
      <c r="BS26" s="89"/>
      <c r="BT26" s="89"/>
      <c r="BU26" s="89"/>
      <c r="BV26" s="89"/>
      <c r="BW26" s="89"/>
      <c r="BX26" s="89"/>
      <c r="BY26" s="89"/>
      <c r="BZ26" s="89"/>
      <c r="CA26" s="89"/>
      <c r="CB26" s="89"/>
      <c r="CC26" s="89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/>
      <c r="DS26" s="89"/>
      <c r="DT26" s="89"/>
      <c r="DU26" s="89"/>
      <c r="DV26" s="89"/>
      <c r="DW26" s="89"/>
      <c r="DX26" s="89"/>
      <c r="DY26" s="89"/>
      <c r="DZ26" s="89"/>
      <c r="EA26" s="89"/>
      <c r="EB26" s="89"/>
      <c r="EC26" s="89"/>
      <c r="ED26" s="89"/>
      <c r="EE26" s="89"/>
      <c r="EF26" s="89"/>
      <c r="EG26" s="89"/>
      <c r="EH26" s="89"/>
      <c r="EI26" s="89"/>
      <c r="EJ26" s="89"/>
      <c r="EK26" s="89"/>
      <c r="EL26" s="89"/>
      <c r="EM26" s="89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89"/>
      <c r="FA26" s="89"/>
      <c r="FB26" s="89"/>
      <c r="FC26" s="89"/>
      <c r="FD26" s="89"/>
      <c r="FE26" s="89"/>
      <c r="FF26" s="89"/>
      <c r="FG26" s="89"/>
      <c r="FH26" s="89"/>
      <c r="FI26" s="89"/>
      <c r="FJ26" s="89"/>
      <c r="FK26" s="89"/>
      <c r="FL26" s="89"/>
      <c r="FM26" s="89"/>
      <c r="FN26" s="89"/>
      <c r="FO26" s="89"/>
      <c r="FP26" s="89"/>
      <c r="FQ26" s="89"/>
      <c r="FR26" s="89"/>
      <c r="FS26" s="89"/>
      <c r="FT26" s="89"/>
      <c r="FU26" s="89"/>
      <c r="FV26" s="89"/>
      <c r="FW26" s="89"/>
      <c r="FX26" s="89"/>
      <c r="FY26" s="89"/>
      <c r="FZ26" s="89"/>
      <c r="GA26" s="89"/>
      <c r="GB26" s="89"/>
      <c r="GC26" s="89"/>
      <c r="GD26" s="89"/>
      <c r="GE26" s="89"/>
      <c r="GF26" s="89"/>
      <c r="GG26" s="89"/>
      <c r="GH26" s="89"/>
      <c r="GI26" s="89"/>
      <c r="GJ26" s="89"/>
      <c r="GK26" s="89"/>
      <c r="GL26" s="89"/>
      <c r="GM26" s="89"/>
      <c r="GN26" s="89"/>
      <c r="GO26" s="89"/>
      <c r="GP26" s="89"/>
      <c r="GQ26" s="89"/>
      <c r="GR26" s="89"/>
      <c r="GS26" s="89"/>
      <c r="GT26" s="89"/>
      <c r="GU26" s="89"/>
      <c r="GV26" s="89"/>
      <c r="GW26" s="89"/>
      <c r="GX26" s="89"/>
      <c r="GY26" s="89"/>
      <c r="GZ26" s="89"/>
      <c r="HA26" s="89"/>
      <c r="HB26" s="89"/>
      <c r="HC26" s="89"/>
      <c r="HD26" s="89"/>
      <c r="HE26" s="89"/>
      <c r="HF26" s="89"/>
      <c r="HG26" s="89"/>
      <c r="HH26" s="89"/>
      <c r="HI26" s="89"/>
      <c r="HJ26" s="89"/>
      <c r="HK26" s="89"/>
      <c r="HL26" s="89"/>
      <c r="HM26" s="89"/>
      <c r="HN26" s="89"/>
      <c r="HO26" s="89"/>
      <c r="HP26" s="89"/>
      <c r="HQ26" s="89"/>
      <c r="HR26" s="89"/>
      <c r="HS26" s="89"/>
      <c r="HT26" s="89"/>
      <c r="HU26" s="89"/>
      <c r="HV26" s="89"/>
      <c r="HW26" s="89"/>
      <c r="HX26" s="89"/>
      <c r="HY26" s="89"/>
      <c r="HZ26" s="89"/>
      <c r="IA26" s="89"/>
      <c r="IB26" s="89"/>
      <c r="IC26" s="89"/>
      <c r="ID26" s="89"/>
      <c r="IE26" s="89"/>
      <c r="IF26" s="89"/>
      <c r="IG26" s="89"/>
      <c r="IH26" s="89"/>
      <c r="II26" s="89"/>
      <c r="IJ26" s="89"/>
      <c r="IK26" s="89"/>
      <c r="IL26" s="89"/>
      <c r="IM26" s="89"/>
      <c r="IN26" s="89"/>
      <c r="IO26" s="89"/>
      <c r="IP26" s="89"/>
      <c r="IQ26" s="89"/>
      <c r="IR26" s="89"/>
      <c r="IS26" s="89"/>
      <c r="IT26" s="89"/>
      <c r="IU26" s="89"/>
      <c r="IV26" s="89"/>
      <c r="IW26" s="21"/>
      <c r="IX26" s="21"/>
      <c r="IY26" s="21"/>
      <c r="IZ26" s="21"/>
      <c r="JA26" s="21"/>
    </row>
    <row r="27" ht="13.8" customHeight="1" spans="1:261" s="110" customFormat="1" x14ac:dyDescent="0.25">
      <c r="A27" s="89"/>
      <c r="B27" s="90"/>
      <c r="C27" s="91"/>
      <c r="D27" s="89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4"/>
      <c r="Z27" s="89"/>
      <c r="AA27" s="89"/>
      <c r="AB27" s="91"/>
      <c r="AC27" s="91"/>
      <c r="AD27" s="94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95"/>
      <c r="AQ27" s="95"/>
      <c r="AR27" s="95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  <c r="EI27" s="89"/>
      <c r="EJ27" s="89"/>
      <c r="EK27" s="89"/>
      <c r="EL27" s="89"/>
      <c r="EM27" s="89"/>
      <c r="EN27" s="89"/>
      <c r="EO27" s="89"/>
      <c r="EP27" s="89"/>
      <c r="EQ27" s="89"/>
      <c r="ER27" s="89"/>
      <c r="ES27" s="89"/>
      <c r="ET27" s="89"/>
      <c r="EU27" s="89"/>
      <c r="EV27" s="89"/>
      <c r="EW27" s="89"/>
      <c r="EX27" s="89"/>
      <c r="EY27" s="89"/>
      <c r="EZ27" s="89"/>
      <c r="FA27" s="89"/>
      <c r="FB27" s="89"/>
      <c r="FC27" s="89"/>
      <c r="FD27" s="89"/>
      <c r="FE27" s="89"/>
      <c r="FF27" s="89"/>
      <c r="FG27" s="89"/>
      <c r="FH27" s="89"/>
      <c r="FI27" s="89"/>
      <c r="FJ27" s="89"/>
      <c r="FK27" s="89"/>
      <c r="FL27" s="89"/>
      <c r="FM27" s="89"/>
      <c r="FN27" s="89"/>
      <c r="FO27" s="89"/>
      <c r="FP27" s="89"/>
      <c r="FQ27" s="89"/>
      <c r="FR27" s="89"/>
      <c r="FS27" s="89"/>
      <c r="FT27" s="89"/>
      <c r="FU27" s="89"/>
      <c r="FV27" s="89"/>
      <c r="FW27" s="89"/>
      <c r="FX27" s="89"/>
      <c r="FY27" s="89"/>
      <c r="FZ27" s="89"/>
      <c r="GA27" s="89"/>
      <c r="GB27" s="89"/>
      <c r="GC27" s="89"/>
      <c r="GD27" s="89"/>
      <c r="GE27" s="89"/>
      <c r="GF27" s="89"/>
      <c r="GG27" s="89"/>
      <c r="GH27" s="89"/>
      <c r="GI27" s="89"/>
      <c r="GJ27" s="89"/>
      <c r="GK27" s="89"/>
      <c r="GL27" s="89"/>
      <c r="GM27" s="89"/>
      <c r="GN27" s="89"/>
      <c r="GO27" s="89"/>
      <c r="GP27" s="89"/>
      <c r="GQ27" s="89"/>
      <c r="GR27" s="89"/>
      <c r="GS27" s="89"/>
      <c r="GT27" s="89"/>
      <c r="GU27" s="89"/>
      <c r="GV27" s="89"/>
      <c r="GW27" s="89"/>
      <c r="GX27" s="89"/>
      <c r="GY27" s="89"/>
      <c r="GZ27" s="89"/>
      <c r="HA27" s="89"/>
      <c r="HB27" s="89"/>
      <c r="HC27" s="89"/>
      <c r="HD27" s="89"/>
      <c r="HE27" s="89"/>
      <c r="HF27" s="89"/>
      <c r="HG27" s="89"/>
      <c r="HH27" s="89"/>
      <c r="HI27" s="89"/>
      <c r="HJ27" s="89"/>
      <c r="HK27" s="89"/>
      <c r="HL27" s="89"/>
      <c r="HM27" s="89"/>
      <c r="HN27" s="89"/>
      <c r="HO27" s="89"/>
      <c r="HP27" s="89"/>
      <c r="HQ27" s="89"/>
      <c r="HR27" s="89"/>
      <c r="HS27" s="89"/>
      <c r="HT27" s="89"/>
      <c r="HU27" s="89"/>
      <c r="HV27" s="89"/>
      <c r="HW27" s="89"/>
      <c r="HX27" s="89"/>
      <c r="HY27" s="89"/>
      <c r="HZ27" s="89"/>
      <c r="IA27" s="89"/>
      <c r="IB27" s="89"/>
      <c r="IC27" s="89"/>
      <c r="ID27" s="89"/>
      <c r="IE27" s="89"/>
      <c r="IF27" s="89"/>
      <c r="IG27" s="89"/>
      <c r="IH27" s="89"/>
      <c r="II27" s="89"/>
      <c r="IJ27" s="89"/>
      <c r="IK27" s="89"/>
      <c r="IL27" s="89"/>
      <c r="IM27" s="89"/>
      <c r="IN27" s="89"/>
      <c r="IO27" s="89"/>
      <c r="IP27" s="89"/>
      <c r="IQ27" s="89"/>
      <c r="IR27" s="89"/>
      <c r="IS27" s="89"/>
      <c r="IT27" s="89"/>
      <c r="IU27" s="89"/>
      <c r="IV27" s="89"/>
      <c r="IW27" s="21"/>
      <c r="IX27" s="21"/>
      <c r="IY27" s="21"/>
      <c r="IZ27" s="21"/>
      <c r="JA27" s="21"/>
    </row>
    <row r="28" ht="13.8" customHeight="1" spans="1:261" s="110" customFormat="1" x14ac:dyDescent="0.25">
      <c r="A28" s="89"/>
      <c r="B28" s="90"/>
      <c r="C28" s="91"/>
      <c r="D28" s="89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4"/>
      <c r="Z28" s="91"/>
      <c r="AA28" s="91"/>
      <c r="AB28" s="91"/>
      <c r="AC28" s="91"/>
      <c r="AD28" s="94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95"/>
      <c r="AQ28" s="95"/>
      <c r="AR28" s="95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89"/>
      <c r="BS28" s="89"/>
      <c r="BT28" s="89"/>
      <c r="BU28" s="89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89"/>
      <c r="CZ28" s="89"/>
      <c r="DA28" s="89"/>
      <c r="DB28" s="89"/>
      <c r="DC28" s="89"/>
      <c r="DD28" s="89"/>
      <c r="DE28" s="89"/>
      <c r="DF28" s="89"/>
      <c r="DG28" s="89"/>
      <c r="DH28" s="89"/>
      <c r="DI28" s="89"/>
      <c r="DJ28" s="89"/>
      <c r="DK28" s="89"/>
      <c r="DL28" s="89"/>
      <c r="DM28" s="89"/>
      <c r="DN28" s="89"/>
      <c r="DO28" s="89"/>
      <c r="DP28" s="89"/>
      <c r="DQ28" s="89"/>
      <c r="DR28" s="89"/>
      <c r="DS28" s="89"/>
      <c r="DT28" s="89"/>
      <c r="DU28" s="89"/>
      <c r="DV28" s="89"/>
      <c r="DW28" s="89"/>
      <c r="DX28" s="89"/>
      <c r="DY28" s="89"/>
      <c r="DZ28" s="89"/>
      <c r="EA28" s="89"/>
      <c r="EB28" s="89"/>
      <c r="EC28" s="89"/>
      <c r="ED28" s="89"/>
      <c r="EE28" s="89"/>
      <c r="EF28" s="89"/>
      <c r="EG28" s="89"/>
      <c r="EH28" s="89"/>
      <c r="EI28" s="89"/>
      <c r="EJ28" s="89"/>
      <c r="EK28" s="89"/>
      <c r="EL28" s="89"/>
      <c r="EM28" s="89"/>
      <c r="EN28" s="89"/>
      <c r="EO28" s="89"/>
      <c r="EP28" s="89"/>
      <c r="EQ28" s="89"/>
      <c r="ER28" s="89"/>
      <c r="ES28" s="89"/>
      <c r="ET28" s="89"/>
      <c r="EU28" s="89"/>
      <c r="EV28" s="89"/>
      <c r="EW28" s="89"/>
      <c r="EX28" s="89"/>
      <c r="EY28" s="89"/>
      <c r="EZ28" s="89"/>
      <c r="FA28" s="89"/>
      <c r="FB28" s="89"/>
      <c r="FC28" s="89"/>
      <c r="FD28" s="89"/>
      <c r="FE28" s="89"/>
      <c r="FF28" s="89"/>
      <c r="FG28" s="89"/>
      <c r="FH28" s="89"/>
      <c r="FI28" s="89"/>
      <c r="FJ28" s="89"/>
      <c r="FK28" s="89"/>
      <c r="FL28" s="89"/>
      <c r="FM28" s="89"/>
      <c r="FN28" s="89"/>
      <c r="FO28" s="89"/>
      <c r="FP28" s="89"/>
      <c r="FQ28" s="89"/>
      <c r="FR28" s="89"/>
      <c r="FS28" s="89"/>
      <c r="FT28" s="89"/>
      <c r="FU28" s="89"/>
      <c r="FV28" s="89"/>
      <c r="FW28" s="89"/>
      <c r="FX28" s="89"/>
      <c r="FY28" s="89"/>
      <c r="FZ28" s="89"/>
      <c r="GA28" s="89"/>
      <c r="GB28" s="89"/>
      <c r="GC28" s="89"/>
      <c r="GD28" s="89"/>
      <c r="GE28" s="89"/>
      <c r="GF28" s="89"/>
      <c r="GG28" s="89"/>
      <c r="GH28" s="89"/>
      <c r="GI28" s="89"/>
      <c r="GJ28" s="89"/>
      <c r="GK28" s="89"/>
      <c r="GL28" s="89"/>
      <c r="GM28" s="89"/>
      <c r="GN28" s="89"/>
      <c r="GO28" s="89"/>
      <c r="GP28" s="89"/>
      <c r="GQ28" s="89"/>
      <c r="GR28" s="89"/>
      <c r="GS28" s="89"/>
      <c r="GT28" s="89"/>
      <c r="GU28" s="89"/>
      <c r="GV28" s="89"/>
      <c r="GW28" s="89"/>
      <c r="GX28" s="89"/>
      <c r="GY28" s="89"/>
      <c r="GZ28" s="89"/>
      <c r="HA28" s="89"/>
      <c r="HB28" s="89"/>
      <c r="HC28" s="89"/>
      <c r="HD28" s="89"/>
      <c r="HE28" s="89"/>
      <c r="HF28" s="89"/>
      <c r="HG28" s="89"/>
      <c r="HH28" s="89"/>
      <c r="HI28" s="89"/>
      <c r="HJ28" s="89"/>
      <c r="HK28" s="89"/>
      <c r="HL28" s="89"/>
      <c r="HM28" s="89"/>
      <c r="HN28" s="89"/>
      <c r="HO28" s="89"/>
      <c r="HP28" s="89"/>
      <c r="HQ28" s="89"/>
      <c r="HR28" s="89"/>
      <c r="HS28" s="89"/>
      <c r="HT28" s="89"/>
      <c r="HU28" s="89"/>
      <c r="HV28" s="89"/>
      <c r="HW28" s="89"/>
      <c r="HX28" s="89"/>
      <c r="HY28" s="89"/>
      <c r="HZ28" s="89"/>
      <c r="IA28" s="89"/>
      <c r="IB28" s="89"/>
      <c r="IC28" s="89"/>
      <c r="ID28" s="89"/>
      <c r="IE28" s="89"/>
      <c r="IF28" s="89"/>
      <c r="IG28" s="89"/>
      <c r="IH28" s="89"/>
      <c r="II28" s="89"/>
      <c r="IJ28" s="89"/>
      <c r="IK28" s="89"/>
      <c r="IL28" s="89"/>
      <c r="IM28" s="89"/>
      <c r="IN28" s="89"/>
      <c r="IO28" s="89"/>
      <c r="IP28" s="89"/>
      <c r="IQ28" s="89"/>
      <c r="IR28" s="89"/>
      <c r="IS28" s="89"/>
      <c r="IT28" s="89"/>
      <c r="IU28" s="89"/>
      <c r="IV28" s="89"/>
      <c r="IW28" s="21"/>
      <c r="IX28" s="21"/>
      <c r="IY28" s="21"/>
      <c r="IZ28" s="21"/>
      <c r="JA28" s="21"/>
    </row>
    <row r="29" ht="13.8" customHeight="1" spans="1:261" s="110" customFormat="1" x14ac:dyDescent="0.25">
      <c r="A29" s="89"/>
      <c r="B29" s="90"/>
      <c r="C29" s="91"/>
      <c r="D29" s="89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4"/>
      <c r="Z29" s="91"/>
      <c r="AA29" s="91"/>
      <c r="AB29" s="91"/>
      <c r="AC29" s="91"/>
      <c r="AD29" s="94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95"/>
      <c r="AQ29" s="95"/>
      <c r="AR29" s="95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  <c r="BO29" s="89"/>
      <c r="BP29" s="89"/>
      <c r="BQ29" s="89"/>
      <c r="BR29" s="89"/>
      <c r="BS29" s="89"/>
      <c r="BT29" s="89"/>
      <c r="BU29" s="89"/>
      <c r="BV29" s="89"/>
      <c r="BW29" s="89"/>
      <c r="BX29" s="89"/>
      <c r="BY29" s="89"/>
      <c r="BZ29" s="89"/>
      <c r="CA29" s="89"/>
      <c r="CB29" s="89"/>
      <c r="CC29" s="89"/>
      <c r="CD29" s="89"/>
      <c r="CE29" s="89"/>
      <c r="CF29" s="89"/>
      <c r="CG29" s="89"/>
      <c r="CH29" s="89"/>
      <c r="CI29" s="89"/>
      <c r="CJ29" s="89"/>
      <c r="CK29" s="89"/>
      <c r="CL29" s="89"/>
      <c r="CM29" s="89"/>
      <c r="CN29" s="89"/>
      <c r="CO29" s="89"/>
      <c r="CP29" s="89"/>
      <c r="CQ29" s="89"/>
      <c r="CR29" s="89"/>
      <c r="CS29" s="89"/>
      <c r="CT29" s="89"/>
      <c r="CU29" s="89"/>
      <c r="CV29" s="89"/>
      <c r="CW29" s="89"/>
      <c r="CX29" s="89"/>
      <c r="CY29" s="89"/>
      <c r="CZ29" s="89"/>
      <c r="DA29" s="89"/>
      <c r="DB29" s="89"/>
      <c r="DC29" s="89"/>
      <c r="DD29" s="89"/>
      <c r="DE29" s="89"/>
      <c r="DF29" s="89"/>
      <c r="DG29" s="89"/>
      <c r="DH29" s="89"/>
      <c r="DI29" s="89"/>
      <c r="DJ29" s="89"/>
      <c r="DK29" s="89"/>
      <c r="DL29" s="89"/>
      <c r="DM29" s="89"/>
      <c r="DN29" s="89"/>
      <c r="DO29" s="89"/>
      <c r="DP29" s="89"/>
      <c r="DQ29" s="89"/>
      <c r="DR29" s="89"/>
      <c r="DS29" s="89"/>
      <c r="DT29" s="89"/>
      <c r="DU29" s="89"/>
      <c r="DV29" s="89"/>
      <c r="DW29" s="89"/>
      <c r="DX29" s="89"/>
      <c r="DY29" s="89"/>
      <c r="DZ29" s="89"/>
      <c r="EA29" s="89"/>
      <c r="EB29" s="89"/>
      <c r="EC29" s="89"/>
      <c r="ED29" s="89"/>
      <c r="EE29" s="89"/>
      <c r="EF29" s="89"/>
      <c r="EG29" s="89"/>
      <c r="EH29" s="89"/>
      <c r="EI29" s="89"/>
      <c r="EJ29" s="89"/>
      <c r="EK29" s="89"/>
      <c r="EL29" s="89"/>
      <c r="EM29" s="89"/>
      <c r="EN29" s="89"/>
      <c r="EO29" s="89"/>
      <c r="EP29" s="89"/>
      <c r="EQ29" s="89"/>
      <c r="ER29" s="89"/>
      <c r="ES29" s="89"/>
      <c r="ET29" s="89"/>
      <c r="EU29" s="89"/>
      <c r="EV29" s="89"/>
      <c r="EW29" s="89"/>
      <c r="EX29" s="89"/>
      <c r="EY29" s="89"/>
      <c r="EZ29" s="89"/>
      <c r="FA29" s="89"/>
      <c r="FB29" s="89"/>
      <c r="FC29" s="89"/>
      <c r="FD29" s="89"/>
      <c r="FE29" s="89"/>
      <c r="FF29" s="89"/>
      <c r="FG29" s="89"/>
      <c r="FH29" s="89"/>
      <c r="FI29" s="89"/>
      <c r="FJ29" s="89"/>
      <c r="FK29" s="89"/>
      <c r="FL29" s="89"/>
      <c r="FM29" s="89"/>
      <c r="FN29" s="89"/>
      <c r="FO29" s="89"/>
      <c r="FP29" s="89"/>
      <c r="FQ29" s="89"/>
      <c r="FR29" s="89"/>
      <c r="FS29" s="89"/>
      <c r="FT29" s="89"/>
      <c r="FU29" s="89"/>
      <c r="FV29" s="89"/>
      <c r="FW29" s="89"/>
      <c r="FX29" s="89"/>
      <c r="FY29" s="89"/>
      <c r="FZ29" s="89"/>
      <c r="GA29" s="89"/>
      <c r="GB29" s="89"/>
      <c r="GC29" s="89"/>
      <c r="GD29" s="89"/>
      <c r="GE29" s="89"/>
      <c r="GF29" s="89"/>
      <c r="GG29" s="89"/>
      <c r="GH29" s="89"/>
      <c r="GI29" s="89"/>
      <c r="GJ29" s="89"/>
      <c r="GK29" s="89"/>
      <c r="GL29" s="89"/>
      <c r="GM29" s="89"/>
      <c r="GN29" s="89"/>
      <c r="GO29" s="89"/>
      <c r="GP29" s="89"/>
      <c r="GQ29" s="89"/>
      <c r="GR29" s="89"/>
      <c r="GS29" s="89"/>
      <c r="GT29" s="89"/>
      <c r="GU29" s="89"/>
      <c r="GV29" s="89"/>
      <c r="GW29" s="89"/>
      <c r="GX29" s="89"/>
      <c r="GY29" s="89"/>
      <c r="GZ29" s="89"/>
      <c r="HA29" s="89"/>
      <c r="HB29" s="89"/>
      <c r="HC29" s="89"/>
      <c r="HD29" s="89"/>
      <c r="HE29" s="89"/>
      <c r="HF29" s="89"/>
      <c r="HG29" s="89"/>
      <c r="HH29" s="89"/>
      <c r="HI29" s="89"/>
      <c r="HJ29" s="89"/>
      <c r="HK29" s="89"/>
      <c r="HL29" s="89"/>
      <c r="HM29" s="89"/>
      <c r="HN29" s="89"/>
      <c r="HO29" s="89"/>
      <c r="HP29" s="89"/>
      <c r="HQ29" s="89"/>
      <c r="HR29" s="89"/>
      <c r="HS29" s="89"/>
      <c r="HT29" s="89"/>
      <c r="HU29" s="89"/>
      <c r="HV29" s="89"/>
      <c r="HW29" s="89"/>
      <c r="HX29" s="89"/>
      <c r="HY29" s="89"/>
      <c r="HZ29" s="89"/>
      <c r="IA29" s="89"/>
      <c r="IB29" s="89"/>
      <c r="IC29" s="89"/>
      <c r="ID29" s="89"/>
      <c r="IE29" s="89"/>
      <c r="IF29" s="89"/>
      <c r="IG29" s="89"/>
      <c r="IH29" s="89"/>
      <c r="II29" s="89"/>
      <c r="IJ29" s="89"/>
      <c r="IK29" s="89"/>
      <c r="IL29" s="89"/>
      <c r="IM29" s="89"/>
      <c r="IN29" s="89"/>
      <c r="IO29" s="89"/>
      <c r="IP29" s="89"/>
      <c r="IQ29" s="89"/>
      <c r="IR29" s="89"/>
      <c r="IS29" s="89"/>
      <c r="IT29" s="89"/>
      <c r="IU29" s="89"/>
      <c r="IV29" s="89"/>
      <c r="IW29" s="21"/>
      <c r="IX29" s="21"/>
      <c r="IY29" s="21"/>
      <c r="IZ29" s="21"/>
      <c r="JA29" s="21"/>
    </row>
    <row r="30" ht="13.8" customHeight="1" spans="1:261" s="110" customFormat="1" x14ac:dyDescent="0.25">
      <c r="A30" s="89"/>
      <c r="B30" s="90"/>
      <c r="C30" s="91"/>
      <c r="D30" s="89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4"/>
      <c r="Z30" s="91"/>
      <c r="AA30" s="91"/>
      <c r="AB30" s="91"/>
      <c r="AC30" s="91"/>
      <c r="AD30" s="94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95"/>
      <c r="AQ30" s="95"/>
      <c r="AR30" s="95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  <c r="BR30" s="89"/>
      <c r="BS30" s="89"/>
      <c r="BT30" s="89"/>
      <c r="BU30" s="89"/>
      <c r="BV30" s="89"/>
      <c r="BW30" s="89"/>
      <c r="BX30" s="89"/>
      <c r="BY30" s="89"/>
      <c r="BZ30" s="89"/>
      <c r="CA30" s="89"/>
      <c r="CB30" s="89"/>
      <c r="CC30" s="89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89"/>
      <c r="DI30" s="89"/>
      <c r="DJ30" s="89"/>
      <c r="DK30" s="89"/>
      <c r="DL30" s="89"/>
      <c r="DM30" s="89"/>
      <c r="DN30" s="89"/>
      <c r="DO30" s="89"/>
      <c r="DP30" s="89"/>
      <c r="DQ30" s="89"/>
      <c r="DR30" s="89"/>
      <c r="DS30" s="89"/>
      <c r="DT30" s="89"/>
      <c r="DU30" s="89"/>
      <c r="DV30" s="89"/>
      <c r="DW30" s="89"/>
      <c r="DX30" s="89"/>
      <c r="DY30" s="89"/>
      <c r="DZ30" s="89"/>
      <c r="EA30" s="89"/>
      <c r="EB30" s="89"/>
      <c r="EC30" s="89"/>
      <c r="ED30" s="89"/>
      <c r="EE30" s="89"/>
      <c r="EF30" s="89"/>
      <c r="EG30" s="89"/>
      <c r="EH30" s="89"/>
      <c r="EI30" s="89"/>
      <c r="EJ30" s="89"/>
      <c r="EK30" s="89"/>
      <c r="EL30" s="89"/>
      <c r="EM30" s="89"/>
      <c r="EN30" s="89"/>
      <c r="EO30" s="89"/>
      <c r="EP30" s="89"/>
      <c r="EQ30" s="89"/>
      <c r="ER30" s="89"/>
      <c r="ES30" s="89"/>
      <c r="ET30" s="89"/>
      <c r="EU30" s="89"/>
      <c r="EV30" s="89"/>
      <c r="EW30" s="89"/>
      <c r="EX30" s="89"/>
      <c r="EY30" s="89"/>
      <c r="EZ30" s="89"/>
      <c r="FA30" s="89"/>
      <c r="FB30" s="89"/>
      <c r="FC30" s="89"/>
      <c r="FD30" s="89"/>
      <c r="FE30" s="89"/>
      <c r="FF30" s="89"/>
      <c r="FG30" s="89"/>
      <c r="FH30" s="89"/>
      <c r="FI30" s="89"/>
      <c r="FJ30" s="89"/>
      <c r="FK30" s="89"/>
      <c r="FL30" s="89"/>
      <c r="FM30" s="89"/>
      <c r="FN30" s="89"/>
      <c r="FO30" s="89"/>
      <c r="FP30" s="89"/>
      <c r="FQ30" s="89"/>
      <c r="FR30" s="89"/>
      <c r="FS30" s="89"/>
      <c r="FT30" s="89"/>
      <c r="FU30" s="89"/>
      <c r="FV30" s="89"/>
      <c r="FW30" s="89"/>
      <c r="FX30" s="89"/>
      <c r="FY30" s="89"/>
      <c r="FZ30" s="89"/>
      <c r="GA30" s="89"/>
      <c r="GB30" s="89"/>
      <c r="GC30" s="89"/>
      <c r="GD30" s="89"/>
      <c r="GE30" s="89"/>
      <c r="GF30" s="89"/>
      <c r="GG30" s="89"/>
      <c r="GH30" s="89"/>
      <c r="GI30" s="89"/>
      <c r="GJ30" s="89"/>
      <c r="GK30" s="89"/>
      <c r="GL30" s="89"/>
      <c r="GM30" s="89"/>
      <c r="GN30" s="89"/>
      <c r="GO30" s="89"/>
      <c r="GP30" s="89"/>
      <c r="GQ30" s="89"/>
      <c r="GR30" s="89"/>
      <c r="GS30" s="89"/>
      <c r="GT30" s="89"/>
      <c r="GU30" s="89"/>
      <c r="GV30" s="89"/>
      <c r="GW30" s="89"/>
      <c r="GX30" s="89"/>
      <c r="GY30" s="89"/>
      <c r="GZ30" s="89"/>
      <c r="HA30" s="89"/>
      <c r="HB30" s="89"/>
      <c r="HC30" s="89"/>
      <c r="HD30" s="89"/>
      <c r="HE30" s="89"/>
      <c r="HF30" s="89"/>
      <c r="HG30" s="89"/>
      <c r="HH30" s="89"/>
      <c r="HI30" s="89"/>
      <c r="HJ30" s="89"/>
      <c r="HK30" s="89"/>
      <c r="HL30" s="89"/>
      <c r="HM30" s="89"/>
      <c r="HN30" s="89"/>
      <c r="HO30" s="89"/>
      <c r="HP30" s="89"/>
      <c r="HQ30" s="89"/>
      <c r="HR30" s="89"/>
      <c r="HS30" s="89"/>
      <c r="HT30" s="89"/>
      <c r="HU30" s="89"/>
      <c r="HV30" s="89"/>
      <c r="HW30" s="89"/>
      <c r="HX30" s="89"/>
      <c r="HY30" s="89"/>
      <c r="HZ30" s="89"/>
      <c r="IA30" s="89"/>
      <c r="IB30" s="89"/>
      <c r="IC30" s="89"/>
      <c r="ID30" s="89"/>
      <c r="IE30" s="89"/>
      <c r="IF30" s="89"/>
      <c r="IG30" s="89"/>
      <c r="IH30" s="89"/>
      <c r="II30" s="89"/>
      <c r="IJ30" s="89"/>
      <c r="IK30" s="89"/>
      <c r="IL30" s="89"/>
      <c r="IM30" s="89"/>
      <c r="IN30" s="89"/>
      <c r="IO30" s="89"/>
      <c r="IP30" s="89"/>
      <c r="IQ30" s="89"/>
      <c r="IR30" s="89"/>
      <c r="IS30" s="89"/>
      <c r="IT30" s="89"/>
      <c r="IU30" s="89"/>
      <c r="IV30" s="89"/>
      <c r="IW30" s="21"/>
      <c r="IX30" s="21"/>
      <c r="IY30" s="21"/>
      <c r="IZ30" s="21"/>
      <c r="JA30" s="21"/>
    </row>
    <row r="31" ht="13.8" customHeight="1" spans="1:261" s="189" customFormat="1" x14ac:dyDescent="0.25">
      <c r="A31" s="89"/>
      <c r="B31" s="90"/>
      <c r="C31" s="91"/>
      <c r="D31" s="89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4"/>
      <c r="Z31" s="91"/>
      <c r="AA31" s="91"/>
      <c r="AB31" s="91"/>
      <c r="AC31" s="91"/>
      <c r="AD31" s="94"/>
      <c r="AE31" s="89"/>
      <c r="AF31" s="89"/>
      <c r="AG31" s="89"/>
      <c r="AH31" s="89"/>
      <c r="AI31" s="89"/>
      <c r="AJ31" s="89"/>
      <c r="AK31" s="89"/>
      <c r="AL31" s="89"/>
      <c r="AM31" s="89"/>
      <c r="AN31" s="89"/>
      <c r="AO31" s="89"/>
      <c r="AP31" s="95"/>
      <c r="AQ31" s="95"/>
      <c r="AR31" s="95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89"/>
      <c r="DV31" s="89"/>
      <c r="DW31" s="89"/>
      <c r="DX31" s="89"/>
      <c r="DY31" s="89"/>
      <c r="DZ31" s="89"/>
      <c r="EA31" s="89"/>
      <c r="EB31" s="89"/>
      <c r="EC31" s="89"/>
      <c r="ED31" s="89"/>
      <c r="EE31" s="89"/>
      <c r="EF31" s="89"/>
      <c r="EG31" s="89"/>
      <c r="EH31" s="89"/>
      <c r="EI31" s="89"/>
      <c r="EJ31" s="89"/>
      <c r="EK31" s="89"/>
      <c r="EL31" s="89"/>
      <c r="EM31" s="89"/>
      <c r="EN31" s="89"/>
      <c r="EO31" s="89"/>
      <c r="EP31" s="89"/>
      <c r="EQ31" s="89"/>
      <c r="ER31" s="89"/>
      <c r="ES31" s="89"/>
      <c r="ET31" s="89"/>
      <c r="EU31" s="89"/>
      <c r="EV31" s="89"/>
      <c r="EW31" s="89"/>
      <c r="EX31" s="89"/>
      <c r="EY31" s="89"/>
      <c r="EZ31" s="89"/>
      <c r="FA31" s="89"/>
      <c r="FB31" s="89"/>
      <c r="FC31" s="89"/>
      <c r="FD31" s="89"/>
      <c r="FE31" s="89"/>
      <c r="FF31" s="89"/>
      <c r="FG31" s="89"/>
      <c r="FH31" s="89"/>
      <c r="FI31" s="89"/>
      <c r="FJ31" s="89"/>
      <c r="FK31" s="89"/>
      <c r="FL31" s="89"/>
      <c r="FM31" s="89"/>
      <c r="FN31" s="89"/>
      <c r="FO31" s="89"/>
      <c r="FP31" s="89"/>
      <c r="FQ31" s="89"/>
      <c r="FR31" s="89"/>
      <c r="FS31" s="89"/>
      <c r="FT31" s="89"/>
      <c r="FU31" s="89"/>
      <c r="FV31" s="89"/>
      <c r="FW31" s="89"/>
      <c r="FX31" s="89"/>
      <c r="FY31" s="89"/>
      <c r="FZ31" s="89"/>
      <c r="GA31" s="89"/>
      <c r="GB31" s="89"/>
      <c r="GC31" s="89"/>
      <c r="GD31" s="89"/>
      <c r="GE31" s="89"/>
      <c r="GF31" s="89"/>
      <c r="GG31" s="89"/>
      <c r="GH31" s="89"/>
      <c r="GI31" s="89"/>
      <c r="GJ31" s="89"/>
      <c r="GK31" s="89"/>
      <c r="GL31" s="89"/>
      <c r="GM31" s="89"/>
      <c r="GN31" s="89"/>
      <c r="GO31" s="89"/>
      <c r="GP31" s="89"/>
      <c r="GQ31" s="89"/>
      <c r="GR31" s="89"/>
      <c r="GS31" s="89"/>
      <c r="GT31" s="89"/>
      <c r="GU31" s="89"/>
      <c r="GV31" s="89"/>
      <c r="GW31" s="89"/>
      <c r="GX31" s="89"/>
      <c r="GY31" s="89"/>
      <c r="GZ31" s="89"/>
      <c r="HA31" s="89"/>
      <c r="HB31" s="89"/>
      <c r="HC31" s="89"/>
      <c r="HD31" s="89"/>
      <c r="HE31" s="89"/>
      <c r="HF31" s="89"/>
      <c r="HG31" s="89"/>
      <c r="HH31" s="89"/>
      <c r="HI31" s="89"/>
      <c r="HJ31" s="89"/>
      <c r="HK31" s="89"/>
      <c r="HL31" s="89"/>
      <c r="HM31" s="89"/>
      <c r="HN31" s="89"/>
      <c r="HO31" s="89"/>
      <c r="HP31" s="89"/>
      <c r="HQ31" s="89"/>
      <c r="HR31" s="89"/>
      <c r="HS31" s="89"/>
      <c r="HT31" s="89"/>
      <c r="HU31" s="89"/>
      <c r="HV31" s="89"/>
      <c r="HW31" s="89"/>
      <c r="HX31" s="89"/>
      <c r="HY31" s="89"/>
      <c r="HZ31" s="89"/>
      <c r="IA31" s="89"/>
      <c r="IB31" s="89"/>
      <c r="IC31" s="89"/>
      <c r="ID31" s="89"/>
      <c r="IE31" s="89"/>
      <c r="IF31" s="89"/>
      <c r="IG31" s="89"/>
      <c r="IH31" s="89"/>
      <c r="II31" s="89"/>
      <c r="IJ31" s="89"/>
      <c r="IK31" s="89"/>
      <c r="IL31" s="89"/>
      <c r="IM31" s="89"/>
      <c r="IN31" s="89"/>
      <c r="IO31" s="89"/>
      <c r="IP31" s="89"/>
      <c r="IQ31" s="89"/>
      <c r="IR31" s="89"/>
      <c r="IS31" s="89"/>
      <c r="IT31" s="89"/>
      <c r="IU31" s="89"/>
      <c r="IV31" s="110"/>
      <c r="IW31" s="21"/>
      <c r="IX31" s="21"/>
      <c r="IY31" s="21"/>
      <c r="IZ31" s="21"/>
      <c r="JA31" s="21"/>
    </row>
    <row r="32" ht="13.8" customHeight="1" spans="1:261" s="110" customFormat="1" x14ac:dyDescent="0.25">
      <c r="A32" s="89"/>
      <c r="B32" s="90"/>
      <c r="C32" s="91"/>
      <c r="D32" s="89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4"/>
      <c r="Z32" s="91"/>
      <c r="AA32" s="91"/>
      <c r="AB32" s="91"/>
      <c r="AC32" s="91"/>
      <c r="AD32" s="94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95"/>
      <c r="AQ32" s="95"/>
      <c r="AR32" s="95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89"/>
      <c r="DV32" s="89"/>
      <c r="DW32" s="89"/>
      <c r="DX32" s="89"/>
      <c r="DY32" s="89"/>
      <c r="DZ32" s="89"/>
      <c r="EA32" s="89"/>
      <c r="EB32" s="89"/>
      <c r="EC32" s="89"/>
      <c r="ED32" s="89"/>
      <c r="EE32" s="89"/>
      <c r="EF32" s="89"/>
      <c r="EG32" s="89"/>
      <c r="EH32" s="89"/>
      <c r="EI32" s="89"/>
      <c r="EJ32" s="89"/>
      <c r="EK32" s="89"/>
      <c r="EL32" s="89"/>
      <c r="EM32" s="89"/>
      <c r="EN32" s="89"/>
      <c r="EO32" s="89"/>
      <c r="EP32" s="89"/>
      <c r="EQ32" s="89"/>
      <c r="ER32" s="89"/>
      <c r="ES32" s="89"/>
      <c r="ET32" s="89"/>
      <c r="EU32" s="89"/>
      <c r="EV32" s="89"/>
      <c r="EW32" s="89"/>
      <c r="EX32" s="89"/>
      <c r="EY32" s="89"/>
      <c r="EZ32" s="89"/>
      <c r="FA32" s="89"/>
      <c r="FB32" s="89"/>
      <c r="FC32" s="89"/>
      <c r="FD32" s="89"/>
      <c r="FE32" s="89"/>
      <c r="FF32" s="89"/>
      <c r="FG32" s="89"/>
      <c r="FH32" s="89"/>
      <c r="FI32" s="89"/>
      <c r="FJ32" s="89"/>
      <c r="FK32" s="89"/>
      <c r="FL32" s="89"/>
      <c r="FM32" s="89"/>
      <c r="FN32" s="89"/>
      <c r="FO32" s="89"/>
      <c r="FP32" s="89"/>
      <c r="FQ32" s="89"/>
      <c r="FR32" s="89"/>
      <c r="FS32" s="89"/>
      <c r="FT32" s="89"/>
      <c r="FU32" s="89"/>
      <c r="FV32" s="89"/>
      <c r="FW32" s="89"/>
      <c r="FX32" s="89"/>
      <c r="FY32" s="89"/>
      <c r="FZ32" s="89"/>
      <c r="GA32" s="89"/>
      <c r="GB32" s="89"/>
      <c r="GC32" s="89"/>
      <c r="GD32" s="89"/>
      <c r="GE32" s="89"/>
      <c r="GF32" s="89"/>
      <c r="GG32" s="89"/>
      <c r="GH32" s="89"/>
      <c r="GI32" s="89"/>
      <c r="GJ32" s="89"/>
      <c r="GK32" s="89"/>
      <c r="GL32" s="89"/>
      <c r="GM32" s="89"/>
      <c r="GN32" s="89"/>
      <c r="GO32" s="89"/>
      <c r="GP32" s="89"/>
      <c r="GQ32" s="89"/>
      <c r="GR32" s="89"/>
      <c r="GS32" s="89"/>
      <c r="GT32" s="89"/>
      <c r="GU32" s="89"/>
      <c r="GV32" s="89"/>
      <c r="GW32" s="89"/>
      <c r="GX32" s="89"/>
      <c r="GY32" s="89"/>
      <c r="GZ32" s="89"/>
      <c r="HA32" s="89"/>
      <c r="HB32" s="89"/>
      <c r="HC32" s="89"/>
      <c r="HD32" s="89"/>
      <c r="HE32" s="89"/>
      <c r="HF32" s="89"/>
      <c r="HG32" s="89"/>
      <c r="HH32" s="89"/>
      <c r="HI32" s="89"/>
      <c r="HJ32" s="89"/>
      <c r="HK32" s="89"/>
      <c r="HL32" s="89"/>
      <c r="HM32" s="89"/>
      <c r="HN32" s="89"/>
      <c r="HO32" s="89"/>
      <c r="HP32" s="89"/>
      <c r="HQ32" s="89"/>
      <c r="HR32" s="89"/>
      <c r="HS32" s="89"/>
      <c r="HT32" s="89"/>
      <c r="HU32" s="89"/>
      <c r="HV32" s="89"/>
      <c r="HW32" s="89"/>
      <c r="HX32" s="89"/>
      <c r="HY32" s="89"/>
      <c r="HZ32" s="89"/>
      <c r="IA32" s="89"/>
      <c r="IB32" s="89"/>
      <c r="IC32" s="89"/>
      <c r="ID32" s="89"/>
      <c r="IE32" s="89"/>
      <c r="IF32" s="89"/>
      <c r="IG32" s="89"/>
      <c r="IH32" s="89"/>
      <c r="II32" s="89"/>
      <c r="IJ32" s="89"/>
      <c r="IK32" s="89"/>
      <c r="IL32" s="89"/>
      <c r="IM32" s="89"/>
      <c r="IN32" s="89"/>
      <c r="IO32" s="89"/>
      <c r="IP32" s="89"/>
      <c r="IQ32" s="89"/>
      <c r="IR32" s="89"/>
      <c r="IS32" s="89"/>
      <c r="IT32" s="89"/>
      <c r="IU32" s="89"/>
      <c r="IW32" s="21"/>
      <c r="IX32" s="21"/>
      <c r="IY32" s="21"/>
      <c r="IZ32" s="21"/>
      <c r="JA32" s="21"/>
    </row>
    <row r="33" ht="13.8" customHeight="1" spans="1:261" s="110" customFormat="1" x14ac:dyDescent="0.25">
      <c r="A33" s="89"/>
      <c r="B33" s="90"/>
      <c r="C33" s="91"/>
      <c r="D33" s="89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4"/>
      <c r="Z33" s="91"/>
      <c r="AA33" s="91"/>
      <c r="AB33" s="91"/>
      <c r="AC33" s="91"/>
      <c r="AD33" s="94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95"/>
      <c r="AQ33" s="95"/>
      <c r="AR33" s="95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89"/>
      <c r="DV33" s="89"/>
      <c r="DW33" s="89"/>
      <c r="DX33" s="89"/>
      <c r="DY33" s="89"/>
      <c r="DZ33" s="89"/>
      <c r="EA33" s="89"/>
      <c r="EB33" s="89"/>
      <c r="EC33" s="89"/>
      <c r="ED33" s="89"/>
      <c r="EE33" s="89"/>
      <c r="EF33" s="89"/>
      <c r="EG33" s="89"/>
      <c r="EH33" s="89"/>
      <c r="EI33" s="89"/>
      <c r="EJ33" s="89"/>
      <c r="EK33" s="89"/>
      <c r="EL33" s="89"/>
      <c r="EM33" s="89"/>
      <c r="EN33" s="89"/>
      <c r="EO33" s="89"/>
      <c r="EP33" s="89"/>
      <c r="EQ33" s="89"/>
      <c r="ER33" s="89"/>
      <c r="ES33" s="89"/>
      <c r="ET33" s="89"/>
      <c r="EU33" s="89"/>
      <c r="EV33" s="89"/>
      <c r="EW33" s="89"/>
      <c r="EX33" s="89"/>
      <c r="EY33" s="89"/>
      <c r="EZ33" s="89"/>
      <c r="FA33" s="89"/>
      <c r="FB33" s="89"/>
      <c r="FC33" s="89"/>
      <c r="FD33" s="89"/>
      <c r="FE33" s="89"/>
      <c r="FF33" s="89"/>
      <c r="FG33" s="89"/>
      <c r="FH33" s="89"/>
      <c r="FI33" s="89"/>
      <c r="FJ33" s="89"/>
      <c r="FK33" s="89"/>
      <c r="FL33" s="89"/>
      <c r="FM33" s="89"/>
      <c r="FN33" s="89"/>
      <c r="FO33" s="89"/>
      <c r="FP33" s="89"/>
      <c r="FQ33" s="89"/>
      <c r="FR33" s="89"/>
      <c r="FS33" s="89"/>
      <c r="FT33" s="89"/>
      <c r="FU33" s="89"/>
      <c r="FV33" s="89"/>
      <c r="FW33" s="89"/>
      <c r="FX33" s="89"/>
      <c r="FY33" s="89"/>
      <c r="FZ33" s="89"/>
      <c r="GA33" s="89"/>
      <c r="GB33" s="89"/>
      <c r="GC33" s="89"/>
      <c r="GD33" s="89"/>
      <c r="GE33" s="89"/>
      <c r="GF33" s="89"/>
      <c r="GG33" s="89"/>
      <c r="GH33" s="89"/>
      <c r="GI33" s="89"/>
      <c r="GJ33" s="89"/>
      <c r="GK33" s="89"/>
      <c r="GL33" s="89"/>
      <c r="GM33" s="89"/>
      <c r="GN33" s="89"/>
      <c r="GO33" s="89"/>
      <c r="GP33" s="89"/>
      <c r="GQ33" s="89"/>
      <c r="GR33" s="89"/>
      <c r="GS33" s="89"/>
      <c r="GT33" s="89"/>
      <c r="GU33" s="89"/>
      <c r="GV33" s="89"/>
      <c r="GW33" s="89"/>
      <c r="GX33" s="89"/>
      <c r="GY33" s="89"/>
      <c r="GZ33" s="89"/>
      <c r="HA33" s="89"/>
      <c r="HB33" s="89"/>
      <c r="HC33" s="89"/>
      <c r="HD33" s="89"/>
      <c r="HE33" s="89"/>
      <c r="HF33" s="89"/>
      <c r="HG33" s="89"/>
      <c r="HH33" s="89"/>
      <c r="HI33" s="89"/>
      <c r="HJ33" s="89"/>
      <c r="HK33" s="89"/>
      <c r="HL33" s="89"/>
      <c r="HM33" s="89"/>
      <c r="HN33" s="89"/>
      <c r="HO33" s="89"/>
      <c r="HP33" s="89"/>
      <c r="HQ33" s="89"/>
      <c r="HR33" s="89"/>
      <c r="HS33" s="89"/>
      <c r="HT33" s="89"/>
      <c r="HU33" s="89"/>
      <c r="HV33" s="89"/>
      <c r="HW33" s="89"/>
      <c r="HX33" s="89"/>
      <c r="HY33" s="89"/>
      <c r="HZ33" s="89"/>
      <c r="IA33" s="89"/>
      <c r="IB33" s="89"/>
      <c r="IC33" s="89"/>
      <c r="ID33" s="89"/>
      <c r="IE33" s="89"/>
      <c r="IF33" s="89"/>
      <c r="IG33" s="89"/>
      <c r="IH33" s="89"/>
      <c r="II33" s="89"/>
      <c r="IJ33" s="89"/>
      <c r="IK33" s="89"/>
      <c r="IL33" s="89"/>
      <c r="IM33" s="89"/>
      <c r="IN33" s="89"/>
      <c r="IO33" s="89"/>
      <c r="IP33" s="89"/>
      <c r="IQ33" s="89"/>
      <c r="IR33" s="89"/>
      <c r="IS33" s="89"/>
      <c r="IT33" s="89"/>
      <c r="IU33" s="89"/>
      <c r="IW33" s="21"/>
      <c r="IX33" s="21"/>
      <c r="IY33" s="21"/>
      <c r="IZ33" s="21"/>
      <c r="JA33" s="21"/>
    </row>
    <row r="34" ht="13.8" customHeight="1" spans="1:261" s="110" customFormat="1" x14ac:dyDescent="0.25">
      <c r="A34" s="89"/>
      <c r="B34" s="90"/>
      <c r="C34" s="91"/>
      <c r="D34" s="89"/>
      <c r="E34" s="92"/>
      <c r="F34" s="91"/>
      <c r="G34" s="91"/>
      <c r="H34" s="91"/>
      <c r="I34" s="91"/>
      <c r="J34" s="91"/>
      <c r="K34" s="91"/>
      <c r="L34" s="91"/>
      <c r="M34" s="92"/>
      <c r="N34" s="91"/>
      <c r="O34" s="92"/>
      <c r="P34" s="92"/>
      <c r="Q34" s="91"/>
      <c r="R34" s="91"/>
      <c r="S34" s="91"/>
      <c r="T34" s="91"/>
      <c r="U34" s="91"/>
      <c r="V34" s="91"/>
      <c r="W34" s="91"/>
      <c r="X34" s="91"/>
      <c r="Y34" s="93"/>
      <c r="Z34" s="91"/>
      <c r="AA34" s="91"/>
      <c r="AB34" s="91"/>
      <c r="AC34" s="91"/>
      <c r="AD34" s="94"/>
      <c r="AE34" s="89"/>
      <c r="AF34" s="89"/>
      <c r="AG34" s="89"/>
      <c r="AH34" s="89"/>
      <c r="AI34" s="89"/>
      <c r="AJ34" s="89"/>
      <c r="AK34" s="89"/>
      <c r="AL34" s="89"/>
      <c r="AM34" s="89"/>
      <c r="AN34" s="89"/>
      <c r="AO34" s="89"/>
      <c r="AP34" s="95"/>
      <c r="AQ34" s="95"/>
      <c r="AR34" s="95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  <c r="BR34" s="89"/>
      <c r="BS34" s="89"/>
      <c r="BT34" s="89"/>
      <c r="BU34" s="89"/>
      <c r="BV34" s="89"/>
      <c r="BW34" s="89"/>
      <c r="BX34" s="89"/>
      <c r="BY34" s="89"/>
      <c r="BZ34" s="89"/>
      <c r="CA34" s="89"/>
      <c r="CB34" s="89"/>
      <c r="CC34" s="89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89"/>
      <c r="DI34" s="89"/>
      <c r="DJ34" s="89"/>
      <c r="DK34" s="89"/>
      <c r="DL34" s="89"/>
      <c r="DM34" s="89"/>
      <c r="DN34" s="89"/>
      <c r="DO34" s="89"/>
      <c r="DP34" s="89"/>
      <c r="DQ34" s="89"/>
      <c r="DR34" s="89"/>
      <c r="DS34" s="89"/>
      <c r="DT34" s="89"/>
      <c r="DU34" s="89"/>
      <c r="DV34" s="89"/>
      <c r="DW34" s="89"/>
      <c r="DX34" s="89"/>
      <c r="DY34" s="89"/>
      <c r="DZ34" s="89"/>
      <c r="EA34" s="89"/>
      <c r="EB34" s="89"/>
      <c r="EC34" s="89"/>
      <c r="ED34" s="89"/>
      <c r="EE34" s="89"/>
      <c r="EF34" s="89"/>
      <c r="EG34" s="89"/>
      <c r="EH34" s="89"/>
      <c r="EI34" s="89"/>
      <c r="EJ34" s="89"/>
      <c r="EK34" s="89"/>
      <c r="EL34" s="89"/>
      <c r="EM34" s="89"/>
      <c r="EN34" s="89"/>
      <c r="EO34" s="89"/>
      <c r="EP34" s="89"/>
      <c r="EQ34" s="89"/>
      <c r="ER34" s="89"/>
      <c r="ES34" s="89"/>
      <c r="ET34" s="89"/>
      <c r="EU34" s="89"/>
      <c r="EV34" s="89"/>
      <c r="EW34" s="89"/>
      <c r="EX34" s="89"/>
      <c r="EY34" s="89"/>
      <c r="EZ34" s="89"/>
      <c r="FA34" s="89"/>
      <c r="FB34" s="89"/>
      <c r="FC34" s="89"/>
      <c r="FD34" s="89"/>
      <c r="FE34" s="89"/>
      <c r="FF34" s="89"/>
      <c r="FG34" s="89"/>
      <c r="FH34" s="89"/>
      <c r="FI34" s="89"/>
      <c r="FJ34" s="89"/>
      <c r="FK34" s="89"/>
      <c r="FL34" s="89"/>
      <c r="FM34" s="89"/>
      <c r="FN34" s="89"/>
      <c r="FO34" s="89"/>
      <c r="FP34" s="89"/>
      <c r="FQ34" s="89"/>
      <c r="FR34" s="89"/>
      <c r="FS34" s="89"/>
      <c r="FT34" s="89"/>
      <c r="FU34" s="89"/>
      <c r="FV34" s="89"/>
      <c r="FW34" s="89"/>
      <c r="FX34" s="89"/>
      <c r="FY34" s="89"/>
      <c r="FZ34" s="89"/>
      <c r="GA34" s="89"/>
      <c r="GB34" s="89"/>
      <c r="GC34" s="89"/>
      <c r="GD34" s="89"/>
      <c r="GE34" s="89"/>
      <c r="GF34" s="89"/>
      <c r="GG34" s="89"/>
      <c r="GH34" s="89"/>
      <c r="GI34" s="89"/>
      <c r="GJ34" s="89"/>
      <c r="GK34" s="89"/>
      <c r="GL34" s="89"/>
      <c r="GM34" s="89"/>
      <c r="GN34" s="89"/>
      <c r="GO34" s="89"/>
      <c r="GP34" s="89"/>
      <c r="GQ34" s="89"/>
      <c r="GR34" s="89"/>
      <c r="GS34" s="89"/>
      <c r="GT34" s="89"/>
      <c r="GU34" s="89"/>
      <c r="GV34" s="89"/>
      <c r="GW34" s="89"/>
      <c r="GX34" s="89"/>
      <c r="GY34" s="89"/>
      <c r="GZ34" s="89"/>
      <c r="HA34" s="89"/>
      <c r="HB34" s="89"/>
      <c r="HC34" s="89"/>
      <c r="HD34" s="89"/>
      <c r="HE34" s="89"/>
      <c r="HF34" s="89"/>
      <c r="HG34" s="89"/>
      <c r="HH34" s="89"/>
      <c r="HI34" s="89"/>
      <c r="HJ34" s="89"/>
      <c r="HK34" s="89"/>
      <c r="HL34" s="89"/>
      <c r="HM34" s="89"/>
      <c r="HN34" s="89"/>
      <c r="HO34" s="89"/>
      <c r="HP34" s="89"/>
      <c r="HQ34" s="89"/>
      <c r="HR34" s="89"/>
      <c r="HS34" s="89"/>
      <c r="HT34" s="89"/>
      <c r="HU34" s="89"/>
      <c r="HV34" s="89"/>
      <c r="HW34" s="89"/>
      <c r="HX34" s="89"/>
      <c r="HY34" s="89"/>
      <c r="HZ34" s="89"/>
      <c r="IA34" s="89"/>
      <c r="IB34" s="89"/>
      <c r="IC34" s="89"/>
      <c r="ID34" s="89"/>
      <c r="IE34" s="89"/>
      <c r="IF34" s="89"/>
      <c r="IG34" s="89"/>
      <c r="IH34" s="89"/>
      <c r="II34" s="89"/>
      <c r="IJ34" s="89"/>
      <c r="IK34" s="89"/>
      <c r="IL34" s="89"/>
      <c r="IM34" s="89"/>
      <c r="IN34" s="89"/>
      <c r="IO34" s="89"/>
      <c r="IP34" s="89"/>
      <c r="IQ34" s="89"/>
      <c r="IR34" s="89"/>
      <c r="IS34" s="89"/>
      <c r="IT34" s="89"/>
      <c r="IU34" s="89"/>
      <c r="IV34" s="190"/>
      <c r="IW34" s="21"/>
      <c r="IX34" s="21"/>
      <c r="IY34" s="21"/>
      <c r="IZ34" s="21"/>
      <c r="JA34" s="21"/>
    </row>
    <row r="35" ht="13.8" customHeight="1" spans="1:261" s="110" customFormat="1" x14ac:dyDescent="0.25">
      <c r="A35" s="89"/>
      <c r="B35" s="90"/>
      <c r="C35" s="91"/>
      <c r="D35" s="89"/>
      <c r="E35" s="92"/>
      <c r="F35" s="91"/>
      <c r="G35" s="91"/>
      <c r="H35" s="91"/>
      <c r="I35" s="91"/>
      <c r="J35" s="91"/>
      <c r="K35" s="91"/>
      <c r="L35" s="91"/>
      <c r="M35" s="92"/>
      <c r="N35" s="91"/>
      <c r="O35" s="92"/>
      <c r="P35" s="92"/>
      <c r="Q35" s="91"/>
      <c r="R35" s="91"/>
      <c r="S35" s="91"/>
      <c r="T35" s="91"/>
      <c r="U35" s="91"/>
      <c r="V35" s="91"/>
      <c r="W35" s="91"/>
      <c r="X35" s="91"/>
      <c r="Y35" s="93"/>
      <c r="Z35" s="91"/>
      <c r="AA35" s="91"/>
      <c r="AB35" s="91"/>
      <c r="AC35" s="91"/>
      <c r="AD35" s="94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95"/>
      <c r="AQ35" s="95"/>
      <c r="AR35" s="95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89"/>
      <c r="BS35" s="89"/>
      <c r="BT35" s="89"/>
      <c r="BU35" s="89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89"/>
      <c r="DV35" s="89"/>
      <c r="DW35" s="89"/>
      <c r="DX35" s="89"/>
      <c r="DY35" s="89"/>
      <c r="DZ35" s="89"/>
      <c r="EA35" s="89"/>
      <c r="EB35" s="89"/>
      <c r="EC35" s="89"/>
      <c r="ED35" s="89"/>
      <c r="EE35" s="89"/>
      <c r="EF35" s="89"/>
      <c r="EG35" s="89"/>
      <c r="EH35" s="89"/>
      <c r="EI35" s="89"/>
      <c r="EJ35" s="89"/>
      <c r="EK35" s="89"/>
      <c r="EL35" s="89"/>
      <c r="EM35" s="89"/>
      <c r="EN35" s="89"/>
      <c r="EO35" s="89"/>
      <c r="EP35" s="89"/>
      <c r="EQ35" s="89"/>
      <c r="ER35" s="89"/>
      <c r="ES35" s="89"/>
      <c r="ET35" s="89"/>
      <c r="EU35" s="89"/>
      <c r="EV35" s="89"/>
      <c r="EW35" s="89"/>
      <c r="EX35" s="89"/>
      <c r="EY35" s="89"/>
      <c r="EZ35" s="89"/>
      <c r="FA35" s="89"/>
      <c r="FB35" s="89"/>
      <c r="FC35" s="89"/>
      <c r="FD35" s="89"/>
      <c r="FE35" s="89"/>
      <c r="FF35" s="89"/>
      <c r="FG35" s="89"/>
      <c r="FH35" s="89"/>
      <c r="FI35" s="89"/>
      <c r="FJ35" s="89"/>
      <c r="FK35" s="89"/>
      <c r="FL35" s="89"/>
      <c r="FM35" s="89"/>
      <c r="FN35" s="89"/>
      <c r="FO35" s="89"/>
      <c r="FP35" s="89"/>
      <c r="FQ35" s="89"/>
      <c r="FR35" s="89"/>
      <c r="FS35" s="89"/>
      <c r="FT35" s="89"/>
      <c r="FU35" s="89"/>
      <c r="FV35" s="89"/>
      <c r="FW35" s="89"/>
      <c r="FX35" s="89"/>
      <c r="FY35" s="89"/>
      <c r="FZ35" s="89"/>
      <c r="GA35" s="89"/>
      <c r="GB35" s="89"/>
      <c r="GC35" s="89"/>
      <c r="GD35" s="89"/>
      <c r="GE35" s="89"/>
      <c r="GF35" s="89"/>
      <c r="GG35" s="89"/>
      <c r="GH35" s="89"/>
      <c r="GI35" s="89"/>
      <c r="GJ35" s="89"/>
      <c r="GK35" s="89"/>
      <c r="GL35" s="89"/>
      <c r="GM35" s="89"/>
      <c r="GN35" s="89"/>
      <c r="GO35" s="89"/>
      <c r="GP35" s="89"/>
      <c r="GQ35" s="89"/>
      <c r="GR35" s="89"/>
      <c r="GS35" s="89"/>
      <c r="GT35" s="89"/>
      <c r="GU35" s="89"/>
      <c r="GV35" s="89"/>
      <c r="GW35" s="89"/>
      <c r="GX35" s="89"/>
      <c r="GY35" s="89"/>
      <c r="GZ35" s="89"/>
      <c r="HA35" s="89"/>
      <c r="HB35" s="89"/>
      <c r="HC35" s="89"/>
      <c r="HD35" s="89"/>
      <c r="HE35" s="89"/>
      <c r="HF35" s="89"/>
      <c r="HG35" s="89"/>
      <c r="HH35" s="89"/>
      <c r="HI35" s="89"/>
      <c r="HJ35" s="89"/>
      <c r="HK35" s="89"/>
      <c r="HL35" s="89"/>
      <c r="HM35" s="89"/>
      <c r="HN35" s="89"/>
      <c r="HO35" s="89"/>
      <c r="HP35" s="89"/>
      <c r="HQ35" s="89"/>
      <c r="HR35" s="89"/>
      <c r="HS35" s="89"/>
      <c r="HT35" s="89"/>
      <c r="HU35" s="89"/>
      <c r="HV35" s="89"/>
      <c r="HW35" s="89"/>
      <c r="HX35" s="89"/>
      <c r="HY35" s="89"/>
      <c r="HZ35" s="89"/>
      <c r="IA35" s="89"/>
      <c r="IB35" s="89"/>
      <c r="IC35" s="89"/>
      <c r="ID35" s="89"/>
      <c r="IE35" s="89"/>
      <c r="IF35" s="89"/>
      <c r="IG35" s="89"/>
      <c r="IH35" s="89"/>
      <c r="II35" s="89"/>
      <c r="IJ35" s="89"/>
      <c r="IK35" s="89"/>
      <c r="IL35" s="89"/>
      <c r="IM35" s="89"/>
      <c r="IN35" s="89"/>
      <c r="IO35" s="89"/>
      <c r="IP35" s="89"/>
      <c r="IQ35" s="89"/>
      <c r="IR35" s="89"/>
      <c r="IS35" s="89"/>
      <c r="IT35" s="89"/>
      <c r="IU35" s="89"/>
      <c r="IV35" s="190"/>
      <c r="IW35" s="21"/>
      <c r="IX35" s="21"/>
      <c r="IY35" s="21"/>
      <c r="IZ35" s="21"/>
      <c r="JA35" s="21"/>
    </row>
    <row r="36" ht="13.8" customHeight="1" spans="1:261" s="110" customFormat="1" x14ac:dyDescent="0.25">
      <c r="A36" s="89"/>
      <c r="B36" s="90"/>
      <c r="C36" s="91"/>
      <c r="D36" s="89"/>
      <c r="E36" s="92"/>
      <c r="F36" s="91"/>
      <c r="G36" s="91"/>
      <c r="H36" s="91"/>
      <c r="I36" s="91"/>
      <c r="J36" s="91"/>
      <c r="K36" s="91"/>
      <c r="L36" s="91"/>
      <c r="M36" s="92"/>
      <c r="N36" s="91"/>
      <c r="O36" s="92"/>
      <c r="P36" s="92"/>
      <c r="Q36" s="91"/>
      <c r="R36" s="91"/>
      <c r="S36" s="91"/>
      <c r="T36" s="91"/>
      <c r="U36" s="91"/>
      <c r="V36" s="91"/>
      <c r="W36" s="91"/>
      <c r="X36" s="91"/>
      <c r="Y36" s="93"/>
      <c r="Z36" s="91"/>
      <c r="AA36" s="91"/>
      <c r="AB36" s="91"/>
      <c r="AC36" s="91"/>
      <c r="AD36" s="94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95"/>
      <c r="AQ36" s="95"/>
      <c r="AR36" s="95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89"/>
      <c r="BS36" s="89"/>
      <c r="BT36" s="89"/>
      <c r="BU36" s="89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89"/>
      <c r="DV36" s="89"/>
      <c r="DW36" s="89"/>
      <c r="DX36" s="89"/>
      <c r="DY36" s="89"/>
      <c r="DZ36" s="89"/>
      <c r="EA36" s="89"/>
      <c r="EB36" s="89"/>
      <c r="EC36" s="89"/>
      <c r="ED36" s="89"/>
      <c r="EE36" s="89"/>
      <c r="EF36" s="89"/>
      <c r="EG36" s="89"/>
      <c r="EH36" s="89"/>
      <c r="EI36" s="89"/>
      <c r="EJ36" s="89"/>
      <c r="EK36" s="89"/>
      <c r="EL36" s="89"/>
      <c r="EM36" s="89"/>
      <c r="EN36" s="89"/>
      <c r="EO36" s="89"/>
      <c r="EP36" s="89"/>
      <c r="EQ36" s="89"/>
      <c r="ER36" s="89"/>
      <c r="ES36" s="89"/>
      <c r="ET36" s="89"/>
      <c r="EU36" s="89"/>
      <c r="EV36" s="89"/>
      <c r="EW36" s="89"/>
      <c r="EX36" s="89"/>
      <c r="EY36" s="89"/>
      <c r="EZ36" s="89"/>
      <c r="FA36" s="89"/>
      <c r="FB36" s="89"/>
      <c r="FC36" s="89"/>
      <c r="FD36" s="89"/>
      <c r="FE36" s="89"/>
      <c r="FF36" s="89"/>
      <c r="FG36" s="89"/>
      <c r="FH36" s="89"/>
      <c r="FI36" s="89"/>
      <c r="FJ36" s="89"/>
      <c r="FK36" s="89"/>
      <c r="FL36" s="89"/>
      <c r="FM36" s="89"/>
      <c r="FN36" s="89"/>
      <c r="FO36" s="89"/>
      <c r="FP36" s="89"/>
      <c r="FQ36" s="89"/>
      <c r="FR36" s="89"/>
      <c r="FS36" s="89"/>
      <c r="FT36" s="89"/>
      <c r="FU36" s="89"/>
      <c r="FV36" s="89"/>
      <c r="FW36" s="89"/>
      <c r="FX36" s="89"/>
      <c r="FY36" s="89"/>
      <c r="FZ36" s="89"/>
      <c r="GA36" s="89"/>
      <c r="GB36" s="89"/>
      <c r="GC36" s="89"/>
      <c r="GD36" s="89"/>
      <c r="GE36" s="89"/>
      <c r="GF36" s="89"/>
      <c r="GG36" s="89"/>
      <c r="GH36" s="89"/>
      <c r="GI36" s="89"/>
      <c r="GJ36" s="89"/>
      <c r="GK36" s="89"/>
      <c r="GL36" s="89"/>
      <c r="GM36" s="89"/>
      <c r="GN36" s="89"/>
      <c r="GO36" s="89"/>
      <c r="GP36" s="89"/>
      <c r="GQ36" s="89"/>
      <c r="GR36" s="89"/>
      <c r="GS36" s="89"/>
      <c r="GT36" s="89"/>
      <c r="GU36" s="89"/>
      <c r="GV36" s="89"/>
      <c r="GW36" s="89"/>
      <c r="GX36" s="89"/>
      <c r="GY36" s="89"/>
      <c r="GZ36" s="89"/>
      <c r="HA36" s="89"/>
      <c r="HB36" s="89"/>
      <c r="HC36" s="89"/>
      <c r="HD36" s="89"/>
      <c r="HE36" s="89"/>
      <c r="HF36" s="89"/>
      <c r="HG36" s="89"/>
      <c r="HH36" s="89"/>
      <c r="HI36" s="89"/>
      <c r="HJ36" s="89"/>
      <c r="HK36" s="89"/>
      <c r="HL36" s="89"/>
      <c r="HM36" s="89"/>
      <c r="HN36" s="89"/>
      <c r="HO36" s="89"/>
      <c r="HP36" s="89"/>
      <c r="HQ36" s="89"/>
      <c r="HR36" s="89"/>
      <c r="HS36" s="89"/>
      <c r="HT36" s="89"/>
      <c r="HU36" s="89"/>
      <c r="HV36" s="89"/>
      <c r="HW36" s="89"/>
      <c r="HX36" s="89"/>
      <c r="HY36" s="89"/>
      <c r="HZ36" s="89"/>
      <c r="IA36" s="89"/>
      <c r="IB36" s="89"/>
      <c r="IC36" s="89"/>
      <c r="ID36" s="89"/>
      <c r="IE36" s="89"/>
      <c r="IF36" s="89"/>
      <c r="IG36" s="89"/>
      <c r="IH36" s="89"/>
      <c r="II36" s="89"/>
      <c r="IJ36" s="89"/>
      <c r="IK36" s="89"/>
      <c r="IL36" s="89"/>
      <c r="IM36" s="89"/>
      <c r="IN36" s="89"/>
      <c r="IO36" s="89"/>
      <c r="IP36" s="89"/>
      <c r="IQ36" s="89"/>
      <c r="IR36" s="89"/>
      <c r="IS36" s="89"/>
      <c r="IT36" s="89"/>
      <c r="IU36" s="89"/>
      <c r="IV36" s="190"/>
      <c r="IW36" s="21"/>
      <c r="IX36" s="21"/>
      <c r="IY36" s="21"/>
      <c r="IZ36" s="21"/>
      <c r="JA36" s="21"/>
    </row>
    <row r="37" ht="13.8" customHeight="1" spans="1:261" s="191" customFormat="1" x14ac:dyDescent="0.25">
      <c r="A37" s="89"/>
      <c r="B37" s="90"/>
      <c r="C37" s="91"/>
      <c r="D37" s="89"/>
      <c r="E37" s="92"/>
      <c r="F37" s="91"/>
      <c r="G37" s="91"/>
      <c r="H37" s="91"/>
      <c r="I37" s="91"/>
      <c r="J37" s="91"/>
      <c r="K37" s="91"/>
      <c r="L37" s="91"/>
      <c r="M37" s="92"/>
      <c r="N37" s="91"/>
      <c r="O37" s="92"/>
      <c r="P37" s="92"/>
      <c r="Q37" s="91"/>
      <c r="R37" s="91"/>
      <c r="S37" s="91"/>
      <c r="T37" s="91"/>
      <c r="U37" s="91"/>
      <c r="V37" s="91"/>
      <c r="W37" s="91"/>
      <c r="X37" s="91"/>
      <c r="Y37" s="93"/>
      <c r="Z37" s="91"/>
      <c r="AA37" s="91"/>
      <c r="AB37" s="91"/>
      <c r="AC37" s="91"/>
      <c r="AD37" s="94"/>
      <c r="AE37" s="89"/>
      <c r="AF37" s="89"/>
      <c r="AG37" s="89"/>
      <c r="AH37" s="89"/>
      <c r="AI37" s="89"/>
      <c r="AJ37" s="89"/>
      <c r="AK37" s="89"/>
      <c r="AL37" s="89"/>
      <c r="AM37" s="89"/>
      <c r="AN37" s="89"/>
      <c r="AO37" s="89"/>
      <c r="AP37" s="95"/>
      <c r="AQ37" s="95"/>
      <c r="AR37" s="95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89"/>
      <c r="DV37" s="89"/>
      <c r="DW37" s="89"/>
      <c r="DX37" s="89"/>
      <c r="DY37" s="89"/>
      <c r="DZ37" s="89"/>
      <c r="EA37" s="89"/>
      <c r="EB37" s="89"/>
      <c r="EC37" s="89"/>
      <c r="ED37" s="89"/>
      <c r="EE37" s="89"/>
      <c r="EF37" s="89"/>
      <c r="EG37" s="89"/>
      <c r="EH37" s="89"/>
      <c r="EI37" s="89"/>
      <c r="EJ37" s="89"/>
      <c r="EK37" s="89"/>
      <c r="EL37" s="89"/>
      <c r="EM37" s="89"/>
      <c r="EN37" s="89"/>
      <c r="EO37" s="89"/>
      <c r="EP37" s="89"/>
      <c r="EQ37" s="89"/>
      <c r="ER37" s="89"/>
      <c r="ES37" s="89"/>
      <c r="ET37" s="89"/>
      <c r="EU37" s="89"/>
      <c r="EV37" s="89"/>
      <c r="EW37" s="89"/>
      <c r="EX37" s="89"/>
      <c r="EY37" s="89"/>
      <c r="EZ37" s="89"/>
      <c r="FA37" s="89"/>
      <c r="FB37" s="89"/>
      <c r="FC37" s="89"/>
      <c r="FD37" s="89"/>
      <c r="FE37" s="89"/>
      <c r="FF37" s="89"/>
      <c r="FG37" s="89"/>
      <c r="FH37" s="89"/>
      <c r="FI37" s="89"/>
      <c r="FJ37" s="89"/>
      <c r="FK37" s="89"/>
      <c r="FL37" s="89"/>
      <c r="FM37" s="89"/>
      <c r="FN37" s="89"/>
      <c r="FO37" s="89"/>
      <c r="FP37" s="89"/>
      <c r="FQ37" s="89"/>
      <c r="FR37" s="89"/>
      <c r="FS37" s="89"/>
      <c r="FT37" s="89"/>
      <c r="FU37" s="89"/>
      <c r="FV37" s="89"/>
      <c r="FW37" s="89"/>
      <c r="FX37" s="89"/>
      <c r="FY37" s="89"/>
      <c r="FZ37" s="89"/>
      <c r="GA37" s="89"/>
      <c r="GB37" s="89"/>
      <c r="GC37" s="89"/>
      <c r="GD37" s="89"/>
      <c r="GE37" s="89"/>
      <c r="GF37" s="89"/>
      <c r="GG37" s="89"/>
      <c r="GH37" s="89"/>
      <c r="GI37" s="89"/>
      <c r="GJ37" s="89"/>
      <c r="GK37" s="89"/>
      <c r="GL37" s="89"/>
      <c r="GM37" s="89"/>
      <c r="GN37" s="89"/>
      <c r="GO37" s="89"/>
      <c r="GP37" s="89"/>
      <c r="GQ37" s="89"/>
      <c r="GR37" s="89"/>
      <c r="GS37" s="89"/>
      <c r="GT37" s="89"/>
      <c r="GU37" s="89"/>
      <c r="GV37" s="89"/>
      <c r="GW37" s="89"/>
      <c r="GX37" s="89"/>
      <c r="GY37" s="89"/>
      <c r="GZ37" s="89"/>
      <c r="HA37" s="89"/>
      <c r="HB37" s="89"/>
      <c r="HC37" s="89"/>
      <c r="HD37" s="89"/>
      <c r="HE37" s="89"/>
      <c r="HF37" s="89"/>
      <c r="HG37" s="89"/>
      <c r="HH37" s="89"/>
      <c r="HI37" s="89"/>
      <c r="HJ37" s="89"/>
      <c r="HK37" s="89"/>
      <c r="HL37" s="89"/>
      <c r="HM37" s="89"/>
      <c r="HN37" s="89"/>
      <c r="HO37" s="89"/>
      <c r="HP37" s="89"/>
      <c r="HQ37" s="89"/>
      <c r="HR37" s="89"/>
      <c r="HS37" s="89"/>
      <c r="HT37" s="89"/>
      <c r="HU37" s="89"/>
      <c r="HV37" s="89"/>
      <c r="HW37" s="89"/>
      <c r="HX37" s="89"/>
      <c r="HY37" s="89"/>
      <c r="HZ37" s="89"/>
      <c r="IA37" s="89"/>
      <c r="IB37" s="89"/>
      <c r="IC37" s="89"/>
      <c r="ID37" s="89"/>
      <c r="IE37" s="89"/>
      <c r="IF37" s="89"/>
      <c r="IG37" s="89"/>
      <c r="IH37" s="89"/>
      <c r="II37" s="89"/>
      <c r="IJ37" s="89"/>
      <c r="IK37" s="89"/>
      <c r="IL37" s="89"/>
      <c r="IM37" s="89"/>
      <c r="IN37" s="89"/>
      <c r="IO37" s="89"/>
      <c r="IP37" s="89"/>
      <c r="IQ37" s="89"/>
      <c r="IR37" s="89"/>
      <c r="IS37" s="89"/>
      <c r="IT37" s="89"/>
      <c r="IU37" s="89"/>
      <c r="IV37" s="190"/>
      <c r="IW37" s="21"/>
      <c r="IX37" s="21"/>
      <c r="IY37" s="21"/>
      <c r="IZ37" s="21"/>
      <c r="JA37" s="21"/>
    </row>
    <row r="38" ht="13.8" customHeight="1" spans="1:261" s="110" customFormat="1" x14ac:dyDescent="0.25">
      <c r="A38" s="89"/>
      <c r="B38" s="90"/>
      <c r="C38" s="91"/>
      <c r="D38" s="89"/>
      <c r="E38" s="92"/>
      <c r="F38" s="91"/>
      <c r="G38" s="91"/>
      <c r="H38" s="91"/>
      <c r="I38" s="91"/>
      <c r="J38" s="91"/>
      <c r="K38" s="91"/>
      <c r="L38" s="91"/>
      <c r="M38" s="92"/>
      <c r="N38" s="91"/>
      <c r="O38" s="92"/>
      <c r="P38" s="92"/>
      <c r="Q38" s="91"/>
      <c r="R38" s="91"/>
      <c r="S38" s="91"/>
      <c r="T38" s="91"/>
      <c r="U38" s="91"/>
      <c r="V38" s="91"/>
      <c r="W38" s="91"/>
      <c r="X38" s="91"/>
      <c r="Y38" s="93"/>
      <c r="Z38" s="91"/>
      <c r="AA38" s="91"/>
      <c r="AB38" s="91"/>
      <c r="AC38" s="91"/>
      <c r="AD38" s="94"/>
      <c r="AE38" s="89"/>
      <c r="AF38" s="89"/>
      <c r="AG38" s="89"/>
      <c r="AH38" s="89"/>
      <c r="AI38" s="89"/>
      <c r="AJ38" s="89"/>
      <c r="AK38" s="89"/>
      <c r="AL38" s="89"/>
      <c r="AM38" s="89"/>
      <c r="AN38" s="89"/>
      <c r="AO38" s="89"/>
      <c r="AP38" s="95"/>
      <c r="AQ38" s="95"/>
      <c r="AR38" s="95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89"/>
      <c r="DV38" s="89"/>
      <c r="DW38" s="89"/>
      <c r="DX38" s="89"/>
      <c r="DY38" s="89"/>
      <c r="DZ38" s="89"/>
      <c r="EA38" s="89"/>
      <c r="EB38" s="89"/>
      <c r="EC38" s="89"/>
      <c r="ED38" s="89"/>
      <c r="EE38" s="89"/>
      <c r="EF38" s="89"/>
      <c r="EG38" s="89"/>
      <c r="EH38" s="89"/>
      <c r="EI38" s="89"/>
      <c r="EJ38" s="89"/>
      <c r="EK38" s="89"/>
      <c r="EL38" s="89"/>
      <c r="EM38" s="89"/>
      <c r="EN38" s="89"/>
      <c r="EO38" s="89"/>
      <c r="EP38" s="89"/>
      <c r="EQ38" s="89"/>
      <c r="ER38" s="89"/>
      <c r="ES38" s="89"/>
      <c r="ET38" s="89"/>
      <c r="EU38" s="89"/>
      <c r="EV38" s="89"/>
      <c r="EW38" s="89"/>
      <c r="EX38" s="89"/>
      <c r="EY38" s="89"/>
      <c r="EZ38" s="89"/>
      <c r="FA38" s="89"/>
      <c r="FB38" s="89"/>
      <c r="FC38" s="89"/>
      <c r="FD38" s="89"/>
      <c r="FE38" s="89"/>
      <c r="FF38" s="89"/>
      <c r="FG38" s="89"/>
      <c r="FH38" s="89"/>
      <c r="FI38" s="89"/>
      <c r="FJ38" s="89"/>
      <c r="FK38" s="89"/>
      <c r="FL38" s="89"/>
      <c r="FM38" s="89"/>
      <c r="FN38" s="89"/>
      <c r="FO38" s="89"/>
      <c r="FP38" s="89"/>
      <c r="FQ38" s="89"/>
      <c r="FR38" s="89"/>
      <c r="FS38" s="89"/>
      <c r="FT38" s="89"/>
      <c r="FU38" s="89"/>
      <c r="FV38" s="89"/>
      <c r="FW38" s="89"/>
      <c r="FX38" s="89"/>
      <c r="FY38" s="89"/>
      <c r="FZ38" s="89"/>
      <c r="GA38" s="89"/>
      <c r="GB38" s="89"/>
      <c r="GC38" s="89"/>
      <c r="GD38" s="89"/>
      <c r="GE38" s="89"/>
      <c r="GF38" s="89"/>
      <c r="GG38" s="89"/>
      <c r="GH38" s="89"/>
      <c r="GI38" s="89"/>
      <c r="GJ38" s="89"/>
      <c r="GK38" s="89"/>
      <c r="GL38" s="89"/>
      <c r="GM38" s="89"/>
      <c r="GN38" s="89"/>
      <c r="GO38" s="89"/>
      <c r="GP38" s="89"/>
      <c r="GQ38" s="89"/>
      <c r="GR38" s="89"/>
      <c r="GS38" s="89"/>
      <c r="GT38" s="89"/>
      <c r="GU38" s="89"/>
      <c r="GV38" s="89"/>
      <c r="GW38" s="89"/>
      <c r="GX38" s="89"/>
      <c r="GY38" s="89"/>
      <c r="GZ38" s="89"/>
      <c r="HA38" s="89"/>
      <c r="HB38" s="89"/>
      <c r="HC38" s="89"/>
      <c r="HD38" s="89"/>
      <c r="HE38" s="89"/>
      <c r="HF38" s="89"/>
      <c r="HG38" s="89"/>
      <c r="HH38" s="89"/>
      <c r="HI38" s="89"/>
      <c r="HJ38" s="89"/>
      <c r="HK38" s="89"/>
      <c r="HL38" s="89"/>
      <c r="HM38" s="89"/>
      <c r="HN38" s="89"/>
      <c r="HO38" s="89"/>
      <c r="HP38" s="89"/>
      <c r="HQ38" s="89"/>
      <c r="HR38" s="89"/>
      <c r="HS38" s="89"/>
      <c r="HT38" s="89"/>
      <c r="HU38" s="89"/>
      <c r="HV38" s="89"/>
      <c r="HW38" s="89"/>
      <c r="HX38" s="89"/>
      <c r="HY38" s="89"/>
      <c r="HZ38" s="89"/>
      <c r="IA38" s="89"/>
      <c r="IB38" s="89"/>
      <c r="IC38" s="89"/>
      <c r="ID38" s="89"/>
      <c r="IE38" s="89"/>
      <c r="IF38" s="89"/>
      <c r="IG38" s="89"/>
      <c r="IH38" s="89"/>
      <c r="II38" s="89"/>
      <c r="IJ38" s="89"/>
      <c r="IK38" s="89"/>
      <c r="IL38" s="89"/>
      <c r="IM38" s="89"/>
      <c r="IN38" s="89"/>
      <c r="IO38" s="89"/>
      <c r="IP38" s="89"/>
      <c r="IQ38" s="89"/>
      <c r="IR38" s="89"/>
      <c r="IS38" s="89"/>
      <c r="IT38" s="89"/>
      <c r="IU38" s="89"/>
      <c r="IV38" s="190"/>
      <c r="IW38" s="21"/>
      <c r="IX38" s="21"/>
      <c r="IY38" s="21"/>
      <c r="IZ38" s="21"/>
      <c r="JA38" s="21"/>
    </row>
    <row r="39" ht="13.8" customHeight="1" spans="256:256" x14ac:dyDescent="0.25">
      <c r="IV39" s="190"/>
    </row>
    <row r="40" ht="13.8" customHeight="1" spans="256:256" x14ac:dyDescent="0.25">
      <c r="IV40" s="190"/>
    </row>
    <row r="41" ht="13.8" customHeight="1" spans="256:256" x14ac:dyDescent="0.25">
      <c r="IV41" s="190"/>
    </row>
    <row r="42" ht="13.8" customHeight="1" spans="1:261" s="192" customFormat="1" x14ac:dyDescent="0.25">
      <c r="A42" s="89"/>
      <c r="B42" s="90"/>
      <c r="C42" s="91"/>
      <c r="D42" s="89"/>
      <c r="E42" s="92"/>
      <c r="F42" s="91"/>
      <c r="G42" s="91"/>
      <c r="H42" s="91"/>
      <c r="I42" s="91"/>
      <c r="J42" s="91"/>
      <c r="K42" s="91"/>
      <c r="L42" s="91"/>
      <c r="M42" s="92"/>
      <c r="N42" s="91"/>
      <c r="O42" s="92"/>
      <c r="P42" s="92"/>
      <c r="Q42" s="91"/>
      <c r="R42" s="91"/>
      <c r="S42" s="91"/>
      <c r="T42" s="91"/>
      <c r="U42" s="91"/>
      <c r="V42" s="91"/>
      <c r="W42" s="91"/>
      <c r="X42" s="91"/>
      <c r="Y42" s="93"/>
      <c r="Z42" s="91"/>
      <c r="AA42" s="91"/>
      <c r="AB42" s="91"/>
      <c r="AC42" s="91"/>
      <c r="AD42" s="94"/>
      <c r="AE42" s="89"/>
      <c r="AF42" s="89"/>
      <c r="AG42" s="89"/>
      <c r="AH42" s="89"/>
      <c r="AI42" s="89"/>
      <c r="AJ42" s="89"/>
      <c r="AK42" s="89"/>
      <c r="AL42" s="89"/>
      <c r="AM42" s="89"/>
      <c r="AN42" s="89"/>
      <c r="AO42" s="89"/>
      <c r="AP42" s="95"/>
      <c r="AQ42" s="95"/>
      <c r="AR42" s="95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89"/>
      <c r="DV42" s="89"/>
      <c r="DW42" s="89"/>
      <c r="DX42" s="89"/>
      <c r="DY42" s="89"/>
      <c r="DZ42" s="89"/>
      <c r="EA42" s="89"/>
      <c r="EB42" s="89"/>
      <c r="EC42" s="89"/>
      <c r="ED42" s="89"/>
      <c r="EE42" s="89"/>
      <c r="EF42" s="89"/>
      <c r="EG42" s="89"/>
      <c r="EH42" s="89"/>
      <c r="EI42" s="89"/>
      <c r="EJ42" s="89"/>
      <c r="EK42" s="89"/>
      <c r="EL42" s="89"/>
      <c r="EM42" s="89"/>
      <c r="EN42" s="89"/>
      <c r="EO42" s="89"/>
      <c r="EP42" s="89"/>
      <c r="EQ42" s="89"/>
      <c r="ER42" s="89"/>
      <c r="ES42" s="89"/>
      <c r="ET42" s="89"/>
      <c r="EU42" s="89"/>
      <c r="EV42" s="89"/>
      <c r="EW42" s="89"/>
      <c r="EX42" s="89"/>
      <c r="EY42" s="89"/>
      <c r="EZ42" s="89"/>
      <c r="FA42" s="89"/>
      <c r="FB42" s="89"/>
      <c r="FC42" s="89"/>
      <c r="FD42" s="89"/>
      <c r="FE42" s="89"/>
      <c r="FF42" s="89"/>
      <c r="FG42" s="89"/>
      <c r="FH42" s="89"/>
      <c r="FI42" s="89"/>
      <c r="FJ42" s="89"/>
      <c r="FK42" s="89"/>
      <c r="FL42" s="89"/>
      <c r="FM42" s="89"/>
      <c r="FN42" s="89"/>
      <c r="FO42" s="89"/>
      <c r="FP42" s="89"/>
      <c r="FQ42" s="89"/>
      <c r="FR42" s="89"/>
      <c r="FS42" s="89"/>
      <c r="FT42" s="89"/>
      <c r="FU42" s="89"/>
      <c r="FV42" s="89"/>
      <c r="FW42" s="89"/>
      <c r="FX42" s="89"/>
      <c r="FY42" s="89"/>
      <c r="FZ42" s="89"/>
      <c r="GA42" s="89"/>
      <c r="GB42" s="89"/>
      <c r="GC42" s="89"/>
      <c r="GD42" s="89"/>
      <c r="GE42" s="89"/>
      <c r="GF42" s="89"/>
      <c r="GG42" s="89"/>
      <c r="GH42" s="89"/>
      <c r="GI42" s="89"/>
      <c r="GJ42" s="89"/>
      <c r="GK42" s="89"/>
      <c r="GL42" s="89"/>
      <c r="GM42" s="89"/>
      <c r="GN42" s="89"/>
      <c r="GO42" s="89"/>
      <c r="GP42" s="89"/>
      <c r="GQ42" s="89"/>
      <c r="GR42" s="89"/>
      <c r="GS42" s="89"/>
      <c r="GT42" s="89"/>
      <c r="GU42" s="89"/>
      <c r="GV42" s="89"/>
      <c r="GW42" s="89"/>
      <c r="GX42" s="89"/>
      <c r="GY42" s="89"/>
      <c r="GZ42" s="89"/>
      <c r="HA42" s="89"/>
      <c r="HB42" s="89"/>
      <c r="HC42" s="89"/>
      <c r="HD42" s="89"/>
      <c r="HE42" s="89"/>
      <c r="HF42" s="89"/>
      <c r="HG42" s="89"/>
      <c r="HH42" s="89"/>
      <c r="HI42" s="89"/>
      <c r="HJ42" s="89"/>
      <c r="HK42" s="89"/>
      <c r="HL42" s="89"/>
      <c r="HM42" s="89"/>
      <c r="HN42" s="89"/>
      <c r="HO42" s="89"/>
      <c r="HP42" s="89"/>
      <c r="HQ42" s="89"/>
      <c r="HR42" s="89"/>
      <c r="HS42" s="89"/>
      <c r="HT42" s="89"/>
      <c r="HU42" s="89"/>
      <c r="HV42" s="89"/>
      <c r="HW42" s="89"/>
      <c r="HX42" s="89"/>
      <c r="HY42" s="89"/>
      <c r="HZ42" s="89"/>
      <c r="IA42" s="89"/>
      <c r="IB42" s="89"/>
      <c r="IC42" s="89"/>
      <c r="ID42" s="89"/>
      <c r="IE42" s="89"/>
      <c r="IF42" s="89"/>
      <c r="IG42" s="89"/>
      <c r="IH42" s="89"/>
      <c r="II42" s="89"/>
      <c r="IJ42" s="89"/>
      <c r="IK42" s="89"/>
      <c r="IL42" s="89"/>
      <c r="IM42" s="89"/>
      <c r="IN42" s="89"/>
      <c r="IO42" s="89"/>
      <c r="IP42" s="89"/>
      <c r="IQ42" s="89"/>
      <c r="IR42" s="89"/>
      <c r="IS42" s="89"/>
      <c r="IT42" s="89"/>
      <c r="IU42" s="89"/>
      <c r="IV42" s="190"/>
      <c r="IW42" s="21"/>
      <c r="IX42" s="21"/>
      <c r="IY42" s="21"/>
      <c r="IZ42" s="21"/>
      <c r="JA42" s="21"/>
    </row>
    <row r="43" ht="13.8" customHeight="1" spans="1:261" s="110" customFormat="1" x14ac:dyDescent="0.25">
      <c r="A43" s="89"/>
      <c r="B43" s="90"/>
      <c r="C43" s="91"/>
      <c r="D43" s="89"/>
      <c r="E43" s="92"/>
      <c r="F43" s="91"/>
      <c r="G43" s="91"/>
      <c r="H43" s="91"/>
      <c r="I43" s="91"/>
      <c r="J43" s="91"/>
      <c r="K43" s="91"/>
      <c r="L43" s="91"/>
      <c r="M43" s="92"/>
      <c r="N43" s="91"/>
      <c r="O43" s="92"/>
      <c r="P43" s="92"/>
      <c r="Q43" s="91"/>
      <c r="R43" s="91"/>
      <c r="S43" s="91"/>
      <c r="T43" s="91"/>
      <c r="U43" s="91"/>
      <c r="V43" s="91"/>
      <c r="W43" s="91"/>
      <c r="X43" s="91"/>
      <c r="Y43" s="93"/>
      <c r="Z43" s="91"/>
      <c r="AA43" s="91"/>
      <c r="AB43" s="91"/>
      <c r="AC43" s="91"/>
      <c r="AD43" s="94"/>
      <c r="AE43" s="89"/>
      <c r="AF43" s="89"/>
      <c r="AG43" s="89"/>
      <c r="AH43" s="89"/>
      <c r="AI43" s="89"/>
      <c r="AJ43" s="89"/>
      <c r="AK43" s="89"/>
      <c r="AL43" s="89"/>
      <c r="AM43" s="89"/>
      <c r="AN43" s="89"/>
      <c r="AO43" s="89"/>
      <c r="AP43" s="95"/>
      <c r="AQ43" s="95"/>
      <c r="AR43" s="95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89"/>
      <c r="BS43" s="89"/>
      <c r="BT43" s="89"/>
      <c r="BU43" s="89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89"/>
      <c r="DV43" s="89"/>
      <c r="DW43" s="89"/>
      <c r="DX43" s="89"/>
      <c r="DY43" s="89"/>
      <c r="DZ43" s="89"/>
      <c r="EA43" s="89"/>
      <c r="EB43" s="89"/>
      <c r="EC43" s="89"/>
      <c r="ED43" s="89"/>
      <c r="EE43" s="89"/>
      <c r="EF43" s="89"/>
      <c r="EG43" s="89"/>
      <c r="EH43" s="89"/>
      <c r="EI43" s="89"/>
      <c r="EJ43" s="89"/>
      <c r="EK43" s="89"/>
      <c r="EL43" s="89"/>
      <c r="EM43" s="89"/>
      <c r="EN43" s="89"/>
      <c r="EO43" s="89"/>
      <c r="EP43" s="89"/>
      <c r="EQ43" s="89"/>
      <c r="ER43" s="89"/>
      <c r="ES43" s="89"/>
      <c r="ET43" s="89"/>
      <c r="EU43" s="89"/>
      <c r="EV43" s="89"/>
      <c r="EW43" s="89"/>
      <c r="EX43" s="89"/>
      <c r="EY43" s="89"/>
      <c r="EZ43" s="89"/>
      <c r="FA43" s="89"/>
      <c r="FB43" s="89"/>
      <c r="FC43" s="89"/>
      <c r="FD43" s="89"/>
      <c r="FE43" s="89"/>
      <c r="FF43" s="89"/>
      <c r="FG43" s="89"/>
      <c r="FH43" s="89"/>
      <c r="FI43" s="89"/>
      <c r="FJ43" s="89"/>
      <c r="FK43" s="89"/>
      <c r="FL43" s="89"/>
      <c r="FM43" s="89"/>
      <c r="FN43" s="89"/>
      <c r="FO43" s="89"/>
      <c r="FP43" s="89"/>
      <c r="FQ43" s="89"/>
      <c r="FR43" s="89"/>
      <c r="FS43" s="89"/>
      <c r="FT43" s="89"/>
      <c r="FU43" s="89"/>
      <c r="FV43" s="89"/>
      <c r="FW43" s="89"/>
      <c r="FX43" s="89"/>
      <c r="FY43" s="89"/>
      <c r="FZ43" s="89"/>
      <c r="GA43" s="89"/>
      <c r="GB43" s="89"/>
      <c r="GC43" s="89"/>
      <c r="GD43" s="89"/>
      <c r="GE43" s="89"/>
      <c r="GF43" s="89"/>
      <c r="GG43" s="89"/>
      <c r="GH43" s="89"/>
      <c r="GI43" s="89"/>
      <c r="GJ43" s="89"/>
      <c r="GK43" s="89"/>
      <c r="GL43" s="89"/>
      <c r="GM43" s="89"/>
      <c r="GN43" s="89"/>
      <c r="GO43" s="89"/>
      <c r="GP43" s="89"/>
      <c r="GQ43" s="89"/>
      <c r="GR43" s="89"/>
      <c r="GS43" s="89"/>
      <c r="GT43" s="89"/>
      <c r="GU43" s="89"/>
      <c r="GV43" s="89"/>
      <c r="GW43" s="89"/>
      <c r="GX43" s="89"/>
      <c r="GY43" s="89"/>
      <c r="GZ43" s="89"/>
      <c r="HA43" s="89"/>
      <c r="HB43" s="89"/>
      <c r="HC43" s="89"/>
      <c r="HD43" s="89"/>
      <c r="HE43" s="89"/>
      <c r="HF43" s="89"/>
      <c r="HG43" s="89"/>
      <c r="HH43" s="89"/>
      <c r="HI43" s="89"/>
      <c r="HJ43" s="89"/>
      <c r="HK43" s="89"/>
      <c r="HL43" s="89"/>
      <c r="HM43" s="89"/>
      <c r="HN43" s="89"/>
      <c r="HO43" s="89"/>
      <c r="HP43" s="89"/>
      <c r="HQ43" s="89"/>
      <c r="HR43" s="89"/>
      <c r="HS43" s="89"/>
      <c r="HT43" s="89"/>
      <c r="HU43" s="89"/>
      <c r="HV43" s="89"/>
      <c r="HW43" s="89"/>
      <c r="HX43" s="89"/>
      <c r="HY43" s="89"/>
      <c r="HZ43" s="89"/>
      <c r="IA43" s="89"/>
      <c r="IB43" s="89"/>
      <c r="IC43" s="89"/>
      <c r="ID43" s="89"/>
      <c r="IE43" s="89"/>
      <c r="IF43" s="89"/>
      <c r="IG43" s="89"/>
      <c r="IH43" s="89"/>
      <c r="II43" s="89"/>
      <c r="IJ43" s="89"/>
      <c r="IK43" s="89"/>
      <c r="IL43" s="89"/>
      <c r="IM43" s="89"/>
      <c r="IN43" s="89"/>
      <c r="IO43" s="89"/>
      <c r="IP43" s="89"/>
      <c r="IQ43" s="89"/>
      <c r="IR43" s="89"/>
      <c r="IS43" s="89"/>
      <c r="IT43" s="89"/>
      <c r="IU43" s="89"/>
      <c r="IV43" s="190"/>
      <c r="IW43" s="21"/>
      <c r="IX43" s="21"/>
      <c r="IY43" s="21"/>
      <c r="IZ43" s="21"/>
      <c r="JA43" s="21"/>
    </row>
    <row r="44" ht="13.8" customHeight="1" spans="1:261" s="191" customFormat="1" x14ac:dyDescent="0.25">
      <c r="A44" s="89"/>
      <c r="B44" s="90"/>
      <c r="C44" s="91"/>
      <c r="D44" s="89"/>
      <c r="E44" s="92"/>
      <c r="F44" s="91"/>
      <c r="G44" s="91"/>
      <c r="H44" s="91"/>
      <c r="I44" s="91"/>
      <c r="J44" s="91"/>
      <c r="K44" s="91"/>
      <c r="L44" s="91"/>
      <c r="M44" s="92"/>
      <c r="N44" s="91"/>
      <c r="O44" s="92"/>
      <c r="P44" s="92"/>
      <c r="Q44" s="91"/>
      <c r="R44" s="91"/>
      <c r="S44" s="91"/>
      <c r="T44" s="91"/>
      <c r="U44" s="91"/>
      <c r="V44" s="91"/>
      <c r="W44" s="91"/>
      <c r="X44" s="91"/>
      <c r="Y44" s="93"/>
      <c r="Z44" s="91"/>
      <c r="AA44" s="91"/>
      <c r="AB44" s="91"/>
      <c r="AC44" s="91"/>
      <c r="AD44" s="94"/>
      <c r="AE44" s="89"/>
      <c r="AF44" s="89"/>
      <c r="AG44" s="89"/>
      <c r="AH44" s="89"/>
      <c r="AI44" s="89"/>
      <c r="AJ44" s="89"/>
      <c r="AK44" s="89"/>
      <c r="AL44" s="89"/>
      <c r="AM44" s="89"/>
      <c r="AN44" s="89"/>
      <c r="AO44" s="89"/>
      <c r="AP44" s="95"/>
      <c r="AQ44" s="95"/>
      <c r="AR44" s="95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  <c r="BR44" s="89"/>
      <c r="BS44" s="89"/>
      <c r="BT44" s="89"/>
      <c r="BU44" s="89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89"/>
      <c r="DV44" s="89"/>
      <c r="DW44" s="89"/>
      <c r="DX44" s="89"/>
      <c r="DY44" s="89"/>
      <c r="DZ44" s="89"/>
      <c r="EA44" s="89"/>
      <c r="EB44" s="89"/>
      <c r="EC44" s="89"/>
      <c r="ED44" s="89"/>
      <c r="EE44" s="89"/>
      <c r="EF44" s="89"/>
      <c r="EG44" s="89"/>
      <c r="EH44" s="89"/>
      <c r="EI44" s="89"/>
      <c r="EJ44" s="89"/>
      <c r="EK44" s="89"/>
      <c r="EL44" s="89"/>
      <c r="EM44" s="89"/>
      <c r="EN44" s="89"/>
      <c r="EO44" s="89"/>
      <c r="EP44" s="89"/>
      <c r="EQ44" s="89"/>
      <c r="ER44" s="89"/>
      <c r="ES44" s="89"/>
      <c r="ET44" s="89"/>
      <c r="EU44" s="89"/>
      <c r="EV44" s="89"/>
      <c r="EW44" s="89"/>
      <c r="EX44" s="89"/>
      <c r="EY44" s="89"/>
      <c r="EZ44" s="89"/>
      <c r="FA44" s="89"/>
      <c r="FB44" s="89"/>
      <c r="FC44" s="89"/>
      <c r="FD44" s="89"/>
      <c r="FE44" s="89"/>
      <c r="FF44" s="89"/>
      <c r="FG44" s="89"/>
      <c r="FH44" s="89"/>
      <c r="FI44" s="89"/>
      <c r="FJ44" s="89"/>
      <c r="FK44" s="89"/>
      <c r="FL44" s="89"/>
      <c r="FM44" s="89"/>
      <c r="FN44" s="89"/>
      <c r="FO44" s="89"/>
      <c r="FP44" s="89"/>
      <c r="FQ44" s="89"/>
      <c r="FR44" s="89"/>
      <c r="FS44" s="89"/>
      <c r="FT44" s="89"/>
      <c r="FU44" s="89"/>
      <c r="FV44" s="89"/>
      <c r="FW44" s="89"/>
      <c r="FX44" s="89"/>
      <c r="FY44" s="89"/>
      <c r="FZ44" s="89"/>
      <c r="GA44" s="89"/>
      <c r="GB44" s="89"/>
      <c r="GC44" s="89"/>
      <c r="GD44" s="89"/>
      <c r="GE44" s="89"/>
      <c r="GF44" s="89"/>
      <c r="GG44" s="89"/>
      <c r="GH44" s="89"/>
      <c r="GI44" s="89"/>
      <c r="GJ44" s="89"/>
      <c r="GK44" s="89"/>
      <c r="GL44" s="89"/>
      <c r="GM44" s="89"/>
      <c r="GN44" s="89"/>
      <c r="GO44" s="89"/>
      <c r="GP44" s="89"/>
      <c r="GQ44" s="89"/>
      <c r="GR44" s="89"/>
      <c r="GS44" s="89"/>
      <c r="GT44" s="89"/>
      <c r="GU44" s="89"/>
      <c r="GV44" s="89"/>
      <c r="GW44" s="89"/>
      <c r="GX44" s="89"/>
      <c r="GY44" s="89"/>
      <c r="GZ44" s="89"/>
      <c r="HA44" s="89"/>
      <c r="HB44" s="89"/>
      <c r="HC44" s="89"/>
      <c r="HD44" s="89"/>
      <c r="HE44" s="89"/>
      <c r="HF44" s="89"/>
      <c r="HG44" s="89"/>
      <c r="HH44" s="89"/>
      <c r="HI44" s="89"/>
      <c r="HJ44" s="89"/>
      <c r="HK44" s="89"/>
      <c r="HL44" s="89"/>
      <c r="HM44" s="89"/>
      <c r="HN44" s="89"/>
      <c r="HO44" s="89"/>
      <c r="HP44" s="89"/>
      <c r="HQ44" s="89"/>
      <c r="HR44" s="89"/>
      <c r="HS44" s="89"/>
      <c r="HT44" s="89"/>
      <c r="HU44" s="89"/>
      <c r="HV44" s="89"/>
      <c r="HW44" s="89"/>
      <c r="HX44" s="89"/>
      <c r="HY44" s="89"/>
      <c r="HZ44" s="89"/>
      <c r="IA44" s="89"/>
      <c r="IB44" s="89"/>
      <c r="IC44" s="89"/>
      <c r="ID44" s="89"/>
      <c r="IE44" s="89"/>
      <c r="IF44" s="89"/>
      <c r="IG44" s="89"/>
      <c r="IH44" s="89"/>
      <c r="II44" s="89"/>
      <c r="IJ44" s="89"/>
      <c r="IK44" s="89"/>
      <c r="IL44" s="89"/>
      <c r="IM44" s="89"/>
      <c r="IN44" s="89"/>
      <c r="IO44" s="89"/>
      <c r="IP44" s="89"/>
      <c r="IQ44" s="89"/>
      <c r="IR44" s="89"/>
      <c r="IS44" s="89"/>
      <c r="IT44" s="89"/>
      <c r="IU44" s="89"/>
      <c r="IW44" s="21"/>
      <c r="IX44" s="21"/>
      <c r="IY44" s="21"/>
      <c r="IZ44" s="21"/>
      <c r="JA44" s="21"/>
    </row>
    <row r="45" ht="13.8" customHeight="1" spans="1:261" s="191" customFormat="1" x14ac:dyDescent="0.25">
      <c r="A45" s="89"/>
      <c r="B45" s="90"/>
      <c r="C45" s="91"/>
      <c r="D45" s="89"/>
      <c r="E45" s="92"/>
      <c r="F45" s="91"/>
      <c r="G45" s="91"/>
      <c r="H45" s="91"/>
      <c r="I45" s="91"/>
      <c r="J45" s="91"/>
      <c r="K45" s="91"/>
      <c r="L45" s="91"/>
      <c r="M45" s="92"/>
      <c r="N45" s="91"/>
      <c r="O45" s="92"/>
      <c r="P45" s="92"/>
      <c r="Q45" s="91"/>
      <c r="R45" s="91"/>
      <c r="S45" s="91"/>
      <c r="T45" s="91"/>
      <c r="U45" s="91"/>
      <c r="V45" s="91"/>
      <c r="W45" s="91"/>
      <c r="X45" s="91"/>
      <c r="Y45" s="93"/>
      <c r="Z45" s="91"/>
      <c r="AA45" s="91"/>
      <c r="AB45" s="91"/>
      <c r="AC45" s="91"/>
      <c r="AD45" s="94"/>
      <c r="AE45" s="89"/>
      <c r="AF45" s="89"/>
      <c r="AG45" s="89"/>
      <c r="AH45" s="89"/>
      <c r="AI45" s="89"/>
      <c r="AJ45" s="89"/>
      <c r="AK45" s="89"/>
      <c r="AL45" s="89"/>
      <c r="AM45" s="89"/>
      <c r="AN45" s="89"/>
      <c r="AO45" s="89"/>
      <c r="AP45" s="95"/>
      <c r="AQ45" s="95"/>
      <c r="AR45" s="95"/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/>
      <c r="BI45" s="89"/>
      <c r="BJ45" s="89"/>
      <c r="BK45" s="89"/>
      <c r="BL45" s="89"/>
      <c r="BM45" s="89"/>
      <c r="BN45" s="89"/>
      <c r="BO45" s="89"/>
      <c r="BP45" s="89"/>
      <c r="BQ45" s="89"/>
      <c r="BR45" s="89"/>
      <c r="BS45" s="89"/>
      <c r="BT45" s="89"/>
      <c r="BU45" s="89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89"/>
      <c r="DC45" s="89"/>
      <c r="DD45" s="89"/>
      <c r="DE45" s="89"/>
      <c r="DF45" s="89"/>
      <c r="DG45" s="89"/>
      <c r="DH45" s="89"/>
      <c r="DI45" s="89"/>
      <c r="DJ45" s="89"/>
      <c r="DK45" s="89"/>
      <c r="DL45" s="89"/>
      <c r="DM45" s="89"/>
      <c r="DN45" s="89"/>
      <c r="DO45" s="89"/>
      <c r="DP45" s="89"/>
      <c r="DQ45" s="89"/>
      <c r="DR45" s="89"/>
      <c r="DS45" s="89"/>
      <c r="DT45" s="89"/>
      <c r="DU45" s="89"/>
      <c r="DV45" s="89"/>
      <c r="DW45" s="89"/>
      <c r="DX45" s="89"/>
      <c r="DY45" s="89"/>
      <c r="DZ45" s="89"/>
      <c r="EA45" s="89"/>
      <c r="EB45" s="89"/>
      <c r="EC45" s="89"/>
      <c r="ED45" s="89"/>
      <c r="EE45" s="89"/>
      <c r="EF45" s="89"/>
      <c r="EG45" s="89"/>
      <c r="EH45" s="89"/>
      <c r="EI45" s="89"/>
      <c r="EJ45" s="89"/>
      <c r="EK45" s="89"/>
      <c r="EL45" s="89"/>
      <c r="EM45" s="89"/>
      <c r="EN45" s="89"/>
      <c r="EO45" s="89"/>
      <c r="EP45" s="89"/>
      <c r="EQ45" s="89"/>
      <c r="ER45" s="89"/>
      <c r="ES45" s="89"/>
      <c r="ET45" s="89"/>
      <c r="EU45" s="89"/>
      <c r="EV45" s="89"/>
      <c r="EW45" s="89"/>
      <c r="EX45" s="89"/>
      <c r="EY45" s="89"/>
      <c r="EZ45" s="89"/>
      <c r="FA45" s="89"/>
      <c r="FB45" s="89"/>
      <c r="FC45" s="89"/>
      <c r="FD45" s="89"/>
      <c r="FE45" s="89"/>
      <c r="FF45" s="89"/>
      <c r="FG45" s="89"/>
      <c r="FH45" s="89"/>
      <c r="FI45" s="89"/>
      <c r="FJ45" s="89"/>
      <c r="FK45" s="89"/>
      <c r="FL45" s="89"/>
      <c r="FM45" s="89"/>
      <c r="FN45" s="89"/>
      <c r="FO45" s="89"/>
      <c r="FP45" s="89"/>
      <c r="FQ45" s="89"/>
      <c r="FR45" s="89"/>
      <c r="FS45" s="89"/>
      <c r="FT45" s="89"/>
      <c r="FU45" s="89"/>
      <c r="FV45" s="89"/>
      <c r="FW45" s="89"/>
      <c r="FX45" s="89"/>
      <c r="FY45" s="89"/>
      <c r="FZ45" s="89"/>
      <c r="GA45" s="89"/>
      <c r="GB45" s="89"/>
      <c r="GC45" s="89"/>
      <c r="GD45" s="89"/>
      <c r="GE45" s="89"/>
      <c r="GF45" s="89"/>
      <c r="GG45" s="89"/>
      <c r="GH45" s="89"/>
      <c r="GI45" s="89"/>
      <c r="GJ45" s="89"/>
      <c r="GK45" s="89"/>
      <c r="GL45" s="89"/>
      <c r="GM45" s="89"/>
      <c r="GN45" s="89"/>
      <c r="GO45" s="89"/>
      <c r="GP45" s="89"/>
      <c r="GQ45" s="89"/>
      <c r="GR45" s="89"/>
      <c r="GS45" s="89"/>
      <c r="GT45" s="89"/>
      <c r="GU45" s="89"/>
      <c r="GV45" s="89"/>
      <c r="GW45" s="89"/>
      <c r="GX45" s="89"/>
      <c r="GY45" s="89"/>
      <c r="GZ45" s="89"/>
      <c r="HA45" s="89"/>
      <c r="HB45" s="89"/>
      <c r="HC45" s="89"/>
      <c r="HD45" s="89"/>
      <c r="HE45" s="89"/>
      <c r="HF45" s="89"/>
      <c r="HG45" s="89"/>
      <c r="HH45" s="89"/>
      <c r="HI45" s="89"/>
      <c r="HJ45" s="89"/>
      <c r="HK45" s="89"/>
      <c r="HL45" s="89"/>
      <c r="HM45" s="89"/>
      <c r="HN45" s="89"/>
      <c r="HO45" s="89"/>
      <c r="HP45" s="89"/>
      <c r="HQ45" s="89"/>
      <c r="HR45" s="89"/>
      <c r="HS45" s="89"/>
      <c r="HT45" s="89"/>
      <c r="HU45" s="89"/>
      <c r="HV45" s="89"/>
      <c r="HW45" s="89"/>
      <c r="HX45" s="89"/>
      <c r="HY45" s="89"/>
      <c r="HZ45" s="89"/>
      <c r="IA45" s="89"/>
      <c r="IB45" s="89"/>
      <c r="IC45" s="89"/>
      <c r="ID45" s="89"/>
      <c r="IE45" s="89"/>
      <c r="IF45" s="89"/>
      <c r="IG45" s="89"/>
      <c r="IH45" s="89"/>
      <c r="II45" s="89"/>
      <c r="IJ45" s="89"/>
      <c r="IK45" s="89"/>
      <c r="IL45" s="89"/>
      <c r="IM45" s="89"/>
      <c r="IN45" s="89"/>
      <c r="IO45" s="89"/>
      <c r="IP45" s="89"/>
      <c r="IQ45" s="89"/>
      <c r="IR45" s="89"/>
      <c r="IS45" s="89"/>
      <c r="IT45" s="89"/>
      <c r="IU45" s="89"/>
      <c r="IV45" s="193"/>
      <c r="IW45" s="21"/>
      <c r="IX45" s="21"/>
      <c r="IY45" s="21"/>
      <c r="IZ45" s="21"/>
      <c r="JA45" s="21"/>
    </row>
    <row r="46" ht="13.8" customHeight="1" spans="1:261" s="191" customFormat="1" x14ac:dyDescent="0.25">
      <c r="A46" s="89"/>
      <c r="B46" s="90"/>
      <c r="C46" s="91"/>
      <c r="D46" s="89"/>
      <c r="E46" s="92"/>
      <c r="F46" s="91"/>
      <c r="G46" s="91"/>
      <c r="H46" s="91"/>
      <c r="I46" s="91"/>
      <c r="J46" s="91"/>
      <c r="K46" s="91"/>
      <c r="L46" s="91"/>
      <c r="M46" s="92"/>
      <c r="N46" s="91"/>
      <c r="O46" s="92"/>
      <c r="P46" s="92"/>
      <c r="Q46" s="91"/>
      <c r="R46" s="91"/>
      <c r="S46" s="91"/>
      <c r="T46" s="91"/>
      <c r="U46" s="91"/>
      <c r="V46" s="91"/>
      <c r="W46" s="91"/>
      <c r="X46" s="91"/>
      <c r="Y46" s="93"/>
      <c r="Z46" s="91"/>
      <c r="AA46" s="91"/>
      <c r="AB46" s="91"/>
      <c r="AC46" s="91"/>
      <c r="AD46" s="94"/>
      <c r="AE46" s="89"/>
      <c r="AF46" s="89"/>
      <c r="AG46" s="89"/>
      <c r="AH46" s="89"/>
      <c r="AI46" s="89"/>
      <c r="AJ46" s="89"/>
      <c r="AK46" s="89"/>
      <c r="AL46" s="89"/>
      <c r="AM46" s="89"/>
      <c r="AN46" s="89"/>
      <c r="AO46" s="89"/>
      <c r="AP46" s="95"/>
      <c r="AQ46" s="95"/>
      <c r="AR46" s="95"/>
      <c r="AS46" s="89"/>
      <c r="AT46" s="89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89"/>
      <c r="BS46" s="89"/>
      <c r="BT46" s="89"/>
      <c r="BU46" s="89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89"/>
      <c r="DV46" s="89"/>
      <c r="DW46" s="89"/>
      <c r="DX46" s="89"/>
      <c r="DY46" s="89"/>
      <c r="DZ46" s="89"/>
      <c r="EA46" s="89"/>
      <c r="EB46" s="89"/>
      <c r="EC46" s="89"/>
      <c r="ED46" s="89"/>
      <c r="EE46" s="89"/>
      <c r="EF46" s="89"/>
      <c r="EG46" s="89"/>
      <c r="EH46" s="89"/>
      <c r="EI46" s="89"/>
      <c r="EJ46" s="89"/>
      <c r="EK46" s="89"/>
      <c r="EL46" s="89"/>
      <c r="EM46" s="89"/>
      <c r="EN46" s="89"/>
      <c r="EO46" s="89"/>
      <c r="EP46" s="89"/>
      <c r="EQ46" s="89"/>
      <c r="ER46" s="89"/>
      <c r="ES46" s="89"/>
      <c r="ET46" s="89"/>
      <c r="EU46" s="89"/>
      <c r="EV46" s="89"/>
      <c r="EW46" s="89"/>
      <c r="EX46" s="89"/>
      <c r="EY46" s="89"/>
      <c r="EZ46" s="89"/>
      <c r="FA46" s="89"/>
      <c r="FB46" s="89"/>
      <c r="FC46" s="89"/>
      <c r="FD46" s="89"/>
      <c r="FE46" s="89"/>
      <c r="FF46" s="89"/>
      <c r="FG46" s="89"/>
      <c r="FH46" s="89"/>
      <c r="FI46" s="89"/>
      <c r="FJ46" s="89"/>
      <c r="FK46" s="89"/>
      <c r="FL46" s="89"/>
      <c r="FM46" s="89"/>
      <c r="FN46" s="89"/>
      <c r="FO46" s="89"/>
      <c r="FP46" s="89"/>
      <c r="FQ46" s="89"/>
      <c r="FR46" s="89"/>
      <c r="FS46" s="89"/>
      <c r="FT46" s="89"/>
      <c r="FU46" s="89"/>
      <c r="FV46" s="89"/>
      <c r="FW46" s="89"/>
      <c r="FX46" s="89"/>
      <c r="FY46" s="89"/>
      <c r="FZ46" s="89"/>
      <c r="GA46" s="89"/>
      <c r="GB46" s="89"/>
      <c r="GC46" s="89"/>
      <c r="GD46" s="89"/>
      <c r="GE46" s="89"/>
      <c r="GF46" s="89"/>
      <c r="GG46" s="89"/>
      <c r="GH46" s="89"/>
      <c r="GI46" s="89"/>
      <c r="GJ46" s="89"/>
      <c r="GK46" s="89"/>
      <c r="GL46" s="89"/>
      <c r="GM46" s="89"/>
      <c r="GN46" s="89"/>
      <c r="GO46" s="89"/>
      <c r="GP46" s="89"/>
      <c r="GQ46" s="89"/>
      <c r="GR46" s="89"/>
      <c r="GS46" s="89"/>
      <c r="GT46" s="89"/>
      <c r="GU46" s="89"/>
      <c r="GV46" s="89"/>
      <c r="GW46" s="89"/>
      <c r="GX46" s="89"/>
      <c r="GY46" s="89"/>
      <c r="GZ46" s="89"/>
      <c r="HA46" s="89"/>
      <c r="HB46" s="89"/>
      <c r="HC46" s="89"/>
      <c r="HD46" s="89"/>
      <c r="HE46" s="89"/>
      <c r="HF46" s="89"/>
      <c r="HG46" s="89"/>
      <c r="HH46" s="89"/>
      <c r="HI46" s="89"/>
      <c r="HJ46" s="89"/>
      <c r="HK46" s="89"/>
      <c r="HL46" s="89"/>
      <c r="HM46" s="89"/>
      <c r="HN46" s="89"/>
      <c r="HO46" s="89"/>
      <c r="HP46" s="89"/>
      <c r="HQ46" s="89"/>
      <c r="HR46" s="89"/>
      <c r="HS46" s="89"/>
      <c r="HT46" s="89"/>
      <c r="HU46" s="89"/>
      <c r="HV46" s="89"/>
      <c r="HW46" s="89"/>
      <c r="HX46" s="89"/>
      <c r="HY46" s="89"/>
      <c r="HZ46" s="89"/>
      <c r="IA46" s="89"/>
      <c r="IB46" s="89"/>
      <c r="IC46" s="89"/>
      <c r="ID46" s="89"/>
      <c r="IE46" s="89"/>
      <c r="IF46" s="89"/>
      <c r="IG46" s="89"/>
      <c r="IH46" s="89"/>
      <c r="II46" s="89"/>
      <c r="IJ46" s="89"/>
      <c r="IK46" s="89"/>
      <c r="IL46" s="89"/>
      <c r="IM46" s="89"/>
      <c r="IN46" s="89"/>
      <c r="IO46" s="89"/>
      <c r="IP46" s="89"/>
      <c r="IQ46" s="89"/>
      <c r="IR46" s="89"/>
      <c r="IS46" s="89"/>
      <c r="IT46" s="89"/>
      <c r="IU46" s="89"/>
      <c r="IV46" s="190"/>
      <c r="IW46" s="21"/>
      <c r="IX46" s="21"/>
      <c r="IY46" s="21"/>
      <c r="IZ46" s="21"/>
      <c r="JA46" s="21"/>
    </row>
    <row r="47" ht="13.8" customHeight="1" spans="1:261" s="191" customFormat="1" x14ac:dyDescent="0.25">
      <c r="A47" s="89"/>
      <c r="B47" s="90"/>
      <c r="C47" s="91"/>
      <c r="D47" s="89"/>
      <c r="E47" s="92"/>
      <c r="F47" s="91"/>
      <c r="G47" s="91"/>
      <c r="H47" s="91"/>
      <c r="I47" s="91"/>
      <c r="J47" s="91"/>
      <c r="K47" s="91"/>
      <c r="L47" s="91"/>
      <c r="M47" s="92"/>
      <c r="N47" s="91"/>
      <c r="O47" s="92"/>
      <c r="P47" s="92"/>
      <c r="Q47" s="91"/>
      <c r="R47" s="91"/>
      <c r="S47" s="91"/>
      <c r="T47" s="91"/>
      <c r="U47" s="91"/>
      <c r="V47" s="91"/>
      <c r="W47" s="91"/>
      <c r="X47" s="91"/>
      <c r="Y47" s="93"/>
      <c r="Z47" s="91"/>
      <c r="AA47" s="91"/>
      <c r="AB47" s="91"/>
      <c r="AC47" s="91"/>
      <c r="AD47" s="94"/>
      <c r="AE47" s="89"/>
      <c r="AF47" s="89"/>
      <c r="AG47" s="89"/>
      <c r="AH47" s="89"/>
      <c r="AI47" s="89"/>
      <c r="AJ47" s="89"/>
      <c r="AK47" s="89"/>
      <c r="AL47" s="89"/>
      <c r="AM47" s="89"/>
      <c r="AN47" s="89"/>
      <c r="AO47" s="89"/>
      <c r="AP47" s="95"/>
      <c r="AQ47" s="95"/>
      <c r="AR47" s="95"/>
      <c r="AS47" s="89"/>
      <c r="AT47" s="89"/>
      <c r="AU47" s="89"/>
      <c r="AV47" s="89"/>
      <c r="AW47" s="89"/>
      <c r="AX47" s="89"/>
      <c r="AY47" s="89"/>
      <c r="AZ47" s="89"/>
      <c r="BA47" s="89"/>
      <c r="BB47" s="89"/>
      <c r="BC47" s="89"/>
      <c r="BD47" s="89"/>
      <c r="BE47" s="89"/>
      <c r="BF47" s="89"/>
      <c r="BG47" s="89"/>
      <c r="BH47" s="89"/>
      <c r="BI47" s="89"/>
      <c r="BJ47" s="89"/>
      <c r="BK47" s="89"/>
      <c r="BL47" s="89"/>
      <c r="BM47" s="89"/>
      <c r="BN47" s="89"/>
      <c r="BO47" s="89"/>
      <c r="BP47" s="89"/>
      <c r="BQ47" s="89"/>
      <c r="BR47" s="89"/>
      <c r="BS47" s="89"/>
      <c r="BT47" s="89"/>
      <c r="BU47" s="89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/>
      <c r="DN47" s="89"/>
      <c r="DO47" s="89"/>
      <c r="DP47" s="89"/>
      <c r="DQ47" s="89"/>
      <c r="DR47" s="89"/>
      <c r="DS47" s="89"/>
      <c r="DT47" s="89"/>
      <c r="DU47" s="89"/>
      <c r="DV47" s="89"/>
      <c r="DW47" s="89"/>
      <c r="DX47" s="89"/>
      <c r="DY47" s="89"/>
      <c r="DZ47" s="89"/>
      <c r="EA47" s="89"/>
      <c r="EB47" s="89"/>
      <c r="EC47" s="89"/>
      <c r="ED47" s="89"/>
      <c r="EE47" s="89"/>
      <c r="EF47" s="89"/>
      <c r="EG47" s="89"/>
      <c r="EH47" s="89"/>
      <c r="EI47" s="89"/>
      <c r="EJ47" s="89"/>
      <c r="EK47" s="89"/>
      <c r="EL47" s="89"/>
      <c r="EM47" s="89"/>
      <c r="EN47" s="89"/>
      <c r="EO47" s="89"/>
      <c r="EP47" s="89"/>
      <c r="EQ47" s="89"/>
      <c r="ER47" s="89"/>
      <c r="ES47" s="89"/>
      <c r="ET47" s="89"/>
      <c r="EU47" s="89"/>
      <c r="EV47" s="89"/>
      <c r="EW47" s="89"/>
      <c r="EX47" s="89"/>
      <c r="EY47" s="89"/>
      <c r="EZ47" s="89"/>
      <c r="FA47" s="89"/>
      <c r="FB47" s="89"/>
      <c r="FC47" s="89"/>
      <c r="FD47" s="89"/>
      <c r="FE47" s="89"/>
      <c r="FF47" s="89"/>
      <c r="FG47" s="89"/>
      <c r="FH47" s="89"/>
      <c r="FI47" s="89"/>
      <c r="FJ47" s="89"/>
      <c r="FK47" s="89"/>
      <c r="FL47" s="89"/>
      <c r="FM47" s="89"/>
      <c r="FN47" s="89"/>
      <c r="FO47" s="89"/>
      <c r="FP47" s="89"/>
      <c r="FQ47" s="89"/>
      <c r="FR47" s="89"/>
      <c r="FS47" s="89"/>
      <c r="FT47" s="89"/>
      <c r="FU47" s="89"/>
      <c r="FV47" s="89"/>
      <c r="FW47" s="89"/>
      <c r="FX47" s="89"/>
      <c r="FY47" s="89"/>
      <c r="FZ47" s="89"/>
      <c r="GA47" s="89"/>
      <c r="GB47" s="89"/>
      <c r="GC47" s="89"/>
      <c r="GD47" s="89"/>
      <c r="GE47" s="89"/>
      <c r="GF47" s="89"/>
      <c r="GG47" s="89"/>
      <c r="GH47" s="89"/>
      <c r="GI47" s="89"/>
      <c r="GJ47" s="89"/>
      <c r="GK47" s="89"/>
      <c r="GL47" s="89"/>
      <c r="GM47" s="89"/>
      <c r="GN47" s="89"/>
      <c r="GO47" s="89"/>
      <c r="GP47" s="89"/>
      <c r="GQ47" s="89"/>
      <c r="GR47" s="89"/>
      <c r="GS47" s="89"/>
      <c r="GT47" s="89"/>
      <c r="GU47" s="89"/>
      <c r="GV47" s="89"/>
      <c r="GW47" s="89"/>
      <c r="GX47" s="89"/>
      <c r="GY47" s="89"/>
      <c r="GZ47" s="89"/>
      <c r="HA47" s="89"/>
      <c r="HB47" s="89"/>
      <c r="HC47" s="89"/>
      <c r="HD47" s="89"/>
      <c r="HE47" s="89"/>
      <c r="HF47" s="89"/>
      <c r="HG47" s="89"/>
      <c r="HH47" s="89"/>
      <c r="HI47" s="89"/>
      <c r="HJ47" s="89"/>
      <c r="HK47" s="89"/>
      <c r="HL47" s="89"/>
      <c r="HM47" s="89"/>
      <c r="HN47" s="89"/>
      <c r="HO47" s="89"/>
      <c r="HP47" s="89"/>
      <c r="HQ47" s="89"/>
      <c r="HR47" s="89"/>
      <c r="HS47" s="89"/>
      <c r="HT47" s="89"/>
      <c r="HU47" s="89"/>
      <c r="HV47" s="89"/>
      <c r="HW47" s="89"/>
      <c r="HX47" s="89"/>
      <c r="HY47" s="89"/>
      <c r="HZ47" s="89"/>
      <c r="IA47" s="89"/>
      <c r="IB47" s="89"/>
      <c r="IC47" s="89"/>
      <c r="ID47" s="89"/>
      <c r="IE47" s="89"/>
      <c r="IF47" s="89"/>
      <c r="IG47" s="89"/>
      <c r="IH47" s="89"/>
      <c r="II47" s="89"/>
      <c r="IJ47" s="89"/>
      <c r="IK47" s="89"/>
      <c r="IL47" s="89"/>
      <c r="IM47" s="89"/>
      <c r="IN47" s="89"/>
      <c r="IO47" s="89"/>
      <c r="IP47" s="89"/>
      <c r="IQ47" s="89"/>
      <c r="IR47" s="89"/>
      <c r="IS47" s="89"/>
      <c r="IT47" s="89"/>
      <c r="IU47" s="89"/>
      <c r="IW47" s="21"/>
      <c r="IX47" s="21"/>
      <c r="IY47" s="21"/>
      <c r="IZ47" s="21"/>
      <c r="JA47" s="21"/>
    </row>
    <row r="48" ht="13.8" customHeight="1" spans="1:261" s="191" customFormat="1" x14ac:dyDescent="0.25">
      <c r="A48" s="89"/>
      <c r="B48" s="90"/>
      <c r="C48" s="91"/>
      <c r="D48" s="89"/>
      <c r="E48" s="92"/>
      <c r="F48" s="91"/>
      <c r="G48" s="91"/>
      <c r="H48" s="91"/>
      <c r="I48" s="91"/>
      <c r="J48" s="91"/>
      <c r="K48" s="91"/>
      <c r="L48" s="91"/>
      <c r="M48" s="92"/>
      <c r="N48" s="91"/>
      <c r="O48" s="92"/>
      <c r="P48" s="92"/>
      <c r="Q48" s="91"/>
      <c r="R48" s="91"/>
      <c r="S48" s="91"/>
      <c r="T48" s="91"/>
      <c r="U48" s="91"/>
      <c r="V48" s="91"/>
      <c r="W48" s="91"/>
      <c r="X48" s="91"/>
      <c r="Y48" s="93"/>
      <c r="Z48" s="91"/>
      <c r="AA48" s="91"/>
      <c r="AB48" s="91"/>
      <c r="AC48" s="91"/>
      <c r="AD48" s="94"/>
      <c r="AE48" s="89"/>
      <c r="AF48" s="89"/>
      <c r="AG48" s="89"/>
      <c r="AH48" s="89"/>
      <c r="AI48" s="89"/>
      <c r="AJ48" s="89"/>
      <c r="AK48" s="89"/>
      <c r="AL48" s="89"/>
      <c r="AM48" s="89"/>
      <c r="AN48" s="89"/>
      <c r="AO48" s="89"/>
      <c r="AP48" s="95"/>
      <c r="AQ48" s="95"/>
      <c r="AR48" s="95"/>
      <c r="AS48" s="89"/>
      <c r="AT48" s="89"/>
      <c r="AU48" s="89"/>
      <c r="AV48" s="89"/>
      <c r="AW48" s="89"/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89"/>
      <c r="BS48" s="89"/>
      <c r="BT48" s="89"/>
      <c r="BU48" s="89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/>
      <c r="DM48" s="89"/>
      <c r="DN48" s="89"/>
      <c r="DO48" s="89"/>
      <c r="DP48" s="89"/>
      <c r="DQ48" s="89"/>
      <c r="DR48" s="89"/>
      <c r="DS48" s="89"/>
      <c r="DT48" s="89"/>
      <c r="DU48" s="89"/>
      <c r="DV48" s="89"/>
      <c r="DW48" s="89"/>
      <c r="DX48" s="89"/>
      <c r="DY48" s="89"/>
      <c r="DZ48" s="89"/>
      <c r="EA48" s="89"/>
      <c r="EB48" s="89"/>
      <c r="EC48" s="89"/>
      <c r="ED48" s="89"/>
      <c r="EE48" s="89"/>
      <c r="EF48" s="89"/>
      <c r="EG48" s="89"/>
      <c r="EH48" s="89"/>
      <c r="EI48" s="89"/>
      <c r="EJ48" s="89"/>
      <c r="EK48" s="89"/>
      <c r="EL48" s="89"/>
      <c r="EM48" s="89"/>
      <c r="EN48" s="89"/>
      <c r="EO48" s="89"/>
      <c r="EP48" s="89"/>
      <c r="EQ48" s="89"/>
      <c r="ER48" s="89"/>
      <c r="ES48" s="89"/>
      <c r="ET48" s="89"/>
      <c r="EU48" s="89"/>
      <c r="EV48" s="89"/>
      <c r="EW48" s="89"/>
      <c r="EX48" s="89"/>
      <c r="EY48" s="89"/>
      <c r="EZ48" s="89"/>
      <c r="FA48" s="89"/>
      <c r="FB48" s="89"/>
      <c r="FC48" s="89"/>
      <c r="FD48" s="89"/>
      <c r="FE48" s="89"/>
      <c r="FF48" s="89"/>
      <c r="FG48" s="89"/>
      <c r="FH48" s="89"/>
      <c r="FI48" s="89"/>
      <c r="FJ48" s="89"/>
      <c r="FK48" s="89"/>
      <c r="FL48" s="89"/>
      <c r="FM48" s="89"/>
      <c r="FN48" s="89"/>
      <c r="FO48" s="89"/>
      <c r="FP48" s="89"/>
      <c r="FQ48" s="89"/>
      <c r="FR48" s="89"/>
      <c r="FS48" s="89"/>
      <c r="FT48" s="89"/>
      <c r="FU48" s="89"/>
      <c r="FV48" s="89"/>
      <c r="FW48" s="89"/>
      <c r="FX48" s="89"/>
      <c r="FY48" s="89"/>
      <c r="FZ48" s="89"/>
      <c r="GA48" s="89"/>
      <c r="GB48" s="89"/>
      <c r="GC48" s="89"/>
      <c r="GD48" s="89"/>
      <c r="GE48" s="89"/>
      <c r="GF48" s="89"/>
      <c r="GG48" s="89"/>
      <c r="GH48" s="89"/>
      <c r="GI48" s="89"/>
      <c r="GJ48" s="89"/>
      <c r="GK48" s="89"/>
      <c r="GL48" s="89"/>
      <c r="GM48" s="89"/>
      <c r="GN48" s="89"/>
      <c r="GO48" s="89"/>
      <c r="GP48" s="89"/>
      <c r="GQ48" s="89"/>
      <c r="GR48" s="89"/>
      <c r="GS48" s="89"/>
      <c r="GT48" s="89"/>
      <c r="GU48" s="89"/>
      <c r="GV48" s="89"/>
      <c r="GW48" s="89"/>
      <c r="GX48" s="89"/>
      <c r="GY48" s="89"/>
      <c r="GZ48" s="89"/>
      <c r="HA48" s="89"/>
      <c r="HB48" s="89"/>
      <c r="HC48" s="89"/>
      <c r="HD48" s="89"/>
      <c r="HE48" s="89"/>
      <c r="HF48" s="89"/>
      <c r="HG48" s="89"/>
      <c r="HH48" s="89"/>
      <c r="HI48" s="89"/>
      <c r="HJ48" s="89"/>
      <c r="HK48" s="89"/>
      <c r="HL48" s="89"/>
      <c r="HM48" s="89"/>
      <c r="HN48" s="89"/>
      <c r="HO48" s="89"/>
      <c r="HP48" s="89"/>
      <c r="HQ48" s="89"/>
      <c r="HR48" s="89"/>
      <c r="HS48" s="89"/>
      <c r="HT48" s="89"/>
      <c r="HU48" s="89"/>
      <c r="HV48" s="89"/>
      <c r="HW48" s="89"/>
      <c r="HX48" s="89"/>
      <c r="HY48" s="89"/>
      <c r="HZ48" s="89"/>
      <c r="IA48" s="89"/>
      <c r="IB48" s="89"/>
      <c r="IC48" s="89"/>
      <c r="ID48" s="89"/>
      <c r="IE48" s="89"/>
      <c r="IF48" s="89"/>
      <c r="IG48" s="89"/>
      <c r="IH48" s="89"/>
      <c r="II48" s="89"/>
      <c r="IJ48" s="89"/>
      <c r="IK48" s="89"/>
      <c r="IL48" s="89"/>
      <c r="IM48" s="89"/>
      <c r="IN48" s="89"/>
      <c r="IO48" s="89"/>
      <c r="IP48" s="89"/>
      <c r="IQ48" s="89"/>
      <c r="IR48" s="89"/>
      <c r="IS48" s="89"/>
      <c r="IT48" s="89"/>
      <c r="IU48" s="89"/>
      <c r="IV48" s="190"/>
      <c r="IW48" s="21"/>
      <c r="IX48" s="21"/>
      <c r="IY48" s="21"/>
      <c r="IZ48" s="21"/>
      <c r="JA48" s="21"/>
    </row>
    <row r="49" ht="13.8" customHeight="1" spans="1:261" s="191" customFormat="1" x14ac:dyDescent="0.25">
      <c r="A49" s="89"/>
      <c r="B49" s="90"/>
      <c r="C49" s="91"/>
      <c r="D49" s="89"/>
      <c r="E49" s="92"/>
      <c r="F49" s="91"/>
      <c r="G49" s="91"/>
      <c r="H49" s="91"/>
      <c r="I49" s="91"/>
      <c r="J49" s="91"/>
      <c r="K49" s="91"/>
      <c r="L49" s="91"/>
      <c r="M49" s="92"/>
      <c r="N49" s="91"/>
      <c r="O49" s="92"/>
      <c r="P49" s="92"/>
      <c r="Q49" s="91"/>
      <c r="R49" s="91"/>
      <c r="S49" s="91"/>
      <c r="T49" s="91"/>
      <c r="U49" s="91"/>
      <c r="V49" s="91"/>
      <c r="W49" s="91"/>
      <c r="X49" s="91"/>
      <c r="Y49" s="93"/>
      <c r="Z49" s="91"/>
      <c r="AA49" s="91"/>
      <c r="AB49" s="91"/>
      <c r="AC49" s="91"/>
      <c r="AD49" s="94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95"/>
      <c r="AQ49" s="95"/>
      <c r="AR49" s="95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89"/>
      <c r="DV49" s="89"/>
      <c r="DW49" s="89"/>
      <c r="DX49" s="89"/>
      <c r="DY49" s="89"/>
      <c r="DZ49" s="89"/>
      <c r="EA49" s="89"/>
      <c r="EB49" s="89"/>
      <c r="EC49" s="89"/>
      <c r="ED49" s="89"/>
      <c r="EE49" s="89"/>
      <c r="EF49" s="89"/>
      <c r="EG49" s="89"/>
      <c r="EH49" s="89"/>
      <c r="EI49" s="89"/>
      <c r="EJ49" s="89"/>
      <c r="EK49" s="89"/>
      <c r="EL49" s="89"/>
      <c r="EM49" s="89"/>
      <c r="EN49" s="89"/>
      <c r="EO49" s="89"/>
      <c r="EP49" s="89"/>
      <c r="EQ49" s="89"/>
      <c r="ER49" s="89"/>
      <c r="ES49" s="89"/>
      <c r="ET49" s="89"/>
      <c r="EU49" s="89"/>
      <c r="EV49" s="89"/>
      <c r="EW49" s="89"/>
      <c r="EX49" s="89"/>
      <c r="EY49" s="89"/>
      <c r="EZ49" s="89"/>
      <c r="FA49" s="89"/>
      <c r="FB49" s="89"/>
      <c r="FC49" s="89"/>
      <c r="FD49" s="89"/>
      <c r="FE49" s="89"/>
      <c r="FF49" s="89"/>
      <c r="FG49" s="89"/>
      <c r="FH49" s="89"/>
      <c r="FI49" s="89"/>
      <c r="FJ49" s="89"/>
      <c r="FK49" s="89"/>
      <c r="FL49" s="89"/>
      <c r="FM49" s="89"/>
      <c r="FN49" s="89"/>
      <c r="FO49" s="89"/>
      <c r="FP49" s="89"/>
      <c r="FQ49" s="89"/>
      <c r="FR49" s="89"/>
      <c r="FS49" s="89"/>
      <c r="FT49" s="89"/>
      <c r="FU49" s="89"/>
      <c r="FV49" s="89"/>
      <c r="FW49" s="89"/>
      <c r="FX49" s="89"/>
      <c r="FY49" s="89"/>
      <c r="FZ49" s="89"/>
      <c r="GA49" s="89"/>
      <c r="GB49" s="89"/>
      <c r="GC49" s="89"/>
      <c r="GD49" s="89"/>
      <c r="GE49" s="89"/>
      <c r="GF49" s="89"/>
      <c r="GG49" s="89"/>
      <c r="GH49" s="89"/>
      <c r="GI49" s="89"/>
      <c r="GJ49" s="89"/>
      <c r="GK49" s="89"/>
      <c r="GL49" s="89"/>
      <c r="GM49" s="89"/>
      <c r="GN49" s="89"/>
      <c r="GO49" s="89"/>
      <c r="GP49" s="89"/>
      <c r="GQ49" s="89"/>
      <c r="GR49" s="89"/>
      <c r="GS49" s="89"/>
      <c r="GT49" s="89"/>
      <c r="GU49" s="89"/>
      <c r="GV49" s="89"/>
      <c r="GW49" s="89"/>
      <c r="GX49" s="89"/>
      <c r="GY49" s="89"/>
      <c r="GZ49" s="89"/>
      <c r="HA49" s="89"/>
      <c r="HB49" s="89"/>
      <c r="HC49" s="89"/>
      <c r="HD49" s="89"/>
      <c r="HE49" s="89"/>
      <c r="HF49" s="89"/>
      <c r="HG49" s="89"/>
      <c r="HH49" s="89"/>
      <c r="HI49" s="89"/>
      <c r="HJ49" s="89"/>
      <c r="HK49" s="89"/>
      <c r="HL49" s="89"/>
      <c r="HM49" s="89"/>
      <c r="HN49" s="89"/>
      <c r="HO49" s="89"/>
      <c r="HP49" s="89"/>
      <c r="HQ49" s="89"/>
      <c r="HR49" s="89"/>
      <c r="HS49" s="89"/>
      <c r="HT49" s="89"/>
      <c r="HU49" s="89"/>
      <c r="HV49" s="89"/>
      <c r="HW49" s="89"/>
      <c r="HX49" s="89"/>
      <c r="HY49" s="89"/>
      <c r="HZ49" s="89"/>
      <c r="IA49" s="89"/>
      <c r="IB49" s="89"/>
      <c r="IC49" s="89"/>
      <c r="ID49" s="89"/>
      <c r="IE49" s="89"/>
      <c r="IF49" s="89"/>
      <c r="IG49" s="89"/>
      <c r="IH49" s="89"/>
      <c r="II49" s="89"/>
      <c r="IJ49" s="89"/>
      <c r="IK49" s="89"/>
      <c r="IL49" s="89"/>
      <c r="IM49" s="89"/>
      <c r="IN49" s="89"/>
      <c r="IO49" s="89"/>
      <c r="IP49" s="89"/>
      <c r="IQ49" s="89"/>
      <c r="IR49" s="89"/>
      <c r="IS49" s="89"/>
      <c r="IT49" s="89"/>
      <c r="IU49" s="89"/>
      <c r="IW49" s="21"/>
      <c r="IX49" s="21"/>
      <c r="IY49" s="21"/>
      <c r="IZ49" s="21"/>
      <c r="JA49" s="21"/>
    </row>
    <row r="50" ht="13.8" customHeight="1" spans="1:261" s="191" customFormat="1" x14ac:dyDescent="0.25">
      <c r="A50" s="89"/>
      <c r="B50" s="90"/>
      <c r="C50" s="91"/>
      <c r="D50" s="89"/>
      <c r="E50" s="92"/>
      <c r="F50" s="91"/>
      <c r="G50" s="91"/>
      <c r="H50" s="91"/>
      <c r="I50" s="91"/>
      <c r="J50" s="91"/>
      <c r="K50" s="91"/>
      <c r="L50" s="91"/>
      <c r="M50" s="92"/>
      <c r="N50" s="91"/>
      <c r="O50" s="92"/>
      <c r="P50" s="92"/>
      <c r="Q50" s="91"/>
      <c r="R50" s="91"/>
      <c r="S50" s="91"/>
      <c r="T50" s="91"/>
      <c r="U50" s="91"/>
      <c r="V50" s="91"/>
      <c r="W50" s="91"/>
      <c r="X50" s="91"/>
      <c r="Y50" s="93"/>
      <c r="Z50" s="91"/>
      <c r="AA50" s="91"/>
      <c r="AB50" s="91"/>
      <c r="AC50" s="91"/>
      <c r="AD50" s="94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95"/>
      <c r="AQ50" s="95"/>
      <c r="AR50" s="95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89"/>
      <c r="DV50" s="89"/>
      <c r="DW50" s="89"/>
      <c r="DX50" s="89"/>
      <c r="DY50" s="89"/>
      <c r="DZ50" s="89"/>
      <c r="EA50" s="89"/>
      <c r="EB50" s="89"/>
      <c r="EC50" s="89"/>
      <c r="ED50" s="89"/>
      <c r="EE50" s="89"/>
      <c r="EF50" s="89"/>
      <c r="EG50" s="89"/>
      <c r="EH50" s="89"/>
      <c r="EI50" s="89"/>
      <c r="EJ50" s="89"/>
      <c r="EK50" s="89"/>
      <c r="EL50" s="89"/>
      <c r="EM50" s="89"/>
      <c r="EN50" s="89"/>
      <c r="EO50" s="89"/>
      <c r="EP50" s="89"/>
      <c r="EQ50" s="89"/>
      <c r="ER50" s="89"/>
      <c r="ES50" s="89"/>
      <c r="ET50" s="89"/>
      <c r="EU50" s="89"/>
      <c r="EV50" s="89"/>
      <c r="EW50" s="89"/>
      <c r="EX50" s="89"/>
      <c r="EY50" s="89"/>
      <c r="EZ50" s="89"/>
      <c r="FA50" s="89"/>
      <c r="FB50" s="89"/>
      <c r="FC50" s="89"/>
      <c r="FD50" s="89"/>
      <c r="FE50" s="89"/>
      <c r="FF50" s="89"/>
      <c r="FG50" s="89"/>
      <c r="FH50" s="89"/>
      <c r="FI50" s="89"/>
      <c r="FJ50" s="89"/>
      <c r="FK50" s="89"/>
      <c r="FL50" s="89"/>
      <c r="FM50" s="89"/>
      <c r="FN50" s="89"/>
      <c r="FO50" s="89"/>
      <c r="FP50" s="89"/>
      <c r="FQ50" s="89"/>
      <c r="FR50" s="89"/>
      <c r="FS50" s="89"/>
      <c r="FT50" s="89"/>
      <c r="FU50" s="89"/>
      <c r="FV50" s="89"/>
      <c r="FW50" s="89"/>
      <c r="FX50" s="89"/>
      <c r="FY50" s="89"/>
      <c r="FZ50" s="89"/>
      <c r="GA50" s="89"/>
      <c r="GB50" s="89"/>
      <c r="GC50" s="89"/>
      <c r="GD50" s="89"/>
      <c r="GE50" s="89"/>
      <c r="GF50" s="89"/>
      <c r="GG50" s="89"/>
      <c r="GH50" s="89"/>
      <c r="GI50" s="89"/>
      <c r="GJ50" s="89"/>
      <c r="GK50" s="89"/>
      <c r="GL50" s="89"/>
      <c r="GM50" s="89"/>
      <c r="GN50" s="89"/>
      <c r="GO50" s="89"/>
      <c r="GP50" s="89"/>
      <c r="GQ50" s="89"/>
      <c r="GR50" s="89"/>
      <c r="GS50" s="89"/>
      <c r="GT50" s="89"/>
      <c r="GU50" s="89"/>
      <c r="GV50" s="89"/>
      <c r="GW50" s="89"/>
      <c r="GX50" s="89"/>
      <c r="GY50" s="89"/>
      <c r="GZ50" s="89"/>
      <c r="HA50" s="89"/>
      <c r="HB50" s="89"/>
      <c r="HC50" s="89"/>
      <c r="HD50" s="89"/>
      <c r="HE50" s="89"/>
      <c r="HF50" s="89"/>
      <c r="HG50" s="89"/>
      <c r="HH50" s="89"/>
      <c r="HI50" s="89"/>
      <c r="HJ50" s="89"/>
      <c r="HK50" s="89"/>
      <c r="HL50" s="89"/>
      <c r="HM50" s="89"/>
      <c r="HN50" s="89"/>
      <c r="HO50" s="89"/>
      <c r="HP50" s="89"/>
      <c r="HQ50" s="89"/>
      <c r="HR50" s="89"/>
      <c r="HS50" s="89"/>
      <c r="HT50" s="89"/>
      <c r="HU50" s="89"/>
      <c r="HV50" s="89"/>
      <c r="HW50" s="89"/>
      <c r="HX50" s="89"/>
      <c r="HY50" s="89"/>
      <c r="HZ50" s="89"/>
      <c r="IA50" s="89"/>
      <c r="IB50" s="89"/>
      <c r="IC50" s="89"/>
      <c r="ID50" s="89"/>
      <c r="IE50" s="89"/>
      <c r="IF50" s="89"/>
      <c r="IG50" s="89"/>
      <c r="IH50" s="89"/>
      <c r="II50" s="89"/>
      <c r="IJ50" s="89"/>
      <c r="IK50" s="89"/>
      <c r="IL50" s="89"/>
      <c r="IM50" s="89"/>
      <c r="IN50" s="89"/>
      <c r="IO50" s="89"/>
      <c r="IP50" s="89"/>
      <c r="IQ50" s="89"/>
      <c r="IR50" s="89"/>
      <c r="IS50" s="89"/>
      <c r="IT50" s="89"/>
      <c r="IU50" s="89"/>
      <c r="IW50" s="21"/>
      <c r="IX50" s="21"/>
      <c r="IY50" s="21"/>
      <c r="IZ50" s="21"/>
      <c r="JA50" s="21"/>
    </row>
    <row r="51" ht="13.8" customHeight="1" spans="1:261" s="191" customFormat="1" x14ac:dyDescent="0.25">
      <c r="A51" s="89"/>
      <c r="B51" s="90"/>
      <c r="C51" s="91"/>
      <c r="D51" s="89"/>
      <c r="E51" s="92"/>
      <c r="F51" s="91"/>
      <c r="G51" s="91"/>
      <c r="H51" s="91"/>
      <c r="I51" s="91"/>
      <c r="J51" s="91"/>
      <c r="K51" s="91"/>
      <c r="L51" s="91"/>
      <c r="M51" s="92"/>
      <c r="N51" s="91"/>
      <c r="O51" s="92"/>
      <c r="P51" s="92"/>
      <c r="Q51" s="91"/>
      <c r="R51" s="91"/>
      <c r="S51" s="91"/>
      <c r="T51" s="91"/>
      <c r="U51" s="91"/>
      <c r="V51" s="91"/>
      <c r="W51" s="91"/>
      <c r="X51" s="91"/>
      <c r="Y51" s="93"/>
      <c r="Z51" s="91"/>
      <c r="AA51" s="91"/>
      <c r="AB51" s="91"/>
      <c r="AC51" s="91"/>
      <c r="AD51" s="94"/>
      <c r="AE51" s="89"/>
      <c r="AF51" s="89"/>
      <c r="AG51" s="89"/>
      <c r="AH51" s="89"/>
      <c r="AI51" s="89"/>
      <c r="AJ51" s="89"/>
      <c r="AK51" s="89"/>
      <c r="AL51" s="89"/>
      <c r="AM51" s="89"/>
      <c r="AN51" s="89"/>
      <c r="AO51" s="89"/>
      <c r="AP51" s="95"/>
      <c r="AQ51" s="95"/>
      <c r="AR51" s="95"/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89"/>
      <c r="BS51" s="89"/>
      <c r="BT51" s="89"/>
      <c r="BU51" s="89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89"/>
      <c r="DV51" s="89"/>
      <c r="DW51" s="89"/>
      <c r="DX51" s="89"/>
      <c r="DY51" s="89"/>
      <c r="DZ51" s="89"/>
      <c r="EA51" s="89"/>
      <c r="EB51" s="89"/>
      <c r="EC51" s="89"/>
      <c r="ED51" s="89"/>
      <c r="EE51" s="89"/>
      <c r="EF51" s="89"/>
      <c r="EG51" s="89"/>
      <c r="EH51" s="89"/>
      <c r="EI51" s="89"/>
      <c r="EJ51" s="89"/>
      <c r="EK51" s="89"/>
      <c r="EL51" s="89"/>
      <c r="EM51" s="89"/>
      <c r="EN51" s="89"/>
      <c r="EO51" s="89"/>
      <c r="EP51" s="89"/>
      <c r="EQ51" s="89"/>
      <c r="ER51" s="89"/>
      <c r="ES51" s="89"/>
      <c r="ET51" s="89"/>
      <c r="EU51" s="89"/>
      <c r="EV51" s="89"/>
      <c r="EW51" s="89"/>
      <c r="EX51" s="89"/>
      <c r="EY51" s="89"/>
      <c r="EZ51" s="89"/>
      <c r="FA51" s="89"/>
      <c r="FB51" s="89"/>
      <c r="FC51" s="89"/>
      <c r="FD51" s="89"/>
      <c r="FE51" s="89"/>
      <c r="FF51" s="89"/>
      <c r="FG51" s="89"/>
      <c r="FH51" s="89"/>
      <c r="FI51" s="89"/>
      <c r="FJ51" s="89"/>
      <c r="FK51" s="89"/>
      <c r="FL51" s="89"/>
      <c r="FM51" s="89"/>
      <c r="FN51" s="89"/>
      <c r="FO51" s="89"/>
      <c r="FP51" s="89"/>
      <c r="FQ51" s="89"/>
      <c r="FR51" s="89"/>
      <c r="FS51" s="89"/>
      <c r="FT51" s="89"/>
      <c r="FU51" s="89"/>
      <c r="FV51" s="89"/>
      <c r="FW51" s="89"/>
      <c r="FX51" s="89"/>
      <c r="FY51" s="89"/>
      <c r="FZ51" s="89"/>
      <c r="GA51" s="89"/>
      <c r="GB51" s="89"/>
      <c r="GC51" s="89"/>
      <c r="GD51" s="89"/>
      <c r="GE51" s="89"/>
      <c r="GF51" s="89"/>
      <c r="GG51" s="89"/>
      <c r="GH51" s="89"/>
      <c r="GI51" s="89"/>
      <c r="GJ51" s="89"/>
      <c r="GK51" s="89"/>
      <c r="GL51" s="89"/>
      <c r="GM51" s="89"/>
      <c r="GN51" s="89"/>
      <c r="GO51" s="89"/>
      <c r="GP51" s="89"/>
      <c r="GQ51" s="89"/>
      <c r="GR51" s="89"/>
      <c r="GS51" s="89"/>
      <c r="GT51" s="89"/>
      <c r="GU51" s="89"/>
      <c r="GV51" s="89"/>
      <c r="GW51" s="89"/>
      <c r="GX51" s="89"/>
      <c r="GY51" s="89"/>
      <c r="GZ51" s="89"/>
      <c r="HA51" s="89"/>
      <c r="HB51" s="89"/>
      <c r="HC51" s="89"/>
      <c r="HD51" s="89"/>
      <c r="HE51" s="89"/>
      <c r="HF51" s="89"/>
      <c r="HG51" s="89"/>
      <c r="HH51" s="89"/>
      <c r="HI51" s="89"/>
      <c r="HJ51" s="89"/>
      <c r="HK51" s="89"/>
      <c r="HL51" s="89"/>
      <c r="HM51" s="89"/>
      <c r="HN51" s="89"/>
      <c r="HO51" s="89"/>
      <c r="HP51" s="89"/>
      <c r="HQ51" s="89"/>
      <c r="HR51" s="89"/>
      <c r="HS51" s="89"/>
      <c r="HT51" s="89"/>
      <c r="HU51" s="89"/>
      <c r="HV51" s="89"/>
      <c r="HW51" s="89"/>
      <c r="HX51" s="89"/>
      <c r="HY51" s="89"/>
      <c r="HZ51" s="89"/>
      <c r="IA51" s="89"/>
      <c r="IB51" s="89"/>
      <c r="IC51" s="89"/>
      <c r="ID51" s="89"/>
      <c r="IE51" s="89"/>
      <c r="IF51" s="89"/>
      <c r="IG51" s="89"/>
      <c r="IH51" s="89"/>
      <c r="II51" s="89"/>
      <c r="IJ51" s="89"/>
      <c r="IK51" s="89"/>
      <c r="IL51" s="89"/>
      <c r="IM51" s="89"/>
      <c r="IN51" s="89"/>
      <c r="IO51" s="89"/>
      <c r="IP51" s="89"/>
      <c r="IQ51" s="89"/>
      <c r="IR51" s="89"/>
      <c r="IS51" s="89"/>
      <c r="IT51" s="89"/>
      <c r="IU51" s="89"/>
      <c r="IV51" s="110"/>
      <c r="IW51" s="21"/>
      <c r="IX51" s="21"/>
      <c r="IY51" s="21"/>
      <c r="IZ51" s="21"/>
      <c r="JA51" s="21"/>
    </row>
    <row r="52" ht="13.8" customHeight="1" spans="1:261" s="191" customFormat="1" x14ac:dyDescent="0.25">
      <c r="A52" s="89"/>
      <c r="B52" s="90"/>
      <c r="C52" s="91"/>
      <c r="D52" s="89"/>
      <c r="E52" s="92"/>
      <c r="F52" s="91"/>
      <c r="G52" s="91"/>
      <c r="H52" s="91"/>
      <c r="I52" s="91"/>
      <c r="J52" s="91"/>
      <c r="K52" s="91"/>
      <c r="L52" s="91"/>
      <c r="M52" s="92"/>
      <c r="N52" s="91"/>
      <c r="O52" s="92"/>
      <c r="P52" s="92"/>
      <c r="Q52" s="91"/>
      <c r="R52" s="91"/>
      <c r="S52" s="91"/>
      <c r="T52" s="91"/>
      <c r="U52" s="91"/>
      <c r="V52" s="91"/>
      <c r="W52" s="91"/>
      <c r="X52" s="91"/>
      <c r="Y52" s="93"/>
      <c r="Z52" s="91"/>
      <c r="AA52" s="91"/>
      <c r="AB52" s="91"/>
      <c r="AC52" s="91"/>
      <c r="AD52" s="94"/>
      <c r="AE52" s="89"/>
      <c r="AF52" s="89"/>
      <c r="AG52" s="89"/>
      <c r="AH52" s="89"/>
      <c r="AI52" s="89"/>
      <c r="AJ52" s="89"/>
      <c r="AK52" s="89"/>
      <c r="AL52" s="89"/>
      <c r="AM52" s="89"/>
      <c r="AN52" s="89"/>
      <c r="AO52" s="89"/>
      <c r="AP52" s="95"/>
      <c r="AQ52" s="95"/>
      <c r="AR52" s="95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89"/>
      <c r="CE52" s="89"/>
      <c r="CF52" s="89"/>
      <c r="CG52" s="89"/>
      <c r="CH52" s="89"/>
      <c r="CI52" s="89"/>
      <c r="CJ52" s="89"/>
      <c r="CK52" s="89"/>
      <c r="CL52" s="89"/>
      <c r="CM52" s="89"/>
      <c r="CN52" s="89"/>
      <c r="CO52" s="89"/>
      <c r="CP52" s="89"/>
      <c r="CQ52" s="89"/>
      <c r="CR52" s="89"/>
      <c r="CS52" s="89"/>
      <c r="CT52" s="89"/>
      <c r="CU52" s="89"/>
      <c r="CV52" s="89"/>
      <c r="CW52" s="89"/>
      <c r="CX52" s="89"/>
      <c r="CY52" s="89"/>
      <c r="CZ52" s="89"/>
      <c r="DA52" s="89"/>
      <c r="DB52" s="89"/>
      <c r="DC52" s="89"/>
      <c r="DD52" s="89"/>
      <c r="DE52" s="89"/>
      <c r="DF52" s="89"/>
      <c r="DG52" s="89"/>
      <c r="DH52" s="89"/>
      <c r="DI52" s="89"/>
      <c r="DJ52" s="89"/>
      <c r="DK52" s="89"/>
      <c r="DL52" s="89"/>
      <c r="DM52" s="89"/>
      <c r="DN52" s="89"/>
      <c r="DO52" s="89"/>
      <c r="DP52" s="89"/>
      <c r="DQ52" s="89"/>
      <c r="DR52" s="89"/>
      <c r="DS52" s="89"/>
      <c r="DT52" s="89"/>
      <c r="DU52" s="89"/>
      <c r="DV52" s="89"/>
      <c r="DW52" s="89"/>
      <c r="DX52" s="89"/>
      <c r="DY52" s="89"/>
      <c r="DZ52" s="89"/>
      <c r="EA52" s="89"/>
      <c r="EB52" s="89"/>
      <c r="EC52" s="89"/>
      <c r="ED52" s="89"/>
      <c r="EE52" s="89"/>
      <c r="EF52" s="89"/>
      <c r="EG52" s="89"/>
      <c r="EH52" s="89"/>
      <c r="EI52" s="89"/>
      <c r="EJ52" s="89"/>
      <c r="EK52" s="89"/>
      <c r="EL52" s="89"/>
      <c r="EM52" s="89"/>
      <c r="EN52" s="89"/>
      <c r="EO52" s="89"/>
      <c r="EP52" s="89"/>
      <c r="EQ52" s="89"/>
      <c r="ER52" s="89"/>
      <c r="ES52" s="89"/>
      <c r="ET52" s="89"/>
      <c r="EU52" s="89"/>
      <c r="EV52" s="89"/>
      <c r="EW52" s="89"/>
      <c r="EX52" s="89"/>
      <c r="EY52" s="89"/>
      <c r="EZ52" s="89"/>
      <c r="FA52" s="89"/>
      <c r="FB52" s="89"/>
      <c r="FC52" s="89"/>
      <c r="FD52" s="89"/>
      <c r="FE52" s="89"/>
      <c r="FF52" s="89"/>
      <c r="FG52" s="89"/>
      <c r="FH52" s="89"/>
      <c r="FI52" s="89"/>
      <c r="FJ52" s="89"/>
      <c r="FK52" s="89"/>
      <c r="FL52" s="89"/>
      <c r="FM52" s="89"/>
      <c r="FN52" s="89"/>
      <c r="FO52" s="89"/>
      <c r="FP52" s="89"/>
      <c r="FQ52" s="89"/>
      <c r="FR52" s="89"/>
      <c r="FS52" s="89"/>
      <c r="FT52" s="89"/>
      <c r="FU52" s="89"/>
      <c r="FV52" s="89"/>
      <c r="FW52" s="89"/>
      <c r="FX52" s="89"/>
      <c r="FY52" s="89"/>
      <c r="FZ52" s="89"/>
      <c r="GA52" s="89"/>
      <c r="GB52" s="89"/>
      <c r="GC52" s="89"/>
      <c r="GD52" s="89"/>
      <c r="GE52" s="89"/>
      <c r="GF52" s="89"/>
      <c r="GG52" s="89"/>
      <c r="GH52" s="89"/>
      <c r="GI52" s="89"/>
      <c r="GJ52" s="89"/>
      <c r="GK52" s="89"/>
      <c r="GL52" s="89"/>
      <c r="GM52" s="89"/>
      <c r="GN52" s="89"/>
      <c r="GO52" s="89"/>
      <c r="GP52" s="89"/>
      <c r="GQ52" s="89"/>
      <c r="GR52" s="89"/>
      <c r="GS52" s="89"/>
      <c r="GT52" s="89"/>
      <c r="GU52" s="89"/>
      <c r="GV52" s="89"/>
      <c r="GW52" s="89"/>
      <c r="GX52" s="89"/>
      <c r="GY52" s="89"/>
      <c r="GZ52" s="89"/>
      <c r="HA52" s="89"/>
      <c r="HB52" s="89"/>
      <c r="HC52" s="89"/>
      <c r="HD52" s="89"/>
      <c r="HE52" s="89"/>
      <c r="HF52" s="89"/>
      <c r="HG52" s="89"/>
      <c r="HH52" s="89"/>
      <c r="HI52" s="89"/>
      <c r="HJ52" s="89"/>
      <c r="HK52" s="89"/>
      <c r="HL52" s="89"/>
      <c r="HM52" s="89"/>
      <c r="HN52" s="89"/>
      <c r="HO52" s="89"/>
      <c r="HP52" s="89"/>
      <c r="HQ52" s="89"/>
      <c r="HR52" s="89"/>
      <c r="HS52" s="89"/>
      <c r="HT52" s="89"/>
      <c r="HU52" s="89"/>
      <c r="HV52" s="89"/>
      <c r="HW52" s="89"/>
      <c r="HX52" s="89"/>
      <c r="HY52" s="89"/>
      <c r="HZ52" s="89"/>
      <c r="IA52" s="89"/>
      <c r="IB52" s="89"/>
      <c r="IC52" s="89"/>
      <c r="ID52" s="89"/>
      <c r="IE52" s="89"/>
      <c r="IF52" s="89"/>
      <c r="IG52" s="89"/>
      <c r="IH52" s="89"/>
      <c r="II52" s="89"/>
      <c r="IJ52" s="89"/>
      <c r="IK52" s="89"/>
      <c r="IL52" s="89"/>
      <c r="IM52" s="89"/>
      <c r="IN52" s="89"/>
      <c r="IO52" s="89"/>
      <c r="IP52" s="89"/>
      <c r="IQ52" s="89"/>
      <c r="IR52" s="89"/>
      <c r="IS52" s="89"/>
      <c r="IT52" s="89"/>
      <c r="IU52" s="89"/>
      <c r="IW52" s="21"/>
      <c r="IX52" s="21"/>
      <c r="IY52" s="21"/>
      <c r="IZ52" s="21"/>
      <c r="JA52" s="21"/>
    </row>
    <row r="53" ht="13.8" customHeight="1" spans="1:261" s="191" customFormat="1" x14ac:dyDescent="0.25">
      <c r="A53" s="89"/>
      <c r="B53" s="90"/>
      <c r="C53" s="91"/>
      <c r="D53" s="89"/>
      <c r="E53" s="92"/>
      <c r="F53" s="91"/>
      <c r="G53" s="91"/>
      <c r="H53" s="91"/>
      <c r="I53" s="91"/>
      <c r="J53" s="91"/>
      <c r="K53" s="91"/>
      <c r="L53" s="91"/>
      <c r="M53" s="92"/>
      <c r="N53" s="91"/>
      <c r="O53" s="92"/>
      <c r="P53" s="92"/>
      <c r="Q53" s="91"/>
      <c r="R53" s="91"/>
      <c r="S53" s="91"/>
      <c r="T53" s="91"/>
      <c r="U53" s="91"/>
      <c r="V53" s="91"/>
      <c r="W53" s="91"/>
      <c r="X53" s="91"/>
      <c r="Y53" s="93"/>
      <c r="Z53" s="91"/>
      <c r="AA53" s="91"/>
      <c r="AB53" s="91"/>
      <c r="AC53" s="91"/>
      <c r="AD53" s="94"/>
      <c r="AE53" s="89"/>
      <c r="AF53" s="89"/>
      <c r="AG53" s="89"/>
      <c r="AH53" s="89"/>
      <c r="AI53" s="89"/>
      <c r="AJ53" s="89"/>
      <c r="AK53" s="89"/>
      <c r="AL53" s="89"/>
      <c r="AM53" s="89"/>
      <c r="AN53" s="89"/>
      <c r="AO53" s="89"/>
      <c r="AP53" s="95"/>
      <c r="AQ53" s="95"/>
      <c r="AR53" s="95"/>
      <c r="AS53" s="89"/>
      <c r="AT53" s="89"/>
      <c r="AU53" s="89"/>
      <c r="AV53" s="89"/>
      <c r="AW53" s="89"/>
      <c r="AX53" s="89"/>
      <c r="AY53" s="89"/>
      <c r="AZ53" s="89"/>
      <c r="BA53" s="89"/>
      <c r="BB53" s="89"/>
      <c r="BC53" s="89"/>
      <c r="BD53" s="89"/>
      <c r="BE53" s="89"/>
      <c r="BF53" s="89"/>
      <c r="BG53" s="89"/>
      <c r="BH53" s="89"/>
      <c r="BI53" s="89"/>
      <c r="BJ53" s="89"/>
      <c r="BK53" s="89"/>
      <c r="BL53" s="89"/>
      <c r="BM53" s="89"/>
      <c r="BN53" s="89"/>
      <c r="BO53" s="89"/>
      <c r="BP53" s="89"/>
      <c r="BQ53" s="89"/>
      <c r="BR53" s="89"/>
      <c r="BS53" s="89"/>
      <c r="BT53" s="89"/>
      <c r="BU53" s="89"/>
      <c r="BV53" s="89"/>
      <c r="BW53" s="89"/>
      <c r="BX53" s="89"/>
      <c r="BY53" s="89"/>
      <c r="BZ53" s="89"/>
      <c r="CA53" s="89"/>
      <c r="CB53" s="89"/>
      <c r="CC53" s="89"/>
      <c r="CD53" s="89"/>
      <c r="CE53" s="89"/>
      <c r="CF53" s="89"/>
      <c r="CG53" s="89"/>
      <c r="CH53" s="89"/>
      <c r="CI53" s="89"/>
      <c r="CJ53" s="89"/>
      <c r="CK53" s="89"/>
      <c r="CL53" s="89"/>
      <c r="CM53" s="89"/>
      <c r="CN53" s="89"/>
      <c r="CO53" s="89"/>
      <c r="CP53" s="89"/>
      <c r="CQ53" s="89"/>
      <c r="CR53" s="89"/>
      <c r="CS53" s="89"/>
      <c r="CT53" s="89"/>
      <c r="CU53" s="89"/>
      <c r="CV53" s="89"/>
      <c r="CW53" s="89"/>
      <c r="CX53" s="89"/>
      <c r="CY53" s="89"/>
      <c r="CZ53" s="89"/>
      <c r="DA53" s="89"/>
      <c r="DB53" s="89"/>
      <c r="DC53" s="89"/>
      <c r="DD53" s="89"/>
      <c r="DE53" s="89"/>
      <c r="DF53" s="89"/>
      <c r="DG53" s="89"/>
      <c r="DH53" s="89"/>
      <c r="DI53" s="89"/>
      <c r="DJ53" s="89"/>
      <c r="DK53" s="89"/>
      <c r="DL53" s="89"/>
      <c r="DM53" s="89"/>
      <c r="DN53" s="89"/>
      <c r="DO53" s="89"/>
      <c r="DP53" s="89"/>
      <c r="DQ53" s="89"/>
      <c r="DR53" s="89"/>
      <c r="DS53" s="89"/>
      <c r="DT53" s="89"/>
      <c r="DU53" s="89"/>
      <c r="DV53" s="89"/>
      <c r="DW53" s="89"/>
      <c r="DX53" s="89"/>
      <c r="DY53" s="89"/>
      <c r="DZ53" s="89"/>
      <c r="EA53" s="89"/>
      <c r="EB53" s="89"/>
      <c r="EC53" s="89"/>
      <c r="ED53" s="89"/>
      <c r="EE53" s="89"/>
      <c r="EF53" s="89"/>
      <c r="EG53" s="89"/>
      <c r="EH53" s="89"/>
      <c r="EI53" s="89"/>
      <c r="EJ53" s="89"/>
      <c r="EK53" s="89"/>
      <c r="EL53" s="89"/>
      <c r="EM53" s="89"/>
      <c r="EN53" s="89"/>
      <c r="EO53" s="89"/>
      <c r="EP53" s="89"/>
      <c r="EQ53" s="89"/>
      <c r="ER53" s="89"/>
      <c r="ES53" s="89"/>
      <c r="ET53" s="89"/>
      <c r="EU53" s="89"/>
      <c r="EV53" s="89"/>
      <c r="EW53" s="89"/>
      <c r="EX53" s="89"/>
      <c r="EY53" s="89"/>
      <c r="EZ53" s="89"/>
      <c r="FA53" s="89"/>
      <c r="FB53" s="89"/>
      <c r="FC53" s="89"/>
      <c r="FD53" s="89"/>
      <c r="FE53" s="89"/>
      <c r="FF53" s="89"/>
      <c r="FG53" s="89"/>
      <c r="FH53" s="89"/>
      <c r="FI53" s="89"/>
      <c r="FJ53" s="89"/>
      <c r="FK53" s="89"/>
      <c r="FL53" s="89"/>
      <c r="FM53" s="89"/>
      <c r="FN53" s="89"/>
      <c r="FO53" s="89"/>
      <c r="FP53" s="89"/>
      <c r="FQ53" s="89"/>
      <c r="FR53" s="89"/>
      <c r="FS53" s="89"/>
      <c r="FT53" s="89"/>
      <c r="FU53" s="89"/>
      <c r="FV53" s="89"/>
      <c r="FW53" s="89"/>
      <c r="FX53" s="89"/>
      <c r="FY53" s="89"/>
      <c r="FZ53" s="89"/>
      <c r="GA53" s="89"/>
      <c r="GB53" s="89"/>
      <c r="GC53" s="89"/>
      <c r="GD53" s="89"/>
      <c r="GE53" s="89"/>
      <c r="GF53" s="89"/>
      <c r="GG53" s="89"/>
      <c r="GH53" s="89"/>
      <c r="GI53" s="89"/>
      <c r="GJ53" s="89"/>
      <c r="GK53" s="89"/>
      <c r="GL53" s="89"/>
      <c r="GM53" s="89"/>
      <c r="GN53" s="89"/>
      <c r="GO53" s="89"/>
      <c r="GP53" s="89"/>
      <c r="GQ53" s="89"/>
      <c r="GR53" s="89"/>
      <c r="GS53" s="89"/>
      <c r="GT53" s="89"/>
      <c r="GU53" s="89"/>
      <c r="GV53" s="89"/>
      <c r="GW53" s="89"/>
      <c r="GX53" s="89"/>
      <c r="GY53" s="89"/>
      <c r="GZ53" s="89"/>
      <c r="HA53" s="89"/>
      <c r="HB53" s="89"/>
      <c r="HC53" s="89"/>
      <c r="HD53" s="89"/>
      <c r="HE53" s="89"/>
      <c r="HF53" s="89"/>
      <c r="HG53" s="89"/>
      <c r="HH53" s="89"/>
      <c r="HI53" s="89"/>
      <c r="HJ53" s="89"/>
      <c r="HK53" s="89"/>
      <c r="HL53" s="89"/>
      <c r="HM53" s="89"/>
      <c r="HN53" s="89"/>
      <c r="HO53" s="89"/>
      <c r="HP53" s="89"/>
      <c r="HQ53" s="89"/>
      <c r="HR53" s="89"/>
      <c r="HS53" s="89"/>
      <c r="HT53" s="89"/>
      <c r="HU53" s="89"/>
      <c r="HV53" s="89"/>
      <c r="HW53" s="89"/>
      <c r="HX53" s="89"/>
      <c r="HY53" s="89"/>
      <c r="HZ53" s="89"/>
      <c r="IA53" s="89"/>
      <c r="IB53" s="89"/>
      <c r="IC53" s="89"/>
      <c r="ID53" s="89"/>
      <c r="IE53" s="89"/>
      <c r="IF53" s="89"/>
      <c r="IG53" s="89"/>
      <c r="IH53" s="89"/>
      <c r="II53" s="89"/>
      <c r="IJ53" s="89"/>
      <c r="IK53" s="89"/>
      <c r="IL53" s="89"/>
      <c r="IM53" s="89"/>
      <c r="IN53" s="89"/>
      <c r="IO53" s="89"/>
      <c r="IP53" s="89"/>
      <c r="IQ53" s="89"/>
      <c r="IR53" s="89"/>
      <c r="IS53" s="89"/>
      <c r="IT53" s="89"/>
      <c r="IU53" s="89"/>
      <c r="IV53" s="190"/>
      <c r="IW53" s="21"/>
      <c r="IX53" s="21"/>
      <c r="IY53" s="21"/>
      <c r="IZ53" s="21"/>
      <c r="JA53" s="21"/>
    </row>
    <row r="54" ht="13.8" customHeight="1" spans="1:261" s="191" customFormat="1" x14ac:dyDescent="0.25">
      <c r="A54" s="89"/>
      <c r="B54" s="90"/>
      <c r="C54" s="91"/>
      <c r="D54" s="89"/>
      <c r="E54" s="92"/>
      <c r="F54" s="91"/>
      <c r="G54" s="91"/>
      <c r="H54" s="91"/>
      <c r="I54" s="91"/>
      <c r="J54" s="91"/>
      <c r="K54" s="91"/>
      <c r="L54" s="91"/>
      <c r="M54" s="92"/>
      <c r="N54" s="91"/>
      <c r="O54" s="92"/>
      <c r="P54" s="92"/>
      <c r="Q54" s="91"/>
      <c r="R54" s="91"/>
      <c r="S54" s="91"/>
      <c r="T54" s="91"/>
      <c r="U54" s="91"/>
      <c r="V54" s="91"/>
      <c r="W54" s="91"/>
      <c r="X54" s="91"/>
      <c r="Y54" s="93"/>
      <c r="Z54" s="91"/>
      <c r="AA54" s="91"/>
      <c r="AB54" s="91"/>
      <c r="AC54" s="91"/>
      <c r="AD54" s="94"/>
      <c r="AE54" s="89"/>
      <c r="AF54" s="89"/>
      <c r="AG54" s="89"/>
      <c r="AH54" s="89"/>
      <c r="AI54" s="89"/>
      <c r="AJ54" s="89"/>
      <c r="AK54" s="89"/>
      <c r="AL54" s="89"/>
      <c r="AM54" s="89"/>
      <c r="AN54" s="89"/>
      <c r="AO54" s="89"/>
      <c r="AP54" s="95"/>
      <c r="AQ54" s="95"/>
      <c r="AR54" s="95"/>
      <c r="AS54" s="89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89"/>
      <c r="DV54" s="89"/>
      <c r="DW54" s="89"/>
      <c r="DX54" s="89"/>
      <c r="DY54" s="89"/>
      <c r="DZ54" s="89"/>
      <c r="EA54" s="89"/>
      <c r="EB54" s="89"/>
      <c r="EC54" s="89"/>
      <c r="ED54" s="89"/>
      <c r="EE54" s="89"/>
      <c r="EF54" s="89"/>
      <c r="EG54" s="89"/>
      <c r="EH54" s="89"/>
      <c r="EI54" s="89"/>
      <c r="EJ54" s="89"/>
      <c r="EK54" s="89"/>
      <c r="EL54" s="89"/>
      <c r="EM54" s="89"/>
      <c r="EN54" s="89"/>
      <c r="EO54" s="89"/>
      <c r="EP54" s="89"/>
      <c r="EQ54" s="89"/>
      <c r="ER54" s="89"/>
      <c r="ES54" s="89"/>
      <c r="ET54" s="89"/>
      <c r="EU54" s="89"/>
      <c r="EV54" s="89"/>
      <c r="EW54" s="89"/>
      <c r="EX54" s="89"/>
      <c r="EY54" s="89"/>
      <c r="EZ54" s="89"/>
      <c r="FA54" s="89"/>
      <c r="FB54" s="89"/>
      <c r="FC54" s="89"/>
      <c r="FD54" s="89"/>
      <c r="FE54" s="89"/>
      <c r="FF54" s="89"/>
      <c r="FG54" s="89"/>
      <c r="FH54" s="89"/>
      <c r="FI54" s="89"/>
      <c r="FJ54" s="89"/>
      <c r="FK54" s="89"/>
      <c r="FL54" s="89"/>
      <c r="FM54" s="89"/>
      <c r="FN54" s="89"/>
      <c r="FO54" s="89"/>
      <c r="FP54" s="89"/>
      <c r="FQ54" s="89"/>
      <c r="FR54" s="89"/>
      <c r="FS54" s="89"/>
      <c r="FT54" s="89"/>
      <c r="FU54" s="89"/>
      <c r="FV54" s="89"/>
      <c r="FW54" s="89"/>
      <c r="FX54" s="89"/>
      <c r="FY54" s="89"/>
      <c r="FZ54" s="89"/>
      <c r="GA54" s="89"/>
      <c r="GB54" s="89"/>
      <c r="GC54" s="89"/>
      <c r="GD54" s="89"/>
      <c r="GE54" s="89"/>
      <c r="GF54" s="89"/>
      <c r="GG54" s="89"/>
      <c r="GH54" s="89"/>
      <c r="GI54" s="89"/>
      <c r="GJ54" s="89"/>
      <c r="GK54" s="89"/>
      <c r="GL54" s="89"/>
      <c r="GM54" s="89"/>
      <c r="GN54" s="89"/>
      <c r="GO54" s="89"/>
      <c r="GP54" s="89"/>
      <c r="GQ54" s="89"/>
      <c r="GR54" s="89"/>
      <c r="GS54" s="89"/>
      <c r="GT54" s="89"/>
      <c r="GU54" s="89"/>
      <c r="GV54" s="89"/>
      <c r="GW54" s="89"/>
      <c r="GX54" s="89"/>
      <c r="GY54" s="89"/>
      <c r="GZ54" s="89"/>
      <c r="HA54" s="89"/>
      <c r="HB54" s="89"/>
      <c r="HC54" s="89"/>
      <c r="HD54" s="89"/>
      <c r="HE54" s="89"/>
      <c r="HF54" s="89"/>
      <c r="HG54" s="89"/>
      <c r="HH54" s="89"/>
      <c r="HI54" s="89"/>
      <c r="HJ54" s="89"/>
      <c r="HK54" s="89"/>
      <c r="HL54" s="89"/>
      <c r="HM54" s="89"/>
      <c r="HN54" s="89"/>
      <c r="HO54" s="89"/>
      <c r="HP54" s="89"/>
      <c r="HQ54" s="89"/>
      <c r="HR54" s="89"/>
      <c r="HS54" s="89"/>
      <c r="HT54" s="89"/>
      <c r="HU54" s="89"/>
      <c r="HV54" s="89"/>
      <c r="HW54" s="89"/>
      <c r="HX54" s="89"/>
      <c r="HY54" s="89"/>
      <c r="HZ54" s="89"/>
      <c r="IA54" s="89"/>
      <c r="IB54" s="89"/>
      <c r="IC54" s="89"/>
      <c r="ID54" s="89"/>
      <c r="IE54" s="89"/>
      <c r="IF54" s="89"/>
      <c r="IG54" s="89"/>
      <c r="IH54" s="89"/>
      <c r="II54" s="89"/>
      <c r="IJ54" s="89"/>
      <c r="IK54" s="89"/>
      <c r="IL54" s="89"/>
      <c r="IM54" s="89"/>
      <c r="IN54" s="89"/>
      <c r="IO54" s="89"/>
      <c r="IP54" s="89"/>
      <c r="IQ54" s="89"/>
      <c r="IR54" s="89"/>
      <c r="IS54" s="89"/>
      <c r="IT54" s="89"/>
      <c r="IU54" s="89"/>
      <c r="IV54" s="190"/>
      <c r="IW54" s="21"/>
      <c r="IX54" s="21"/>
      <c r="IY54" s="21"/>
      <c r="IZ54" s="21"/>
      <c r="JA54" s="21"/>
    </row>
    <row r="55" ht="13.8" customHeight="1" spans="1:261" s="191" customFormat="1" x14ac:dyDescent="0.25">
      <c r="A55" s="89"/>
      <c r="B55" s="90"/>
      <c r="C55" s="91"/>
      <c r="D55" s="89"/>
      <c r="E55" s="92"/>
      <c r="F55" s="91"/>
      <c r="G55" s="91"/>
      <c r="H55" s="91"/>
      <c r="I55" s="91"/>
      <c r="J55" s="91"/>
      <c r="K55" s="91"/>
      <c r="L55" s="91"/>
      <c r="M55" s="92"/>
      <c r="N55" s="91"/>
      <c r="O55" s="92"/>
      <c r="P55" s="92"/>
      <c r="Q55" s="91"/>
      <c r="R55" s="91"/>
      <c r="S55" s="91"/>
      <c r="T55" s="91"/>
      <c r="U55" s="91"/>
      <c r="V55" s="91"/>
      <c r="W55" s="91"/>
      <c r="X55" s="91"/>
      <c r="Y55" s="93"/>
      <c r="Z55" s="91"/>
      <c r="AA55" s="91"/>
      <c r="AB55" s="91"/>
      <c r="AC55" s="91"/>
      <c r="AD55" s="94"/>
      <c r="AE55" s="89"/>
      <c r="AF55" s="89"/>
      <c r="AG55" s="89"/>
      <c r="AH55" s="89"/>
      <c r="AI55" s="89"/>
      <c r="AJ55" s="89"/>
      <c r="AK55" s="89"/>
      <c r="AL55" s="89"/>
      <c r="AM55" s="89"/>
      <c r="AN55" s="89"/>
      <c r="AO55" s="89"/>
      <c r="AP55" s="95"/>
      <c r="AQ55" s="95"/>
      <c r="AR55" s="95"/>
      <c r="AS55" s="89"/>
      <c r="AT55" s="89"/>
      <c r="AU55" s="89"/>
      <c r="AV55" s="89"/>
      <c r="AW55" s="89"/>
      <c r="AX55" s="89"/>
      <c r="AY55" s="89"/>
      <c r="AZ55" s="89"/>
      <c r="BA55" s="89"/>
      <c r="BB55" s="89"/>
      <c r="BC55" s="89"/>
      <c r="BD55" s="89"/>
      <c r="BE55" s="89"/>
      <c r="BF55" s="89"/>
      <c r="BG55" s="89"/>
      <c r="BH55" s="89"/>
      <c r="BI55" s="89"/>
      <c r="BJ55" s="89"/>
      <c r="BK55" s="89"/>
      <c r="BL55" s="89"/>
      <c r="BM55" s="89"/>
      <c r="BN55" s="89"/>
      <c r="BO55" s="89"/>
      <c r="BP55" s="89"/>
      <c r="BQ55" s="89"/>
      <c r="BR55" s="89"/>
      <c r="BS55" s="89"/>
      <c r="BT55" s="89"/>
      <c r="BU55" s="89"/>
      <c r="BV55" s="89"/>
      <c r="BW55" s="89"/>
      <c r="BX55" s="89"/>
      <c r="BY55" s="89"/>
      <c r="BZ55" s="89"/>
      <c r="CA55" s="89"/>
      <c r="CB55" s="89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89"/>
      <c r="DC55" s="89"/>
      <c r="DD55" s="89"/>
      <c r="DE55" s="89"/>
      <c r="DF55" s="89"/>
      <c r="DG55" s="89"/>
      <c r="DH55" s="89"/>
      <c r="DI55" s="89"/>
      <c r="DJ55" s="89"/>
      <c r="DK55" s="89"/>
      <c r="DL55" s="89"/>
      <c r="DM55" s="89"/>
      <c r="DN55" s="89"/>
      <c r="DO55" s="89"/>
      <c r="DP55" s="89"/>
      <c r="DQ55" s="89"/>
      <c r="DR55" s="89"/>
      <c r="DS55" s="89"/>
      <c r="DT55" s="89"/>
      <c r="DU55" s="89"/>
      <c r="DV55" s="89"/>
      <c r="DW55" s="89"/>
      <c r="DX55" s="89"/>
      <c r="DY55" s="89"/>
      <c r="DZ55" s="89"/>
      <c r="EA55" s="89"/>
      <c r="EB55" s="89"/>
      <c r="EC55" s="89"/>
      <c r="ED55" s="89"/>
      <c r="EE55" s="89"/>
      <c r="EF55" s="89"/>
      <c r="EG55" s="89"/>
      <c r="EH55" s="89"/>
      <c r="EI55" s="89"/>
      <c r="EJ55" s="89"/>
      <c r="EK55" s="89"/>
      <c r="EL55" s="89"/>
      <c r="EM55" s="89"/>
      <c r="EN55" s="89"/>
      <c r="EO55" s="89"/>
      <c r="EP55" s="89"/>
      <c r="EQ55" s="89"/>
      <c r="ER55" s="89"/>
      <c r="ES55" s="89"/>
      <c r="ET55" s="89"/>
      <c r="EU55" s="89"/>
      <c r="EV55" s="89"/>
      <c r="EW55" s="89"/>
      <c r="EX55" s="89"/>
      <c r="EY55" s="89"/>
      <c r="EZ55" s="89"/>
      <c r="FA55" s="89"/>
      <c r="FB55" s="89"/>
      <c r="FC55" s="89"/>
      <c r="FD55" s="89"/>
      <c r="FE55" s="89"/>
      <c r="FF55" s="89"/>
      <c r="FG55" s="89"/>
      <c r="FH55" s="89"/>
      <c r="FI55" s="89"/>
      <c r="FJ55" s="89"/>
      <c r="FK55" s="89"/>
      <c r="FL55" s="89"/>
      <c r="FM55" s="89"/>
      <c r="FN55" s="89"/>
      <c r="FO55" s="89"/>
      <c r="FP55" s="89"/>
      <c r="FQ55" s="89"/>
      <c r="FR55" s="89"/>
      <c r="FS55" s="89"/>
      <c r="FT55" s="89"/>
      <c r="FU55" s="89"/>
      <c r="FV55" s="89"/>
      <c r="FW55" s="89"/>
      <c r="FX55" s="89"/>
      <c r="FY55" s="89"/>
      <c r="FZ55" s="89"/>
      <c r="GA55" s="89"/>
      <c r="GB55" s="89"/>
      <c r="GC55" s="89"/>
      <c r="GD55" s="89"/>
      <c r="GE55" s="89"/>
      <c r="GF55" s="89"/>
      <c r="GG55" s="89"/>
      <c r="GH55" s="89"/>
      <c r="GI55" s="89"/>
      <c r="GJ55" s="89"/>
      <c r="GK55" s="89"/>
      <c r="GL55" s="89"/>
      <c r="GM55" s="89"/>
      <c r="GN55" s="89"/>
      <c r="GO55" s="89"/>
      <c r="GP55" s="89"/>
      <c r="GQ55" s="89"/>
      <c r="GR55" s="89"/>
      <c r="GS55" s="89"/>
      <c r="GT55" s="89"/>
      <c r="GU55" s="89"/>
      <c r="GV55" s="89"/>
      <c r="GW55" s="89"/>
      <c r="GX55" s="89"/>
      <c r="GY55" s="89"/>
      <c r="GZ55" s="89"/>
      <c r="HA55" s="89"/>
      <c r="HB55" s="89"/>
      <c r="HC55" s="89"/>
      <c r="HD55" s="89"/>
      <c r="HE55" s="89"/>
      <c r="HF55" s="89"/>
      <c r="HG55" s="89"/>
      <c r="HH55" s="89"/>
      <c r="HI55" s="89"/>
      <c r="HJ55" s="89"/>
      <c r="HK55" s="89"/>
      <c r="HL55" s="89"/>
      <c r="HM55" s="89"/>
      <c r="HN55" s="89"/>
      <c r="HO55" s="89"/>
      <c r="HP55" s="89"/>
      <c r="HQ55" s="89"/>
      <c r="HR55" s="89"/>
      <c r="HS55" s="89"/>
      <c r="HT55" s="89"/>
      <c r="HU55" s="89"/>
      <c r="HV55" s="89"/>
      <c r="HW55" s="89"/>
      <c r="HX55" s="89"/>
      <c r="HY55" s="89"/>
      <c r="HZ55" s="89"/>
      <c r="IA55" s="89"/>
      <c r="IB55" s="89"/>
      <c r="IC55" s="89"/>
      <c r="ID55" s="89"/>
      <c r="IE55" s="89"/>
      <c r="IF55" s="89"/>
      <c r="IG55" s="89"/>
      <c r="IH55" s="89"/>
      <c r="II55" s="89"/>
      <c r="IJ55" s="89"/>
      <c r="IK55" s="89"/>
      <c r="IL55" s="89"/>
      <c r="IM55" s="89"/>
      <c r="IN55" s="89"/>
      <c r="IO55" s="89"/>
      <c r="IP55" s="89"/>
      <c r="IQ55" s="89"/>
      <c r="IR55" s="89"/>
      <c r="IS55" s="89"/>
      <c r="IT55" s="89"/>
      <c r="IU55" s="89"/>
      <c r="IV55" s="190"/>
      <c r="IW55" s="21"/>
      <c r="IX55" s="21"/>
      <c r="IY55" s="21"/>
      <c r="IZ55" s="21"/>
      <c r="JA55" s="21"/>
    </row>
    <row r="56" ht="13.8" customHeight="1" spans="1:261" s="110" customFormat="1" x14ac:dyDescent="0.25">
      <c r="A56" s="89"/>
      <c r="B56" s="90"/>
      <c r="C56" s="91"/>
      <c r="D56" s="89"/>
      <c r="E56" s="92"/>
      <c r="F56" s="91"/>
      <c r="G56" s="91"/>
      <c r="H56" s="91"/>
      <c r="I56" s="91"/>
      <c r="J56" s="91"/>
      <c r="K56" s="91"/>
      <c r="L56" s="91"/>
      <c r="M56" s="92"/>
      <c r="N56" s="91"/>
      <c r="O56" s="92"/>
      <c r="P56" s="92"/>
      <c r="Q56" s="91"/>
      <c r="R56" s="91"/>
      <c r="S56" s="91"/>
      <c r="T56" s="91"/>
      <c r="U56" s="91"/>
      <c r="V56" s="91"/>
      <c r="W56" s="91"/>
      <c r="X56" s="91"/>
      <c r="Y56" s="93"/>
      <c r="Z56" s="91"/>
      <c r="AA56" s="91"/>
      <c r="AB56" s="91"/>
      <c r="AC56" s="91"/>
      <c r="AD56" s="94"/>
      <c r="AE56" s="89"/>
      <c r="AF56" s="89"/>
      <c r="AG56" s="89"/>
      <c r="AH56" s="89"/>
      <c r="AI56" s="89"/>
      <c r="AJ56" s="89"/>
      <c r="AK56" s="89"/>
      <c r="AL56" s="89"/>
      <c r="AM56" s="89"/>
      <c r="AN56" s="89"/>
      <c r="AO56" s="89"/>
      <c r="AP56" s="95"/>
      <c r="AQ56" s="95"/>
      <c r="AR56" s="95"/>
      <c r="AS56" s="89"/>
      <c r="AT56" s="89"/>
      <c r="AU56" s="89"/>
      <c r="AV56" s="89"/>
      <c r="AW56" s="89"/>
      <c r="AX56" s="89"/>
      <c r="AY56" s="89"/>
      <c r="AZ56" s="89"/>
      <c r="BA56" s="89"/>
      <c r="BB56" s="89"/>
      <c r="BC56" s="89"/>
      <c r="BD56" s="89"/>
      <c r="BE56" s="89"/>
      <c r="BF56" s="89"/>
      <c r="BG56" s="89"/>
      <c r="BH56" s="89"/>
      <c r="BI56" s="89"/>
      <c r="BJ56" s="89"/>
      <c r="BK56" s="89"/>
      <c r="BL56" s="89"/>
      <c r="BM56" s="89"/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89"/>
      <c r="DV56" s="89"/>
      <c r="DW56" s="89"/>
      <c r="DX56" s="89"/>
      <c r="DY56" s="89"/>
      <c r="DZ56" s="89"/>
      <c r="EA56" s="89"/>
      <c r="EB56" s="89"/>
      <c r="EC56" s="89"/>
      <c r="ED56" s="89"/>
      <c r="EE56" s="89"/>
      <c r="EF56" s="89"/>
      <c r="EG56" s="89"/>
      <c r="EH56" s="89"/>
      <c r="EI56" s="89"/>
      <c r="EJ56" s="89"/>
      <c r="EK56" s="89"/>
      <c r="EL56" s="89"/>
      <c r="EM56" s="89"/>
      <c r="EN56" s="89"/>
      <c r="EO56" s="89"/>
      <c r="EP56" s="89"/>
      <c r="EQ56" s="89"/>
      <c r="ER56" s="89"/>
      <c r="ES56" s="89"/>
      <c r="ET56" s="89"/>
      <c r="EU56" s="89"/>
      <c r="EV56" s="89"/>
      <c r="EW56" s="89"/>
      <c r="EX56" s="89"/>
      <c r="EY56" s="89"/>
      <c r="EZ56" s="89"/>
      <c r="FA56" s="89"/>
      <c r="FB56" s="89"/>
      <c r="FC56" s="89"/>
      <c r="FD56" s="89"/>
      <c r="FE56" s="89"/>
      <c r="FF56" s="89"/>
      <c r="FG56" s="89"/>
      <c r="FH56" s="89"/>
      <c r="FI56" s="89"/>
      <c r="FJ56" s="89"/>
      <c r="FK56" s="89"/>
      <c r="FL56" s="89"/>
      <c r="FM56" s="89"/>
      <c r="FN56" s="89"/>
      <c r="FO56" s="89"/>
      <c r="FP56" s="89"/>
      <c r="FQ56" s="89"/>
      <c r="FR56" s="89"/>
      <c r="FS56" s="89"/>
      <c r="FT56" s="89"/>
      <c r="FU56" s="89"/>
      <c r="FV56" s="89"/>
      <c r="FW56" s="89"/>
      <c r="FX56" s="89"/>
      <c r="FY56" s="89"/>
      <c r="FZ56" s="89"/>
      <c r="GA56" s="89"/>
      <c r="GB56" s="89"/>
      <c r="GC56" s="89"/>
      <c r="GD56" s="89"/>
      <c r="GE56" s="89"/>
      <c r="GF56" s="89"/>
      <c r="GG56" s="89"/>
      <c r="GH56" s="89"/>
      <c r="GI56" s="89"/>
      <c r="GJ56" s="89"/>
      <c r="GK56" s="89"/>
      <c r="GL56" s="89"/>
      <c r="GM56" s="89"/>
      <c r="GN56" s="89"/>
      <c r="GO56" s="89"/>
      <c r="GP56" s="89"/>
      <c r="GQ56" s="89"/>
      <c r="GR56" s="89"/>
      <c r="GS56" s="89"/>
      <c r="GT56" s="89"/>
      <c r="GU56" s="89"/>
      <c r="GV56" s="89"/>
      <c r="GW56" s="89"/>
      <c r="GX56" s="89"/>
      <c r="GY56" s="89"/>
      <c r="GZ56" s="89"/>
      <c r="HA56" s="89"/>
      <c r="HB56" s="89"/>
      <c r="HC56" s="89"/>
      <c r="HD56" s="89"/>
      <c r="HE56" s="89"/>
      <c r="HF56" s="89"/>
      <c r="HG56" s="89"/>
      <c r="HH56" s="89"/>
      <c r="HI56" s="89"/>
      <c r="HJ56" s="89"/>
      <c r="HK56" s="89"/>
      <c r="HL56" s="89"/>
      <c r="HM56" s="89"/>
      <c r="HN56" s="89"/>
      <c r="HO56" s="89"/>
      <c r="HP56" s="89"/>
      <c r="HQ56" s="89"/>
      <c r="HR56" s="89"/>
      <c r="HS56" s="89"/>
      <c r="HT56" s="89"/>
      <c r="HU56" s="89"/>
      <c r="HV56" s="89"/>
      <c r="HW56" s="89"/>
      <c r="HX56" s="89"/>
      <c r="HY56" s="89"/>
      <c r="HZ56" s="89"/>
      <c r="IA56" s="89"/>
      <c r="IB56" s="89"/>
      <c r="IC56" s="89"/>
      <c r="ID56" s="89"/>
      <c r="IE56" s="89"/>
      <c r="IF56" s="89"/>
      <c r="IG56" s="89"/>
      <c r="IH56" s="89"/>
      <c r="II56" s="89"/>
      <c r="IJ56" s="89"/>
      <c r="IK56" s="89"/>
      <c r="IL56" s="89"/>
      <c r="IM56" s="89"/>
      <c r="IN56" s="89"/>
      <c r="IO56" s="89"/>
      <c r="IP56" s="89"/>
      <c r="IQ56" s="89"/>
      <c r="IR56" s="89"/>
      <c r="IS56" s="89"/>
      <c r="IT56" s="89"/>
      <c r="IU56" s="89"/>
      <c r="IV56" s="190"/>
      <c r="IW56" s="21"/>
      <c r="IX56" s="21"/>
      <c r="IY56" s="21"/>
      <c r="IZ56" s="21"/>
      <c r="JA56" s="21"/>
    </row>
    <row r="57" ht="13.8" customHeight="1" spans="1:261" s="191" customFormat="1" x14ac:dyDescent="0.25">
      <c r="A57" s="89"/>
      <c r="B57" s="90"/>
      <c r="C57" s="91"/>
      <c r="D57" s="89"/>
      <c r="E57" s="92"/>
      <c r="F57" s="91"/>
      <c r="G57" s="91"/>
      <c r="H57" s="91"/>
      <c r="I57" s="91"/>
      <c r="J57" s="91"/>
      <c r="K57" s="91"/>
      <c r="L57" s="91"/>
      <c r="M57" s="92"/>
      <c r="N57" s="91"/>
      <c r="O57" s="92"/>
      <c r="P57" s="92"/>
      <c r="Q57" s="91"/>
      <c r="R57" s="91"/>
      <c r="S57" s="91"/>
      <c r="T57" s="91"/>
      <c r="U57" s="91"/>
      <c r="V57" s="91"/>
      <c r="W57" s="91"/>
      <c r="X57" s="91"/>
      <c r="Y57" s="93"/>
      <c r="Z57" s="91"/>
      <c r="AA57" s="91"/>
      <c r="AB57" s="91"/>
      <c r="AC57" s="91"/>
      <c r="AD57" s="94"/>
      <c r="AE57" s="89"/>
      <c r="AF57" s="89"/>
      <c r="AG57" s="89"/>
      <c r="AH57" s="89"/>
      <c r="AI57" s="89"/>
      <c r="AJ57" s="89"/>
      <c r="AK57" s="89"/>
      <c r="AL57" s="89"/>
      <c r="AM57" s="89"/>
      <c r="AN57" s="89"/>
      <c r="AO57" s="89"/>
      <c r="AP57" s="95"/>
      <c r="AQ57" s="95"/>
      <c r="AR57" s="95"/>
      <c r="AS57" s="89"/>
      <c r="AT57" s="89"/>
      <c r="AU57" s="89"/>
      <c r="AV57" s="89"/>
      <c r="AW57" s="89"/>
      <c r="AX57" s="89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89"/>
      <c r="DV57" s="89"/>
      <c r="DW57" s="89"/>
      <c r="DX57" s="89"/>
      <c r="DY57" s="89"/>
      <c r="DZ57" s="89"/>
      <c r="EA57" s="89"/>
      <c r="EB57" s="89"/>
      <c r="EC57" s="89"/>
      <c r="ED57" s="89"/>
      <c r="EE57" s="89"/>
      <c r="EF57" s="89"/>
      <c r="EG57" s="89"/>
      <c r="EH57" s="89"/>
      <c r="EI57" s="89"/>
      <c r="EJ57" s="89"/>
      <c r="EK57" s="89"/>
      <c r="EL57" s="89"/>
      <c r="EM57" s="89"/>
      <c r="EN57" s="89"/>
      <c r="EO57" s="89"/>
      <c r="EP57" s="89"/>
      <c r="EQ57" s="89"/>
      <c r="ER57" s="89"/>
      <c r="ES57" s="89"/>
      <c r="ET57" s="89"/>
      <c r="EU57" s="89"/>
      <c r="EV57" s="89"/>
      <c r="EW57" s="89"/>
      <c r="EX57" s="89"/>
      <c r="EY57" s="89"/>
      <c r="EZ57" s="89"/>
      <c r="FA57" s="89"/>
      <c r="FB57" s="89"/>
      <c r="FC57" s="89"/>
      <c r="FD57" s="89"/>
      <c r="FE57" s="89"/>
      <c r="FF57" s="89"/>
      <c r="FG57" s="89"/>
      <c r="FH57" s="89"/>
      <c r="FI57" s="89"/>
      <c r="FJ57" s="89"/>
      <c r="FK57" s="89"/>
      <c r="FL57" s="89"/>
      <c r="FM57" s="89"/>
      <c r="FN57" s="89"/>
      <c r="FO57" s="89"/>
      <c r="FP57" s="89"/>
      <c r="FQ57" s="89"/>
      <c r="FR57" s="89"/>
      <c r="FS57" s="89"/>
      <c r="FT57" s="89"/>
      <c r="FU57" s="89"/>
      <c r="FV57" s="89"/>
      <c r="FW57" s="89"/>
      <c r="FX57" s="89"/>
      <c r="FY57" s="89"/>
      <c r="FZ57" s="89"/>
      <c r="GA57" s="89"/>
      <c r="GB57" s="89"/>
      <c r="GC57" s="89"/>
      <c r="GD57" s="89"/>
      <c r="GE57" s="89"/>
      <c r="GF57" s="89"/>
      <c r="GG57" s="89"/>
      <c r="GH57" s="89"/>
      <c r="GI57" s="89"/>
      <c r="GJ57" s="89"/>
      <c r="GK57" s="89"/>
      <c r="GL57" s="89"/>
      <c r="GM57" s="89"/>
      <c r="GN57" s="89"/>
      <c r="GO57" s="89"/>
      <c r="GP57" s="89"/>
      <c r="GQ57" s="89"/>
      <c r="GR57" s="89"/>
      <c r="GS57" s="89"/>
      <c r="GT57" s="89"/>
      <c r="GU57" s="89"/>
      <c r="GV57" s="89"/>
      <c r="GW57" s="89"/>
      <c r="GX57" s="89"/>
      <c r="GY57" s="89"/>
      <c r="GZ57" s="89"/>
      <c r="HA57" s="89"/>
      <c r="HB57" s="89"/>
      <c r="HC57" s="89"/>
      <c r="HD57" s="89"/>
      <c r="HE57" s="89"/>
      <c r="HF57" s="89"/>
      <c r="HG57" s="89"/>
      <c r="HH57" s="89"/>
      <c r="HI57" s="89"/>
      <c r="HJ57" s="89"/>
      <c r="HK57" s="89"/>
      <c r="HL57" s="89"/>
      <c r="HM57" s="89"/>
      <c r="HN57" s="89"/>
      <c r="HO57" s="89"/>
      <c r="HP57" s="89"/>
      <c r="HQ57" s="89"/>
      <c r="HR57" s="89"/>
      <c r="HS57" s="89"/>
      <c r="HT57" s="89"/>
      <c r="HU57" s="89"/>
      <c r="HV57" s="89"/>
      <c r="HW57" s="89"/>
      <c r="HX57" s="89"/>
      <c r="HY57" s="89"/>
      <c r="HZ57" s="89"/>
      <c r="IA57" s="89"/>
      <c r="IB57" s="89"/>
      <c r="IC57" s="89"/>
      <c r="ID57" s="89"/>
      <c r="IE57" s="89"/>
      <c r="IF57" s="89"/>
      <c r="IG57" s="89"/>
      <c r="IH57" s="89"/>
      <c r="II57" s="89"/>
      <c r="IJ57" s="89"/>
      <c r="IK57" s="89"/>
      <c r="IL57" s="89"/>
      <c r="IM57" s="89"/>
      <c r="IN57" s="89"/>
      <c r="IO57" s="89"/>
      <c r="IP57" s="89"/>
      <c r="IQ57" s="89"/>
      <c r="IR57" s="89"/>
      <c r="IS57" s="89"/>
      <c r="IT57" s="89"/>
      <c r="IU57" s="89"/>
      <c r="IW57" s="21"/>
      <c r="IX57" s="21"/>
      <c r="IY57" s="21"/>
      <c r="IZ57" s="21"/>
      <c r="JA57" s="21"/>
    </row>
    <row r="58" ht="13.8" customHeight="1" spans="1:261" s="110" customFormat="1" x14ac:dyDescent="0.25">
      <c r="A58" s="89"/>
      <c r="B58" s="90"/>
      <c r="C58" s="91"/>
      <c r="D58" s="89"/>
      <c r="E58" s="92"/>
      <c r="F58" s="91"/>
      <c r="G58" s="91"/>
      <c r="H58" s="91"/>
      <c r="I58" s="91"/>
      <c r="J58" s="91"/>
      <c r="K58" s="91"/>
      <c r="L58" s="91"/>
      <c r="M58" s="92"/>
      <c r="N58" s="91"/>
      <c r="O58" s="92"/>
      <c r="P58" s="92"/>
      <c r="Q58" s="91"/>
      <c r="R58" s="91"/>
      <c r="S58" s="91"/>
      <c r="T58" s="91"/>
      <c r="U58" s="91"/>
      <c r="V58" s="91"/>
      <c r="W58" s="91"/>
      <c r="X58" s="91"/>
      <c r="Y58" s="93"/>
      <c r="Z58" s="91"/>
      <c r="AA58" s="91"/>
      <c r="AB58" s="91"/>
      <c r="AC58" s="91"/>
      <c r="AD58" s="94"/>
      <c r="AE58" s="89"/>
      <c r="AF58" s="89"/>
      <c r="AG58" s="89"/>
      <c r="AH58" s="89"/>
      <c r="AI58" s="89"/>
      <c r="AJ58" s="89"/>
      <c r="AK58" s="89"/>
      <c r="AL58" s="89"/>
      <c r="AM58" s="89"/>
      <c r="AN58" s="89"/>
      <c r="AO58" s="89"/>
      <c r="AP58" s="95"/>
      <c r="AQ58" s="95"/>
      <c r="AR58" s="95"/>
      <c r="AS58" s="89"/>
      <c r="AT58" s="89"/>
      <c r="AU58" s="89"/>
      <c r="AV58" s="89"/>
      <c r="AW58" s="89"/>
      <c r="AX58" s="89"/>
      <c r="AY58" s="89"/>
      <c r="AZ58" s="89"/>
      <c r="BA58" s="89"/>
      <c r="BB58" s="89"/>
      <c r="BC58" s="89"/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  <c r="BS58" s="89"/>
      <c r="BT58" s="89"/>
      <c r="BU58" s="89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89"/>
      <c r="DV58" s="89"/>
      <c r="DW58" s="89"/>
      <c r="DX58" s="89"/>
      <c r="DY58" s="89"/>
      <c r="DZ58" s="89"/>
      <c r="EA58" s="89"/>
      <c r="EB58" s="89"/>
      <c r="EC58" s="89"/>
      <c r="ED58" s="89"/>
      <c r="EE58" s="89"/>
      <c r="EF58" s="89"/>
      <c r="EG58" s="89"/>
      <c r="EH58" s="89"/>
      <c r="EI58" s="89"/>
      <c r="EJ58" s="89"/>
      <c r="EK58" s="89"/>
      <c r="EL58" s="89"/>
      <c r="EM58" s="89"/>
      <c r="EN58" s="89"/>
      <c r="EO58" s="89"/>
      <c r="EP58" s="89"/>
      <c r="EQ58" s="89"/>
      <c r="ER58" s="89"/>
      <c r="ES58" s="89"/>
      <c r="ET58" s="89"/>
      <c r="EU58" s="89"/>
      <c r="EV58" s="89"/>
      <c r="EW58" s="89"/>
      <c r="EX58" s="89"/>
      <c r="EY58" s="89"/>
      <c r="EZ58" s="89"/>
      <c r="FA58" s="89"/>
      <c r="FB58" s="89"/>
      <c r="FC58" s="89"/>
      <c r="FD58" s="89"/>
      <c r="FE58" s="89"/>
      <c r="FF58" s="89"/>
      <c r="FG58" s="89"/>
      <c r="FH58" s="89"/>
      <c r="FI58" s="89"/>
      <c r="FJ58" s="89"/>
      <c r="FK58" s="89"/>
      <c r="FL58" s="89"/>
      <c r="FM58" s="89"/>
      <c r="FN58" s="89"/>
      <c r="FO58" s="89"/>
      <c r="FP58" s="89"/>
      <c r="FQ58" s="89"/>
      <c r="FR58" s="89"/>
      <c r="FS58" s="89"/>
      <c r="FT58" s="89"/>
      <c r="FU58" s="89"/>
      <c r="FV58" s="89"/>
      <c r="FW58" s="89"/>
      <c r="FX58" s="89"/>
      <c r="FY58" s="89"/>
      <c r="FZ58" s="89"/>
      <c r="GA58" s="89"/>
      <c r="GB58" s="89"/>
      <c r="GC58" s="89"/>
      <c r="GD58" s="89"/>
      <c r="GE58" s="89"/>
      <c r="GF58" s="89"/>
      <c r="GG58" s="89"/>
      <c r="GH58" s="89"/>
      <c r="GI58" s="89"/>
      <c r="GJ58" s="89"/>
      <c r="GK58" s="89"/>
      <c r="GL58" s="89"/>
      <c r="GM58" s="89"/>
      <c r="GN58" s="89"/>
      <c r="GO58" s="89"/>
      <c r="GP58" s="89"/>
      <c r="GQ58" s="89"/>
      <c r="GR58" s="89"/>
      <c r="GS58" s="89"/>
      <c r="GT58" s="89"/>
      <c r="GU58" s="89"/>
      <c r="GV58" s="89"/>
      <c r="GW58" s="89"/>
      <c r="GX58" s="89"/>
      <c r="GY58" s="89"/>
      <c r="GZ58" s="89"/>
      <c r="HA58" s="89"/>
      <c r="HB58" s="89"/>
      <c r="HC58" s="89"/>
      <c r="HD58" s="89"/>
      <c r="HE58" s="89"/>
      <c r="HF58" s="89"/>
      <c r="HG58" s="89"/>
      <c r="HH58" s="89"/>
      <c r="HI58" s="89"/>
      <c r="HJ58" s="89"/>
      <c r="HK58" s="89"/>
      <c r="HL58" s="89"/>
      <c r="HM58" s="89"/>
      <c r="HN58" s="89"/>
      <c r="HO58" s="89"/>
      <c r="HP58" s="89"/>
      <c r="HQ58" s="89"/>
      <c r="HR58" s="89"/>
      <c r="HS58" s="89"/>
      <c r="HT58" s="89"/>
      <c r="HU58" s="89"/>
      <c r="HV58" s="89"/>
      <c r="HW58" s="89"/>
      <c r="HX58" s="89"/>
      <c r="HY58" s="89"/>
      <c r="HZ58" s="89"/>
      <c r="IA58" s="89"/>
      <c r="IB58" s="89"/>
      <c r="IC58" s="89"/>
      <c r="ID58" s="89"/>
      <c r="IE58" s="89"/>
      <c r="IF58" s="89"/>
      <c r="IG58" s="89"/>
      <c r="IH58" s="89"/>
      <c r="II58" s="89"/>
      <c r="IJ58" s="89"/>
      <c r="IK58" s="89"/>
      <c r="IL58" s="89"/>
      <c r="IM58" s="89"/>
      <c r="IN58" s="89"/>
      <c r="IO58" s="89"/>
      <c r="IP58" s="89"/>
      <c r="IQ58" s="89"/>
      <c r="IR58" s="89"/>
      <c r="IS58" s="89"/>
      <c r="IT58" s="89"/>
      <c r="IU58" s="89"/>
      <c r="IV58" s="191"/>
      <c r="IW58" s="21"/>
      <c r="IX58" s="21"/>
      <c r="IY58" s="21"/>
      <c r="IZ58" s="21"/>
      <c r="JA58" s="21"/>
    </row>
    <row r="59" ht="13.8" customHeight="1" spans="1:261" s="190" customFormat="1" x14ac:dyDescent="0.25">
      <c r="A59" s="89"/>
      <c r="B59" s="90"/>
      <c r="C59" s="91"/>
      <c r="D59" s="89"/>
      <c r="E59" s="92"/>
      <c r="F59" s="91"/>
      <c r="G59" s="91"/>
      <c r="H59" s="91"/>
      <c r="I59" s="91"/>
      <c r="J59" s="91"/>
      <c r="K59" s="91"/>
      <c r="L59" s="91"/>
      <c r="M59" s="92"/>
      <c r="N59" s="91"/>
      <c r="O59" s="92"/>
      <c r="P59" s="92"/>
      <c r="Q59" s="91"/>
      <c r="R59" s="91"/>
      <c r="S59" s="91"/>
      <c r="T59" s="91"/>
      <c r="U59" s="91"/>
      <c r="V59" s="91"/>
      <c r="W59" s="91"/>
      <c r="X59" s="91"/>
      <c r="Y59" s="93"/>
      <c r="Z59" s="91"/>
      <c r="AA59" s="91"/>
      <c r="AB59" s="91"/>
      <c r="AC59" s="91"/>
      <c r="AD59" s="94"/>
      <c r="AE59" s="89"/>
      <c r="AF59" s="89"/>
      <c r="AG59" s="89"/>
      <c r="AH59" s="89"/>
      <c r="AI59" s="89"/>
      <c r="AJ59" s="89"/>
      <c r="AK59" s="89"/>
      <c r="AL59" s="89"/>
      <c r="AM59" s="89"/>
      <c r="AN59" s="89"/>
      <c r="AO59" s="89"/>
      <c r="AP59" s="95"/>
      <c r="AQ59" s="95"/>
      <c r="AR59" s="95"/>
      <c r="AS59" s="89"/>
      <c r="AT59" s="89"/>
      <c r="AU59" s="89"/>
      <c r="AV59" s="89"/>
      <c r="AW59" s="89"/>
      <c r="AX59" s="89"/>
      <c r="AY59" s="89"/>
      <c r="AZ59" s="89"/>
      <c r="BA59" s="89"/>
      <c r="BB59" s="89"/>
      <c r="BC59" s="89"/>
      <c r="BD59" s="89"/>
      <c r="BE59" s="89"/>
      <c r="BF59" s="89"/>
      <c r="BG59" s="89"/>
      <c r="BH59" s="89"/>
      <c r="BI59" s="89"/>
      <c r="BJ59" s="89"/>
      <c r="BK59" s="89"/>
      <c r="BL59" s="89"/>
      <c r="BM59" s="89"/>
      <c r="BN59" s="89"/>
      <c r="BO59" s="89"/>
      <c r="BP59" s="89"/>
      <c r="BQ59" s="89"/>
      <c r="BR59" s="89"/>
      <c r="BS59" s="89"/>
      <c r="BT59" s="89"/>
      <c r="BU59" s="89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89"/>
      <c r="DV59" s="89"/>
      <c r="DW59" s="89"/>
      <c r="DX59" s="89"/>
      <c r="DY59" s="89"/>
      <c r="DZ59" s="89"/>
      <c r="EA59" s="89"/>
      <c r="EB59" s="89"/>
      <c r="EC59" s="89"/>
      <c r="ED59" s="89"/>
      <c r="EE59" s="89"/>
      <c r="EF59" s="89"/>
      <c r="EG59" s="89"/>
      <c r="EH59" s="89"/>
      <c r="EI59" s="89"/>
      <c r="EJ59" s="89"/>
      <c r="EK59" s="89"/>
      <c r="EL59" s="89"/>
      <c r="EM59" s="89"/>
      <c r="EN59" s="89"/>
      <c r="EO59" s="89"/>
      <c r="EP59" s="89"/>
      <c r="EQ59" s="89"/>
      <c r="ER59" s="89"/>
      <c r="ES59" s="89"/>
      <c r="ET59" s="89"/>
      <c r="EU59" s="89"/>
      <c r="EV59" s="89"/>
      <c r="EW59" s="89"/>
      <c r="EX59" s="89"/>
      <c r="EY59" s="89"/>
      <c r="EZ59" s="89"/>
      <c r="FA59" s="89"/>
      <c r="FB59" s="89"/>
      <c r="FC59" s="89"/>
      <c r="FD59" s="89"/>
      <c r="FE59" s="89"/>
      <c r="FF59" s="89"/>
      <c r="FG59" s="89"/>
      <c r="FH59" s="89"/>
      <c r="FI59" s="89"/>
      <c r="FJ59" s="89"/>
      <c r="FK59" s="89"/>
      <c r="FL59" s="89"/>
      <c r="FM59" s="89"/>
      <c r="FN59" s="89"/>
      <c r="FO59" s="89"/>
      <c r="FP59" s="89"/>
      <c r="FQ59" s="89"/>
      <c r="FR59" s="89"/>
      <c r="FS59" s="89"/>
      <c r="FT59" s="89"/>
      <c r="FU59" s="89"/>
      <c r="FV59" s="89"/>
      <c r="FW59" s="89"/>
      <c r="FX59" s="89"/>
      <c r="FY59" s="89"/>
      <c r="FZ59" s="89"/>
      <c r="GA59" s="89"/>
      <c r="GB59" s="89"/>
      <c r="GC59" s="89"/>
      <c r="GD59" s="89"/>
      <c r="GE59" s="89"/>
      <c r="GF59" s="89"/>
      <c r="GG59" s="89"/>
      <c r="GH59" s="89"/>
      <c r="GI59" s="89"/>
      <c r="GJ59" s="89"/>
      <c r="GK59" s="89"/>
      <c r="GL59" s="89"/>
      <c r="GM59" s="89"/>
      <c r="GN59" s="89"/>
      <c r="GO59" s="89"/>
      <c r="GP59" s="89"/>
      <c r="GQ59" s="89"/>
      <c r="GR59" s="89"/>
      <c r="GS59" s="89"/>
      <c r="GT59" s="89"/>
      <c r="GU59" s="89"/>
      <c r="GV59" s="89"/>
      <c r="GW59" s="89"/>
      <c r="GX59" s="89"/>
      <c r="GY59" s="89"/>
      <c r="GZ59" s="89"/>
      <c r="HA59" s="89"/>
      <c r="HB59" s="89"/>
      <c r="HC59" s="89"/>
      <c r="HD59" s="89"/>
      <c r="HE59" s="89"/>
      <c r="HF59" s="89"/>
      <c r="HG59" s="89"/>
      <c r="HH59" s="89"/>
      <c r="HI59" s="89"/>
      <c r="HJ59" s="89"/>
      <c r="HK59" s="89"/>
      <c r="HL59" s="89"/>
      <c r="HM59" s="89"/>
      <c r="HN59" s="89"/>
      <c r="HO59" s="89"/>
      <c r="HP59" s="89"/>
      <c r="HQ59" s="89"/>
      <c r="HR59" s="89"/>
      <c r="HS59" s="89"/>
      <c r="HT59" s="89"/>
      <c r="HU59" s="89"/>
      <c r="HV59" s="89"/>
      <c r="HW59" s="89"/>
      <c r="HX59" s="89"/>
      <c r="HY59" s="89"/>
      <c r="HZ59" s="89"/>
      <c r="IA59" s="89"/>
      <c r="IB59" s="89"/>
      <c r="IC59" s="89"/>
      <c r="ID59" s="89"/>
      <c r="IE59" s="89"/>
      <c r="IF59" s="89"/>
      <c r="IG59" s="89"/>
      <c r="IH59" s="89"/>
      <c r="II59" s="89"/>
      <c r="IJ59" s="89"/>
      <c r="IK59" s="89"/>
      <c r="IL59" s="89"/>
      <c r="IM59" s="89"/>
      <c r="IN59" s="89"/>
      <c r="IO59" s="89"/>
      <c r="IP59" s="89"/>
      <c r="IQ59" s="89"/>
      <c r="IR59" s="89"/>
      <c r="IS59" s="89"/>
      <c r="IT59" s="89"/>
      <c r="IU59" s="89"/>
      <c r="IV59" s="191"/>
      <c r="IW59" s="21"/>
      <c r="IX59" s="21"/>
      <c r="IY59" s="21"/>
      <c r="IZ59" s="21"/>
      <c r="JA59" s="21"/>
    </row>
    <row r="60" ht="13.8" customHeight="1" spans="1:261" s="191" customFormat="1" x14ac:dyDescent="0.25">
      <c r="A60" s="89"/>
      <c r="B60" s="90"/>
      <c r="C60" s="91"/>
      <c r="D60" s="89"/>
      <c r="E60" s="92"/>
      <c r="F60" s="91"/>
      <c r="G60" s="91"/>
      <c r="H60" s="91"/>
      <c r="I60" s="91"/>
      <c r="J60" s="91"/>
      <c r="K60" s="91"/>
      <c r="L60" s="91"/>
      <c r="M60" s="92"/>
      <c r="N60" s="91"/>
      <c r="O60" s="92"/>
      <c r="P60" s="92"/>
      <c r="Q60" s="91"/>
      <c r="R60" s="91"/>
      <c r="S60" s="91"/>
      <c r="T60" s="91"/>
      <c r="U60" s="91"/>
      <c r="V60" s="91"/>
      <c r="W60" s="91"/>
      <c r="X60" s="91"/>
      <c r="Y60" s="93"/>
      <c r="Z60" s="91"/>
      <c r="AA60" s="91"/>
      <c r="AB60" s="91"/>
      <c r="AC60" s="91"/>
      <c r="AD60" s="94"/>
      <c r="AE60" s="89"/>
      <c r="AF60" s="89"/>
      <c r="AG60" s="89"/>
      <c r="AH60" s="89"/>
      <c r="AI60" s="89"/>
      <c r="AJ60" s="89"/>
      <c r="AK60" s="89"/>
      <c r="AL60" s="89"/>
      <c r="AM60" s="89"/>
      <c r="AN60" s="89"/>
      <c r="AO60" s="89"/>
      <c r="AP60" s="95"/>
      <c r="AQ60" s="95"/>
      <c r="AR60" s="95"/>
      <c r="AS60" s="89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  <c r="BE60" s="89"/>
      <c r="BF60" s="89"/>
      <c r="BG60" s="89"/>
      <c r="BH60" s="89"/>
      <c r="BI60" s="89"/>
      <c r="BJ60" s="89"/>
      <c r="BK60" s="89"/>
      <c r="BL60" s="89"/>
      <c r="BM60" s="89"/>
      <c r="BN60" s="89"/>
      <c r="BO60" s="89"/>
      <c r="BP60" s="89"/>
      <c r="BQ60" s="89"/>
      <c r="BR60" s="89"/>
      <c r="BS60" s="89"/>
      <c r="BT60" s="89"/>
      <c r="BU60" s="89"/>
      <c r="BV60" s="89"/>
      <c r="BW60" s="89"/>
      <c r="BX60" s="89"/>
      <c r="BY60" s="89"/>
      <c r="BZ60" s="89"/>
      <c r="CA60" s="89"/>
      <c r="CB60" s="89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89"/>
      <c r="DC60" s="89"/>
      <c r="DD60" s="89"/>
      <c r="DE60" s="89"/>
      <c r="DF60" s="89"/>
      <c r="DG60" s="89"/>
      <c r="DH60" s="89"/>
      <c r="DI60" s="89"/>
      <c r="DJ60" s="89"/>
      <c r="DK60" s="89"/>
      <c r="DL60" s="89"/>
      <c r="DM60" s="89"/>
      <c r="DN60" s="89"/>
      <c r="DO60" s="89"/>
      <c r="DP60" s="89"/>
      <c r="DQ60" s="89"/>
      <c r="DR60" s="89"/>
      <c r="DS60" s="89"/>
      <c r="DT60" s="89"/>
      <c r="DU60" s="89"/>
      <c r="DV60" s="89"/>
      <c r="DW60" s="89"/>
      <c r="DX60" s="89"/>
      <c r="DY60" s="89"/>
      <c r="DZ60" s="89"/>
      <c r="EA60" s="89"/>
      <c r="EB60" s="89"/>
      <c r="EC60" s="89"/>
      <c r="ED60" s="89"/>
      <c r="EE60" s="89"/>
      <c r="EF60" s="89"/>
      <c r="EG60" s="89"/>
      <c r="EH60" s="89"/>
      <c r="EI60" s="89"/>
      <c r="EJ60" s="89"/>
      <c r="EK60" s="89"/>
      <c r="EL60" s="89"/>
      <c r="EM60" s="89"/>
      <c r="EN60" s="89"/>
      <c r="EO60" s="89"/>
      <c r="EP60" s="89"/>
      <c r="EQ60" s="89"/>
      <c r="ER60" s="89"/>
      <c r="ES60" s="89"/>
      <c r="ET60" s="89"/>
      <c r="EU60" s="89"/>
      <c r="EV60" s="89"/>
      <c r="EW60" s="89"/>
      <c r="EX60" s="89"/>
      <c r="EY60" s="89"/>
      <c r="EZ60" s="89"/>
      <c r="FA60" s="89"/>
      <c r="FB60" s="89"/>
      <c r="FC60" s="89"/>
      <c r="FD60" s="89"/>
      <c r="FE60" s="89"/>
      <c r="FF60" s="89"/>
      <c r="FG60" s="89"/>
      <c r="FH60" s="89"/>
      <c r="FI60" s="89"/>
      <c r="FJ60" s="89"/>
      <c r="FK60" s="89"/>
      <c r="FL60" s="89"/>
      <c r="FM60" s="89"/>
      <c r="FN60" s="89"/>
      <c r="FO60" s="89"/>
      <c r="FP60" s="89"/>
      <c r="FQ60" s="89"/>
      <c r="FR60" s="89"/>
      <c r="FS60" s="89"/>
      <c r="FT60" s="89"/>
      <c r="FU60" s="89"/>
      <c r="FV60" s="89"/>
      <c r="FW60" s="89"/>
      <c r="FX60" s="89"/>
      <c r="FY60" s="89"/>
      <c r="FZ60" s="89"/>
      <c r="GA60" s="89"/>
      <c r="GB60" s="89"/>
      <c r="GC60" s="89"/>
      <c r="GD60" s="89"/>
      <c r="GE60" s="89"/>
      <c r="GF60" s="89"/>
      <c r="GG60" s="89"/>
      <c r="GH60" s="89"/>
      <c r="GI60" s="89"/>
      <c r="GJ60" s="89"/>
      <c r="GK60" s="89"/>
      <c r="GL60" s="89"/>
      <c r="GM60" s="89"/>
      <c r="GN60" s="89"/>
      <c r="GO60" s="89"/>
      <c r="GP60" s="89"/>
      <c r="GQ60" s="89"/>
      <c r="GR60" s="89"/>
      <c r="GS60" s="89"/>
      <c r="GT60" s="89"/>
      <c r="GU60" s="89"/>
      <c r="GV60" s="89"/>
      <c r="GW60" s="89"/>
      <c r="GX60" s="89"/>
      <c r="GY60" s="89"/>
      <c r="GZ60" s="89"/>
      <c r="HA60" s="89"/>
      <c r="HB60" s="89"/>
      <c r="HC60" s="89"/>
      <c r="HD60" s="89"/>
      <c r="HE60" s="89"/>
      <c r="HF60" s="89"/>
      <c r="HG60" s="89"/>
      <c r="HH60" s="89"/>
      <c r="HI60" s="89"/>
      <c r="HJ60" s="89"/>
      <c r="HK60" s="89"/>
      <c r="HL60" s="89"/>
      <c r="HM60" s="89"/>
      <c r="HN60" s="89"/>
      <c r="HO60" s="89"/>
      <c r="HP60" s="89"/>
      <c r="HQ60" s="89"/>
      <c r="HR60" s="89"/>
      <c r="HS60" s="89"/>
      <c r="HT60" s="89"/>
      <c r="HU60" s="89"/>
      <c r="HV60" s="89"/>
      <c r="HW60" s="89"/>
      <c r="HX60" s="89"/>
      <c r="HY60" s="89"/>
      <c r="HZ60" s="89"/>
      <c r="IA60" s="89"/>
      <c r="IB60" s="89"/>
      <c r="IC60" s="89"/>
      <c r="ID60" s="89"/>
      <c r="IE60" s="89"/>
      <c r="IF60" s="89"/>
      <c r="IG60" s="89"/>
      <c r="IH60" s="89"/>
      <c r="II60" s="89"/>
      <c r="IJ60" s="89"/>
      <c r="IK60" s="89"/>
      <c r="IL60" s="89"/>
      <c r="IM60" s="89"/>
      <c r="IN60" s="89"/>
      <c r="IO60" s="89"/>
      <c r="IP60" s="89"/>
      <c r="IQ60" s="89"/>
      <c r="IR60" s="89"/>
      <c r="IS60" s="89"/>
      <c r="IT60" s="89"/>
      <c r="IU60" s="89"/>
      <c r="IV60" s="194"/>
      <c r="IW60" s="21"/>
      <c r="IX60" s="21"/>
      <c r="IY60" s="21"/>
      <c r="IZ60" s="21"/>
      <c r="JA60" s="21"/>
    </row>
    <row r="61" ht="13.8" customHeight="1" spans="1:261" s="191" customFormat="1" x14ac:dyDescent="0.25">
      <c r="A61" s="89"/>
      <c r="B61" s="90"/>
      <c r="C61" s="91"/>
      <c r="D61" s="89"/>
      <c r="E61" s="92"/>
      <c r="F61" s="91"/>
      <c r="G61" s="91"/>
      <c r="H61" s="91"/>
      <c r="I61" s="91"/>
      <c r="J61" s="91"/>
      <c r="K61" s="91"/>
      <c r="L61" s="91"/>
      <c r="M61" s="92"/>
      <c r="N61" s="91"/>
      <c r="O61" s="92"/>
      <c r="P61" s="92"/>
      <c r="Q61" s="91"/>
      <c r="R61" s="91"/>
      <c r="S61" s="91"/>
      <c r="T61" s="91"/>
      <c r="U61" s="91"/>
      <c r="V61" s="91"/>
      <c r="W61" s="91"/>
      <c r="X61" s="91"/>
      <c r="Y61" s="93"/>
      <c r="Z61" s="91"/>
      <c r="AA61" s="91"/>
      <c r="AB61" s="91"/>
      <c r="AC61" s="91"/>
      <c r="AD61" s="94"/>
      <c r="AE61" s="89"/>
      <c r="AF61" s="89"/>
      <c r="AG61" s="89"/>
      <c r="AH61" s="89"/>
      <c r="AI61" s="89"/>
      <c r="AJ61" s="89"/>
      <c r="AK61" s="89"/>
      <c r="AL61" s="89"/>
      <c r="AM61" s="89"/>
      <c r="AN61" s="89"/>
      <c r="AO61" s="89"/>
      <c r="AP61" s="95"/>
      <c r="AQ61" s="95"/>
      <c r="AR61" s="95"/>
      <c r="AS61" s="89"/>
      <c r="AT61" s="89"/>
      <c r="AU61" s="89"/>
      <c r="AV61" s="89"/>
      <c r="AW61" s="89"/>
      <c r="AX61" s="89"/>
      <c r="AY61" s="89"/>
      <c r="AZ61" s="89"/>
      <c r="BA61" s="89"/>
      <c r="BB61" s="89"/>
      <c r="BC61" s="89"/>
      <c r="BD61" s="89"/>
      <c r="BE61" s="89"/>
      <c r="BF61" s="89"/>
      <c r="BG61" s="89"/>
      <c r="BH61" s="89"/>
      <c r="BI61" s="89"/>
      <c r="BJ61" s="89"/>
      <c r="BK61" s="89"/>
      <c r="BL61" s="89"/>
      <c r="BM61" s="89"/>
      <c r="BN61" s="89"/>
      <c r="BO61" s="89"/>
      <c r="BP61" s="89"/>
      <c r="BQ61" s="89"/>
      <c r="BR61" s="89"/>
      <c r="BS61" s="89"/>
      <c r="BT61" s="89"/>
      <c r="BU61" s="89"/>
      <c r="BV61" s="89"/>
      <c r="BW61" s="89"/>
      <c r="BX61" s="89"/>
      <c r="BY61" s="89"/>
      <c r="BZ61" s="89"/>
      <c r="CA61" s="89"/>
      <c r="CB61" s="89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/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89"/>
      <c r="DV61" s="89"/>
      <c r="DW61" s="89"/>
      <c r="DX61" s="89"/>
      <c r="DY61" s="89"/>
      <c r="DZ61" s="89"/>
      <c r="EA61" s="89"/>
      <c r="EB61" s="89"/>
      <c r="EC61" s="89"/>
      <c r="ED61" s="89"/>
      <c r="EE61" s="89"/>
      <c r="EF61" s="89"/>
      <c r="EG61" s="89"/>
      <c r="EH61" s="89"/>
      <c r="EI61" s="89"/>
      <c r="EJ61" s="89"/>
      <c r="EK61" s="89"/>
      <c r="EL61" s="89"/>
      <c r="EM61" s="89"/>
      <c r="EN61" s="89"/>
      <c r="EO61" s="89"/>
      <c r="EP61" s="89"/>
      <c r="EQ61" s="89"/>
      <c r="ER61" s="89"/>
      <c r="ES61" s="89"/>
      <c r="ET61" s="89"/>
      <c r="EU61" s="89"/>
      <c r="EV61" s="89"/>
      <c r="EW61" s="89"/>
      <c r="EX61" s="89"/>
      <c r="EY61" s="89"/>
      <c r="EZ61" s="89"/>
      <c r="FA61" s="89"/>
      <c r="FB61" s="89"/>
      <c r="FC61" s="89"/>
      <c r="FD61" s="89"/>
      <c r="FE61" s="89"/>
      <c r="FF61" s="89"/>
      <c r="FG61" s="89"/>
      <c r="FH61" s="89"/>
      <c r="FI61" s="89"/>
      <c r="FJ61" s="89"/>
      <c r="FK61" s="89"/>
      <c r="FL61" s="89"/>
      <c r="FM61" s="89"/>
      <c r="FN61" s="89"/>
      <c r="FO61" s="89"/>
      <c r="FP61" s="89"/>
      <c r="FQ61" s="89"/>
      <c r="FR61" s="89"/>
      <c r="FS61" s="89"/>
      <c r="FT61" s="89"/>
      <c r="FU61" s="89"/>
      <c r="FV61" s="89"/>
      <c r="FW61" s="89"/>
      <c r="FX61" s="89"/>
      <c r="FY61" s="89"/>
      <c r="FZ61" s="89"/>
      <c r="GA61" s="89"/>
      <c r="GB61" s="89"/>
      <c r="GC61" s="89"/>
      <c r="GD61" s="89"/>
      <c r="GE61" s="89"/>
      <c r="GF61" s="89"/>
      <c r="GG61" s="89"/>
      <c r="GH61" s="89"/>
      <c r="GI61" s="89"/>
      <c r="GJ61" s="89"/>
      <c r="GK61" s="89"/>
      <c r="GL61" s="89"/>
      <c r="GM61" s="89"/>
      <c r="GN61" s="89"/>
      <c r="GO61" s="89"/>
      <c r="GP61" s="89"/>
      <c r="GQ61" s="89"/>
      <c r="GR61" s="89"/>
      <c r="GS61" s="89"/>
      <c r="GT61" s="89"/>
      <c r="GU61" s="89"/>
      <c r="GV61" s="89"/>
      <c r="GW61" s="89"/>
      <c r="GX61" s="89"/>
      <c r="GY61" s="89"/>
      <c r="GZ61" s="89"/>
      <c r="HA61" s="89"/>
      <c r="HB61" s="89"/>
      <c r="HC61" s="89"/>
      <c r="HD61" s="89"/>
      <c r="HE61" s="89"/>
      <c r="HF61" s="89"/>
      <c r="HG61" s="89"/>
      <c r="HH61" s="89"/>
      <c r="HI61" s="89"/>
      <c r="HJ61" s="89"/>
      <c r="HK61" s="89"/>
      <c r="HL61" s="89"/>
      <c r="HM61" s="89"/>
      <c r="HN61" s="89"/>
      <c r="HO61" s="89"/>
      <c r="HP61" s="89"/>
      <c r="HQ61" s="89"/>
      <c r="HR61" s="89"/>
      <c r="HS61" s="89"/>
      <c r="HT61" s="89"/>
      <c r="HU61" s="89"/>
      <c r="HV61" s="89"/>
      <c r="HW61" s="89"/>
      <c r="HX61" s="89"/>
      <c r="HY61" s="89"/>
      <c r="HZ61" s="89"/>
      <c r="IA61" s="89"/>
      <c r="IB61" s="89"/>
      <c r="IC61" s="89"/>
      <c r="ID61" s="89"/>
      <c r="IE61" s="89"/>
      <c r="IF61" s="89"/>
      <c r="IG61" s="89"/>
      <c r="IH61" s="89"/>
      <c r="II61" s="89"/>
      <c r="IJ61" s="89"/>
      <c r="IK61" s="89"/>
      <c r="IL61" s="89"/>
      <c r="IM61" s="89"/>
      <c r="IN61" s="89"/>
      <c r="IO61" s="89"/>
      <c r="IP61" s="89"/>
      <c r="IQ61" s="89"/>
      <c r="IR61" s="89"/>
      <c r="IS61" s="89"/>
      <c r="IT61" s="89"/>
      <c r="IU61" s="89"/>
      <c r="IV61" s="110"/>
      <c r="IW61" s="21"/>
      <c r="IX61" s="21"/>
      <c r="IY61" s="21"/>
      <c r="IZ61" s="21"/>
      <c r="JA61" s="21"/>
    </row>
    <row r="62" ht="13.8" customHeight="1" spans="1:261" s="191" customFormat="1" x14ac:dyDescent="0.25">
      <c r="A62" s="89"/>
      <c r="B62" s="90"/>
      <c r="C62" s="91"/>
      <c r="D62" s="89"/>
      <c r="E62" s="92"/>
      <c r="F62" s="91"/>
      <c r="G62" s="91"/>
      <c r="H62" s="91"/>
      <c r="I62" s="91"/>
      <c r="J62" s="91"/>
      <c r="K62" s="91"/>
      <c r="L62" s="91"/>
      <c r="M62" s="92"/>
      <c r="N62" s="91"/>
      <c r="O62" s="92"/>
      <c r="P62" s="92"/>
      <c r="Q62" s="91"/>
      <c r="R62" s="91"/>
      <c r="S62" s="91"/>
      <c r="T62" s="91"/>
      <c r="U62" s="91"/>
      <c r="V62" s="91"/>
      <c r="W62" s="91"/>
      <c r="X62" s="91"/>
      <c r="Y62" s="93"/>
      <c r="Z62" s="91"/>
      <c r="AA62" s="91"/>
      <c r="AB62" s="91"/>
      <c r="AC62" s="91"/>
      <c r="AD62" s="94"/>
      <c r="AE62" s="89"/>
      <c r="AF62" s="89"/>
      <c r="AG62" s="89"/>
      <c r="AH62" s="89"/>
      <c r="AI62" s="89"/>
      <c r="AJ62" s="89"/>
      <c r="AK62" s="89"/>
      <c r="AL62" s="89"/>
      <c r="AM62" s="89"/>
      <c r="AN62" s="89"/>
      <c r="AO62" s="89"/>
      <c r="AP62" s="95"/>
      <c r="AQ62" s="95"/>
      <c r="AR62" s="95"/>
      <c r="AS62" s="89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  <c r="BE62" s="89"/>
      <c r="BF62" s="89"/>
      <c r="BG62" s="89"/>
      <c r="BH62" s="89"/>
      <c r="BI62" s="89"/>
      <c r="BJ62" s="89"/>
      <c r="BK62" s="89"/>
      <c r="BL62" s="89"/>
      <c r="BM62" s="89"/>
      <c r="BN62" s="89"/>
      <c r="BO62" s="89"/>
      <c r="BP62" s="89"/>
      <c r="BQ62" s="89"/>
      <c r="BR62" s="89"/>
      <c r="BS62" s="89"/>
      <c r="BT62" s="89"/>
      <c r="BU62" s="89"/>
      <c r="BV62" s="89"/>
      <c r="BW62" s="89"/>
      <c r="BX62" s="89"/>
      <c r="BY62" s="89"/>
      <c r="BZ62" s="89"/>
      <c r="CA62" s="89"/>
      <c r="CB62" s="89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  <c r="CU62" s="89"/>
      <c r="CV62" s="89"/>
      <c r="CW62" s="89"/>
      <c r="CX62" s="89"/>
      <c r="CY62" s="89"/>
      <c r="CZ62" s="89"/>
      <c r="DA62" s="89"/>
      <c r="DB62" s="89"/>
      <c r="DC62" s="89"/>
      <c r="DD62" s="89"/>
      <c r="DE62" s="89"/>
      <c r="DF62" s="89"/>
      <c r="DG62" s="89"/>
      <c r="DH62" s="89"/>
      <c r="DI62" s="89"/>
      <c r="DJ62" s="89"/>
      <c r="DK62" s="89"/>
      <c r="DL62" s="89"/>
      <c r="DM62" s="89"/>
      <c r="DN62" s="89"/>
      <c r="DO62" s="89"/>
      <c r="DP62" s="89"/>
      <c r="DQ62" s="89"/>
      <c r="DR62" s="89"/>
      <c r="DS62" s="89"/>
      <c r="DT62" s="89"/>
      <c r="DU62" s="89"/>
      <c r="DV62" s="89"/>
      <c r="DW62" s="89"/>
      <c r="DX62" s="89"/>
      <c r="DY62" s="89"/>
      <c r="DZ62" s="89"/>
      <c r="EA62" s="89"/>
      <c r="EB62" s="89"/>
      <c r="EC62" s="89"/>
      <c r="ED62" s="89"/>
      <c r="EE62" s="89"/>
      <c r="EF62" s="89"/>
      <c r="EG62" s="89"/>
      <c r="EH62" s="89"/>
      <c r="EI62" s="89"/>
      <c r="EJ62" s="89"/>
      <c r="EK62" s="89"/>
      <c r="EL62" s="89"/>
      <c r="EM62" s="89"/>
      <c r="EN62" s="89"/>
      <c r="EO62" s="89"/>
      <c r="EP62" s="89"/>
      <c r="EQ62" s="89"/>
      <c r="ER62" s="89"/>
      <c r="ES62" s="89"/>
      <c r="ET62" s="89"/>
      <c r="EU62" s="89"/>
      <c r="EV62" s="89"/>
      <c r="EW62" s="89"/>
      <c r="EX62" s="89"/>
      <c r="EY62" s="89"/>
      <c r="EZ62" s="89"/>
      <c r="FA62" s="89"/>
      <c r="FB62" s="89"/>
      <c r="FC62" s="89"/>
      <c r="FD62" s="89"/>
      <c r="FE62" s="89"/>
      <c r="FF62" s="89"/>
      <c r="FG62" s="89"/>
      <c r="FH62" s="89"/>
      <c r="FI62" s="89"/>
      <c r="FJ62" s="89"/>
      <c r="FK62" s="89"/>
      <c r="FL62" s="89"/>
      <c r="FM62" s="89"/>
      <c r="FN62" s="89"/>
      <c r="FO62" s="89"/>
      <c r="FP62" s="89"/>
      <c r="FQ62" s="89"/>
      <c r="FR62" s="89"/>
      <c r="FS62" s="89"/>
      <c r="FT62" s="89"/>
      <c r="FU62" s="89"/>
      <c r="FV62" s="89"/>
      <c r="FW62" s="89"/>
      <c r="FX62" s="89"/>
      <c r="FY62" s="89"/>
      <c r="FZ62" s="89"/>
      <c r="GA62" s="89"/>
      <c r="GB62" s="89"/>
      <c r="GC62" s="89"/>
      <c r="GD62" s="89"/>
      <c r="GE62" s="89"/>
      <c r="GF62" s="89"/>
      <c r="GG62" s="89"/>
      <c r="GH62" s="89"/>
      <c r="GI62" s="89"/>
      <c r="GJ62" s="89"/>
      <c r="GK62" s="89"/>
      <c r="GL62" s="89"/>
      <c r="GM62" s="89"/>
      <c r="GN62" s="89"/>
      <c r="GO62" s="89"/>
      <c r="GP62" s="89"/>
      <c r="GQ62" s="89"/>
      <c r="GR62" s="89"/>
      <c r="GS62" s="89"/>
      <c r="GT62" s="89"/>
      <c r="GU62" s="89"/>
      <c r="GV62" s="89"/>
      <c r="GW62" s="89"/>
      <c r="GX62" s="89"/>
      <c r="GY62" s="89"/>
      <c r="GZ62" s="89"/>
      <c r="HA62" s="89"/>
      <c r="HB62" s="89"/>
      <c r="HC62" s="89"/>
      <c r="HD62" s="89"/>
      <c r="HE62" s="89"/>
      <c r="HF62" s="89"/>
      <c r="HG62" s="89"/>
      <c r="HH62" s="89"/>
      <c r="HI62" s="89"/>
      <c r="HJ62" s="89"/>
      <c r="HK62" s="89"/>
      <c r="HL62" s="89"/>
      <c r="HM62" s="89"/>
      <c r="HN62" s="89"/>
      <c r="HO62" s="89"/>
      <c r="HP62" s="89"/>
      <c r="HQ62" s="89"/>
      <c r="HR62" s="89"/>
      <c r="HS62" s="89"/>
      <c r="HT62" s="89"/>
      <c r="HU62" s="89"/>
      <c r="HV62" s="89"/>
      <c r="HW62" s="89"/>
      <c r="HX62" s="89"/>
      <c r="HY62" s="89"/>
      <c r="HZ62" s="89"/>
      <c r="IA62" s="89"/>
      <c r="IB62" s="89"/>
      <c r="IC62" s="89"/>
      <c r="ID62" s="89"/>
      <c r="IE62" s="89"/>
      <c r="IF62" s="89"/>
      <c r="IG62" s="89"/>
      <c r="IH62" s="89"/>
      <c r="II62" s="89"/>
      <c r="IJ62" s="89"/>
      <c r="IK62" s="89"/>
      <c r="IL62" s="89"/>
      <c r="IM62" s="89"/>
      <c r="IN62" s="89"/>
      <c r="IO62" s="89"/>
      <c r="IP62" s="89"/>
      <c r="IQ62" s="89"/>
      <c r="IR62" s="89"/>
      <c r="IS62" s="89"/>
      <c r="IT62" s="89"/>
      <c r="IU62" s="89"/>
      <c r="IW62" s="21"/>
      <c r="IX62" s="21"/>
      <c r="IY62" s="21"/>
      <c r="IZ62" s="21"/>
      <c r="JA62" s="21"/>
    </row>
    <row r="63" ht="13.8" customHeight="1" spans="1:261" s="195" customFormat="1" x14ac:dyDescent="0.25">
      <c r="A63" s="89"/>
      <c r="B63" s="90"/>
      <c r="C63" s="91"/>
      <c r="D63" s="89"/>
      <c r="E63" s="92"/>
      <c r="F63" s="91"/>
      <c r="G63" s="91"/>
      <c r="H63" s="91"/>
      <c r="I63" s="91"/>
      <c r="J63" s="91"/>
      <c r="K63" s="91"/>
      <c r="L63" s="91"/>
      <c r="M63" s="92"/>
      <c r="N63" s="91"/>
      <c r="O63" s="92"/>
      <c r="P63" s="92"/>
      <c r="Q63" s="91"/>
      <c r="R63" s="91"/>
      <c r="S63" s="91"/>
      <c r="T63" s="91"/>
      <c r="U63" s="91"/>
      <c r="V63" s="91"/>
      <c r="W63" s="91"/>
      <c r="X63" s="91"/>
      <c r="Y63" s="93"/>
      <c r="Z63" s="91"/>
      <c r="AA63" s="91"/>
      <c r="AB63" s="91"/>
      <c r="AC63" s="91"/>
      <c r="AD63" s="94"/>
      <c r="AE63" s="89"/>
      <c r="AF63" s="89"/>
      <c r="AG63" s="89"/>
      <c r="AH63" s="89"/>
      <c r="AI63" s="89"/>
      <c r="AJ63" s="89"/>
      <c r="AK63" s="89"/>
      <c r="AL63" s="89"/>
      <c r="AM63" s="89"/>
      <c r="AN63" s="89"/>
      <c r="AO63" s="89"/>
      <c r="AP63" s="95"/>
      <c r="AQ63" s="95"/>
      <c r="AR63" s="95"/>
      <c r="AS63" s="89"/>
      <c r="AT63" s="89"/>
      <c r="AU63" s="89"/>
      <c r="AV63" s="89"/>
      <c r="AW63" s="89"/>
      <c r="AX63" s="89"/>
      <c r="AY63" s="89"/>
      <c r="AZ63" s="89"/>
      <c r="BA63" s="89"/>
      <c r="BB63" s="89"/>
      <c r="BC63" s="89"/>
      <c r="BD63" s="89"/>
      <c r="BE63" s="89"/>
      <c r="BF63" s="89"/>
      <c r="BG63" s="89"/>
      <c r="BH63" s="89"/>
      <c r="BI63" s="89"/>
      <c r="BJ63" s="89"/>
      <c r="BK63" s="89"/>
      <c r="BL63" s="89"/>
      <c r="BM63" s="89"/>
      <c r="BN63" s="89"/>
      <c r="BO63" s="89"/>
      <c r="BP63" s="89"/>
      <c r="BQ63" s="89"/>
      <c r="BR63" s="89"/>
      <c r="BS63" s="89"/>
      <c r="BT63" s="89"/>
      <c r="BU63" s="89"/>
      <c r="BV63" s="89"/>
      <c r="BW63" s="89"/>
      <c r="BX63" s="89"/>
      <c r="BY63" s="89"/>
      <c r="BZ63" s="89"/>
      <c r="CA63" s="89"/>
      <c r="CB63" s="89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  <c r="CU63" s="89"/>
      <c r="CV63" s="89"/>
      <c r="CW63" s="89"/>
      <c r="CX63" s="89"/>
      <c r="CY63" s="89"/>
      <c r="CZ63" s="89"/>
      <c r="DA63" s="89"/>
      <c r="DB63" s="89"/>
      <c r="DC63" s="89"/>
      <c r="DD63" s="89"/>
      <c r="DE63" s="89"/>
      <c r="DF63" s="89"/>
      <c r="DG63" s="89"/>
      <c r="DH63" s="89"/>
      <c r="DI63" s="89"/>
      <c r="DJ63" s="89"/>
      <c r="DK63" s="89"/>
      <c r="DL63" s="89"/>
      <c r="DM63" s="89"/>
      <c r="DN63" s="89"/>
      <c r="DO63" s="89"/>
      <c r="DP63" s="89"/>
      <c r="DQ63" s="89"/>
      <c r="DR63" s="89"/>
      <c r="DS63" s="89"/>
      <c r="DT63" s="89"/>
      <c r="DU63" s="89"/>
      <c r="DV63" s="89"/>
      <c r="DW63" s="89"/>
      <c r="DX63" s="89"/>
      <c r="DY63" s="89"/>
      <c r="DZ63" s="89"/>
      <c r="EA63" s="89"/>
      <c r="EB63" s="89"/>
      <c r="EC63" s="89"/>
      <c r="ED63" s="89"/>
      <c r="EE63" s="89"/>
      <c r="EF63" s="89"/>
      <c r="EG63" s="89"/>
      <c r="EH63" s="89"/>
      <c r="EI63" s="89"/>
      <c r="EJ63" s="89"/>
      <c r="EK63" s="89"/>
      <c r="EL63" s="89"/>
      <c r="EM63" s="89"/>
      <c r="EN63" s="89"/>
      <c r="EO63" s="89"/>
      <c r="EP63" s="89"/>
      <c r="EQ63" s="89"/>
      <c r="ER63" s="89"/>
      <c r="ES63" s="89"/>
      <c r="ET63" s="89"/>
      <c r="EU63" s="89"/>
      <c r="EV63" s="89"/>
      <c r="EW63" s="89"/>
      <c r="EX63" s="89"/>
      <c r="EY63" s="89"/>
      <c r="EZ63" s="89"/>
      <c r="FA63" s="89"/>
      <c r="FB63" s="89"/>
      <c r="FC63" s="89"/>
      <c r="FD63" s="89"/>
      <c r="FE63" s="89"/>
      <c r="FF63" s="89"/>
      <c r="FG63" s="89"/>
      <c r="FH63" s="89"/>
      <c r="FI63" s="89"/>
      <c r="FJ63" s="89"/>
      <c r="FK63" s="89"/>
      <c r="FL63" s="89"/>
      <c r="FM63" s="89"/>
      <c r="FN63" s="89"/>
      <c r="FO63" s="89"/>
      <c r="FP63" s="89"/>
      <c r="FQ63" s="89"/>
      <c r="FR63" s="89"/>
      <c r="FS63" s="89"/>
      <c r="FT63" s="89"/>
      <c r="FU63" s="89"/>
      <c r="FV63" s="89"/>
      <c r="FW63" s="89"/>
      <c r="FX63" s="89"/>
      <c r="FY63" s="89"/>
      <c r="FZ63" s="89"/>
      <c r="GA63" s="89"/>
      <c r="GB63" s="89"/>
      <c r="GC63" s="89"/>
      <c r="GD63" s="89"/>
      <c r="GE63" s="89"/>
      <c r="GF63" s="89"/>
      <c r="GG63" s="89"/>
      <c r="GH63" s="89"/>
      <c r="GI63" s="89"/>
      <c r="GJ63" s="89"/>
      <c r="GK63" s="89"/>
      <c r="GL63" s="89"/>
      <c r="GM63" s="89"/>
      <c r="GN63" s="89"/>
      <c r="GO63" s="89"/>
      <c r="GP63" s="89"/>
      <c r="GQ63" s="89"/>
      <c r="GR63" s="89"/>
      <c r="GS63" s="89"/>
      <c r="GT63" s="89"/>
      <c r="GU63" s="89"/>
      <c r="GV63" s="89"/>
      <c r="GW63" s="89"/>
      <c r="GX63" s="89"/>
      <c r="GY63" s="89"/>
      <c r="GZ63" s="89"/>
      <c r="HA63" s="89"/>
      <c r="HB63" s="89"/>
      <c r="HC63" s="89"/>
      <c r="HD63" s="89"/>
      <c r="HE63" s="89"/>
      <c r="HF63" s="89"/>
      <c r="HG63" s="89"/>
      <c r="HH63" s="89"/>
      <c r="HI63" s="89"/>
      <c r="HJ63" s="89"/>
      <c r="HK63" s="89"/>
      <c r="HL63" s="89"/>
      <c r="HM63" s="89"/>
      <c r="HN63" s="89"/>
      <c r="HO63" s="89"/>
      <c r="HP63" s="89"/>
      <c r="HQ63" s="89"/>
      <c r="HR63" s="89"/>
      <c r="HS63" s="89"/>
      <c r="HT63" s="89"/>
      <c r="HU63" s="89"/>
      <c r="HV63" s="89"/>
      <c r="HW63" s="89"/>
      <c r="HX63" s="89"/>
      <c r="HY63" s="89"/>
      <c r="HZ63" s="89"/>
      <c r="IA63" s="89"/>
      <c r="IB63" s="89"/>
      <c r="IC63" s="89"/>
      <c r="ID63" s="89"/>
      <c r="IE63" s="89"/>
      <c r="IF63" s="89"/>
      <c r="IG63" s="89"/>
      <c r="IH63" s="89"/>
      <c r="II63" s="89"/>
      <c r="IJ63" s="89"/>
      <c r="IK63" s="89"/>
      <c r="IL63" s="89"/>
      <c r="IM63" s="89"/>
      <c r="IN63" s="89"/>
      <c r="IO63" s="89"/>
      <c r="IP63" s="89"/>
      <c r="IQ63" s="89"/>
      <c r="IR63" s="89"/>
      <c r="IS63" s="89"/>
      <c r="IT63" s="89"/>
      <c r="IU63" s="89"/>
      <c r="IV63" s="191"/>
      <c r="IW63" s="21"/>
      <c r="IX63" s="21"/>
      <c r="IY63" s="21"/>
      <c r="IZ63" s="21"/>
      <c r="JA63" s="21"/>
    </row>
    <row r="64" ht="13.8" customHeight="1" spans="1:261" s="191" customFormat="1" x14ac:dyDescent="0.25">
      <c r="A64" s="89"/>
      <c r="B64" s="90"/>
      <c r="C64" s="91"/>
      <c r="D64" s="89"/>
      <c r="E64" s="92"/>
      <c r="F64" s="91"/>
      <c r="G64" s="91"/>
      <c r="H64" s="91"/>
      <c r="I64" s="91"/>
      <c r="J64" s="91"/>
      <c r="K64" s="91"/>
      <c r="L64" s="91"/>
      <c r="M64" s="92"/>
      <c r="N64" s="91"/>
      <c r="O64" s="92"/>
      <c r="P64" s="92"/>
      <c r="Q64" s="91"/>
      <c r="R64" s="91"/>
      <c r="S64" s="91"/>
      <c r="T64" s="91"/>
      <c r="U64" s="91"/>
      <c r="V64" s="91"/>
      <c r="W64" s="91"/>
      <c r="X64" s="91"/>
      <c r="Y64" s="93"/>
      <c r="Z64" s="91"/>
      <c r="AA64" s="91"/>
      <c r="AB64" s="91"/>
      <c r="AC64" s="91"/>
      <c r="AD64" s="94"/>
      <c r="AE64" s="89"/>
      <c r="AF64" s="89"/>
      <c r="AG64" s="89"/>
      <c r="AH64" s="89"/>
      <c r="AI64" s="89"/>
      <c r="AJ64" s="89"/>
      <c r="AK64" s="89"/>
      <c r="AL64" s="89"/>
      <c r="AM64" s="89"/>
      <c r="AN64" s="89"/>
      <c r="AO64" s="89"/>
      <c r="AP64" s="95"/>
      <c r="AQ64" s="95"/>
      <c r="AR64" s="95"/>
      <c r="AS64" s="89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  <c r="BE64" s="89"/>
      <c r="BF64" s="89"/>
      <c r="BG64" s="89"/>
      <c r="BH64" s="89"/>
      <c r="BI64" s="89"/>
      <c r="BJ64" s="89"/>
      <c r="BK64" s="89"/>
      <c r="BL64" s="89"/>
      <c r="BM64" s="89"/>
      <c r="BN64" s="89"/>
      <c r="BO64" s="89"/>
      <c r="BP64" s="89"/>
      <c r="BQ64" s="89"/>
      <c r="BR64" s="89"/>
      <c r="BS64" s="89"/>
      <c r="BT64" s="89"/>
      <c r="BU64" s="89"/>
      <c r="BV64" s="89"/>
      <c r="BW64" s="89"/>
      <c r="BX64" s="89"/>
      <c r="BY64" s="89"/>
      <c r="BZ64" s="89"/>
      <c r="CA64" s="89"/>
      <c r="CB64" s="89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/>
      <c r="DL64" s="89"/>
      <c r="DM64" s="89"/>
      <c r="DN64" s="89"/>
      <c r="DO64" s="89"/>
      <c r="DP64" s="89"/>
      <c r="DQ64" s="89"/>
      <c r="DR64" s="89"/>
      <c r="DS64" s="89"/>
      <c r="DT64" s="89"/>
      <c r="DU64" s="89"/>
      <c r="DV64" s="89"/>
      <c r="DW64" s="89"/>
      <c r="DX64" s="89"/>
      <c r="DY64" s="89"/>
      <c r="DZ64" s="89"/>
      <c r="EA64" s="89"/>
      <c r="EB64" s="89"/>
      <c r="EC64" s="89"/>
      <c r="ED64" s="89"/>
      <c r="EE64" s="89"/>
      <c r="EF64" s="89"/>
      <c r="EG64" s="89"/>
      <c r="EH64" s="89"/>
      <c r="EI64" s="89"/>
      <c r="EJ64" s="89"/>
      <c r="EK64" s="89"/>
      <c r="EL64" s="89"/>
      <c r="EM64" s="89"/>
      <c r="EN64" s="89"/>
      <c r="EO64" s="89"/>
      <c r="EP64" s="89"/>
      <c r="EQ64" s="89"/>
      <c r="ER64" s="89"/>
      <c r="ES64" s="89"/>
      <c r="ET64" s="89"/>
      <c r="EU64" s="89"/>
      <c r="EV64" s="89"/>
      <c r="EW64" s="89"/>
      <c r="EX64" s="89"/>
      <c r="EY64" s="89"/>
      <c r="EZ64" s="89"/>
      <c r="FA64" s="89"/>
      <c r="FB64" s="89"/>
      <c r="FC64" s="89"/>
      <c r="FD64" s="89"/>
      <c r="FE64" s="89"/>
      <c r="FF64" s="89"/>
      <c r="FG64" s="89"/>
      <c r="FH64" s="89"/>
      <c r="FI64" s="89"/>
      <c r="FJ64" s="89"/>
      <c r="FK64" s="89"/>
      <c r="FL64" s="89"/>
      <c r="FM64" s="89"/>
      <c r="FN64" s="89"/>
      <c r="FO64" s="89"/>
      <c r="FP64" s="89"/>
      <c r="FQ64" s="89"/>
      <c r="FR64" s="89"/>
      <c r="FS64" s="89"/>
      <c r="FT64" s="89"/>
      <c r="FU64" s="89"/>
      <c r="FV64" s="89"/>
      <c r="FW64" s="89"/>
      <c r="FX64" s="89"/>
      <c r="FY64" s="89"/>
      <c r="FZ64" s="89"/>
      <c r="GA64" s="89"/>
      <c r="GB64" s="89"/>
      <c r="GC64" s="89"/>
      <c r="GD64" s="89"/>
      <c r="GE64" s="89"/>
      <c r="GF64" s="89"/>
      <c r="GG64" s="89"/>
      <c r="GH64" s="89"/>
      <c r="GI64" s="89"/>
      <c r="GJ64" s="89"/>
      <c r="GK64" s="89"/>
      <c r="GL64" s="89"/>
      <c r="GM64" s="89"/>
      <c r="GN64" s="89"/>
      <c r="GO64" s="89"/>
      <c r="GP64" s="89"/>
      <c r="GQ64" s="89"/>
      <c r="GR64" s="89"/>
      <c r="GS64" s="89"/>
      <c r="GT64" s="89"/>
      <c r="GU64" s="89"/>
      <c r="GV64" s="89"/>
      <c r="GW64" s="89"/>
      <c r="GX64" s="89"/>
      <c r="GY64" s="89"/>
      <c r="GZ64" s="89"/>
      <c r="HA64" s="89"/>
      <c r="HB64" s="89"/>
      <c r="HC64" s="89"/>
      <c r="HD64" s="89"/>
      <c r="HE64" s="89"/>
      <c r="HF64" s="89"/>
      <c r="HG64" s="89"/>
      <c r="HH64" s="89"/>
      <c r="HI64" s="89"/>
      <c r="HJ64" s="89"/>
      <c r="HK64" s="89"/>
      <c r="HL64" s="89"/>
      <c r="HM64" s="89"/>
      <c r="HN64" s="89"/>
      <c r="HO64" s="89"/>
      <c r="HP64" s="89"/>
      <c r="HQ64" s="89"/>
      <c r="HR64" s="89"/>
      <c r="HS64" s="89"/>
      <c r="HT64" s="89"/>
      <c r="HU64" s="89"/>
      <c r="HV64" s="89"/>
      <c r="HW64" s="89"/>
      <c r="HX64" s="89"/>
      <c r="HY64" s="89"/>
      <c r="HZ64" s="89"/>
      <c r="IA64" s="89"/>
      <c r="IB64" s="89"/>
      <c r="IC64" s="89"/>
      <c r="ID64" s="89"/>
      <c r="IE64" s="89"/>
      <c r="IF64" s="89"/>
      <c r="IG64" s="89"/>
      <c r="IH64" s="89"/>
      <c r="II64" s="89"/>
      <c r="IJ64" s="89"/>
      <c r="IK64" s="89"/>
      <c r="IL64" s="89"/>
      <c r="IM64" s="89"/>
      <c r="IN64" s="89"/>
      <c r="IO64" s="89"/>
      <c r="IP64" s="89"/>
      <c r="IQ64" s="89"/>
      <c r="IR64" s="89"/>
      <c r="IS64" s="89"/>
      <c r="IT64" s="89"/>
      <c r="IU64" s="89"/>
      <c r="IW64" s="21"/>
      <c r="IX64" s="21"/>
      <c r="IY64" s="21"/>
      <c r="IZ64" s="21"/>
      <c r="JA64" s="21"/>
    </row>
    <row r="65" ht="13.8" customHeight="1" spans="1:261" s="110" customFormat="1" x14ac:dyDescent="0.25">
      <c r="A65" s="89"/>
      <c r="B65" s="90"/>
      <c r="C65" s="91"/>
      <c r="D65" s="89"/>
      <c r="E65" s="92"/>
      <c r="F65" s="91"/>
      <c r="G65" s="91"/>
      <c r="H65" s="91"/>
      <c r="I65" s="91"/>
      <c r="J65" s="91"/>
      <c r="K65" s="91"/>
      <c r="L65" s="91"/>
      <c r="M65" s="92"/>
      <c r="N65" s="91"/>
      <c r="O65" s="92"/>
      <c r="P65" s="92"/>
      <c r="Q65" s="91"/>
      <c r="R65" s="91"/>
      <c r="S65" s="91"/>
      <c r="T65" s="91"/>
      <c r="U65" s="91"/>
      <c r="V65" s="91"/>
      <c r="W65" s="91"/>
      <c r="X65" s="91"/>
      <c r="Y65" s="93"/>
      <c r="Z65" s="91"/>
      <c r="AA65" s="91"/>
      <c r="AB65" s="91"/>
      <c r="AC65" s="91"/>
      <c r="AD65" s="94"/>
      <c r="AE65" s="89"/>
      <c r="AF65" s="89"/>
      <c r="AG65" s="89"/>
      <c r="AH65" s="89"/>
      <c r="AI65" s="89"/>
      <c r="AJ65" s="89"/>
      <c r="AK65" s="89"/>
      <c r="AL65" s="89"/>
      <c r="AM65" s="89"/>
      <c r="AN65" s="89"/>
      <c r="AO65" s="89"/>
      <c r="AP65" s="95"/>
      <c r="AQ65" s="95"/>
      <c r="AR65" s="95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89"/>
      <c r="DV65" s="89"/>
      <c r="DW65" s="89"/>
      <c r="DX65" s="89"/>
      <c r="DY65" s="89"/>
      <c r="DZ65" s="89"/>
      <c r="EA65" s="89"/>
      <c r="EB65" s="89"/>
      <c r="EC65" s="89"/>
      <c r="ED65" s="89"/>
      <c r="EE65" s="89"/>
      <c r="EF65" s="89"/>
      <c r="EG65" s="89"/>
      <c r="EH65" s="89"/>
      <c r="EI65" s="89"/>
      <c r="EJ65" s="89"/>
      <c r="EK65" s="89"/>
      <c r="EL65" s="89"/>
      <c r="EM65" s="89"/>
      <c r="EN65" s="89"/>
      <c r="EO65" s="89"/>
      <c r="EP65" s="89"/>
      <c r="EQ65" s="89"/>
      <c r="ER65" s="89"/>
      <c r="ES65" s="89"/>
      <c r="ET65" s="89"/>
      <c r="EU65" s="89"/>
      <c r="EV65" s="89"/>
      <c r="EW65" s="89"/>
      <c r="EX65" s="89"/>
      <c r="EY65" s="89"/>
      <c r="EZ65" s="89"/>
      <c r="FA65" s="89"/>
      <c r="FB65" s="89"/>
      <c r="FC65" s="89"/>
      <c r="FD65" s="89"/>
      <c r="FE65" s="89"/>
      <c r="FF65" s="89"/>
      <c r="FG65" s="89"/>
      <c r="FH65" s="89"/>
      <c r="FI65" s="89"/>
      <c r="FJ65" s="89"/>
      <c r="FK65" s="89"/>
      <c r="FL65" s="89"/>
      <c r="FM65" s="89"/>
      <c r="FN65" s="89"/>
      <c r="FO65" s="89"/>
      <c r="FP65" s="89"/>
      <c r="FQ65" s="89"/>
      <c r="FR65" s="89"/>
      <c r="FS65" s="89"/>
      <c r="FT65" s="89"/>
      <c r="FU65" s="89"/>
      <c r="FV65" s="89"/>
      <c r="FW65" s="89"/>
      <c r="FX65" s="89"/>
      <c r="FY65" s="89"/>
      <c r="FZ65" s="89"/>
      <c r="GA65" s="89"/>
      <c r="GB65" s="89"/>
      <c r="GC65" s="89"/>
      <c r="GD65" s="89"/>
      <c r="GE65" s="89"/>
      <c r="GF65" s="89"/>
      <c r="GG65" s="89"/>
      <c r="GH65" s="89"/>
      <c r="GI65" s="89"/>
      <c r="GJ65" s="89"/>
      <c r="GK65" s="89"/>
      <c r="GL65" s="89"/>
      <c r="GM65" s="89"/>
      <c r="GN65" s="89"/>
      <c r="GO65" s="89"/>
      <c r="GP65" s="89"/>
      <c r="GQ65" s="89"/>
      <c r="GR65" s="89"/>
      <c r="GS65" s="89"/>
      <c r="GT65" s="89"/>
      <c r="GU65" s="89"/>
      <c r="GV65" s="89"/>
      <c r="GW65" s="89"/>
      <c r="GX65" s="89"/>
      <c r="GY65" s="89"/>
      <c r="GZ65" s="89"/>
      <c r="HA65" s="89"/>
      <c r="HB65" s="89"/>
      <c r="HC65" s="89"/>
      <c r="HD65" s="89"/>
      <c r="HE65" s="89"/>
      <c r="HF65" s="89"/>
      <c r="HG65" s="89"/>
      <c r="HH65" s="89"/>
      <c r="HI65" s="89"/>
      <c r="HJ65" s="89"/>
      <c r="HK65" s="89"/>
      <c r="HL65" s="89"/>
      <c r="HM65" s="89"/>
      <c r="HN65" s="89"/>
      <c r="HO65" s="89"/>
      <c r="HP65" s="89"/>
      <c r="HQ65" s="89"/>
      <c r="HR65" s="89"/>
      <c r="HS65" s="89"/>
      <c r="HT65" s="89"/>
      <c r="HU65" s="89"/>
      <c r="HV65" s="89"/>
      <c r="HW65" s="89"/>
      <c r="HX65" s="89"/>
      <c r="HY65" s="89"/>
      <c r="HZ65" s="89"/>
      <c r="IA65" s="89"/>
      <c r="IB65" s="89"/>
      <c r="IC65" s="89"/>
      <c r="ID65" s="89"/>
      <c r="IE65" s="89"/>
      <c r="IF65" s="89"/>
      <c r="IG65" s="89"/>
      <c r="IH65" s="89"/>
      <c r="II65" s="89"/>
      <c r="IJ65" s="89"/>
      <c r="IK65" s="89"/>
      <c r="IL65" s="89"/>
      <c r="IM65" s="89"/>
      <c r="IN65" s="89"/>
      <c r="IO65" s="89"/>
      <c r="IP65" s="89"/>
      <c r="IQ65" s="89"/>
      <c r="IR65" s="89"/>
      <c r="IS65" s="89"/>
      <c r="IT65" s="89"/>
      <c r="IU65" s="89"/>
      <c r="IV65" s="191"/>
      <c r="IW65" s="21"/>
      <c r="IX65" s="21"/>
      <c r="IY65" s="21"/>
      <c r="IZ65" s="21"/>
      <c r="JA65" s="21"/>
    </row>
    <row r="66" ht="13.8" customHeight="1" spans="1:261" s="110" customFormat="1" x14ac:dyDescent="0.25">
      <c r="A66" s="89"/>
      <c r="B66" s="90"/>
      <c r="C66" s="91"/>
      <c r="D66" s="89"/>
      <c r="E66" s="92"/>
      <c r="F66" s="91"/>
      <c r="G66" s="91"/>
      <c r="H66" s="91"/>
      <c r="I66" s="91"/>
      <c r="J66" s="91"/>
      <c r="K66" s="91"/>
      <c r="L66" s="91"/>
      <c r="M66" s="92"/>
      <c r="N66" s="91"/>
      <c r="O66" s="92"/>
      <c r="P66" s="92"/>
      <c r="Q66" s="91"/>
      <c r="R66" s="91"/>
      <c r="S66" s="91"/>
      <c r="T66" s="91"/>
      <c r="U66" s="91"/>
      <c r="V66" s="91"/>
      <c r="W66" s="91"/>
      <c r="X66" s="91"/>
      <c r="Y66" s="93"/>
      <c r="Z66" s="91"/>
      <c r="AA66" s="91"/>
      <c r="AB66" s="91"/>
      <c r="AC66" s="91"/>
      <c r="AD66" s="94"/>
      <c r="AE66" s="89"/>
      <c r="AF66" s="89"/>
      <c r="AG66" s="89"/>
      <c r="AH66" s="89"/>
      <c r="AI66" s="89"/>
      <c r="AJ66" s="89"/>
      <c r="AK66" s="89"/>
      <c r="AL66" s="89"/>
      <c r="AM66" s="89"/>
      <c r="AN66" s="89"/>
      <c r="AO66" s="89"/>
      <c r="AP66" s="95"/>
      <c r="AQ66" s="95"/>
      <c r="AR66" s="95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89"/>
      <c r="DV66" s="89"/>
      <c r="DW66" s="89"/>
      <c r="DX66" s="89"/>
      <c r="DY66" s="89"/>
      <c r="DZ66" s="89"/>
      <c r="EA66" s="89"/>
      <c r="EB66" s="89"/>
      <c r="EC66" s="89"/>
      <c r="ED66" s="89"/>
      <c r="EE66" s="89"/>
      <c r="EF66" s="89"/>
      <c r="EG66" s="89"/>
      <c r="EH66" s="89"/>
      <c r="EI66" s="89"/>
      <c r="EJ66" s="89"/>
      <c r="EK66" s="89"/>
      <c r="EL66" s="89"/>
      <c r="EM66" s="89"/>
      <c r="EN66" s="89"/>
      <c r="EO66" s="89"/>
      <c r="EP66" s="89"/>
      <c r="EQ66" s="89"/>
      <c r="ER66" s="89"/>
      <c r="ES66" s="89"/>
      <c r="ET66" s="89"/>
      <c r="EU66" s="89"/>
      <c r="EV66" s="89"/>
      <c r="EW66" s="89"/>
      <c r="EX66" s="89"/>
      <c r="EY66" s="89"/>
      <c r="EZ66" s="89"/>
      <c r="FA66" s="89"/>
      <c r="FB66" s="89"/>
      <c r="FC66" s="89"/>
      <c r="FD66" s="89"/>
      <c r="FE66" s="89"/>
      <c r="FF66" s="89"/>
      <c r="FG66" s="89"/>
      <c r="FH66" s="89"/>
      <c r="FI66" s="89"/>
      <c r="FJ66" s="89"/>
      <c r="FK66" s="89"/>
      <c r="FL66" s="89"/>
      <c r="FM66" s="89"/>
      <c r="FN66" s="89"/>
      <c r="FO66" s="89"/>
      <c r="FP66" s="89"/>
      <c r="FQ66" s="89"/>
      <c r="FR66" s="89"/>
      <c r="FS66" s="89"/>
      <c r="FT66" s="89"/>
      <c r="FU66" s="89"/>
      <c r="FV66" s="89"/>
      <c r="FW66" s="89"/>
      <c r="FX66" s="89"/>
      <c r="FY66" s="89"/>
      <c r="FZ66" s="89"/>
      <c r="GA66" s="89"/>
      <c r="GB66" s="89"/>
      <c r="GC66" s="89"/>
      <c r="GD66" s="89"/>
      <c r="GE66" s="89"/>
      <c r="GF66" s="89"/>
      <c r="GG66" s="89"/>
      <c r="GH66" s="89"/>
      <c r="GI66" s="89"/>
      <c r="GJ66" s="89"/>
      <c r="GK66" s="89"/>
      <c r="GL66" s="89"/>
      <c r="GM66" s="89"/>
      <c r="GN66" s="89"/>
      <c r="GO66" s="89"/>
      <c r="GP66" s="89"/>
      <c r="GQ66" s="89"/>
      <c r="GR66" s="89"/>
      <c r="GS66" s="89"/>
      <c r="GT66" s="89"/>
      <c r="GU66" s="89"/>
      <c r="GV66" s="89"/>
      <c r="GW66" s="89"/>
      <c r="GX66" s="89"/>
      <c r="GY66" s="89"/>
      <c r="GZ66" s="89"/>
      <c r="HA66" s="89"/>
      <c r="HB66" s="89"/>
      <c r="HC66" s="89"/>
      <c r="HD66" s="89"/>
      <c r="HE66" s="89"/>
      <c r="HF66" s="89"/>
      <c r="HG66" s="89"/>
      <c r="HH66" s="89"/>
      <c r="HI66" s="89"/>
      <c r="HJ66" s="89"/>
      <c r="HK66" s="89"/>
      <c r="HL66" s="89"/>
      <c r="HM66" s="89"/>
      <c r="HN66" s="89"/>
      <c r="HO66" s="89"/>
      <c r="HP66" s="89"/>
      <c r="HQ66" s="89"/>
      <c r="HR66" s="89"/>
      <c r="HS66" s="89"/>
      <c r="HT66" s="89"/>
      <c r="HU66" s="89"/>
      <c r="HV66" s="89"/>
      <c r="HW66" s="89"/>
      <c r="HX66" s="89"/>
      <c r="HY66" s="89"/>
      <c r="HZ66" s="89"/>
      <c r="IA66" s="89"/>
      <c r="IB66" s="89"/>
      <c r="IC66" s="89"/>
      <c r="ID66" s="89"/>
      <c r="IE66" s="89"/>
      <c r="IF66" s="89"/>
      <c r="IG66" s="89"/>
      <c r="IH66" s="89"/>
      <c r="II66" s="89"/>
      <c r="IJ66" s="89"/>
      <c r="IK66" s="89"/>
      <c r="IL66" s="89"/>
      <c r="IM66" s="89"/>
      <c r="IN66" s="89"/>
      <c r="IO66" s="89"/>
      <c r="IP66" s="89"/>
      <c r="IQ66" s="89"/>
      <c r="IR66" s="89"/>
      <c r="IS66" s="89"/>
      <c r="IT66" s="89"/>
      <c r="IU66" s="89"/>
      <c r="IV66" s="191"/>
      <c r="IW66" s="21"/>
      <c r="IX66" s="21"/>
      <c r="IY66" s="21"/>
      <c r="IZ66" s="21"/>
      <c r="JA66" s="21"/>
    </row>
    <row r="67" ht="13.8" customHeight="1" spans="1:261" s="191" customFormat="1" x14ac:dyDescent="0.25">
      <c r="A67" s="89"/>
      <c r="B67" s="90"/>
      <c r="C67" s="91"/>
      <c r="D67" s="89"/>
      <c r="E67" s="92"/>
      <c r="F67" s="91"/>
      <c r="G67" s="91"/>
      <c r="H67" s="91"/>
      <c r="I67" s="91"/>
      <c r="J67" s="91"/>
      <c r="K67" s="91"/>
      <c r="L67" s="91"/>
      <c r="M67" s="92"/>
      <c r="N67" s="91"/>
      <c r="O67" s="92"/>
      <c r="P67" s="92"/>
      <c r="Q67" s="91"/>
      <c r="R67" s="91"/>
      <c r="S67" s="91"/>
      <c r="T67" s="91"/>
      <c r="U67" s="91"/>
      <c r="V67" s="91"/>
      <c r="W67" s="91"/>
      <c r="X67" s="91"/>
      <c r="Y67" s="93"/>
      <c r="Z67" s="91"/>
      <c r="AA67" s="91"/>
      <c r="AB67" s="91"/>
      <c r="AC67" s="91"/>
      <c r="AD67" s="94"/>
      <c r="AE67" s="89"/>
      <c r="AF67" s="89"/>
      <c r="AG67" s="89"/>
      <c r="AH67" s="89"/>
      <c r="AI67" s="89"/>
      <c r="AJ67" s="89"/>
      <c r="AK67" s="89"/>
      <c r="AL67" s="89"/>
      <c r="AM67" s="89"/>
      <c r="AN67" s="89"/>
      <c r="AO67" s="89"/>
      <c r="AP67" s="95"/>
      <c r="AQ67" s="95"/>
      <c r="AR67" s="95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89"/>
      <c r="BL67" s="89"/>
      <c r="BM67" s="89"/>
      <c r="BN67" s="89"/>
      <c r="BO67" s="89"/>
      <c r="BP67" s="89"/>
      <c r="BQ67" s="89"/>
      <c r="BR67" s="89"/>
      <c r="BS67" s="89"/>
      <c r="BT67" s="89"/>
      <c r="BU67" s="89"/>
      <c r="BV67" s="89"/>
      <c r="BW67" s="89"/>
      <c r="BX67" s="89"/>
      <c r="BY67" s="89"/>
      <c r="BZ67" s="89"/>
      <c r="CA67" s="89"/>
      <c r="CB67" s="89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  <c r="CU67" s="89"/>
      <c r="CV67" s="89"/>
      <c r="CW67" s="89"/>
      <c r="CX67" s="89"/>
      <c r="CY67" s="89"/>
      <c r="CZ67" s="89"/>
      <c r="DA67" s="89"/>
      <c r="DB67" s="89"/>
      <c r="DC67" s="89"/>
      <c r="DD67" s="89"/>
      <c r="DE67" s="89"/>
      <c r="DF67" s="89"/>
      <c r="DG67" s="89"/>
      <c r="DH67" s="89"/>
      <c r="DI67" s="89"/>
      <c r="DJ67" s="89"/>
      <c r="DK67" s="89"/>
      <c r="DL67" s="89"/>
      <c r="DM67" s="89"/>
      <c r="DN67" s="89"/>
      <c r="DO67" s="89"/>
      <c r="DP67" s="89"/>
      <c r="DQ67" s="89"/>
      <c r="DR67" s="89"/>
      <c r="DS67" s="89"/>
      <c r="DT67" s="89"/>
      <c r="DU67" s="89"/>
      <c r="DV67" s="89"/>
      <c r="DW67" s="89"/>
      <c r="DX67" s="89"/>
      <c r="DY67" s="89"/>
      <c r="DZ67" s="89"/>
      <c r="EA67" s="89"/>
      <c r="EB67" s="89"/>
      <c r="EC67" s="89"/>
      <c r="ED67" s="89"/>
      <c r="EE67" s="89"/>
      <c r="EF67" s="89"/>
      <c r="EG67" s="89"/>
      <c r="EH67" s="89"/>
      <c r="EI67" s="89"/>
      <c r="EJ67" s="89"/>
      <c r="EK67" s="89"/>
      <c r="EL67" s="89"/>
      <c r="EM67" s="89"/>
      <c r="EN67" s="89"/>
      <c r="EO67" s="89"/>
      <c r="EP67" s="89"/>
      <c r="EQ67" s="89"/>
      <c r="ER67" s="89"/>
      <c r="ES67" s="89"/>
      <c r="ET67" s="89"/>
      <c r="EU67" s="89"/>
      <c r="EV67" s="89"/>
      <c r="EW67" s="89"/>
      <c r="EX67" s="89"/>
      <c r="EY67" s="89"/>
      <c r="EZ67" s="89"/>
      <c r="FA67" s="89"/>
      <c r="FB67" s="89"/>
      <c r="FC67" s="89"/>
      <c r="FD67" s="89"/>
      <c r="FE67" s="89"/>
      <c r="FF67" s="89"/>
      <c r="FG67" s="89"/>
      <c r="FH67" s="89"/>
      <c r="FI67" s="89"/>
      <c r="FJ67" s="89"/>
      <c r="FK67" s="89"/>
      <c r="FL67" s="89"/>
      <c r="FM67" s="89"/>
      <c r="FN67" s="89"/>
      <c r="FO67" s="89"/>
      <c r="FP67" s="89"/>
      <c r="FQ67" s="89"/>
      <c r="FR67" s="89"/>
      <c r="FS67" s="89"/>
      <c r="FT67" s="89"/>
      <c r="FU67" s="89"/>
      <c r="FV67" s="89"/>
      <c r="FW67" s="89"/>
      <c r="FX67" s="89"/>
      <c r="FY67" s="89"/>
      <c r="FZ67" s="89"/>
      <c r="GA67" s="89"/>
      <c r="GB67" s="89"/>
      <c r="GC67" s="89"/>
      <c r="GD67" s="89"/>
      <c r="GE67" s="89"/>
      <c r="GF67" s="89"/>
      <c r="GG67" s="89"/>
      <c r="GH67" s="89"/>
      <c r="GI67" s="89"/>
      <c r="GJ67" s="89"/>
      <c r="GK67" s="89"/>
      <c r="GL67" s="89"/>
      <c r="GM67" s="89"/>
      <c r="GN67" s="89"/>
      <c r="GO67" s="89"/>
      <c r="GP67" s="89"/>
      <c r="GQ67" s="89"/>
      <c r="GR67" s="89"/>
      <c r="GS67" s="89"/>
      <c r="GT67" s="89"/>
      <c r="GU67" s="89"/>
      <c r="GV67" s="89"/>
      <c r="GW67" s="89"/>
      <c r="GX67" s="89"/>
      <c r="GY67" s="89"/>
      <c r="GZ67" s="89"/>
      <c r="HA67" s="89"/>
      <c r="HB67" s="89"/>
      <c r="HC67" s="89"/>
      <c r="HD67" s="89"/>
      <c r="HE67" s="89"/>
      <c r="HF67" s="89"/>
      <c r="HG67" s="89"/>
      <c r="HH67" s="89"/>
      <c r="HI67" s="89"/>
      <c r="HJ67" s="89"/>
      <c r="HK67" s="89"/>
      <c r="HL67" s="89"/>
      <c r="HM67" s="89"/>
      <c r="HN67" s="89"/>
      <c r="HO67" s="89"/>
      <c r="HP67" s="89"/>
      <c r="HQ67" s="89"/>
      <c r="HR67" s="89"/>
      <c r="HS67" s="89"/>
      <c r="HT67" s="89"/>
      <c r="HU67" s="89"/>
      <c r="HV67" s="89"/>
      <c r="HW67" s="89"/>
      <c r="HX67" s="89"/>
      <c r="HY67" s="89"/>
      <c r="HZ67" s="89"/>
      <c r="IA67" s="89"/>
      <c r="IB67" s="89"/>
      <c r="IC67" s="89"/>
      <c r="ID67" s="89"/>
      <c r="IE67" s="89"/>
      <c r="IF67" s="89"/>
      <c r="IG67" s="89"/>
      <c r="IH67" s="89"/>
      <c r="II67" s="89"/>
      <c r="IJ67" s="89"/>
      <c r="IK67" s="89"/>
      <c r="IL67" s="89"/>
      <c r="IM67" s="89"/>
      <c r="IN67" s="89"/>
      <c r="IO67" s="89"/>
      <c r="IP67" s="89"/>
      <c r="IQ67" s="89"/>
      <c r="IR67" s="89"/>
      <c r="IS67" s="89"/>
      <c r="IT67" s="89"/>
      <c r="IU67" s="89"/>
      <c r="IW67" s="21"/>
      <c r="IX67" s="21"/>
      <c r="IY67" s="21"/>
      <c r="IZ67" s="21"/>
      <c r="JA67" s="21"/>
    </row>
    <row r="68" ht="13.8" customHeight="1" spans="1:261" s="191" customFormat="1" x14ac:dyDescent="0.25">
      <c r="A68" s="89"/>
      <c r="B68" s="90"/>
      <c r="C68" s="91"/>
      <c r="D68" s="89"/>
      <c r="E68" s="92"/>
      <c r="F68" s="91"/>
      <c r="G68" s="91"/>
      <c r="H68" s="91"/>
      <c r="I68" s="91"/>
      <c r="J68" s="91"/>
      <c r="K68" s="91"/>
      <c r="L68" s="91"/>
      <c r="M68" s="92"/>
      <c r="N68" s="91"/>
      <c r="O68" s="92"/>
      <c r="P68" s="92"/>
      <c r="Q68" s="91"/>
      <c r="R68" s="91"/>
      <c r="S68" s="91"/>
      <c r="T68" s="91"/>
      <c r="U68" s="91"/>
      <c r="V68" s="91"/>
      <c r="W68" s="91"/>
      <c r="X68" s="91"/>
      <c r="Y68" s="93"/>
      <c r="Z68" s="91"/>
      <c r="AA68" s="91"/>
      <c r="AB68" s="91"/>
      <c r="AC68" s="91"/>
      <c r="AD68" s="94"/>
      <c r="AE68" s="89"/>
      <c r="AF68" s="89"/>
      <c r="AG68" s="89"/>
      <c r="AH68" s="89"/>
      <c r="AI68" s="89"/>
      <c r="AJ68" s="89"/>
      <c r="AK68" s="89"/>
      <c r="AL68" s="89"/>
      <c r="AM68" s="89"/>
      <c r="AN68" s="89"/>
      <c r="AO68" s="89"/>
      <c r="AP68" s="95"/>
      <c r="AQ68" s="95"/>
      <c r="AR68" s="95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/>
      <c r="BJ68" s="89"/>
      <c r="BK68" s="89"/>
      <c r="BL68" s="89"/>
      <c r="BM68" s="89"/>
      <c r="BN68" s="89"/>
      <c r="BO68" s="89"/>
      <c r="BP68" s="89"/>
      <c r="BQ68" s="89"/>
      <c r="BR68" s="89"/>
      <c r="BS68" s="89"/>
      <c r="BT68" s="89"/>
      <c r="BU68" s="89"/>
      <c r="BV68" s="89"/>
      <c r="BW68" s="89"/>
      <c r="BX68" s="89"/>
      <c r="BY68" s="89"/>
      <c r="BZ68" s="89"/>
      <c r="CA68" s="89"/>
      <c r="CB68" s="89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  <c r="CU68" s="89"/>
      <c r="CV68" s="89"/>
      <c r="CW68" s="89"/>
      <c r="CX68" s="89"/>
      <c r="CY68" s="89"/>
      <c r="CZ68" s="89"/>
      <c r="DA68" s="89"/>
      <c r="DB68" s="89"/>
      <c r="DC68" s="89"/>
      <c r="DD68" s="89"/>
      <c r="DE68" s="89"/>
      <c r="DF68" s="89"/>
      <c r="DG68" s="89"/>
      <c r="DH68" s="89"/>
      <c r="DI68" s="89"/>
      <c r="DJ68" s="89"/>
      <c r="DK68" s="89"/>
      <c r="DL68" s="89"/>
      <c r="DM68" s="89"/>
      <c r="DN68" s="89"/>
      <c r="DO68" s="89"/>
      <c r="DP68" s="89"/>
      <c r="DQ68" s="89"/>
      <c r="DR68" s="89"/>
      <c r="DS68" s="89"/>
      <c r="DT68" s="89"/>
      <c r="DU68" s="89"/>
      <c r="DV68" s="89"/>
      <c r="DW68" s="89"/>
      <c r="DX68" s="89"/>
      <c r="DY68" s="89"/>
      <c r="DZ68" s="89"/>
      <c r="EA68" s="89"/>
      <c r="EB68" s="89"/>
      <c r="EC68" s="89"/>
      <c r="ED68" s="89"/>
      <c r="EE68" s="89"/>
      <c r="EF68" s="89"/>
      <c r="EG68" s="89"/>
      <c r="EH68" s="89"/>
      <c r="EI68" s="89"/>
      <c r="EJ68" s="89"/>
      <c r="EK68" s="89"/>
      <c r="EL68" s="89"/>
      <c r="EM68" s="89"/>
      <c r="EN68" s="89"/>
      <c r="EO68" s="89"/>
      <c r="EP68" s="89"/>
      <c r="EQ68" s="89"/>
      <c r="ER68" s="89"/>
      <c r="ES68" s="89"/>
      <c r="ET68" s="89"/>
      <c r="EU68" s="89"/>
      <c r="EV68" s="89"/>
      <c r="EW68" s="89"/>
      <c r="EX68" s="89"/>
      <c r="EY68" s="89"/>
      <c r="EZ68" s="89"/>
      <c r="FA68" s="89"/>
      <c r="FB68" s="89"/>
      <c r="FC68" s="89"/>
      <c r="FD68" s="89"/>
      <c r="FE68" s="89"/>
      <c r="FF68" s="89"/>
      <c r="FG68" s="89"/>
      <c r="FH68" s="89"/>
      <c r="FI68" s="89"/>
      <c r="FJ68" s="89"/>
      <c r="FK68" s="89"/>
      <c r="FL68" s="89"/>
      <c r="FM68" s="89"/>
      <c r="FN68" s="89"/>
      <c r="FO68" s="89"/>
      <c r="FP68" s="89"/>
      <c r="FQ68" s="89"/>
      <c r="FR68" s="89"/>
      <c r="FS68" s="89"/>
      <c r="FT68" s="89"/>
      <c r="FU68" s="89"/>
      <c r="FV68" s="89"/>
      <c r="FW68" s="89"/>
      <c r="FX68" s="89"/>
      <c r="FY68" s="89"/>
      <c r="FZ68" s="89"/>
      <c r="GA68" s="89"/>
      <c r="GB68" s="89"/>
      <c r="GC68" s="89"/>
      <c r="GD68" s="89"/>
      <c r="GE68" s="89"/>
      <c r="GF68" s="89"/>
      <c r="GG68" s="89"/>
      <c r="GH68" s="89"/>
      <c r="GI68" s="89"/>
      <c r="GJ68" s="89"/>
      <c r="GK68" s="89"/>
      <c r="GL68" s="89"/>
      <c r="GM68" s="89"/>
      <c r="GN68" s="89"/>
      <c r="GO68" s="89"/>
      <c r="GP68" s="89"/>
      <c r="GQ68" s="89"/>
      <c r="GR68" s="89"/>
      <c r="GS68" s="89"/>
      <c r="GT68" s="89"/>
      <c r="GU68" s="89"/>
      <c r="GV68" s="89"/>
      <c r="GW68" s="89"/>
      <c r="GX68" s="89"/>
      <c r="GY68" s="89"/>
      <c r="GZ68" s="89"/>
      <c r="HA68" s="89"/>
      <c r="HB68" s="89"/>
      <c r="HC68" s="89"/>
      <c r="HD68" s="89"/>
      <c r="HE68" s="89"/>
      <c r="HF68" s="89"/>
      <c r="HG68" s="89"/>
      <c r="HH68" s="89"/>
      <c r="HI68" s="89"/>
      <c r="HJ68" s="89"/>
      <c r="HK68" s="89"/>
      <c r="HL68" s="89"/>
      <c r="HM68" s="89"/>
      <c r="HN68" s="89"/>
      <c r="HO68" s="89"/>
      <c r="HP68" s="89"/>
      <c r="HQ68" s="89"/>
      <c r="HR68" s="89"/>
      <c r="HS68" s="89"/>
      <c r="HT68" s="89"/>
      <c r="HU68" s="89"/>
      <c r="HV68" s="89"/>
      <c r="HW68" s="89"/>
      <c r="HX68" s="89"/>
      <c r="HY68" s="89"/>
      <c r="HZ68" s="89"/>
      <c r="IA68" s="89"/>
      <c r="IB68" s="89"/>
      <c r="IC68" s="89"/>
      <c r="ID68" s="89"/>
      <c r="IE68" s="89"/>
      <c r="IF68" s="89"/>
      <c r="IG68" s="89"/>
      <c r="IH68" s="89"/>
      <c r="II68" s="89"/>
      <c r="IJ68" s="89"/>
      <c r="IK68" s="89"/>
      <c r="IL68" s="89"/>
      <c r="IM68" s="89"/>
      <c r="IN68" s="89"/>
      <c r="IO68" s="89"/>
      <c r="IP68" s="89"/>
      <c r="IQ68" s="89"/>
      <c r="IR68" s="89"/>
      <c r="IS68" s="89"/>
      <c r="IT68" s="89"/>
      <c r="IU68" s="89"/>
      <c r="IW68" s="21"/>
      <c r="IX68" s="21"/>
      <c r="IY68" s="21"/>
      <c r="IZ68" s="21"/>
      <c r="JA68" s="21"/>
    </row>
    <row r="69" ht="13.8" customHeight="1" spans="1:261" s="191" customFormat="1" x14ac:dyDescent="0.25">
      <c r="A69" s="89"/>
      <c r="B69" s="90"/>
      <c r="C69" s="91"/>
      <c r="D69" s="89"/>
      <c r="E69" s="92"/>
      <c r="F69" s="91"/>
      <c r="G69" s="91"/>
      <c r="H69" s="91"/>
      <c r="I69" s="91"/>
      <c r="J69" s="91"/>
      <c r="K69" s="91"/>
      <c r="L69" s="91"/>
      <c r="M69" s="92"/>
      <c r="N69" s="91"/>
      <c r="O69" s="92"/>
      <c r="P69" s="92"/>
      <c r="Q69" s="91"/>
      <c r="R69" s="91"/>
      <c r="S69" s="91"/>
      <c r="T69" s="91"/>
      <c r="U69" s="91"/>
      <c r="V69" s="91"/>
      <c r="W69" s="91"/>
      <c r="X69" s="91"/>
      <c r="Y69" s="93"/>
      <c r="Z69" s="91"/>
      <c r="AA69" s="91"/>
      <c r="AB69" s="91"/>
      <c r="AC69" s="91"/>
      <c r="AD69" s="94"/>
      <c r="AE69" s="89"/>
      <c r="AF69" s="89"/>
      <c r="AG69" s="89"/>
      <c r="AH69" s="89"/>
      <c r="AI69" s="89"/>
      <c r="AJ69" s="89"/>
      <c r="AK69" s="89"/>
      <c r="AL69" s="89"/>
      <c r="AM69" s="89"/>
      <c r="AN69" s="89"/>
      <c r="AO69" s="89"/>
      <c r="AP69" s="95"/>
      <c r="AQ69" s="95"/>
      <c r="AR69" s="95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89"/>
      <c r="DV69" s="89"/>
      <c r="DW69" s="89"/>
      <c r="DX69" s="89"/>
      <c r="DY69" s="89"/>
      <c r="DZ69" s="89"/>
      <c r="EA69" s="89"/>
      <c r="EB69" s="89"/>
      <c r="EC69" s="89"/>
      <c r="ED69" s="89"/>
      <c r="EE69" s="89"/>
      <c r="EF69" s="89"/>
      <c r="EG69" s="89"/>
      <c r="EH69" s="89"/>
      <c r="EI69" s="89"/>
      <c r="EJ69" s="89"/>
      <c r="EK69" s="89"/>
      <c r="EL69" s="89"/>
      <c r="EM69" s="89"/>
      <c r="EN69" s="89"/>
      <c r="EO69" s="89"/>
      <c r="EP69" s="89"/>
      <c r="EQ69" s="89"/>
      <c r="ER69" s="89"/>
      <c r="ES69" s="89"/>
      <c r="ET69" s="89"/>
      <c r="EU69" s="89"/>
      <c r="EV69" s="89"/>
      <c r="EW69" s="89"/>
      <c r="EX69" s="89"/>
      <c r="EY69" s="89"/>
      <c r="EZ69" s="89"/>
      <c r="FA69" s="89"/>
      <c r="FB69" s="89"/>
      <c r="FC69" s="89"/>
      <c r="FD69" s="89"/>
      <c r="FE69" s="89"/>
      <c r="FF69" s="89"/>
      <c r="FG69" s="89"/>
      <c r="FH69" s="89"/>
      <c r="FI69" s="89"/>
      <c r="FJ69" s="89"/>
      <c r="FK69" s="89"/>
      <c r="FL69" s="89"/>
      <c r="FM69" s="89"/>
      <c r="FN69" s="89"/>
      <c r="FO69" s="89"/>
      <c r="FP69" s="89"/>
      <c r="FQ69" s="89"/>
      <c r="FR69" s="89"/>
      <c r="FS69" s="89"/>
      <c r="FT69" s="89"/>
      <c r="FU69" s="89"/>
      <c r="FV69" s="89"/>
      <c r="FW69" s="89"/>
      <c r="FX69" s="89"/>
      <c r="FY69" s="89"/>
      <c r="FZ69" s="89"/>
      <c r="GA69" s="89"/>
      <c r="GB69" s="89"/>
      <c r="GC69" s="89"/>
      <c r="GD69" s="89"/>
      <c r="GE69" s="89"/>
      <c r="GF69" s="89"/>
      <c r="GG69" s="89"/>
      <c r="GH69" s="89"/>
      <c r="GI69" s="89"/>
      <c r="GJ69" s="89"/>
      <c r="GK69" s="89"/>
      <c r="GL69" s="89"/>
      <c r="GM69" s="89"/>
      <c r="GN69" s="89"/>
      <c r="GO69" s="89"/>
      <c r="GP69" s="89"/>
      <c r="GQ69" s="89"/>
      <c r="GR69" s="89"/>
      <c r="GS69" s="89"/>
      <c r="GT69" s="89"/>
      <c r="GU69" s="89"/>
      <c r="GV69" s="89"/>
      <c r="GW69" s="89"/>
      <c r="GX69" s="89"/>
      <c r="GY69" s="89"/>
      <c r="GZ69" s="89"/>
      <c r="HA69" s="89"/>
      <c r="HB69" s="89"/>
      <c r="HC69" s="89"/>
      <c r="HD69" s="89"/>
      <c r="HE69" s="89"/>
      <c r="HF69" s="89"/>
      <c r="HG69" s="89"/>
      <c r="HH69" s="89"/>
      <c r="HI69" s="89"/>
      <c r="HJ69" s="89"/>
      <c r="HK69" s="89"/>
      <c r="HL69" s="89"/>
      <c r="HM69" s="89"/>
      <c r="HN69" s="89"/>
      <c r="HO69" s="89"/>
      <c r="HP69" s="89"/>
      <c r="HQ69" s="89"/>
      <c r="HR69" s="89"/>
      <c r="HS69" s="89"/>
      <c r="HT69" s="89"/>
      <c r="HU69" s="89"/>
      <c r="HV69" s="89"/>
      <c r="HW69" s="89"/>
      <c r="HX69" s="89"/>
      <c r="HY69" s="89"/>
      <c r="HZ69" s="89"/>
      <c r="IA69" s="89"/>
      <c r="IB69" s="89"/>
      <c r="IC69" s="89"/>
      <c r="ID69" s="89"/>
      <c r="IE69" s="89"/>
      <c r="IF69" s="89"/>
      <c r="IG69" s="89"/>
      <c r="IH69" s="89"/>
      <c r="II69" s="89"/>
      <c r="IJ69" s="89"/>
      <c r="IK69" s="89"/>
      <c r="IL69" s="89"/>
      <c r="IM69" s="89"/>
      <c r="IN69" s="89"/>
      <c r="IO69" s="89"/>
      <c r="IP69" s="89"/>
      <c r="IQ69" s="89"/>
      <c r="IR69" s="89"/>
      <c r="IS69" s="89"/>
      <c r="IT69" s="89"/>
      <c r="IU69" s="89"/>
      <c r="IW69" s="21"/>
      <c r="IX69" s="21"/>
      <c r="IY69" s="21"/>
      <c r="IZ69" s="21"/>
      <c r="JA69" s="21"/>
    </row>
    <row r="70" ht="13.8" customHeight="1" spans="1:261" s="191" customFormat="1" x14ac:dyDescent="0.25">
      <c r="A70" s="89"/>
      <c r="B70" s="90"/>
      <c r="C70" s="91"/>
      <c r="D70" s="89"/>
      <c r="E70" s="92"/>
      <c r="F70" s="91"/>
      <c r="G70" s="91"/>
      <c r="H70" s="91"/>
      <c r="I70" s="91"/>
      <c r="J70" s="91"/>
      <c r="K70" s="91"/>
      <c r="L70" s="91"/>
      <c r="M70" s="92"/>
      <c r="N70" s="91"/>
      <c r="O70" s="92"/>
      <c r="P70" s="92"/>
      <c r="Q70" s="91"/>
      <c r="R70" s="91"/>
      <c r="S70" s="91"/>
      <c r="T70" s="91"/>
      <c r="U70" s="91"/>
      <c r="V70" s="91"/>
      <c r="W70" s="91"/>
      <c r="X70" s="91"/>
      <c r="Y70" s="93"/>
      <c r="Z70" s="91"/>
      <c r="AA70" s="91"/>
      <c r="AB70" s="91"/>
      <c r="AC70" s="91"/>
      <c r="AD70" s="94"/>
      <c r="AE70" s="89"/>
      <c r="AF70" s="89"/>
      <c r="AG70" s="89"/>
      <c r="AH70" s="89"/>
      <c r="AI70" s="89"/>
      <c r="AJ70" s="89"/>
      <c r="AK70" s="89"/>
      <c r="AL70" s="89"/>
      <c r="AM70" s="89"/>
      <c r="AN70" s="89"/>
      <c r="AO70" s="89"/>
      <c r="AP70" s="95"/>
      <c r="AQ70" s="95"/>
      <c r="AR70" s="95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  <c r="CU70" s="89"/>
      <c r="CV70" s="89"/>
      <c r="CW70" s="89"/>
      <c r="CX70" s="89"/>
      <c r="CY70" s="89"/>
      <c r="CZ70" s="89"/>
      <c r="DA70" s="89"/>
      <c r="DB70" s="89"/>
      <c r="DC70" s="89"/>
      <c r="DD70" s="89"/>
      <c r="DE70" s="89"/>
      <c r="DF70" s="89"/>
      <c r="DG70" s="89"/>
      <c r="DH70" s="89"/>
      <c r="DI70" s="89"/>
      <c r="DJ70" s="89"/>
      <c r="DK70" s="89"/>
      <c r="DL70" s="89"/>
      <c r="DM70" s="89"/>
      <c r="DN70" s="89"/>
      <c r="DO70" s="89"/>
      <c r="DP70" s="89"/>
      <c r="DQ70" s="89"/>
      <c r="DR70" s="89"/>
      <c r="DS70" s="89"/>
      <c r="DT70" s="89"/>
      <c r="DU70" s="89"/>
      <c r="DV70" s="89"/>
      <c r="DW70" s="89"/>
      <c r="DX70" s="89"/>
      <c r="DY70" s="89"/>
      <c r="DZ70" s="89"/>
      <c r="EA70" s="89"/>
      <c r="EB70" s="89"/>
      <c r="EC70" s="89"/>
      <c r="ED70" s="89"/>
      <c r="EE70" s="89"/>
      <c r="EF70" s="89"/>
      <c r="EG70" s="89"/>
      <c r="EH70" s="89"/>
      <c r="EI70" s="89"/>
      <c r="EJ70" s="89"/>
      <c r="EK70" s="89"/>
      <c r="EL70" s="89"/>
      <c r="EM70" s="89"/>
      <c r="EN70" s="89"/>
      <c r="EO70" s="89"/>
      <c r="EP70" s="89"/>
      <c r="EQ70" s="89"/>
      <c r="ER70" s="89"/>
      <c r="ES70" s="89"/>
      <c r="ET70" s="89"/>
      <c r="EU70" s="89"/>
      <c r="EV70" s="89"/>
      <c r="EW70" s="89"/>
      <c r="EX70" s="89"/>
      <c r="EY70" s="89"/>
      <c r="EZ70" s="89"/>
      <c r="FA70" s="89"/>
      <c r="FB70" s="89"/>
      <c r="FC70" s="89"/>
      <c r="FD70" s="89"/>
      <c r="FE70" s="89"/>
      <c r="FF70" s="89"/>
      <c r="FG70" s="89"/>
      <c r="FH70" s="89"/>
      <c r="FI70" s="89"/>
      <c r="FJ70" s="89"/>
      <c r="FK70" s="89"/>
      <c r="FL70" s="89"/>
      <c r="FM70" s="89"/>
      <c r="FN70" s="89"/>
      <c r="FO70" s="89"/>
      <c r="FP70" s="89"/>
      <c r="FQ70" s="89"/>
      <c r="FR70" s="89"/>
      <c r="FS70" s="89"/>
      <c r="FT70" s="89"/>
      <c r="FU70" s="89"/>
      <c r="FV70" s="89"/>
      <c r="FW70" s="89"/>
      <c r="FX70" s="89"/>
      <c r="FY70" s="89"/>
      <c r="FZ70" s="89"/>
      <c r="GA70" s="89"/>
      <c r="GB70" s="89"/>
      <c r="GC70" s="89"/>
      <c r="GD70" s="89"/>
      <c r="GE70" s="89"/>
      <c r="GF70" s="89"/>
      <c r="GG70" s="89"/>
      <c r="GH70" s="89"/>
      <c r="GI70" s="89"/>
      <c r="GJ70" s="89"/>
      <c r="GK70" s="89"/>
      <c r="GL70" s="89"/>
      <c r="GM70" s="89"/>
      <c r="GN70" s="89"/>
      <c r="GO70" s="89"/>
      <c r="GP70" s="89"/>
      <c r="GQ70" s="89"/>
      <c r="GR70" s="89"/>
      <c r="GS70" s="89"/>
      <c r="GT70" s="89"/>
      <c r="GU70" s="89"/>
      <c r="GV70" s="89"/>
      <c r="GW70" s="89"/>
      <c r="GX70" s="89"/>
      <c r="GY70" s="89"/>
      <c r="GZ70" s="89"/>
      <c r="HA70" s="89"/>
      <c r="HB70" s="89"/>
      <c r="HC70" s="89"/>
      <c r="HD70" s="89"/>
      <c r="HE70" s="89"/>
      <c r="HF70" s="89"/>
      <c r="HG70" s="89"/>
      <c r="HH70" s="89"/>
      <c r="HI70" s="89"/>
      <c r="HJ70" s="89"/>
      <c r="HK70" s="89"/>
      <c r="HL70" s="89"/>
      <c r="HM70" s="89"/>
      <c r="HN70" s="89"/>
      <c r="HO70" s="89"/>
      <c r="HP70" s="89"/>
      <c r="HQ70" s="89"/>
      <c r="HR70" s="89"/>
      <c r="HS70" s="89"/>
      <c r="HT70" s="89"/>
      <c r="HU70" s="89"/>
      <c r="HV70" s="89"/>
      <c r="HW70" s="89"/>
      <c r="HX70" s="89"/>
      <c r="HY70" s="89"/>
      <c r="HZ70" s="89"/>
      <c r="IA70" s="89"/>
      <c r="IB70" s="89"/>
      <c r="IC70" s="89"/>
      <c r="ID70" s="89"/>
      <c r="IE70" s="89"/>
      <c r="IF70" s="89"/>
      <c r="IG70" s="89"/>
      <c r="IH70" s="89"/>
      <c r="II70" s="89"/>
      <c r="IJ70" s="89"/>
      <c r="IK70" s="89"/>
      <c r="IL70" s="89"/>
      <c r="IM70" s="89"/>
      <c r="IN70" s="89"/>
      <c r="IO70" s="89"/>
      <c r="IP70" s="89"/>
      <c r="IQ70" s="89"/>
      <c r="IR70" s="89"/>
      <c r="IS70" s="89"/>
      <c r="IT70" s="89"/>
      <c r="IU70" s="89"/>
      <c r="IW70" s="21"/>
      <c r="IX70" s="21"/>
      <c r="IY70" s="21"/>
      <c r="IZ70" s="21"/>
      <c r="JA70" s="21"/>
    </row>
    <row r="71" ht="13.8" customHeight="1" spans="1:261" s="190" customFormat="1" x14ac:dyDescent="0.25">
      <c r="A71" s="89"/>
      <c r="B71" s="90"/>
      <c r="C71" s="91"/>
      <c r="D71" s="89"/>
      <c r="E71" s="92"/>
      <c r="F71" s="91"/>
      <c r="G71" s="91"/>
      <c r="H71" s="91"/>
      <c r="I71" s="91"/>
      <c r="J71" s="91"/>
      <c r="K71" s="91"/>
      <c r="L71" s="91"/>
      <c r="M71" s="92"/>
      <c r="N71" s="91"/>
      <c r="O71" s="92"/>
      <c r="P71" s="92"/>
      <c r="Q71" s="91"/>
      <c r="R71" s="91"/>
      <c r="S71" s="91"/>
      <c r="T71" s="91"/>
      <c r="U71" s="91"/>
      <c r="V71" s="91"/>
      <c r="W71" s="91"/>
      <c r="X71" s="91"/>
      <c r="Y71" s="93"/>
      <c r="Z71" s="91"/>
      <c r="AA71" s="91"/>
      <c r="AB71" s="91"/>
      <c r="AC71" s="91"/>
      <c r="AD71" s="94"/>
      <c r="AE71" s="89"/>
      <c r="AF71" s="89"/>
      <c r="AG71" s="89"/>
      <c r="AH71" s="89"/>
      <c r="AI71" s="89"/>
      <c r="AJ71" s="89"/>
      <c r="AK71" s="89"/>
      <c r="AL71" s="89"/>
      <c r="AM71" s="89"/>
      <c r="AN71" s="89"/>
      <c r="AO71" s="89"/>
      <c r="AP71" s="95"/>
      <c r="AQ71" s="95"/>
      <c r="AR71" s="95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  <c r="BO71" s="89"/>
      <c r="BP71" s="89"/>
      <c r="BQ71" s="89"/>
      <c r="BR71" s="89"/>
      <c r="BS71" s="89"/>
      <c r="BT71" s="89"/>
      <c r="BU71" s="89"/>
      <c r="BV71" s="89"/>
      <c r="BW71" s="89"/>
      <c r="BX71" s="89"/>
      <c r="BY71" s="89"/>
      <c r="BZ71" s="89"/>
      <c r="CA71" s="89"/>
      <c r="CB71" s="89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  <c r="CU71" s="89"/>
      <c r="CV71" s="89"/>
      <c r="CW71" s="89"/>
      <c r="CX71" s="89"/>
      <c r="CY71" s="89"/>
      <c r="CZ71" s="89"/>
      <c r="DA71" s="89"/>
      <c r="DB71" s="89"/>
      <c r="DC71" s="89"/>
      <c r="DD71" s="89"/>
      <c r="DE71" s="89"/>
      <c r="DF71" s="89"/>
      <c r="DG71" s="89"/>
      <c r="DH71" s="89"/>
      <c r="DI71" s="89"/>
      <c r="DJ71" s="89"/>
      <c r="DK71" s="89"/>
      <c r="DL71" s="89"/>
      <c r="DM71" s="89"/>
      <c r="DN71" s="89"/>
      <c r="DO71" s="89"/>
      <c r="DP71" s="89"/>
      <c r="DQ71" s="89"/>
      <c r="DR71" s="89"/>
      <c r="DS71" s="89"/>
      <c r="DT71" s="89"/>
      <c r="DU71" s="89"/>
      <c r="DV71" s="89"/>
      <c r="DW71" s="89"/>
      <c r="DX71" s="89"/>
      <c r="DY71" s="89"/>
      <c r="DZ71" s="89"/>
      <c r="EA71" s="89"/>
      <c r="EB71" s="89"/>
      <c r="EC71" s="89"/>
      <c r="ED71" s="89"/>
      <c r="EE71" s="89"/>
      <c r="EF71" s="89"/>
      <c r="EG71" s="89"/>
      <c r="EH71" s="89"/>
      <c r="EI71" s="89"/>
      <c r="EJ71" s="89"/>
      <c r="EK71" s="89"/>
      <c r="EL71" s="89"/>
      <c r="EM71" s="89"/>
      <c r="EN71" s="89"/>
      <c r="EO71" s="89"/>
      <c r="EP71" s="89"/>
      <c r="EQ71" s="89"/>
      <c r="ER71" s="89"/>
      <c r="ES71" s="89"/>
      <c r="ET71" s="89"/>
      <c r="EU71" s="89"/>
      <c r="EV71" s="89"/>
      <c r="EW71" s="89"/>
      <c r="EX71" s="89"/>
      <c r="EY71" s="89"/>
      <c r="EZ71" s="89"/>
      <c r="FA71" s="89"/>
      <c r="FB71" s="89"/>
      <c r="FC71" s="89"/>
      <c r="FD71" s="89"/>
      <c r="FE71" s="89"/>
      <c r="FF71" s="89"/>
      <c r="FG71" s="89"/>
      <c r="FH71" s="89"/>
      <c r="FI71" s="89"/>
      <c r="FJ71" s="89"/>
      <c r="FK71" s="89"/>
      <c r="FL71" s="89"/>
      <c r="FM71" s="89"/>
      <c r="FN71" s="89"/>
      <c r="FO71" s="89"/>
      <c r="FP71" s="89"/>
      <c r="FQ71" s="89"/>
      <c r="FR71" s="89"/>
      <c r="FS71" s="89"/>
      <c r="FT71" s="89"/>
      <c r="FU71" s="89"/>
      <c r="FV71" s="89"/>
      <c r="FW71" s="89"/>
      <c r="FX71" s="89"/>
      <c r="FY71" s="89"/>
      <c r="FZ71" s="89"/>
      <c r="GA71" s="89"/>
      <c r="GB71" s="89"/>
      <c r="GC71" s="89"/>
      <c r="GD71" s="89"/>
      <c r="GE71" s="89"/>
      <c r="GF71" s="89"/>
      <c r="GG71" s="89"/>
      <c r="GH71" s="89"/>
      <c r="GI71" s="89"/>
      <c r="GJ71" s="89"/>
      <c r="GK71" s="89"/>
      <c r="GL71" s="89"/>
      <c r="GM71" s="89"/>
      <c r="GN71" s="89"/>
      <c r="GO71" s="89"/>
      <c r="GP71" s="89"/>
      <c r="GQ71" s="89"/>
      <c r="GR71" s="89"/>
      <c r="GS71" s="89"/>
      <c r="GT71" s="89"/>
      <c r="GU71" s="89"/>
      <c r="GV71" s="89"/>
      <c r="GW71" s="89"/>
      <c r="GX71" s="89"/>
      <c r="GY71" s="89"/>
      <c r="GZ71" s="89"/>
      <c r="HA71" s="89"/>
      <c r="HB71" s="89"/>
      <c r="HC71" s="89"/>
      <c r="HD71" s="89"/>
      <c r="HE71" s="89"/>
      <c r="HF71" s="89"/>
      <c r="HG71" s="89"/>
      <c r="HH71" s="89"/>
      <c r="HI71" s="89"/>
      <c r="HJ71" s="89"/>
      <c r="HK71" s="89"/>
      <c r="HL71" s="89"/>
      <c r="HM71" s="89"/>
      <c r="HN71" s="89"/>
      <c r="HO71" s="89"/>
      <c r="HP71" s="89"/>
      <c r="HQ71" s="89"/>
      <c r="HR71" s="89"/>
      <c r="HS71" s="89"/>
      <c r="HT71" s="89"/>
      <c r="HU71" s="89"/>
      <c r="HV71" s="89"/>
      <c r="HW71" s="89"/>
      <c r="HX71" s="89"/>
      <c r="HY71" s="89"/>
      <c r="HZ71" s="89"/>
      <c r="IA71" s="89"/>
      <c r="IB71" s="89"/>
      <c r="IC71" s="89"/>
      <c r="ID71" s="89"/>
      <c r="IE71" s="89"/>
      <c r="IF71" s="89"/>
      <c r="IG71" s="89"/>
      <c r="IH71" s="89"/>
      <c r="II71" s="89"/>
      <c r="IJ71" s="89"/>
      <c r="IK71" s="89"/>
      <c r="IL71" s="89"/>
      <c r="IM71" s="89"/>
      <c r="IN71" s="89"/>
      <c r="IO71" s="89"/>
      <c r="IP71" s="89"/>
      <c r="IQ71" s="89"/>
      <c r="IR71" s="89"/>
      <c r="IS71" s="89"/>
      <c r="IT71" s="89"/>
      <c r="IU71" s="89"/>
      <c r="IV71" s="191"/>
      <c r="IW71" s="21"/>
      <c r="IX71" s="21"/>
      <c r="IY71" s="21"/>
      <c r="IZ71" s="21"/>
      <c r="JA71" s="21"/>
    </row>
    <row r="72" ht="13.8" customHeight="1" spans="1:261" s="191" customFormat="1" x14ac:dyDescent="0.25">
      <c r="A72" s="89"/>
      <c r="B72" s="90"/>
      <c r="C72" s="91"/>
      <c r="D72" s="89"/>
      <c r="E72" s="92"/>
      <c r="F72" s="91"/>
      <c r="G72" s="91"/>
      <c r="H72" s="91"/>
      <c r="I72" s="91"/>
      <c r="J72" s="91"/>
      <c r="K72" s="91"/>
      <c r="L72" s="91"/>
      <c r="M72" s="92"/>
      <c r="N72" s="91"/>
      <c r="O72" s="92"/>
      <c r="P72" s="92"/>
      <c r="Q72" s="91"/>
      <c r="R72" s="91"/>
      <c r="S72" s="91"/>
      <c r="T72" s="91"/>
      <c r="U72" s="91"/>
      <c r="V72" s="91"/>
      <c r="W72" s="91"/>
      <c r="X72" s="91"/>
      <c r="Y72" s="93"/>
      <c r="Z72" s="91"/>
      <c r="AA72" s="91"/>
      <c r="AB72" s="91"/>
      <c r="AC72" s="91"/>
      <c r="AD72" s="94"/>
      <c r="AE72" s="89"/>
      <c r="AF72" s="89"/>
      <c r="AG72" s="89"/>
      <c r="AH72" s="89"/>
      <c r="AI72" s="89"/>
      <c r="AJ72" s="89"/>
      <c r="AK72" s="89"/>
      <c r="AL72" s="89"/>
      <c r="AM72" s="89"/>
      <c r="AN72" s="89"/>
      <c r="AO72" s="89"/>
      <c r="AP72" s="95"/>
      <c r="AQ72" s="95"/>
      <c r="AR72" s="95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  <c r="BE72" s="89"/>
      <c r="BF72" s="89"/>
      <c r="BG72" s="89"/>
      <c r="BH72" s="89"/>
      <c r="BI72" s="89"/>
      <c r="BJ72" s="89"/>
      <c r="BK72" s="89"/>
      <c r="BL72" s="89"/>
      <c r="BM72" s="89"/>
      <c r="BN72" s="89"/>
      <c r="BO72" s="89"/>
      <c r="BP72" s="89"/>
      <c r="BQ72" s="89"/>
      <c r="BR72" s="89"/>
      <c r="BS72" s="89"/>
      <c r="BT72" s="89"/>
      <c r="BU72" s="89"/>
      <c r="BV72" s="89"/>
      <c r="BW72" s="89"/>
      <c r="BX72" s="89"/>
      <c r="BY72" s="89"/>
      <c r="BZ72" s="89"/>
      <c r="CA72" s="89"/>
      <c r="CB72" s="89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  <c r="CU72" s="89"/>
      <c r="CV72" s="89"/>
      <c r="CW72" s="89"/>
      <c r="CX72" s="89"/>
      <c r="CY72" s="89"/>
      <c r="CZ72" s="89"/>
      <c r="DA72" s="89"/>
      <c r="DB72" s="89"/>
      <c r="DC72" s="89"/>
      <c r="DD72" s="89"/>
      <c r="DE72" s="89"/>
      <c r="DF72" s="89"/>
      <c r="DG72" s="89"/>
      <c r="DH72" s="89"/>
      <c r="DI72" s="89"/>
      <c r="DJ72" s="89"/>
      <c r="DK72" s="89"/>
      <c r="DL72" s="89"/>
      <c r="DM72" s="89"/>
      <c r="DN72" s="89"/>
      <c r="DO72" s="89"/>
      <c r="DP72" s="89"/>
      <c r="DQ72" s="89"/>
      <c r="DR72" s="89"/>
      <c r="DS72" s="89"/>
      <c r="DT72" s="89"/>
      <c r="DU72" s="89"/>
      <c r="DV72" s="89"/>
      <c r="DW72" s="89"/>
      <c r="DX72" s="89"/>
      <c r="DY72" s="89"/>
      <c r="DZ72" s="89"/>
      <c r="EA72" s="89"/>
      <c r="EB72" s="89"/>
      <c r="EC72" s="89"/>
      <c r="ED72" s="89"/>
      <c r="EE72" s="89"/>
      <c r="EF72" s="89"/>
      <c r="EG72" s="89"/>
      <c r="EH72" s="89"/>
      <c r="EI72" s="89"/>
      <c r="EJ72" s="89"/>
      <c r="EK72" s="89"/>
      <c r="EL72" s="89"/>
      <c r="EM72" s="89"/>
      <c r="EN72" s="89"/>
      <c r="EO72" s="89"/>
      <c r="EP72" s="89"/>
      <c r="EQ72" s="89"/>
      <c r="ER72" s="89"/>
      <c r="ES72" s="89"/>
      <c r="ET72" s="89"/>
      <c r="EU72" s="89"/>
      <c r="EV72" s="89"/>
      <c r="EW72" s="89"/>
      <c r="EX72" s="89"/>
      <c r="EY72" s="89"/>
      <c r="EZ72" s="89"/>
      <c r="FA72" s="89"/>
      <c r="FB72" s="89"/>
      <c r="FC72" s="89"/>
      <c r="FD72" s="89"/>
      <c r="FE72" s="89"/>
      <c r="FF72" s="89"/>
      <c r="FG72" s="89"/>
      <c r="FH72" s="89"/>
      <c r="FI72" s="89"/>
      <c r="FJ72" s="89"/>
      <c r="FK72" s="89"/>
      <c r="FL72" s="89"/>
      <c r="FM72" s="89"/>
      <c r="FN72" s="89"/>
      <c r="FO72" s="89"/>
      <c r="FP72" s="89"/>
      <c r="FQ72" s="89"/>
      <c r="FR72" s="89"/>
      <c r="FS72" s="89"/>
      <c r="FT72" s="89"/>
      <c r="FU72" s="89"/>
      <c r="FV72" s="89"/>
      <c r="FW72" s="89"/>
      <c r="FX72" s="89"/>
      <c r="FY72" s="89"/>
      <c r="FZ72" s="89"/>
      <c r="GA72" s="89"/>
      <c r="GB72" s="89"/>
      <c r="GC72" s="89"/>
      <c r="GD72" s="89"/>
      <c r="GE72" s="89"/>
      <c r="GF72" s="89"/>
      <c r="GG72" s="89"/>
      <c r="GH72" s="89"/>
      <c r="GI72" s="89"/>
      <c r="GJ72" s="89"/>
      <c r="GK72" s="89"/>
      <c r="GL72" s="89"/>
      <c r="GM72" s="89"/>
      <c r="GN72" s="89"/>
      <c r="GO72" s="89"/>
      <c r="GP72" s="89"/>
      <c r="GQ72" s="89"/>
      <c r="GR72" s="89"/>
      <c r="GS72" s="89"/>
      <c r="GT72" s="89"/>
      <c r="GU72" s="89"/>
      <c r="GV72" s="89"/>
      <c r="GW72" s="89"/>
      <c r="GX72" s="89"/>
      <c r="GY72" s="89"/>
      <c r="GZ72" s="89"/>
      <c r="HA72" s="89"/>
      <c r="HB72" s="89"/>
      <c r="HC72" s="89"/>
      <c r="HD72" s="89"/>
      <c r="HE72" s="89"/>
      <c r="HF72" s="89"/>
      <c r="HG72" s="89"/>
      <c r="HH72" s="89"/>
      <c r="HI72" s="89"/>
      <c r="HJ72" s="89"/>
      <c r="HK72" s="89"/>
      <c r="HL72" s="89"/>
      <c r="HM72" s="89"/>
      <c r="HN72" s="89"/>
      <c r="HO72" s="89"/>
      <c r="HP72" s="89"/>
      <c r="HQ72" s="89"/>
      <c r="HR72" s="89"/>
      <c r="HS72" s="89"/>
      <c r="HT72" s="89"/>
      <c r="HU72" s="89"/>
      <c r="HV72" s="89"/>
      <c r="HW72" s="89"/>
      <c r="HX72" s="89"/>
      <c r="HY72" s="89"/>
      <c r="HZ72" s="89"/>
      <c r="IA72" s="89"/>
      <c r="IB72" s="89"/>
      <c r="IC72" s="89"/>
      <c r="ID72" s="89"/>
      <c r="IE72" s="89"/>
      <c r="IF72" s="89"/>
      <c r="IG72" s="89"/>
      <c r="IH72" s="89"/>
      <c r="II72" s="89"/>
      <c r="IJ72" s="89"/>
      <c r="IK72" s="89"/>
      <c r="IL72" s="89"/>
      <c r="IM72" s="89"/>
      <c r="IN72" s="89"/>
      <c r="IO72" s="89"/>
      <c r="IP72" s="89"/>
      <c r="IQ72" s="89"/>
      <c r="IR72" s="89"/>
      <c r="IS72" s="89"/>
      <c r="IT72" s="89"/>
      <c r="IU72" s="89"/>
      <c r="IW72" s="21"/>
      <c r="IX72" s="21"/>
      <c r="IY72" s="21"/>
      <c r="IZ72" s="21"/>
      <c r="JA72" s="21"/>
    </row>
    <row r="73" ht="13.8" customHeight="1" spans="1:261" s="191" customFormat="1" x14ac:dyDescent="0.25">
      <c r="A73" s="89"/>
      <c r="B73" s="90"/>
      <c r="C73" s="91"/>
      <c r="D73" s="89"/>
      <c r="E73" s="92"/>
      <c r="F73" s="91"/>
      <c r="G73" s="91"/>
      <c r="H73" s="91"/>
      <c r="I73" s="91"/>
      <c r="J73" s="91"/>
      <c r="K73" s="91"/>
      <c r="L73" s="91"/>
      <c r="M73" s="92"/>
      <c r="N73" s="91"/>
      <c r="O73" s="92"/>
      <c r="P73" s="92"/>
      <c r="Q73" s="91"/>
      <c r="R73" s="91"/>
      <c r="S73" s="91"/>
      <c r="T73" s="91"/>
      <c r="U73" s="91"/>
      <c r="V73" s="91"/>
      <c r="W73" s="91"/>
      <c r="X73" s="91"/>
      <c r="Y73" s="93"/>
      <c r="Z73" s="91"/>
      <c r="AA73" s="91"/>
      <c r="AB73" s="91"/>
      <c r="AC73" s="91"/>
      <c r="AD73" s="94"/>
      <c r="AE73" s="89"/>
      <c r="AF73" s="89"/>
      <c r="AG73" s="89"/>
      <c r="AH73" s="89"/>
      <c r="AI73" s="89"/>
      <c r="AJ73" s="89"/>
      <c r="AK73" s="89"/>
      <c r="AL73" s="89"/>
      <c r="AM73" s="89"/>
      <c r="AN73" s="89"/>
      <c r="AO73" s="89"/>
      <c r="AP73" s="95"/>
      <c r="AQ73" s="95"/>
      <c r="AR73" s="95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  <c r="CU73" s="89"/>
      <c r="CV73" s="89"/>
      <c r="CW73" s="89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89"/>
      <c r="DV73" s="89"/>
      <c r="DW73" s="89"/>
      <c r="DX73" s="89"/>
      <c r="DY73" s="89"/>
      <c r="DZ73" s="89"/>
      <c r="EA73" s="89"/>
      <c r="EB73" s="89"/>
      <c r="EC73" s="89"/>
      <c r="ED73" s="89"/>
      <c r="EE73" s="89"/>
      <c r="EF73" s="89"/>
      <c r="EG73" s="89"/>
      <c r="EH73" s="89"/>
      <c r="EI73" s="89"/>
      <c r="EJ73" s="89"/>
      <c r="EK73" s="89"/>
      <c r="EL73" s="89"/>
      <c r="EM73" s="89"/>
      <c r="EN73" s="89"/>
      <c r="EO73" s="89"/>
      <c r="EP73" s="89"/>
      <c r="EQ73" s="89"/>
      <c r="ER73" s="89"/>
      <c r="ES73" s="89"/>
      <c r="ET73" s="89"/>
      <c r="EU73" s="89"/>
      <c r="EV73" s="89"/>
      <c r="EW73" s="89"/>
      <c r="EX73" s="89"/>
      <c r="EY73" s="89"/>
      <c r="EZ73" s="89"/>
      <c r="FA73" s="89"/>
      <c r="FB73" s="89"/>
      <c r="FC73" s="89"/>
      <c r="FD73" s="89"/>
      <c r="FE73" s="89"/>
      <c r="FF73" s="89"/>
      <c r="FG73" s="89"/>
      <c r="FH73" s="89"/>
      <c r="FI73" s="89"/>
      <c r="FJ73" s="89"/>
      <c r="FK73" s="89"/>
      <c r="FL73" s="89"/>
      <c r="FM73" s="89"/>
      <c r="FN73" s="89"/>
      <c r="FO73" s="89"/>
      <c r="FP73" s="89"/>
      <c r="FQ73" s="89"/>
      <c r="FR73" s="89"/>
      <c r="FS73" s="89"/>
      <c r="FT73" s="89"/>
      <c r="FU73" s="89"/>
      <c r="FV73" s="89"/>
      <c r="FW73" s="89"/>
      <c r="FX73" s="89"/>
      <c r="FY73" s="89"/>
      <c r="FZ73" s="89"/>
      <c r="GA73" s="89"/>
      <c r="GB73" s="89"/>
      <c r="GC73" s="89"/>
      <c r="GD73" s="89"/>
      <c r="GE73" s="89"/>
      <c r="GF73" s="89"/>
      <c r="GG73" s="89"/>
      <c r="GH73" s="89"/>
      <c r="GI73" s="89"/>
      <c r="GJ73" s="89"/>
      <c r="GK73" s="89"/>
      <c r="GL73" s="89"/>
      <c r="GM73" s="89"/>
      <c r="GN73" s="89"/>
      <c r="GO73" s="89"/>
      <c r="GP73" s="89"/>
      <c r="GQ73" s="89"/>
      <c r="GR73" s="89"/>
      <c r="GS73" s="89"/>
      <c r="GT73" s="89"/>
      <c r="GU73" s="89"/>
      <c r="GV73" s="89"/>
      <c r="GW73" s="89"/>
      <c r="GX73" s="89"/>
      <c r="GY73" s="89"/>
      <c r="GZ73" s="89"/>
      <c r="HA73" s="89"/>
      <c r="HB73" s="89"/>
      <c r="HC73" s="89"/>
      <c r="HD73" s="89"/>
      <c r="HE73" s="89"/>
      <c r="HF73" s="89"/>
      <c r="HG73" s="89"/>
      <c r="HH73" s="89"/>
      <c r="HI73" s="89"/>
      <c r="HJ73" s="89"/>
      <c r="HK73" s="89"/>
      <c r="HL73" s="89"/>
      <c r="HM73" s="89"/>
      <c r="HN73" s="89"/>
      <c r="HO73" s="89"/>
      <c r="HP73" s="89"/>
      <c r="HQ73" s="89"/>
      <c r="HR73" s="89"/>
      <c r="HS73" s="89"/>
      <c r="HT73" s="89"/>
      <c r="HU73" s="89"/>
      <c r="HV73" s="89"/>
      <c r="HW73" s="89"/>
      <c r="HX73" s="89"/>
      <c r="HY73" s="89"/>
      <c r="HZ73" s="89"/>
      <c r="IA73" s="89"/>
      <c r="IB73" s="89"/>
      <c r="IC73" s="89"/>
      <c r="ID73" s="89"/>
      <c r="IE73" s="89"/>
      <c r="IF73" s="89"/>
      <c r="IG73" s="89"/>
      <c r="IH73" s="89"/>
      <c r="II73" s="89"/>
      <c r="IJ73" s="89"/>
      <c r="IK73" s="89"/>
      <c r="IL73" s="89"/>
      <c r="IM73" s="89"/>
      <c r="IN73" s="89"/>
      <c r="IO73" s="89"/>
      <c r="IP73" s="89"/>
      <c r="IQ73" s="89"/>
      <c r="IR73" s="89"/>
      <c r="IS73" s="89"/>
      <c r="IT73" s="89"/>
      <c r="IU73" s="89"/>
      <c r="IW73" s="21"/>
      <c r="IX73" s="21"/>
      <c r="IY73" s="21"/>
      <c r="IZ73" s="21"/>
      <c r="JA73" s="21"/>
    </row>
    <row r="74" ht="13.8" customHeight="1" spans="1:261" s="191" customFormat="1" x14ac:dyDescent="0.25">
      <c r="A74" s="89"/>
      <c r="B74" s="90"/>
      <c r="C74" s="91"/>
      <c r="D74" s="89"/>
      <c r="E74" s="92"/>
      <c r="F74" s="91"/>
      <c r="G74" s="91"/>
      <c r="H74" s="91"/>
      <c r="I74" s="91"/>
      <c r="J74" s="91"/>
      <c r="K74" s="91"/>
      <c r="L74" s="91"/>
      <c r="M74" s="92"/>
      <c r="N74" s="91"/>
      <c r="O74" s="92"/>
      <c r="P74" s="92"/>
      <c r="Q74" s="91"/>
      <c r="R74" s="91"/>
      <c r="S74" s="91"/>
      <c r="T74" s="91"/>
      <c r="U74" s="91"/>
      <c r="V74" s="91"/>
      <c r="W74" s="91"/>
      <c r="X74" s="91"/>
      <c r="Y74" s="93"/>
      <c r="Z74" s="91"/>
      <c r="AA74" s="91"/>
      <c r="AB74" s="91"/>
      <c r="AC74" s="91"/>
      <c r="AD74" s="94"/>
      <c r="AE74" s="89"/>
      <c r="AF74" s="89"/>
      <c r="AG74" s="89"/>
      <c r="AH74" s="89"/>
      <c r="AI74" s="89"/>
      <c r="AJ74" s="89"/>
      <c r="AK74" s="89"/>
      <c r="AL74" s="89"/>
      <c r="AM74" s="89"/>
      <c r="AN74" s="89"/>
      <c r="AO74" s="89"/>
      <c r="AP74" s="95"/>
      <c r="AQ74" s="95"/>
      <c r="AR74" s="95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89"/>
      <c r="DV74" s="89"/>
      <c r="DW74" s="89"/>
      <c r="DX74" s="89"/>
      <c r="DY74" s="89"/>
      <c r="DZ74" s="89"/>
      <c r="EA74" s="89"/>
      <c r="EB74" s="89"/>
      <c r="EC74" s="89"/>
      <c r="ED74" s="89"/>
      <c r="EE74" s="89"/>
      <c r="EF74" s="89"/>
      <c r="EG74" s="89"/>
      <c r="EH74" s="89"/>
      <c r="EI74" s="89"/>
      <c r="EJ74" s="89"/>
      <c r="EK74" s="89"/>
      <c r="EL74" s="89"/>
      <c r="EM74" s="89"/>
      <c r="EN74" s="89"/>
      <c r="EO74" s="89"/>
      <c r="EP74" s="89"/>
      <c r="EQ74" s="89"/>
      <c r="ER74" s="89"/>
      <c r="ES74" s="89"/>
      <c r="ET74" s="89"/>
      <c r="EU74" s="89"/>
      <c r="EV74" s="89"/>
      <c r="EW74" s="89"/>
      <c r="EX74" s="89"/>
      <c r="EY74" s="89"/>
      <c r="EZ74" s="89"/>
      <c r="FA74" s="89"/>
      <c r="FB74" s="89"/>
      <c r="FC74" s="89"/>
      <c r="FD74" s="89"/>
      <c r="FE74" s="89"/>
      <c r="FF74" s="89"/>
      <c r="FG74" s="89"/>
      <c r="FH74" s="89"/>
      <c r="FI74" s="89"/>
      <c r="FJ74" s="89"/>
      <c r="FK74" s="89"/>
      <c r="FL74" s="89"/>
      <c r="FM74" s="89"/>
      <c r="FN74" s="89"/>
      <c r="FO74" s="89"/>
      <c r="FP74" s="89"/>
      <c r="FQ74" s="89"/>
      <c r="FR74" s="89"/>
      <c r="FS74" s="89"/>
      <c r="FT74" s="89"/>
      <c r="FU74" s="89"/>
      <c r="FV74" s="89"/>
      <c r="FW74" s="89"/>
      <c r="FX74" s="89"/>
      <c r="FY74" s="89"/>
      <c r="FZ74" s="89"/>
      <c r="GA74" s="89"/>
      <c r="GB74" s="89"/>
      <c r="GC74" s="89"/>
      <c r="GD74" s="89"/>
      <c r="GE74" s="89"/>
      <c r="GF74" s="89"/>
      <c r="GG74" s="89"/>
      <c r="GH74" s="89"/>
      <c r="GI74" s="89"/>
      <c r="GJ74" s="89"/>
      <c r="GK74" s="89"/>
      <c r="GL74" s="89"/>
      <c r="GM74" s="89"/>
      <c r="GN74" s="89"/>
      <c r="GO74" s="89"/>
      <c r="GP74" s="89"/>
      <c r="GQ74" s="89"/>
      <c r="GR74" s="89"/>
      <c r="GS74" s="89"/>
      <c r="GT74" s="89"/>
      <c r="GU74" s="89"/>
      <c r="GV74" s="89"/>
      <c r="GW74" s="89"/>
      <c r="GX74" s="89"/>
      <c r="GY74" s="89"/>
      <c r="GZ74" s="89"/>
      <c r="HA74" s="89"/>
      <c r="HB74" s="89"/>
      <c r="HC74" s="89"/>
      <c r="HD74" s="89"/>
      <c r="HE74" s="89"/>
      <c r="HF74" s="89"/>
      <c r="HG74" s="89"/>
      <c r="HH74" s="89"/>
      <c r="HI74" s="89"/>
      <c r="HJ74" s="89"/>
      <c r="HK74" s="89"/>
      <c r="HL74" s="89"/>
      <c r="HM74" s="89"/>
      <c r="HN74" s="89"/>
      <c r="HO74" s="89"/>
      <c r="HP74" s="89"/>
      <c r="HQ74" s="89"/>
      <c r="HR74" s="89"/>
      <c r="HS74" s="89"/>
      <c r="HT74" s="89"/>
      <c r="HU74" s="89"/>
      <c r="HV74" s="89"/>
      <c r="HW74" s="89"/>
      <c r="HX74" s="89"/>
      <c r="HY74" s="89"/>
      <c r="HZ74" s="89"/>
      <c r="IA74" s="89"/>
      <c r="IB74" s="89"/>
      <c r="IC74" s="89"/>
      <c r="ID74" s="89"/>
      <c r="IE74" s="89"/>
      <c r="IF74" s="89"/>
      <c r="IG74" s="89"/>
      <c r="IH74" s="89"/>
      <c r="II74" s="89"/>
      <c r="IJ74" s="89"/>
      <c r="IK74" s="89"/>
      <c r="IL74" s="89"/>
      <c r="IM74" s="89"/>
      <c r="IN74" s="89"/>
      <c r="IO74" s="89"/>
      <c r="IP74" s="89"/>
      <c r="IQ74" s="89"/>
      <c r="IR74" s="89"/>
      <c r="IS74" s="89"/>
      <c r="IT74" s="89"/>
      <c r="IU74" s="89"/>
      <c r="IW74" s="21"/>
      <c r="IX74" s="21"/>
      <c r="IY74" s="21"/>
      <c r="IZ74" s="21"/>
      <c r="JA74" s="21"/>
    </row>
    <row r="75" ht="13.8" customHeight="1" spans="1:261" s="191" customFormat="1" x14ac:dyDescent="0.25">
      <c r="A75" s="89"/>
      <c r="B75" s="90"/>
      <c r="C75" s="91"/>
      <c r="D75" s="89"/>
      <c r="E75" s="92"/>
      <c r="F75" s="91"/>
      <c r="G75" s="91"/>
      <c r="H75" s="91"/>
      <c r="I75" s="91"/>
      <c r="J75" s="91"/>
      <c r="K75" s="91"/>
      <c r="L75" s="91"/>
      <c r="M75" s="92"/>
      <c r="N75" s="91"/>
      <c r="O75" s="92"/>
      <c r="P75" s="92"/>
      <c r="Q75" s="91"/>
      <c r="R75" s="91"/>
      <c r="S75" s="91"/>
      <c r="T75" s="91"/>
      <c r="U75" s="91"/>
      <c r="V75" s="91"/>
      <c r="W75" s="91"/>
      <c r="X75" s="91"/>
      <c r="Y75" s="93"/>
      <c r="Z75" s="91"/>
      <c r="AA75" s="91"/>
      <c r="AB75" s="91"/>
      <c r="AC75" s="91"/>
      <c r="AD75" s="94"/>
      <c r="AE75" s="89"/>
      <c r="AF75" s="89"/>
      <c r="AG75" s="89"/>
      <c r="AH75" s="89"/>
      <c r="AI75" s="89"/>
      <c r="AJ75" s="89"/>
      <c r="AK75" s="89"/>
      <c r="AL75" s="89"/>
      <c r="AM75" s="89"/>
      <c r="AN75" s="89"/>
      <c r="AO75" s="89"/>
      <c r="AP75" s="95"/>
      <c r="AQ75" s="95"/>
      <c r="AR75" s="95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89"/>
      <c r="DZ75" s="89"/>
      <c r="EA75" s="89"/>
      <c r="EB75" s="89"/>
      <c r="EC75" s="89"/>
      <c r="ED75" s="89"/>
      <c r="EE75" s="89"/>
      <c r="EF75" s="89"/>
      <c r="EG75" s="89"/>
      <c r="EH75" s="89"/>
      <c r="EI75" s="89"/>
      <c r="EJ75" s="89"/>
      <c r="EK75" s="89"/>
      <c r="EL75" s="89"/>
      <c r="EM75" s="89"/>
      <c r="EN75" s="89"/>
      <c r="EO75" s="89"/>
      <c r="EP75" s="89"/>
      <c r="EQ75" s="89"/>
      <c r="ER75" s="89"/>
      <c r="ES75" s="89"/>
      <c r="ET75" s="89"/>
      <c r="EU75" s="89"/>
      <c r="EV75" s="89"/>
      <c r="EW75" s="89"/>
      <c r="EX75" s="89"/>
      <c r="EY75" s="89"/>
      <c r="EZ75" s="89"/>
      <c r="FA75" s="89"/>
      <c r="FB75" s="89"/>
      <c r="FC75" s="89"/>
      <c r="FD75" s="89"/>
      <c r="FE75" s="89"/>
      <c r="FF75" s="89"/>
      <c r="FG75" s="89"/>
      <c r="FH75" s="89"/>
      <c r="FI75" s="89"/>
      <c r="FJ75" s="89"/>
      <c r="FK75" s="89"/>
      <c r="FL75" s="89"/>
      <c r="FM75" s="89"/>
      <c r="FN75" s="89"/>
      <c r="FO75" s="89"/>
      <c r="FP75" s="89"/>
      <c r="FQ75" s="89"/>
      <c r="FR75" s="89"/>
      <c r="FS75" s="89"/>
      <c r="FT75" s="89"/>
      <c r="FU75" s="89"/>
      <c r="FV75" s="89"/>
      <c r="FW75" s="89"/>
      <c r="FX75" s="89"/>
      <c r="FY75" s="89"/>
      <c r="FZ75" s="89"/>
      <c r="GA75" s="89"/>
      <c r="GB75" s="89"/>
      <c r="GC75" s="89"/>
      <c r="GD75" s="89"/>
      <c r="GE75" s="89"/>
      <c r="GF75" s="89"/>
      <c r="GG75" s="89"/>
      <c r="GH75" s="89"/>
      <c r="GI75" s="89"/>
      <c r="GJ75" s="89"/>
      <c r="GK75" s="89"/>
      <c r="GL75" s="89"/>
      <c r="GM75" s="89"/>
      <c r="GN75" s="89"/>
      <c r="GO75" s="89"/>
      <c r="GP75" s="89"/>
      <c r="GQ75" s="89"/>
      <c r="GR75" s="89"/>
      <c r="GS75" s="89"/>
      <c r="GT75" s="89"/>
      <c r="GU75" s="89"/>
      <c r="GV75" s="89"/>
      <c r="GW75" s="89"/>
      <c r="GX75" s="89"/>
      <c r="GY75" s="89"/>
      <c r="GZ75" s="89"/>
      <c r="HA75" s="89"/>
      <c r="HB75" s="89"/>
      <c r="HC75" s="89"/>
      <c r="HD75" s="89"/>
      <c r="HE75" s="89"/>
      <c r="HF75" s="89"/>
      <c r="HG75" s="89"/>
      <c r="HH75" s="89"/>
      <c r="HI75" s="89"/>
      <c r="HJ75" s="89"/>
      <c r="HK75" s="89"/>
      <c r="HL75" s="89"/>
      <c r="HM75" s="89"/>
      <c r="HN75" s="89"/>
      <c r="HO75" s="89"/>
      <c r="HP75" s="89"/>
      <c r="HQ75" s="89"/>
      <c r="HR75" s="89"/>
      <c r="HS75" s="89"/>
      <c r="HT75" s="89"/>
      <c r="HU75" s="89"/>
      <c r="HV75" s="89"/>
      <c r="HW75" s="89"/>
      <c r="HX75" s="89"/>
      <c r="HY75" s="89"/>
      <c r="HZ75" s="89"/>
      <c r="IA75" s="89"/>
      <c r="IB75" s="89"/>
      <c r="IC75" s="89"/>
      <c r="ID75" s="89"/>
      <c r="IE75" s="89"/>
      <c r="IF75" s="89"/>
      <c r="IG75" s="89"/>
      <c r="IH75" s="89"/>
      <c r="II75" s="89"/>
      <c r="IJ75" s="89"/>
      <c r="IK75" s="89"/>
      <c r="IL75" s="89"/>
      <c r="IM75" s="89"/>
      <c r="IN75" s="89"/>
      <c r="IO75" s="89"/>
      <c r="IP75" s="89"/>
      <c r="IQ75" s="89"/>
      <c r="IR75" s="89"/>
      <c r="IS75" s="89"/>
      <c r="IT75" s="89"/>
      <c r="IU75" s="89"/>
      <c r="IW75" s="21"/>
      <c r="IX75" s="21"/>
      <c r="IY75" s="21"/>
      <c r="IZ75" s="21"/>
      <c r="JA75" s="21"/>
    </row>
    <row r="76" ht="13.8" customHeight="1" spans="1:261" s="191" customFormat="1" x14ac:dyDescent="0.25">
      <c r="A76" s="89"/>
      <c r="B76" s="90"/>
      <c r="C76" s="91"/>
      <c r="D76" s="89"/>
      <c r="E76" s="92"/>
      <c r="F76" s="91"/>
      <c r="G76" s="91"/>
      <c r="H76" s="91"/>
      <c r="I76" s="91"/>
      <c r="J76" s="91"/>
      <c r="K76" s="91"/>
      <c r="L76" s="91"/>
      <c r="M76" s="92"/>
      <c r="N76" s="91"/>
      <c r="O76" s="92"/>
      <c r="P76" s="92"/>
      <c r="Q76" s="91"/>
      <c r="R76" s="91"/>
      <c r="S76" s="91"/>
      <c r="T76" s="91"/>
      <c r="U76" s="91"/>
      <c r="V76" s="91"/>
      <c r="W76" s="91"/>
      <c r="X76" s="91"/>
      <c r="Y76" s="93"/>
      <c r="Z76" s="91"/>
      <c r="AA76" s="91"/>
      <c r="AB76" s="91"/>
      <c r="AC76" s="91"/>
      <c r="AD76" s="94"/>
      <c r="AE76" s="89"/>
      <c r="AF76" s="89"/>
      <c r="AG76" s="89"/>
      <c r="AH76" s="89"/>
      <c r="AI76" s="89"/>
      <c r="AJ76" s="89"/>
      <c r="AK76" s="89"/>
      <c r="AL76" s="89"/>
      <c r="AM76" s="89"/>
      <c r="AN76" s="89"/>
      <c r="AO76" s="89"/>
      <c r="AP76" s="95"/>
      <c r="AQ76" s="95"/>
      <c r="AR76" s="95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89"/>
      <c r="BS76" s="89"/>
      <c r="BT76" s="89"/>
      <c r="BU76" s="89"/>
      <c r="BV76" s="89"/>
      <c r="BW76" s="89"/>
      <c r="BX76" s="89"/>
      <c r="BY76" s="89"/>
      <c r="BZ76" s="89"/>
      <c r="CA76" s="89"/>
      <c r="CB76" s="89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/>
      <c r="CY76" s="89"/>
      <c r="CZ76" s="89"/>
      <c r="DA76" s="89"/>
      <c r="DB76" s="89"/>
      <c r="DC76" s="89"/>
      <c r="DD76" s="89"/>
      <c r="DE76" s="89"/>
      <c r="DF76" s="89"/>
      <c r="DG76" s="89"/>
      <c r="DH76" s="89"/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89"/>
      <c r="DV76" s="89"/>
      <c r="DW76" s="89"/>
      <c r="DX76" s="89"/>
      <c r="DY76" s="89"/>
      <c r="DZ76" s="89"/>
      <c r="EA76" s="89"/>
      <c r="EB76" s="89"/>
      <c r="EC76" s="89"/>
      <c r="ED76" s="89"/>
      <c r="EE76" s="89"/>
      <c r="EF76" s="89"/>
      <c r="EG76" s="89"/>
      <c r="EH76" s="89"/>
      <c r="EI76" s="89"/>
      <c r="EJ76" s="89"/>
      <c r="EK76" s="89"/>
      <c r="EL76" s="89"/>
      <c r="EM76" s="89"/>
      <c r="EN76" s="89"/>
      <c r="EO76" s="89"/>
      <c r="EP76" s="89"/>
      <c r="EQ76" s="89"/>
      <c r="ER76" s="89"/>
      <c r="ES76" s="89"/>
      <c r="ET76" s="89"/>
      <c r="EU76" s="89"/>
      <c r="EV76" s="89"/>
      <c r="EW76" s="89"/>
      <c r="EX76" s="89"/>
      <c r="EY76" s="89"/>
      <c r="EZ76" s="89"/>
      <c r="FA76" s="89"/>
      <c r="FB76" s="89"/>
      <c r="FC76" s="89"/>
      <c r="FD76" s="89"/>
      <c r="FE76" s="89"/>
      <c r="FF76" s="89"/>
      <c r="FG76" s="89"/>
      <c r="FH76" s="89"/>
      <c r="FI76" s="89"/>
      <c r="FJ76" s="89"/>
      <c r="FK76" s="89"/>
      <c r="FL76" s="89"/>
      <c r="FM76" s="89"/>
      <c r="FN76" s="89"/>
      <c r="FO76" s="89"/>
      <c r="FP76" s="89"/>
      <c r="FQ76" s="89"/>
      <c r="FR76" s="89"/>
      <c r="FS76" s="89"/>
      <c r="FT76" s="89"/>
      <c r="FU76" s="89"/>
      <c r="FV76" s="89"/>
      <c r="FW76" s="89"/>
      <c r="FX76" s="89"/>
      <c r="FY76" s="89"/>
      <c r="FZ76" s="89"/>
      <c r="GA76" s="89"/>
      <c r="GB76" s="89"/>
      <c r="GC76" s="89"/>
      <c r="GD76" s="89"/>
      <c r="GE76" s="89"/>
      <c r="GF76" s="89"/>
      <c r="GG76" s="89"/>
      <c r="GH76" s="89"/>
      <c r="GI76" s="89"/>
      <c r="GJ76" s="89"/>
      <c r="GK76" s="89"/>
      <c r="GL76" s="89"/>
      <c r="GM76" s="89"/>
      <c r="GN76" s="89"/>
      <c r="GO76" s="89"/>
      <c r="GP76" s="89"/>
      <c r="GQ76" s="89"/>
      <c r="GR76" s="89"/>
      <c r="GS76" s="89"/>
      <c r="GT76" s="89"/>
      <c r="GU76" s="89"/>
      <c r="GV76" s="89"/>
      <c r="GW76" s="89"/>
      <c r="GX76" s="89"/>
      <c r="GY76" s="89"/>
      <c r="GZ76" s="89"/>
      <c r="HA76" s="89"/>
      <c r="HB76" s="89"/>
      <c r="HC76" s="89"/>
      <c r="HD76" s="89"/>
      <c r="HE76" s="89"/>
      <c r="HF76" s="89"/>
      <c r="HG76" s="89"/>
      <c r="HH76" s="89"/>
      <c r="HI76" s="89"/>
      <c r="HJ76" s="89"/>
      <c r="HK76" s="89"/>
      <c r="HL76" s="89"/>
      <c r="HM76" s="89"/>
      <c r="HN76" s="89"/>
      <c r="HO76" s="89"/>
      <c r="HP76" s="89"/>
      <c r="HQ76" s="89"/>
      <c r="HR76" s="89"/>
      <c r="HS76" s="89"/>
      <c r="HT76" s="89"/>
      <c r="HU76" s="89"/>
      <c r="HV76" s="89"/>
      <c r="HW76" s="89"/>
      <c r="HX76" s="89"/>
      <c r="HY76" s="89"/>
      <c r="HZ76" s="89"/>
      <c r="IA76" s="89"/>
      <c r="IB76" s="89"/>
      <c r="IC76" s="89"/>
      <c r="ID76" s="89"/>
      <c r="IE76" s="89"/>
      <c r="IF76" s="89"/>
      <c r="IG76" s="89"/>
      <c r="IH76" s="89"/>
      <c r="II76" s="89"/>
      <c r="IJ76" s="89"/>
      <c r="IK76" s="89"/>
      <c r="IL76" s="89"/>
      <c r="IM76" s="89"/>
      <c r="IN76" s="89"/>
      <c r="IO76" s="89"/>
      <c r="IP76" s="89"/>
      <c r="IQ76" s="89"/>
      <c r="IR76" s="89"/>
      <c r="IS76" s="89"/>
      <c r="IT76" s="89"/>
      <c r="IU76" s="89"/>
      <c r="IW76" s="21"/>
      <c r="IX76" s="21"/>
      <c r="IY76" s="21"/>
      <c r="IZ76" s="21"/>
      <c r="JA76" s="21"/>
    </row>
    <row r="77" ht="13.8" customHeight="1" spans="1:261" s="191" customFormat="1" x14ac:dyDescent="0.25">
      <c r="A77" s="89"/>
      <c r="B77" s="90"/>
      <c r="C77" s="91"/>
      <c r="D77" s="89"/>
      <c r="E77" s="92"/>
      <c r="F77" s="91"/>
      <c r="G77" s="91"/>
      <c r="H77" s="91"/>
      <c r="I77" s="91"/>
      <c r="J77" s="91"/>
      <c r="K77" s="91"/>
      <c r="L77" s="91"/>
      <c r="M77" s="92"/>
      <c r="N77" s="91"/>
      <c r="O77" s="92"/>
      <c r="P77" s="92"/>
      <c r="Q77" s="91"/>
      <c r="R77" s="91"/>
      <c r="S77" s="91"/>
      <c r="T77" s="91"/>
      <c r="U77" s="91"/>
      <c r="V77" s="91"/>
      <c r="W77" s="91"/>
      <c r="X77" s="91"/>
      <c r="Y77" s="93"/>
      <c r="Z77" s="91"/>
      <c r="AA77" s="91"/>
      <c r="AB77" s="91"/>
      <c r="AC77" s="91"/>
      <c r="AD77" s="94"/>
      <c r="AE77" s="89"/>
      <c r="AF77" s="89"/>
      <c r="AG77" s="89"/>
      <c r="AH77" s="89"/>
      <c r="AI77" s="89"/>
      <c r="AJ77" s="89"/>
      <c r="AK77" s="89"/>
      <c r="AL77" s="89"/>
      <c r="AM77" s="89"/>
      <c r="AN77" s="89"/>
      <c r="AO77" s="89"/>
      <c r="AP77" s="95"/>
      <c r="AQ77" s="95"/>
      <c r="AR77" s="95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89"/>
      <c r="DV77" s="89"/>
      <c r="DW77" s="89"/>
      <c r="DX77" s="89"/>
      <c r="DY77" s="89"/>
      <c r="DZ77" s="89"/>
      <c r="EA77" s="89"/>
      <c r="EB77" s="89"/>
      <c r="EC77" s="89"/>
      <c r="ED77" s="89"/>
      <c r="EE77" s="89"/>
      <c r="EF77" s="89"/>
      <c r="EG77" s="89"/>
      <c r="EH77" s="89"/>
      <c r="EI77" s="89"/>
      <c r="EJ77" s="89"/>
      <c r="EK77" s="89"/>
      <c r="EL77" s="89"/>
      <c r="EM77" s="89"/>
      <c r="EN77" s="89"/>
      <c r="EO77" s="89"/>
      <c r="EP77" s="89"/>
      <c r="EQ77" s="89"/>
      <c r="ER77" s="89"/>
      <c r="ES77" s="89"/>
      <c r="ET77" s="89"/>
      <c r="EU77" s="89"/>
      <c r="EV77" s="89"/>
      <c r="EW77" s="89"/>
      <c r="EX77" s="89"/>
      <c r="EY77" s="89"/>
      <c r="EZ77" s="89"/>
      <c r="FA77" s="89"/>
      <c r="FB77" s="89"/>
      <c r="FC77" s="89"/>
      <c r="FD77" s="89"/>
      <c r="FE77" s="89"/>
      <c r="FF77" s="89"/>
      <c r="FG77" s="89"/>
      <c r="FH77" s="89"/>
      <c r="FI77" s="89"/>
      <c r="FJ77" s="89"/>
      <c r="FK77" s="89"/>
      <c r="FL77" s="89"/>
      <c r="FM77" s="89"/>
      <c r="FN77" s="89"/>
      <c r="FO77" s="89"/>
      <c r="FP77" s="89"/>
      <c r="FQ77" s="89"/>
      <c r="FR77" s="89"/>
      <c r="FS77" s="89"/>
      <c r="FT77" s="89"/>
      <c r="FU77" s="89"/>
      <c r="FV77" s="89"/>
      <c r="FW77" s="89"/>
      <c r="FX77" s="89"/>
      <c r="FY77" s="89"/>
      <c r="FZ77" s="89"/>
      <c r="GA77" s="89"/>
      <c r="GB77" s="89"/>
      <c r="GC77" s="89"/>
      <c r="GD77" s="89"/>
      <c r="GE77" s="89"/>
      <c r="GF77" s="89"/>
      <c r="GG77" s="89"/>
      <c r="GH77" s="89"/>
      <c r="GI77" s="89"/>
      <c r="GJ77" s="89"/>
      <c r="GK77" s="89"/>
      <c r="GL77" s="89"/>
      <c r="GM77" s="89"/>
      <c r="GN77" s="89"/>
      <c r="GO77" s="89"/>
      <c r="GP77" s="89"/>
      <c r="GQ77" s="89"/>
      <c r="GR77" s="89"/>
      <c r="GS77" s="89"/>
      <c r="GT77" s="89"/>
      <c r="GU77" s="89"/>
      <c r="GV77" s="89"/>
      <c r="GW77" s="89"/>
      <c r="GX77" s="89"/>
      <c r="GY77" s="89"/>
      <c r="GZ77" s="89"/>
      <c r="HA77" s="89"/>
      <c r="HB77" s="89"/>
      <c r="HC77" s="89"/>
      <c r="HD77" s="89"/>
      <c r="HE77" s="89"/>
      <c r="HF77" s="89"/>
      <c r="HG77" s="89"/>
      <c r="HH77" s="89"/>
      <c r="HI77" s="89"/>
      <c r="HJ77" s="89"/>
      <c r="HK77" s="89"/>
      <c r="HL77" s="89"/>
      <c r="HM77" s="89"/>
      <c r="HN77" s="89"/>
      <c r="HO77" s="89"/>
      <c r="HP77" s="89"/>
      <c r="HQ77" s="89"/>
      <c r="HR77" s="89"/>
      <c r="HS77" s="89"/>
      <c r="HT77" s="89"/>
      <c r="HU77" s="89"/>
      <c r="HV77" s="89"/>
      <c r="HW77" s="89"/>
      <c r="HX77" s="89"/>
      <c r="HY77" s="89"/>
      <c r="HZ77" s="89"/>
      <c r="IA77" s="89"/>
      <c r="IB77" s="89"/>
      <c r="IC77" s="89"/>
      <c r="ID77" s="89"/>
      <c r="IE77" s="89"/>
      <c r="IF77" s="89"/>
      <c r="IG77" s="89"/>
      <c r="IH77" s="89"/>
      <c r="II77" s="89"/>
      <c r="IJ77" s="89"/>
      <c r="IK77" s="89"/>
      <c r="IL77" s="89"/>
      <c r="IM77" s="89"/>
      <c r="IN77" s="89"/>
      <c r="IO77" s="89"/>
      <c r="IP77" s="89"/>
      <c r="IQ77" s="89"/>
      <c r="IR77" s="89"/>
      <c r="IS77" s="89"/>
      <c r="IT77" s="89"/>
      <c r="IU77" s="89"/>
      <c r="IW77" s="21"/>
      <c r="IX77" s="21"/>
      <c r="IY77" s="21"/>
      <c r="IZ77" s="21"/>
      <c r="JA77" s="21"/>
    </row>
    <row r="78" ht="13.8" customHeight="1" spans="1:261" s="191" customFormat="1" x14ac:dyDescent="0.25">
      <c r="A78" s="89"/>
      <c r="B78" s="90"/>
      <c r="C78" s="91"/>
      <c r="D78" s="89"/>
      <c r="E78" s="92"/>
      <c r="F78" s="91"/>
      <c r="G78" s="91"/>
      <c r="H78" s="91"/>
      <c r="I78" s="91"/>
      <c r="J78" s="91"/>
      <c r="K78" s="91"/>
      <c r="L78" s="91"/>
      <c r="M78" s="92"/>
      <c r="N78" s="91"/>
      <c r="O78" s="92"/>
      <c r="P78" s="92"/>
      <c r="Q78" s="91"/>
      <c r="R78" s="91"/>
      <c r="S78" s="91"/>
      <c r="T78" s="91"/>
      <c r="U78" s="91"/>
      <c r="V78" s="91"/>
      <c r="W78" s="91"/>
      <c r="X78" s="91"/>
      <c r="Y78" s="93"/>
      <c r="Z78" s="91"/>
      <c r="AA78" s="91"/>
      <c r="AB78" s="91"/>
      <c r="AC78" s="91"/>
      <c r="AD78" s="94"/>
      <c r="AE78" s="89"/>
      <c r="AF78" s="89"/>
      <c r="AG78" s="89"/>
      <c r="AH78" s="89"/>
      <c r="AI78" s="89"/>
      <c r="AJ78" s="89"/>
      <c r="AK78" s="89"/>
      <c r="AL78" s="89"/>
      <c r="AM78" s="89"/>
      <c r="AN78" s="89"/>
      <c r="AO78" s="89"/>
      <c r="AP78" s="95"/>
      <c r="AQ78" s="95"/>
      <c r="AR78" s="95"/>
      <c r="AS78" s="89"/>
      <c r="AT78" s="89"/>
      <c r="AU78" s="89"/>
      <c r="AV78" s="89"/>
      <c r="AW78" s="89"/>
      <c r="AX78" s="89"/>
      <c r="AY78" s="89"/>
      <c r="AZ78" s="89"/>
      <c r="BA78" s="89"/>
      <c r="BB78" s="89"/>
      <c r="BC78" s="89"/>
      <c r="BD78" s="89"/>
      <c r="BE78" s="89"/>
      <c r="BF78" s="89"/>
      <c r="BG78" s="89"/>
      <c r="BH78" s="89"/>
      <c r="BI78" s="89"/>
      <c r="BJ78" s="89"/>
      <c r="BK78" s="89"/>
      <c r="BL78" s="89"/>
      <c r="BM78" s="89"/>
      <c r="BN78" s="89"/>
      <c r="BO78" s="89"/>
      <c r="BP78" s="89"/>
      <c r="BQ78" s="89"/>
      <c r="BR78" s="89"/>
      <c r="BS78" s="89"/>
      <c r="BT78" s="89"/>
      <c r="BU78" s="89"/>
      <c r="BV78" s="89"/>
      <c r="BW78" s="89"/>
      <c r="BX78" s="89"/>
      <c r="BY78" s="89"/>
      <c r="BZ78" s="89"/>
      <c r="CA78" s="89"/>
      <c r="CB78" s="89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  <c r="CU78" s="89"/>
      <c r="CV78" s="89"/>
      <c r="CW78" s="89"/>
      <c r="CX78" s="89"/>
      <c r="CY78" s="89"/>
      <c r="CZ78" s="89"/>
      <c r="DA78" s="89"/>
      <c r="DB78" s="89"/>
      <c r="DC78" s="89"/>
      <c r="DD78" s="89"/>
      <c r="DE78" s="89"/>
      <c r="DF78" s="89"/>
      <c r="DG78" s="89"/>
      <c r="DH78" s="89"/>
      <c r="DI78" s="89"/>
      <c r="DJ78" s="89"/>
      <c r="DK78" s="89"/>
      <c r="DL78" s="89"/>
      <c r="DM78" s="89"/>
      <c r="DN78" s="89"/>
      <c r="DO78" s="89"/>
      <c r="DP78" s="89"/>
      <c r="DQ78" s="89"/>
      <c r="DR78" s="89"/>
      <c r="DS78" s="89"/>
      <c r="DT78" s="89"/>
      <c r="DU78" s="89"/>
      <c r="DV78" s="89"/>
      <c r="DW78" s="89"/>
      <c r="DX78" s="89"/>
      <c r="DY78" s="89"/>
      <c r="DZ78" s="89"/>
      <c r="EA78" s="89"/>
      <c r="EB78" s="89"/>
      <c r="EC78" s="89"/>
      <c r="ED78" s="89"/>
      <c r="EE78" s="89"/>
      <c r="EF78" s="89"/>
      <c r="EG78" s="89"/>
      <c r="EH78" s="89"/>
      <c r="EI78" s="89"/>
      <c r="EJ78" s="89"/>
      <c r="EK78" s="89"/>
      <c r="EL78" s="89"/>
      <c r="EM78" s="89"/>
      <c r="EN78" s="89"/>
      <c r="EO78" s="89"/>
      <c r="EP78" s="89"/>
      <c r="EQ78" s="89"/>
      <c r="ER78" s="89"/>
      <c r="ES78" s="89"/>
      <c r="ET78" s="89"/>
      <c r="EU78" s="89"/>
      <c r="EV78" s="89"/>
      <c r="EW78" s="89"/>
      <c r="EX78" s="89"/>
      <c r="EY78" s="89"/>
      <c r="EZ78" s="89"/>
      <c r="FA78" s="89"/>
      <c r="FB78" s="89"/>
      <c r="FC78" s="89"/>
      <c r="FD78" s="89"/>
      <c r="FE78" s="89"/>
      <c r="FF78" s="89"/>
      <c r="FG78" s="89"/>
      <c r="FH78" s="89"/>
      <c r="FI78" s="89"/>
      <c r="FJ78" s="89"/>
      <c r="FK78" s="89"/>
      <c r="FL78" s="89"/>
      <c r="FM78" s="89"/>
      <c r="FN78" s="89"/>
      <c r="FO78" s="89"/>
      <c r="FP78" s="89"/>
      <c r="FQ78" s="89"/>
      <c r="FR78" s="89"/>
      <c r="FS78" s="89"/>
      <c r="FT78" s="89"/>
      <c r="FU78" s="89"/>
      <c r="FV78" s="89"/>
      <c r="FW78" s="89"/>
      <c r="FX78" s="89"/>
      <c r="FY78" s="89"/>
      <c r="FZ78" s="89"/>
      <c r="GA78" s="89"/>
      <c r="GB78" s="89"/>
      <c r="GC78" s="89"/>
      <c r="GD78" s="89"/>
      <c r="GE78" s="89"/>
      <c r="GF78" s="89"/>
      <c r="GG78" s="89"/>
      <c r="GH78" s="89"/>
      <c r="GI78" s="89"/>
      <c r="GJ78" s="89"/>
      <c r="GK78" s="89"/>
      <c r="GL78" s="89"/>
      <c r="GM78" s="89"/>
      <c r="GN78" s="89"/>
      <c r="GO78" s="89"/>
      <c r="GP78" s="89"/>
      <c r="GQ78" s="89"/>
      <c r="GR78" s="89"/>
      <c r="GS78" s="89"/>
      <c r="GT78" s="89"/>
      <c r="GU78" s="89"/>
      <c r="GV78" s="89"/>
      <c r="GW78" s="89"/>
      <c r="GX78" s="89"/>
      <c r="GY78" s="89"/>
      <c r="GZ78" s="89"/>
      <c r="HA78" s="89"/>
      <c r="HB78" s="89"/>
      <c r="HC78" s="89"/>
      <c r="HD78" s="89"/>
      <c r="HE78" s="89"/>
      <c r="HF78" s="89"/>
      <c r="HG78" s="89"/>
      <c r="HH78" s="89"/>
      <c r="HI78" s="89"/>
      <c r="HJ78" s="89"/>
      <c r="HK78" s="89"/>
      <c r="HL78" s="89"/>
      <c r="HM78" s="89"/>
      <c r="HN78" s="89"/>
      <c r="HO78" s="89"/>
      <c r="HP78" s="89"/>
      <c r="HQ78" s="89"/>
      <c r="HR78" s="89"/>
      <c r="HS78" s="89"/>
      <c r="HT78" s="89"/>
      <c r="HU78" s="89"/>
      <c r="HV78" s="89"/>
      <c r="HW78" s="89"/>
      <c r="HX78" s="89"/>
      <c r="HY78" s="89"/>
      <c r="HZ78" s="89"/>
      <c r="IA78" s="89"/>
      <c r="IB78" s="89"/>
      <c r="IC78" s="89"/>
      <c r="ID78" s="89"/>
      <c r="IE78" s="89"/>
      <c r="IF78" s="89"/>
      <c r="IG78" s="89"/>
      <c r="IH78" s="89"/>
      <c r="II78" s="89"/>
      <c r="IJ78" s="89"/>
      <c r="IK78" s="89"/>
      <c r="IL78" s="89"/>
      <c r="IM78" s="89"/>
      <c r="IN78" s="89"/>
      <c r="IO78" s="89"/>
      <c r="IP78" s="89"/>
      <c r="IQ78" s="89"/>
      <c r="IR78" s="89"/>
      <c r="IS78" s="89"/>
      <c r="IT78" s="89"/>
      <c r="IU78" s="89"/>
      <c r="IW78" s="21"/>
      <c r="IX78" s="21"/>
      <c r="IY78" s="21"/>
      <c r="IZ78" s="21"/>
      <c r="JA78" s="21"/>
    </row>
    <row r="79" ht="13.8" customHeight="1" spans="1:261" s="191" customFormat="1" x14ac:dyDescent="0.25">
      <c r="A79" s="89"/>
      <c r="B79" s="90"/>
      <c r="C79" s="91"/>
      <c r="D79" s="89"/>
      <c r="E79" s="92"/>
      <c r="F79" s="91"/>
      <c r="G79" s="91"/>
      <c r="H79" s="91"/>
      <c r="I79" s="91"/>
      <c r="J79" s="91"/>
      <c r="K79" s="91"/>
      <c r="L79" s="91"/>
      <c r="M79" s="92"/>
      <c r="N79" s="91"/>
      <c r="O79" s="92"/>
      <c r="P79" s="92"/>
      <c r="Q79" s="91"/>
      <c r="R79" s="91"/>
      <c r="S79" s="91"/>
      <c r="T79" s="91"/>
      <c r="U79" s="91"/>
      <c r="V79" s="91"/>
      <c r="W79" s="91"/>
      <c r="X79" s="91"/>
      <c r="Y79" s="93"/>
      <c r="Z79" s="91"/>
      <c r="AA79" s="91"/>
      <c r="AB79" s="91"/>
      <c r="AC79" s="91"/>
      <c r="AD79" s="94"/>
      <c r="AE79" s="89"/>
      <c r="AF79" s="89"/>
      <c r="AG79" s="89"/>
      <c r="AH79" s="89"/>
      <c r="AI79" s="89"/>
      <c r="AJ79" s="89"/>
      <c r="AK79" s="89"/>
      <c r="AL79" s="89"/>
      <c r="AM79" s="89"/>
      <c r="AN79" s="89"/>
      <c r="AO79" s="89"/>
      <c r="AP79" s="95"/>
      <c r="AQ79" s="95"/>
      <c r="AR79" s="95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89"/>
      <c r="BS79" s="89"/>
      <c r="BT79" s="89"/>
      <c r="BU79" s="89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CY79" s="89"/>
      <c r="CZ79" s="89"/>
      <c r="DA79" s="89"/>
      <c r="DB79" s="89"/>
      <c r="DC79" s="89"/>
      <c r="DD79" s="89"/>
      <c r="DE79" s="89"/>
      <c r="DF79" s="89"/>
      <c r="DG79" s="89"/>
      <c r="DH79" s="89"/>
      <c r="DI79" s="89"/>
      <c r="DJ79" s="89"/>
      <c r="DK79" s="89"/>
      <c r="DL79" s="89"/>
      <c r="DM79" s="89"/>
      <c r="DN79" s="89"/>
      <c r="DO79" s="89"/>
      <c r="DP79" s="89"/>
      <c r="DQ79" s="89"/>
      <c r="DR79" s="89"/>
      <c r="DS79" s="89"/>
      <c r="DT79" s="89"/>
      <c r="DU79" s="89"/>
      <c r="DV79" s="89"/>
      <c r="DW79" s="89"/>
      <c r="DX79" s="89"/>
      <c r="DY79" s="89"/>
      <c r="DZ79" s="89"/>
      <c r="EA79" s="89"/>
      <c r="EB79" s="89"/>
      <c r="EC79" s="89"/>
      <c r="ED79" s="89"/>
      <c r="EE79" s="89"/>
      <c r="EF79" s="89"/>
      <c r="EG79" s="89"/>
      <c r="EH79" s="89"/>
      <c r="EI79" s="89"/>
      <c r="EJ79" s="89"/>
      <c r="EK79" s="89"/>
      <c r="EL79" s="89"/>
      <c r="EM79" s="89"/>
      <c r="EN79" s="89"/>
      <c r="EO79" s="89"/>
      <c r="EP79" s="89"/>
      <c r="EQ79" s="89"/>
      <c r="ER79" s="89"/>
      <c r="ES79" s="89"/>
      <c r="ET79" s="89"/>
      <c r="EU79" s="89"/>
      <c r="EV79" s="89"/>
      <c r="EW79" s="89"/>
      <c r="EX79" s="89"/>
      <c r="EY79" s="89"/>
      <c r="EZ79" s="89"/>
      <c r="FA79" s="89"/>
      <c r="FB79" s="89"/>
      <c r="FC79" s="89"/>
      <c r="FD79" s="89"/>
      <c r="FE79" s="89"/>
      <c r="FF79" s="89"/>
      <c r="FG79" s="89"/>
      <c r="FH79" s="89"/>
      <c r="FI79" s="89"/>
      <c r="FJ79" s="89"/>
      <c r="FK79" s="89"/>
      <c r="FL79" s="89"/>
      <c r="FM79" s="89"/>
      <c r="FN79" s="89"/>
      <c r="FO79" s="89"/>
      <c r="FP79" s="89"/>
      <c r="FQ79" s="89"/>
      <c r="FR79" s="89"/>
      <c r="FS79" s="89"/>
      <c r="FT79" s="89"/>
      <c r="FU79" s="89"/>
      <c r="FV79" s="89"/>
      <c r="FW79" s="89"/>
      <c r="FX79" s="89"/>
      <c r="FY79" s="89"/>
      <c r="FZ79" s="89"/>
      <c r="GA79" s="89"/>
      <c r="GB79" s="89"/>
      <c r="GC79" s="89"/>
      <c r="GD79" s="89"/>
      <c r="GE79" s="89"/>
      <c r="GF79" s="89"/>
      <c r="GG79" s="89"/>
      <c r="GH79" s="89"/>
      <c r="GI79" s="89"/>
      <c r="GJ79" s="89"/>
      <c r="GK79" s="89"/>
      <c r="GL79" s="89"/>
      <c r="GM79" s="89"/>
      <c r="GN79" s="89"/>
      <c r="GO79" s="89"/>
      <c r="GP79" s="89"/>
      <c r="GQ79" s="89"/>
      <c r="GR79" s="89"/>
      <c r="GS79" s="89"/>
      <c r="GT79" s="89"/>
      <c r="GU79" s="89"/>
      <c r="GV79" s="89"/>
      <c r="GW79" s="89"/>
      <c r="GX79" s="89"/>
      <c r="GY79" s="89"/>
      <c r="GZ79" s="89"/>
      <c r="HA79" s="89"/>
      <c r="HB79" s="89"/>
      <c r="HC79" s="89"/>
      <c r="HD79" s="89"/>
      <c r="HE79" s="89"/>
      <c r="HF79" s="89"/>
      <c r="HG79" s="89"/>
      <c r="HH79" s="89"/>
      <c r="HI79" s="89"/>
      <c r="HJ79" s="89"/>
      <c r="HK79" s="89"/>
      <c r="HL79" s="89"/>
      <c r="HM79" s="89"/>
      <c r="HN79" s="89"/>
      <c r="HO79" s="89"/>
      <c r="HP79" s="89"/>
      <c r="HQ79" s="89"/>
      <c r="HR79" s="89"/>
      <c r="HS79" s="89"/>
      <c r="HT79" s="89"/>
      <c r="HU79" s="89"/>
      <c r="HV79" s="89"/>
      <c r="HW79" s="89"/>
      <c r="HX79" s="89"/>
      <c r="HY79" s="89"/>
      <c r="HZ79" s="89"/>
      <c r="IA79" s="89"/>
      <c r="IB79" s="89"/>
      <c r="IC79" s="89"/>
      <c r="ID79" s="89"/>
      <c r="IE79" s="89"/>
      <c r="IF79" s="89"/>
      <c r="IG79" s="89"/>
      <c r="IH79" s="89"/>
      <c r="II79" s="89"/>
      <c r="IJ79" s="89"/>
      <c r="IK79" s="89"/>
      <c r="IL79" s="89"/>
      <c r="IM79" s="89"/>
      <c r="IN79" s="89"/>
      <c r="IO79" s="89"/>
      <c r="IP79" s="89"/>
      <c r="IQ79" s="89"/>
      <c r="IR79" s="89"/>
      <c r="IS79" s="89"/>
      <c r="IT79" s="89"/>
      <c r="IU79" s="89"/>
      <c r="IW79" s="21"/>
      <c r="IX79" s="21"/>
      <c r="IY79" s="21"/>
      <c r="IZ79" s="21"/>
      <c r="JA79" s="21"/>
    </row>
    <row r="80" ht="13.8" customHeight="1" spans="1:261" s="191" customFormat="1" x14ac:dyDescent="0.25">
      <c r="A80" s="89"/>
      <c r="B80" s="90"/>
      <c r="C80" s="91"/>
      <c r="D80" s="89"/>
      <c r="E80" s="92"/>
      <c r="F80" s="91"/>
      <c r="G80" s="91"/>
      <c r="H80" s="91"/>
      <c r="I80" s="91"/>
      <c r="J80" s="91"/>
      <c r="K80" s="91"/>
      <c r="L80" s="91"/>
      <c r="M80" s="92"/>
      <c r="N80" s="91"/>
      <c r="O80" s="92"/>
      <c r="P80" s="92"/>
      <c r="Q80" s="91"/>
      <c r="R80" s="91"/>
      <c r="S80" s="91"/>
      <c r="T80" s="91"/>
      <c r="U80" s="91"/>
      <c r="V80" s="91"/>
      <c r="W80" s="91"/>
      <c r="X80" s="91"/>
      <c r="Y80" s="93"/>
      <c r="Z80" s="91"/>
      <c r="AA80" s="91"/>
      <c r="AB80" s="91"/>
      <c r="AC80" s="91"/>
      <c r="AD80" s="94"/>
      <c r="AE80" s="89"/>
      <c r="AF80" s="89"/>
      <c r="AG80" s="89"/>
      <c r="AH80" s="89"/>
      <c r="AI80" s="89"/>
      <c r="AJ80" s="89"/>
      <c r="AK80" s="89"/>
      <c r="AL80" s="89"/>
      <c r="AM80" s="89"/>
      <c r="AN80" s="89"/>
      <c r="AO80" s="89"/>
      <c r="AP80" s="95"/>
      <c r="AQ80" s="95"/>
      <c r="AR80" s="95"/>
      <c r="AS80" s="89"/>
      <c r="AT80" s="89"/>
      <c r="AU80" s="89"/>
      <c r="AV80" s="89"/>
      <c r="AW80" s="89"/>
      <c r="AX80" s="89"/>
      <c r="AY80" s="89"/>
      <c r="AZ80" s="89"/>
      <c r="BA80" s="89"/>
      <c r="BB80" s="89"/>
      <c r="BC80" s="89"/>
      <c r="BD80" s="89"/>
      <c r="BE80" s="89"/>
      <c r="BF80" s="89"/>
      <c r="BG80" s="89"/>
      <c r="BH80" s="89"/>
      <c r="BI80" s="89"/>
      <c r="BJ80" s="89"/>
      <c r="BK80" s="89"/>
      <c r="BL80" s="89"/>
      <c r="BM80" s="89"/>
      <c r="BN80" s="89"/>
      <c r="BO80" s="89"/>
      <c r="BP80" s="89"/>
      <c r="BQ80" s="89"/>
      <c r="BR80" s="89"/>
      <c r="BS80" s="89"/>
      <c r="BT80" s="89"/>
      <c r="BU80" s="89"/>
      <c r="BV80" s="89"/>
      <c r="BW80" s="89"/>
      <c r="BX80" s="89"/>
      <c r="BY80" s="89"/>
      <c r="BZ80" s="89"/>
      <c r="CA80" s="89"/>
      <c r="CB80" s="89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CY80" s="89"/>
      <c r="CZ80" s="89"/>
      <c r="DA80" s="89"/>
      <c r="DB80" s="89"/>
      <c r="DC80" s="89"/>
      <c r="DD80" s="89"/>
      <c r="DE80" s="89"/>
      <c r="DF80" s="89"/>
      <c r="DG80" s="89"/>
      <c r="DH80" s="89"/>
      <c r="DI80" s="89"/>
      <c r="DJ80" s="89"/>
      <c r="DK80" s="89"/>
      <c r="DL80" s="89"/>
      <c r="DM80" s="89"/>
      <c r="DN80" s="89"/>
      <c r="DO80" s="89"/>
      <c r="DP80" s="89"/>
      <c r="DQ80" s="89"/>
      <c r="DR80" s="89"/>
      <c r="DS80" s="89"/>
      <c r="DT80" s="89"/>
      <c r="DU80" s="89"/>
      <c r="DV80" s="89"/>
      <c r="DW80" s="89"/>
      <c r="DX80" s="89"/>
      <c r="DY80" s="89"/>
      <c r="DZ80" s="89"/>
      <c r="EA80" s="89"/>
      <c r="EB80" s="89"/>
      <c r="EC80" s="89"/>
      <c r="ED80" s="89"/>
      <c r="EE80" s="89"/>
      <c r="EF80" s="89"/>
      <c r="EG80" s="89"/>
      <c r="EH80" s="89"/>
      <c r="EI80" s="89"/>
      <c r="EJ80" s="89"/>
      <c r="EK80" s="89"/>
      <c r="EL80" s="89"/>
      <c r="EM80" s="89"/>
      <c r="EN80" s="89"/>
      <c r="EO80" s="89"/>
      <c r="EP80" s="89"/>
      <c r="EQ80" s="89"/>
      <c r="ER80" s="89"/>
      <c r="ES80" s="89"/>
      <c r="ET80" s="89"/>
      <c r="EU80" s="89"/>
      <c r="EV80" s="89"/>
      <c r="EW80" s="89"/>
      <c r="EX80" s="89"/>
      <c r="EY80" s="89"/>
      <c r="EZ80" s="89"/>
      <c r="FA80" s="89"/>
      <c r="FB80" s="89"/>
      <c r="FC80" s="89"/>
      <c r="FD80" s="89"/>
      <c r="FE80" s="89"/>
      <c r="FF80" s="89"/>
      <c r="FG80" s="89"/>
      <c r="FH80" s="89"/>
      <c r="FI80" s="89"/>
      <c r="FJ80" s="89"/>
      <c r="FK80" s="89"/>
      <c r="FL80" s="89"/>
      <c r="FM80" s="89"/>
      <c r="FN80" s="89"/>
      <c r="FO80" s="89"/>
      <c r="FP80" s="89"/>
      <c r="FQ80" s="89"/>
      <c r="FR80" s="89"/>
      <c r="FS80" s="89"/>
      <c r="FT80" s="89"/>
      <c r="FU80" s="89"/>
      <c r="FV80" s="89"/>
      <c r="FW80" s="89"/>
      <c r="FX80" s="89"/>
      <c r="FY80" s="89"/>
      <c r="FZ80" s="89"/>
      <c r="GA80" s="89"/>
      <c r="GB80" s="89"/>
      <c r="GC80" s="89"/>
      <c r="GD80" s="89"/>
      <c r="GE80" s="89"/>
      <c r="GF80" s="89"/>
      <c r="GG80" s="89"/>
      <c r="GH80" s="89"/>
      <c r="GI80" s="89"/>
      <c r="GJ80" s="89"/>
      <c r="GK80" s="89"/>
      <c r="GL80" s="89"/>
      <c r="GM80" s="89"/>
      <c r="GN80" s="89"/>
      <c r="GO80" s="89"/>
      <c r="GP80" s="89"/>
      <c r="GQ80" s="89"/>
      <c r="GR80" s="89"/>
      <c r="GS80" s="89"/>
      <c r="GT80" s="89"/>
      <c r="GU80" s="89"/>
      <c r="GV80" s="89"/>
      <c r="GW80" s="89"/>
      <c r="GX80" s="89"/>
      <c r="GY80" s="89"/>
      <c r="GZ80" s="89"/>
      <c r="HA80" s="89"/>
      <c r="HB80" s="89"/>
      <c r="HC80" s="89"/>
      <c r="HD80" s="89"/>
      <c r="HE80" s="89"/>
      <c r="HF80" s="89"/>
      <c r="HG80" s="89"/>
      <c r="HH80" s="89"/>
      <c r="HI80" s="89"/>
      <c r="HJ80" s="89"/>
      <c r="HK80" s="89"/>
      <c r="HL80" s="89"/>
      <c r="HM80" s="89"/>
      <c r="HN80" s="89"/>
      <c r="HO80" s="89"/>
      <c r="HP80" s="89"/>
      <c r="HQ80" s="89"/>
      <c r="HR80" s="89"/>
      <c r="HS80" s="89"/>
      <c r="HT80" s="89"/>
      <c r="HU80" s="89"/>
      <c r="HV80" s="89"/>
      <c r="HW80" s="89"/>
      <c r="HX80" s="89"/>
      <c r="HY80" s="89"/>
      <c r="HZ80" s="89"/>
      <c r="IA80" s="89"/>
      <c r="IB80" s="89"/>
      <c r="IC80" s="89"/>
      <c r="ID80" s="89"/>
      <c r="IE80" s="89"/>
      <c r="IF80" s="89"/>
      <c r="IG80" s="89"/>
      <c r="IH80" s="89"/>
      <c r="II80" s="89"/>
      <c r="IJ80" s="89"/>
      <c r="IK80" s="89"/>
      <c r="IL80" s="89"/>
      <c r="IM80" s="89"/>
      <c r="IN80" s="89"/>
      <c r="IO80" s="89"/>
      <c r="IP80" s="89"/>
      <c r="IQ80" s="89"/>
      <c r="IR80" s="89"/>
      <c r="IS80" s="89"/>
      <c r="IT80" s="89"/>
      <c r="IU80" s="89"/>
      <c r="IW80" s="21"/>
      <c r="IX80" s="21"/>
      <c r="IY80" s="21"/>
      <c r="IZ80" s="21"/>
      <c r="JA80" s="21"/>
    </row>
    <row r="81" ht="13.8" customHeight="1" spans="1:261" s="191" customFormat="1" x14ac:dyDescent="0.25">
      <c r="A81" s="89"/>
      <c r="B81" s="90"/>
      <c r="C81" s="91"/>
      <c r="D81" s="89"/>
      <c r="E81" s="92"/>
      <c r="F81" s="91"/>
      <c r="G81" s="91"/>
      <c r="H81" s="91"/>
      <c r="I81" s="91"/>
      <c r="J81" s="91"/>
      <c r="K81" s="91"/>
      <c r="L81" s="91"/>
      <c r="M81" s="92"/>
      <c r="N81" s="91"/>
      <c r="O81" s="92"/>
      <c r="P81" s="92"/>
      <c r="Q81" s="91"/>
      <c r="R81" s="91"/>
      <c r="S81" s="91"/>
      <c r="T81" s="91"/>
      <c r="U81" s="91"/>
      <c r="V81" s="91"/>
      <c r="W81" s="91"/>
      <c r="X81" s="91"/>
      <c r="Y81" s="93"/>
      <c r="Z81" s="91"/>
      <c r="AA81" s="91"/>
      <c r="AB81" s="91"/>
      <c r="AC81" s="91"/>
      <c r="AD81" s="94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95"/>
      <c r="AQ81" s="95"/>
      <c r="AR81" s="95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89"/>
      <c r="BV81" s="89"/>
      <c r="BW81" s="89"/>
      <c r="BX81" s="89"/>
      <c r="BY81" s="89"/>
      <c r="BZ81" s="89"/>
      <c r="CA81" s="89"/>
      <c r="CB81" s="89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V81" s="89"/>
      <c r="CW81" s="89"/>
      <c r="CX81" s="89"/>
      <c r="CY81" s="89"/>
      <c r="CZ81" s="89"/>
      <c r="DA81" s="89"/>
      <c r="DB81" s="89"/>
      <c r="DC81" s="89"/>
      <c r="DD81" s="89"/>
      <c r="DE81" s="89"/>
      <c r="DF81" s="89"/>
      <c r="DG81" s="89"/>
      <c r="DH81" s="89"/>
      <c r="DI81" s="89"/>
      <c r="DJ81" s="89"/>
      <c r="DK81" s="89"/>
      <c r="DL81" s="89"/>
      <c r="DM81" s="89"/>
      <c r="DN81" s="89"/>
      <c r="DO81" s="89"/>
      <c r="DP81" s="89"/>
      <c r="DQ81" s="89"/>
      <c r="DR81" s="89"/>
      <c r="DS81" s="89"/>
      <c r="DT81" s="89"/>
      <c r="DU81" s="89"/>
      <c r="DV81" s="89"/>
      <c r="DW81" s="89"/>
      <c r="DX81" s="89"/>
      <c r="DY81" s="89"/>
      <c r="DZ81" s="89"/>
      <c r="EA81" s="89"/>
      <c r="EB81" s="89"/>
      <c r="EC81" s="89"/>
      <c r="ED81" s="89"/>
      <c r="EE81" s="89"/>
      <c r="EF81" s="89"/>
      <c r="EG81" s="89"/>
      <c r="EH81" s="89"/>
      <c r="EI81" s="89"/>
      <c r="EJ81" s="89"/>
      <c r="EK81" s="89"/>
      <c r="EL81" s="89"/>
      <c r="EM81" s="89"/>
      <c r="EN81" s="89"/>
      <c r="EO81" s="89"/>
      <c r="EP81" s="89"/>
      <c r="EQ81" s="89"/>
      <c r="ER81" s="89"/>
      <c r="ES81" s="89"/>
      <c r="ET81" s="89"/>
      <c r="EU81" s="89"/>
      <c r="EV81" s="89"/>
      <c r="EW81" s="89"/>
      <c r="EX81" s="89"/>
      <c r="EY81" s="89"/>
      <c r="EZ81" s="89"/>
      <c r="FA81" s="89"/>
      <c r="FB81" s="89"/>
      <c r="FC81" s="89"/>
      <c r="FD81" s="89"/>
      <c r="FE81" s="89"/>
      <c r="FF81" s="89"/>
      <c r="FG81" s="89"/>
      <c r="FH81" s="89"/>
      <c r="FI81" s="89"/>
      <c r="FJ81" s="89"/>
      <c r="FK81" s="89"/>
      <c r="FL81" s="89"/>
      <c r="FM81" s="89"/>
      <c r="FN81" s="89"/>
      <c r="FO81" s="89"/>
      <c r="FP81" s="89"/>
      <c r="FQ81" s="89"/>
      <c r="FR81" s="89"/>
      <c r="FS81" s="89"/>
      <c r="FT81" s="89"/>
      <c r="FU81" s="89"/>
      <c r="FV81" s="89"/>
      <c r="FW81" s="89"/>
      <c r="FX81" s="89"/>
      <c r="FY81" s="89"/>
      <c r="FZ81" s="89"/>
      <c r="GA81" s="89"/>
      <c r="GB81" s="89"/>
      <c r="GC81" s="89"/>
      <c r="GD81" s="89"/>
      <c r="GE81" s="89"/>
      <c r="GF81" s="89"/>
      <c r="GG81" s="89"/>
      <c r="GH81" s="89"/>
      <c r="GI81" s="89"/>
      <c r="GJ81" s="89"/>
      <c r="GK81" s="89"/>
      <c r="GL81" s="89"/>
      <c r="GM81" s="89"/>
      <c r="GN81" s="89"/>
      <c r="GO81" s="89"/>
      <c r="GP81" s="89"/>
      <c r="GQ81" s="89"/>
      <c r="GR81" s="89"/>
      <c r="GS81" s="89"/>
      <c r="GT81" s="89"/>
      <c r="GU81" s="89"/>
      <c r="GV81" s="89"/>
      <c r="GW81" s="89"/>
      <c r="GX81" s="89"/>
      <c r="GY81" s="89"/>
      <c r="GZ81" s="89"/>
      <c r="HA81" s="89"/>
      <c r="HB81" s="89"/>
      <c r="HC81" s="89"/>
      <c r="HD81" s="89"/>
      <c r="HE81" s="89"/>
      <c r="HF81" s="89"/>
      <c r="HG81" s="89"/>
      <c r="HH81" s="89"/>
      <c r="HI81" s="89"/>
      <c r="HJ81" s="89"/>
      <c r="HK81" s="89"/>
      <c r="HL81" s="89"/>
      <c r="HM81" s="89"/>
      <c r="HN81" s="89"/>
      <c r="HO81" s="89"/>
      <c r="HP81" s="89"/>
      <c r="HQ81" s="89"/>
      <c r="HR81" s="89"/>
      <c r="HS81" s="89"/>
      <c r="HT81" s="89"/>
      <c r="HU81" s="89"/>
      <c r="HV81" s="89"/>
      <c r="HW81" s="89"/>
      <c r="HX81" s="89"/>
      <c r="HY81" s="89"/>
      <c r="HZ81" s="89"/>
      <c r="IA81" s="89"/>
      <c r="IB81" s="89"/>
      <c r="IC81" s="89"/>
      <c r="ID81" s="89"/>
      <c r="IE81" s="89"/>
      <c r="IF81" s="89"/>
      <c r="IG81" s="89"/>
      <c r="IH81" s="89"/>
      <c r="II81" s="89"/>
      <c r="IJ81" s="89"/>
      <c r="IK81" s="89"/>
      <c r="IL81" s="89"/>
      <c r="IM81" s="89"/>
      <c r="IN81" s="89"/>
      <c r="IO81" s="89"/>
      <c r="IP81" s="89"/>
      <c r="IQ81" s="89"/>
      <c r="IR81" s="89"/>
      <c r="IS81" s="89"/>
      <c r="IT81" s="89"/>
      <c r="IU81" s="89"/>
      <c r="IW81" s="21"/>
      <c r="IX81" s="21"/>
      <c r="IY81" s="21"/>
      <c r="IZ81" s="21"/>
      <c r="JA81" s="21"/>
    </row>
    <row r="82" ht="13.8" customHeight="1" spans="1:261" s="191" customFormat="1" x14ac:dyDescent="0.25">
      <c r="A82" s="89"/>
      <c r="B82" s="90"/>
      <c r="C82" s="91"/>
      <c r="D82" s="89"/>
      <c r="E82" s="92"/>
      <c r="F82" s="91"/>
      <c r="G82" s="91"/>
      <c r="H82" s="91"/>
      <c r="I82" s="91"/>
      <c r="J82" s="91"/>
      <c r="K82" s="91"/>
      <c r="L82" s="91"/>
      <c r="M82" s="92"/>
      <c r="N82" s="91"/>
      <c r="O82" s="92"/>
      <c r="P82" s="92"/>
      <c r="Q82" s="91"/>
      <c r="R82" s="91"/>
      <c r="S82" s="91"/>
      <c r="T82" s="91"/>
      <c r="U82" s="91"/>
      <c r="V82" s="91"/>
      <c r="W82" s="91"/>
      <c r="X82" s="91"/>
      <c r="Y82" s="93"/>
      <c r="Z82" s="91"/>
      <c r="AA82" s="91"/>
      <c r="AB82" s="91"/>
      <c r="AC82" s="91"/>
      <c r="AD82" s="94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95"/>
      <c r="AQ82" s="95"/>
      <c r="AR82" s="95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W82" s="21"/>
      <c r="IX82" s="21"/>
      <c r="IY82" s="21"/>
      <c r="IZ82" s="21"/>
      <c r="JA82" s="21"/>
    </row>
    <row r="83" ht="13.8" customHeight="1" spans="1:261" s="191" customFormat="1" x14ac:dyDescent="0.25">
      <c r="A83" s="89"/>
      <c r="B83" s="90"/>
      <c r="C83" s="91"/>
      <c r="D83" s="89"/>
      <c r="E83" s="92"/>
      <c r="F83" s="91"/>
      <c r="G83" s="91"/>
      <c r="H83" s="91"/>
      <c r="I83" s="91"/>
      <c r="J83" s="91"/>
      <c r="K83" s="91"/>
      <c r="L83" s="91"/>
      <c r="M83" s="92"/>
      <c r="N83" s="91"/>
      <c r="O83" s="92"/>
      <c r="P83" s="92"/>
      <c r="Q83" s="91"/>
      <c r="R83" s="91"/>
      <c r="S83" s="91"/>
      <c r="T83" s="91"/>
      <c r="U83" s="91"/>
      <c r="V83" s="91"/>
      <c r="W83" s="91"/>
      <c r="X83" s="91"/>
      <c r="Y83" s="93"/>
      <c r="Z83" s="91"/>
      <c r="AA83" s="91"/>
      <c r="AB83" s="91"/>
      <c r="AC83" s="91"/>
      <c r="AD83" s="94"/>
      <c r="AE83" s="89"/>
      <c r="AF83" s="89"/>
      <c r="AG83" s="89"/>
      <c r="AH83" s="89"/>
      <c r="AI83" s="89"/>
      <c r="AJ83" s="89"/>
      <c r="AK83" s="89"/>
      <c r="AL83" s="89"/>
      <c r="AM83" s="89"/>
      <c r="AN83" s="89"/>
      <c r="AO83" s="89"/>
      <c r="AP83" s="95"/>
      <c r="AQ83" s="95"/>
      <c r="AR83" s="95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  <c r="EI83" s="89"/>
      <c r="EJ83" s="89"/>
      <c r="EK83" s="89"/>
      <c r="EL83" s="89"/>
      <c r="EM83" s="89"/>
      <c r="EN83" s="89"/>
      <c r="EO83" s="89"/>
      <c r="EP83" s="89"/>
      <c r="EQ83" s="89"/>
      <c r="ER83" s="89"/>
      <c r="ES83" s="89"/>
      <c r="ET83" s="89"/>
      <c r="EU83" s="89"/>
      <c r="EV83" s="89"/>
      <c r="EW83" s="89"/>
      <c r="EX83" s="89"/>
      <c r="EY83" s="89"/>
      <c r="EZ83" s="89"/>
      <c r="FA83" s="89"/>
      <c r="FB83" s="89"/>
      <c r="FC83" s="89"/>
      <c r="FD83" s="89"/>
      <c r="FE83" s="89"/>
      <c r="FF83" s="89"/>
      <c r="FG83" s="89"/>
      <c r="FH83" s="89"/>
      <c r="FI83" s="89"/>
      <c r="FJ83" s="89"/>
      <c r="FK83" s="89"/>
      <c r="FL83" s="89"/>
      <c r="FM83" s="89"/>
      <c r="FN83" s="89"/>
      <c r="FO83" s="89"/>
      <c r="FP83" s="89"/>
      <c r="FQ83" s="89"/>
      <c r="FR83" s="89"/>
      <c r="FS83" s="89"/>
      <c r="FT83" s="89"/>
      <c r="FU83" s="89"/>
      <c r="FV83" s="89"/>
      <c r="FW83" s="89"/>
      <c r="FX83" s="89"/>
      <c r="FY83" s="89"/>
      <c r="FZ83" s="89"/>
      <c r="GA83" s="89"/>
      <c r="GB83" s="89"/>
      <c r="GC83" s="89"/>
      <c r="GD83" s="89"/>
      <c r="GE83" s="89"/>
      <c r="GF83" s="89"/>
      <c r="GG83" s="89"/>
      <c r="GH83" s="89"/>
      <c r="GI83" s="89"/>
      <c r="GJ83" s="89"/>
      <c r="GK83" s="89"/>
      <c r="GL83" s="89"/>
      <c r="GM83" s="89"/>
      <c r="GN83" s="89"/>
      <c r="GO83" s="89"/>
      <c r="GP83" s="89"/>
      <c r="GQ83" s="89"/>
      <c r="GR83" s="89"/>
      <c r="GS83" s="89"/>
      <c r="GT83" s="89"/>
      <c r="GU83" s="89"/>
      <c r="GV83" s="89"/>
      <c r="GW83" s="89"/>
      <c r="GX83" s="89"/>
      <c r="GY83" s="89"/>
      <c r="GZ83" s="89"/>
      <c r="HA83" s="89"/>
      <c r="HB83" s="89"/>
      <c r="HC83" s="89"/>
      <c r="HD83" s="89"/>
      <c r="HE83" s="89"/>
      <c r="HF83" s="89"/>
      <c r="HG83" s="89"/>
      <c r="HH83" s="89"/>
      <c r="HI83" s="89"/>
      <c r="HJ83" s="89"/>
      <c r="HK83" s="89"/>
      <c r="HL83" s="89"/>
      <c r="HM83" s="89"/>
      <c r="HN83" s="89"/>
      <c r="HO83" s="89"/>
      <c r="HP83" s="89"/>
      <c r="HQ83" s="89"/>
      <c r="HR83" s="89"/>
      <c r="HS83" s="89"/>
      <c r="HT83" s="89"/>
      <c r="HU83" s="89"/>
      <c r="HV83" s="89"/>
      <c r="HW83" s="89"/>
      <c r="HX83" s="89"/>
      <c r="HY83" s="89"/>
      <c r="HZ83" s="89"/>
      <c r="IA83" s="89"/>
      <c r="IB83" s="89"/>
      <c r="IC83" s="89"/>
      <c r="ID83" s="89"/>
      <c r="IE83" s="89"/>
      <c r="IF83" s="89"/>
      <c r="IG83" s="89"/>
      <c r="IH83" s="89"/>
      <c r="II83" s="89"/>
      <c r="IJ83" s="89"/>
      <c r="IK83" s="89"/>
      <c r="IL83" s="89"/>
      <c r="IM83" s="89"/>
      <c r="IN83" s="89"/>
      <c r="IO83" s="89"/>
      <c r="IP83" s="89"/>
      <c r="IQ83" s="89"/>
      <c r="IR83" s="89"/>
      <c r="IS83" s="89"/>
      <c r="IT83" s="89"/>
      <c r="IU83" s="89"/>
      <c r="IW83" s="21"/>
      <c r="IX83" s="21"/>
      <c r="IY83" s="21"/>
      <c r="IZ83" s="21"/>
      <c r="JA83" s="21"/>
    </row>
    <row r="84" ht="13.8" customHeight="1" spans="1:261" s="191" customFormat="1" x14ac:dyDescent="0.25">
      <c r="A84" s="89"/>
      <c r="B84" s="90"/>
      <c r="C84" s="91"/>
      <c r="D84" s="89"/>
      <c r="E84" s="92"/>
      <c r="F84" s="91"/>
      <c r="G84" s="91"/>
      <c r="H84" s="91"/>
      <c r="I84" s="91"/>
      <c r="J84" s="91"/>
      <c r="K84" s="91"/>
      <c r="L84" s="91"/>
      <c r="M84" s="92"/>
      <c r="N84" s="91"/>
      <c r="O84" s="92"/>
      <c r="P84" s="92"/>
      <c r="Q84" s="91"/>
      <c r="R84" s="91"/>
      <c r="S84" s="91"/>
      <c r="T84" s="91"/>
      <c r="U84" s="91"/>
      <c r="V84" s="91"/>
      <c r="W84" s="91"/>
      <c r="X84" s="91"/>
      <c r="Y84" s="93"/>
      <c r="Z84" s="91"/>
      <c r="AA84" s="91"/>
      <c r="AB84" s="91"/>
      <c r="AC84" s="91"/>
      <c r="AD84" s="94"/>
      <c r="AE84" s="89"/>
      <c r="AF84" s="89"/>
      <c r="AG84" s="89"/>
      <c r="AH84" s="89"/>
      <c r="AI84" s="89"/>
      <c r="AJ84" s="89"/>
      <c r="AK84" s="89"/>
      <c r="AL84" s="89"/>
      <c r="AM84" s="89"/>
      <c r="AN84" s="89"/>
      <c r="AO84" s="89"/>
      <c r="AP84" s="95"/>
      <c r="AQ84" s="95"/>
      <c r="AR84" s="95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89"/>
      <c r="DV84" s="89"/>
      <c r="DW84" s="89"/>
      <c r="DX84" s="89"/>
      <c r="DY84" s="89"/>
      <c r="DZ84" s="89"/>
      <c r="EA84" s="89"/>
      <c r="EB84" s="89"/>
      <c r="EC84" s="89"/>
      <c r="ED84" s="89"/>
      <c r="EE84" s="89"/>
      <c r="EF84" s="89"/>
      <c r="EG84" s="89"/>
      <c r="EH84" s="89"/>
      <c r="EI84" s="89"/>
      <c r="EJ84" s="89"/>
      <c r="EK84" s="89"/>
      <c r="EL84" s="89"/>
      <c r="EM84" s="89"/>
      <c r="EN84" s="89"/>
      <c r="EO84" s="89"/>
      <c r="EP84" s="89"/>
      <c r="EQ84" s="89"/>
      <c r="ER84" s="89"/>
      <c r="ES84" s="89"/>
      <c r="ET84" s="89"/>
      <c r="EU84" s="89"/>
      <c r="EV84" s="89"/>
      <c r="EW84" s="89"/>
      <c r="EX84" s="89"/>
      <c r="EY84" s="89"/>
      <c r="EZ84" s="89"/>
      <c r="FA84" s="89"/>
      <c r="FB84" s="89"/>
      <c r="FC84" s="89"/>
      <c r="FD84" s="89"/>
      <c r="FE84" s="89"/>
      <c r="FF84" s="89"/>
      <c r="FG84" s="89"/>
      <c r="FH84" s="89"/>
      <c r="FI84" s="89"/>
      <c r="FJ84" s="89"/>
      <c r="FK84" s="89"/>
      <c r="FL84" s="89"/>
      <c r="FM84" s="89"/>
      <c r="FN84" s="89"/>
      <c r="FO84" s="89"/>
      <c r="FP84" s="89"/>
      <c r="FQ84" s="89"/>
      <c r="FR84" s="89"/>
      <c r="FS84" s="89"/>
      <c r="FT84" s="89"/>
      <c r="FU84" s="89"/>
      <c r="FV84" s="89"/>
      <c r="FW84" s="89"/>
      <c r="FX84" s="89"/>
      <c r="FY84" s="89"/>
      <c r="FZ84" s="89"/>
      <c r="GA84" s="89"/>
      <c r="GB84" s="89"/>
      <c r="GC84" s="89"/>
      <c r="GD84" s="89"/>
      <c r="GE84" s="89"/>
      <c r="GF84" s="89"/>
      <c r="GG84" s="89"/>
      <c r="GH84" s="89"/>
      <c r="GI84" s="89"/>
      <c r="GJ84" s="89"/>
      <c r="GK84" s="89"/>
      <c r="GL84" s="89"/>
      <c r="GM84" s="89"/>
      <c r="GN84" s="89"/>
      <c r="GO84" s="89"/>
      <c r="GP84" s="89"/>
      <c r="GQ84" s="89"/>
      <c r="GR84" s="89"/>
      <c r="GS84" s="89"/>
      <c r="GT84" s="89"/>
      <c r="GU84" s="89"/>
      <c r="GV84" s="89"/>
      <c r="GW84" s="89"/>
      <c r="GX84" s="89"/>
      <c r="GY84" s="89"/>
      <c r="GZ84" s="89"/>
      <c r="HA84" s="89"/>
      <c r="HB84" s="89"/>
      <c r="HC84" s="89"/>
      <c r="HD84" s="89"/>
      <c r="HE84" s="89"/>
      <c r="HF84" s="89"/>
      <c r="HG84" s="89"/>
      <c r="HH84" s="89"/>
      <c r="HI84" s="89"/>
      <c r="HJ84" s="89"/>
      <c r="HK84" s="89"/>
      <c r="HL84" s="89"/>
      <c r="HM84" s="89"/>
      <c r="HN84" s="89"/>
      <c r="HO84" s="89"/>
      <c r="HP84" s="89"/>
      <c r="HQ84" s="89"/>
      <c r="HR84" s="89"/>
      <c r="HS84" s="89"/>
      <c r="HT84" s="89"/>
      <c r="HU84" s="89"/>
      <c r="HV84" s="89"/>
      <c r="HW84" s="89"/>
      <c r="HX84" s="89"/>
      <c r="HY84" s="89"/>
      <c r="HZ84" s="89"/>
      <c r="IA84" s="89"/>
      <c r="IB84" s="89"/>
      <c r="IC84" s="89"/>
      <c r="ID84" s="89"/>
      <c r="IE84" s="89"/>
      <c r="IF84" s="89"/>
      <c r="IG84" s="89"/>
      <c r="IH84" s="89"/>
      <c r="II84" s="89"/>
      <c r="IJ84" s="89"/>
      <c r="IK84" s="89"/>
      <c r="IL84" s="89"/>
      <c r="IM84" s="89"/>
      <c r="IN84" s="89"/>
      <c r="IO84" s="89"/>
      <c r="IP84" s="89"/>
      <c r="IQ84" s="89"/>
      <c r="IR84" s="89"/>
      <c r="IS84" s="89"/>
      <c r="IT84" s="89"/>
      <c r="IU84" s="89"/>
      <c r="IW84" s="21"/>
      <c r="IX84" s="21"/>
      <c r="IY84" s="21"/>
      <c r="IZ84" s="21"/>
      <c r="JA84" s="21"/>
    </row>
    <row r="85" ht="13.8" customHeight="1" spans="1:261" s="191" customFormat="1" x14ac:dyDescent="0.25">
      <c r="A85" s="89"/>
      <c r="B85" s="90"/>
      <c r="C85" s="91"/>
      <c r="D85" s="89"/>
      <c r="E85" s="92"/>
      <c r="F85" s="91"/>
      <c r="G85" s="91"/>
      <c r="H85" s="91"/>
      <c r="I85" s="91"/>
      <c r="J85" s="91"/>
      <c r="K85" s="91"/>
      <c r="L85" s="91"/>
      <c r="M85" s="92"/>
      <c r="N85" s="91"/>
      <c r="O85" s="92"/>
      <c r="P85" s="92"/>
      <c r="Q85" s="91"/>
      <c r="R85" s="91"/>
      <c r="S85" s="91"/>
      <c r="T85" s="91"/>
      <c r="U85" s="91"/>
      <c r="V85" s="91"/>
      <c r="W85" s="91"/>
      <c r="X85" s="91"/>
      <c r="Y85" s="93"/>
      <c r="Z85" s="91"/>
      <c r="AA85" s="91"/>
      <c r="AB85" s="91"/>
      <c r="AC85" s="91"/>
      <c r="AD85" s="94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95"/>
      <c r="AQ85" s="95"/>
      <c r="AR85" s="95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89"/>
      <c r="CZ85" s="89"/>
      <c r="DA85" s="89"/>
      <c r="DB85" s="89"/>
      <c r="DC85" s="89"/>
      <c r="DD85" s="89"/>
      <c r="DE85" s="89"/>
      <c r="DF85" s="89"/>
      <c r="DG85" s="89"/>
      <c r="DH85" s="89"/>
      <c r="DI85" s="89"/>
      <c r="DJ85" s="89"/>
      <c r="DK85" s="89"/>
      <c r="DL85" s="89"/>
      <c r="DM85" s="89"/>
      <c r="DN85" s="89"/>
      <c r="DO85" s="89"/>
      <c r="DP85" s="89"/>
      <c r="DQ85" s="89"/>
      <c r="DR85" s="89"/>
      <c r="DS85" s="89"/>
      <c r="DT85" s="89"/>
      <c r="DU85" s="89"/>
      <c r="DV85" s="89"/>
      <c r="DW85" s="89"/>
      <c r="DX85" s="89"/>
      <c r="DY85" s="89"/>
      <c r="DZ85" s="89"/>
      <c r="EA85" s="89"/>
      <c r="EB85" s="89"/>
      <c r="EC85" s="89"/>
      <c r="ED85" s="89"/>
      <c r="EE85" s="89"/>
      <c r="EF85" s="89"/>
      <c r="EG85" s="89"/>
      <c r="EH85" s="89"/>
      <c r="EI85" s="89"/>
      <c r="EJ85" s="89"/>
      <c r="EK85" s="89"/>
      <c r="EL85" s="89"/>
      <c r="EM85" s="89"/>
      <c r="EN85" s="89"/>
      <c r="EO85" s="89"/>
      <c r="EP85" s="89"/>
      <c r="EQ85" s="89"/>
      <c r="ER85" s="89"/>
      <c r="ES85" s="89"/>
      <c r="ET85" s="89"/>
      <c r="EU85" s="89"/>
      <c r="EV85" s="89"/>
      <c r="EW85" s="89"/>
      <c r="EX85" s="89"/>
      <c r="EY85" s="89"/>
      <c r="EZ85" s="89"/>
      <c r="FA85" s="89"/>
      <c r="FB85" s="89"/>
      <c r="FC85" s="89"/>
      <c r="FD85" s="89"/>
      <c r="FE85" s="89"/>
      <c r="FF85" s="89"/>
      <c r="FG85" s="89"/>
      <c r="FH85" s="89"/>
      <c r="FI85" s="89"/>
      <c r="FJ85" s="89"/>
      <c r="FK85" s="89"/>
      <c r="FL85" s="89"/>
      <c r="FM85" s="89"/>
      <c r="FN85" s="89"/>
      <c r="FO85" s="89"/>
      <c r="FP85" s="89"/>
      <c r="FQ85" s="89"/>
      <c r="FR85" s="89"/>
      <c r="FS85" s="89"/>
      <c r="FT85" s="89"/>
      <c r="FU85" s="89"/>
      <c r="FV85" s="89"/>
      <c r="FW85" s="89"/>
      <c r="FX85" s="89"/>
      <c r="FY85" s="89"/>
      <c r="FZ85" s="89"/>
      <c r="GA85" s="89"/>
      <c r="GB85" s="89"/>
      <c r="GC85" s="89"/>
      <c r="GD85" s="89"/>
      <c r="GE85" s="89"/>
      <c r="GF85" s="89"/>
      <c r="GG85" s="89"/>
      <c r="GH85" s="89"/>
      <c r="GI85" s="89"/>
      <c r="GJ85" s="89"/>
      <c r="GK85" s="89"/>
      <c r="GL85" s="89"/>
      <c r="GM85" s="89"/>
      <c r="GN85" s="89"/>
      <c r="GO85" s="89"/>
      <c r="GP85" s="89"/>
      <c r="GQ85" s="89"/>
      <c r="GR85" s="89"/>
      <c r="GS85" s="89"/>
      <c r="GT85" s="89"/>
      <c r="GU85" s="89"/>
      <c r="GV85" s="89"/>
      <c r="GW85" s="89"/>
      <c r="GX85" s="89"/>
      <c r="GY85" s="89"/>
      <c r="GZ85" s="89"/>
      <c r="HA85" s="89"/>
      <c r="HB85" s="89"/>
      <c r="HC85" s="89"/>
      <c r="HD85" s="89"/>
      <c r="HE85" s="89"/>
      <c r="HF85" s="89"/>
      <c r="HG85" s="89"/>
      <c r="HH85" s="89"/>
      <c r="HI85" s="89"/>
      <c r="HJ85" s="89"/>
      <c r="HK85" s="89"/>
      <c r="HL85" s="89"/>
      <c r="HM85" s="89"/>
      <c r="HN85" s="89"/>
      <c r="HO85" s="89"/>
      <c r="HP85" s="89"/>
      <c r="HQ85" s="89"/>
      <c r="HR85" s="89"/>
      <c r="HS85" s="89"/>
      <c r="HT85" s="89"/>
      <c r="HU85" s="89"/>
      <c r="HV85" s="89"/>
      <c r="HW85" s="89"/>
      <c r="HX85" s="89"/>
      <c r="HY85" s="89"/>
      <c r="HZ85" s="89"/>
      <c r="IA85" s="89"/>
      <c r="IB85" s="89"/>
      <c r="IC85" s="89"/>
      <c r="ID85" s="89"/>
      <c r="IE85" s="89"/>
      <c r="IF85" s="89"/>
      <c r="IG85" s="89"/>
      <c r="IH85" s="89"/>
      <c r="II85" s="89"/>
      <c r="IJ85" s="89"/>
      <c r="IK85" s="89"/>
      <c r="IL85" s="89"/>
      <c r="IM85" s="89"/>
      <c r="IN85" s="89"/>
      <c r="IO85" s="89"/>
      <c r="IP85" s="89"/>
      <c r="IQ85" s="89"/>
      <c r="IR85" s="89"/>
      <c r="IS85" s="89"/>
      <c r="IT85" s="89"/>
      <c r="IU85" s="89"/>
      <c r="IW85" s="21"/>
      <c r="IX85" s="21"/>
      <c r="IY85" s="21"/>
      <c r="IZ85" s="21"/>
      <c r="JA85" s="21"/>
    </row>
    <row r="86" ht="13.8" customHeight="1" spans="1:261" s="191" customFormat="1" x14ac:dyDescent="0.25">
      <c r="A86" s="89"/>
      <c r="B86" s="90"/>
      <c r="C86" s="91"/>
      <c r="D86" s="89"/>
      <c r="E86" s="92"/>
      <c r="F86" s="91"/>
      <c r="G86" s="91"/>
      <c r="H86" s="91"/>
      <c r="I86" s="91"/>
      <c r="J86" s="91"/>
      <c r="K86" s="91"/>
      <c r="L86" s="91"/>
      <c r="M86" s="92"/>
      <c r="N86" s="91"/>
      <c r="O86" s="92"/>
      <c r="P86" s="92"/>
      <c r="Q86" s="91"/>
      <c r="R86" s="91"/>
      <c r="S86" s="91"/>
      <c r="T86" s="91"/>
      <c r="U86" s="91"/>
      <c r="V86" s="91"/>
      <c r="W86" s="91"/>
      <c r="X86" s="91"/>
      <c r="Y86" s="93"/>
      <c r="Z86" s="91"/>
      <c r="AA86" s="91"/>
      <c r="AB86" s="91"/>
      <c r="AC86" s="91"/>
      <c r="AD86" s="94"/>
      <c r="AE86" s="89"/>
      <c r="AF86" s="89"/>
      <c r="AG86" s="89"/>
      <c r="AH86" s="89"/>
      <c r="AI86" s="89"/>
      <c r="AJ86" s="89"/>
      <c r="AK86" s="89"/>
      <c r="AL86" s="89"/>
      <c r="AM86" s="89"/>
      <c r="AN86" s="89"/>
      <c r="AO86" s="89"/>
      <c r="AP86" s="95"/>
      <c r="AQ86" s="95"/>
      <c r="AR86" s="95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/>
      <c r="BS86" s="89"/>
      <c r="BT86" s="89"/>
      <c r="BU86" s="89"/>
      <c r="BV86" s="89"/>
      <c r="BW86" s="89"/>
      <c r="BX86" s="89"/>
      <c r="BY86" s="89"/>
      <c r="BZ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89"/>
      <c r="DV86" s="89"/>
      <c r="DW86" s="89"/>
      <c r="DX86" s="89"/>
      <c r="DY86" s="89"/>
      <c r="DZ86" s="89"/>
      <c r="EA86" s="89"/>
      <c r="EB86" s="89"/>
      <c r="EC86" s="89"/>
      <c r="ED86" s="89"/>
      <c r="EE86" s="89"/>
      <c r="EF86" s="89"/>
      <c r="EG86" s="89"/>
      <c r="EH86" s="89"/>
      <c r="EI86" s="89"/>
      <c r="EJ86" s="89"/>
      <c r="EK86" s="89"/>
      <c r="EL86" s="89"/>
      <c r="EM86" s="89"/>
      <c r="EN86" s="89"/>
      <c r="EO86" s="89"/>
      <c r="EP86" s="89"/>
      <c r="EQ86" s="89"/>
      <c r="ER86" s="89"/>
      <c r="ES86" s="89"/>
      <c r="ET86" s="89"/>
      <c r="EU86" s="89"/>
      <c r="EV86" s="89"/>
      <c r="EW86" s="89"/>
      <c r="EX86" s="89"/>
      <c r="EY86" s="89"/>
      <c r="EZ86" s="89"/>
      <c r="FA86" s="89"/>
      <c r="FB86" s="89"/>
      <c r="FC86" s="89"/>
      <c r="FD86" s="89"/>
      <c r="FE86" s="89"/>
      <c r="FF86" s="89"/>
      <c r="FG86" s="89"/>
      <c r="FH86" s="89"/>
      <c r="FI86" s="89"/>
      <c r="FJ86" s="89"/>
      <c r="FK86" s="89"/>
      <c r="FL86" s="89"/>
      <c r="FM86" s="89"/>
      <c r="FN86" s="89"/>
      <c r="FO86" s="89"/>
      <c r="FP86" s="89"/>
      <c r="FQ86" s="89"/>
      <c r="FR86" s="89"/>
      <c r="FS86" s="89"/>
      <c r="FT86" s="89"/>
      <c r="FU86" s="89"/>
      <c r="FV86" s="89"/>
      <c r="FW86" s="89"/>
      <c r="FX86" s="89"/>
      <c r="FY86" s="89"/>
      <c r="FZ86" s="89"/>
      <c r="GA86" s="89"/>
      <c r="GB86" s="89"/>
      <c r="GC86" s="89"/>
      <c r="GD86" s="89"/>
      <c r="GE86" s="89"/>
      <c r="GF86" s="89"/>
      <c r="GG86" s="89"/>
      <c r="GH86" s="89"/>
      <c r="GI86" s="89"/>
      <c r="GJ86" s="89"/>
      <c r="GK86" s="89"/>
      <c r="GL86" s="89"/>
      <c r="GM86" s="89"/>
      <c r="GN86" s="89"/>
      <c r="GO86" s="89"/>
      <c r="GP86" s="89"/>
      <c r="GQ86" s="89"/>
      <c r="GR86" s="89"/>
      <c r="GS86" s="89"/>
      <c r="GT86" s="89"/>
      <c r="GU86" s="89"/>
      <c r="GV86" s="89"/>
      <c r="GW86" s="89"/>
      <c r="GX86" s="89"/>
      <c r="GY86" s="89"/>
      <c r="GZ86" s="89"/>
      <c r="HA86" s="89"/>
      <c r="HB86" s="89"/>
      <c r="HC86" s="89"/>
      <c r="HD86" s="89"/>
      <c r="HE86" s="89"/>
      <c r="HF86" s="89"/>
      <c r="HG86" s="89"/>
      <c r="HH86" s="89"/>
      <c r="HI86" s="89"/>
      <c r="HJ86" s="89"/>
      <c r="HK86" s="89"/>
      <c r="HL86" s="89"/>
      <c r="HM86" s="89"/>
      <c r="HN86" s="89"/>
      <c r="HO86" s="89"/>
      <c r="HP86" s="89"/>
      <c r="HQ86" s="89"/>
      <c r="HR86" s="89"/>
      <c r="HS86" s="89"/>
      <c r="HT86" s="89"/>
      <c r="HU86" s="89"/>
      <c r="HV86" s="89"/>
      <c r="HW86" s="89"/>
      <c r="HX86" s="89"/>
      <c r="HY86" s="89"/>
      <c r="HZ86" s="89"/>
      <c r="IA86" s="89"/>
      <c r="IB86" s="89"/>
      <c r="IC86" s="89"/>
      <c r="ID86" s="89"/>
      <c r="IE86" s="89"/>
      <c r="IF86" s="89"/>
      <c r="IG86" s="89"/>
      <c r="IH86" s="89"/>
      <c r="II86" s="89"/>
      <c r="IJ86" s="89"/>
      <c r="IK86" s="89"/>
      <c r="IL86" s="89"/>
      <c r="IM86" s="89"/>
      <c r="IN86" s="89"/>
      <c r="IO86" s="89"/>
      <c r="IP86" s="89"/>
      <c r="IQ86" s="89"/>
      <c r="IR86" s="89"/>
      <c r="IS86" s="89"/>
      <c r="IT86" s="89"/>
      <c r="IU86" s="89"/>
      <c r="IW86" s="21"/>
      <c r="IX86" s="21"/>
      <c r="IY86" s="21"/>
      <c r="IZ86" s="21"/>
      <c r="JA86" s="21"/>
    </row>
    <row r="87" ht="13.8" customHeight="1" spans="1:261" s="191" customFormat="1" x14ac:dyDescent="0.25">
      <c r="A87" s="89"/>
      <c r="B87" s="90"/>
      <c r="C87" s="91"/>
      <c r="D87" s="89"/>
      <c r="E87" s="92"/>
      <c r="F87" s="91"/>
      <c r="G87" s="91"/>
      <c r="H87" s="91"/>
      <c r="I87" s="91"/>
      <c r="J87" s="91"/>
      <c r="K87" s="91"/>
      <c r="L87" s="91"/>
      <c r="M87" s="92"/>
      <c r="N87" s="91"/>
      <c r="O87" s="92"/>
      <c r="P87" s="92"/>
      <c r="Q87" s="91"/>
      <c r="R87" s="91"/>
      <c r="S87" s="91"/>
      <c r="T87" s="91"/>
      <c r="U87" s="91"/>
      <c r="V87" s="91"/>
      <c r="W87" s="91"/>
      <c r="X87" s="91"/>
      <c r="Y87" s="93"/>
      <c r="Z87" s="91"/>
      <c r="AA87" s="91"/>
      <c r="AB87" s="91"/>
      <c r="AC87" s="91"/>
      <c r="AD87" s="94"/>
      <c r="AE87" s="89"/>
      <c r="AF87" s="89"/>
      <c r="AG87" s="89"/>
      <c r="AH87" s="89"/>
      <c r="AI87" s="89"/>
      <c r="AJ87" s="89"/>
      <c r="AK87" s="89"/>
      <c r="AL87" s="89"/>
      <c r="AM87" s="89"/>
      <c r="AN87" s="89"/>
      <c r="AO87" s="89"/>
      <c r="AP87" s="95"/>
      <c r="AQ87" s="95"/>
      <c r="AR87" s="95"/>
      <c r="AS87" s="89"/>
      <c r="AT87" s="89"/>
      <c r="AU87" s="89"/>
      <c r="AV87" s="89"/>
      <c r="AW87" s="89"/>
      <c r="AX87" s="89"/>
      <c r="AY87" s="89"/>
      <c r="AZ87" s="89"/>
      <c r="BA87" s="89"/>
      <c r="BB87" s="89"/>
      <c r="BC87" s="89"/>
      <c r="BD87" s="89"/>
      <c r="BE87" s="89"/>
      <c r="BF87" s="89"/>
      <c r="BG87" s="89"/>
      <c r="BH87" s="89"/>
      <c r="BI87" s="89"/>
      <c r="BJ87" s="89"/>
      <c r="BK87" s="89"/>
      <c r="BL87" s="89"/>
      <c r="BM87" s="89"/>
      <c r="BN87" s="89"/>
      <c r="BO87" s="89"/>
      <c r="BP87" s="89"/>
      <c r="BQ87" s="89"/>
      <c r="BR87" s="89"/>
      <c r="BS87" s="89"/>
      <c r="BT87" s="89"/>
      <c r="BU87" s="89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89"/>
      <c r="DV87" s="89"/>
      <c r="DW87" s="89"/>
      <c r="DX87" s="89"/>
      <c r="DY87" s="89"/>
      <c r="DZ87" s="89"/>
      <c r="EA87" s="89"/>
      <c r="EB87" s="89"/>
      <c r="EC87" s="89"/>
      <c r="ED87" s="89"/>
      <c r="EE87" s="89"/>
      <c r="EF87" s="89"/>
      <c r="EG87" s="89"/>
      <c r="EH87" s="89"/>
      <c r="EI87" s="89"/>
      <c r="EJ87" s="89"/>
      <c r="EK87" s="89"/>
      <c r="EL87" s="89"/>
      <c r="EM87" s="89"/>
      <c r="EN87" s="89"/>
      <c r="EO87" s="89"/>
      <c r="EP87" s="89"/>
      <c r="EQ87" s="89"/>
      <c r="ER87" s="89"/>
      <c r="ES87" s="89"/>
      <c r="ET87" s="89"/>
      <c r="EU87" s="89"/>
      <c r="EV87" s="89"/>
      <c r="EW87" s="89"/>
      <c r="EX87" s="89"/>
      <c r="EY87" s="89"/>
      <c r="EZ87" s="89"/>
      <c r="FA87" s="89"/>
      <c r="FB87" s="89"/>
      <c r="FC87" s="89"/>
      <c r="FD87" s="89"/>
      <c r="FE87" s="89"/>
      <c r="FF87" s="89"/>
      <c r="FG87" s="89"/>
      <c r="FH87" s="89"/>
      <c r="FI87" s="89"/>
      <c r="FJ87" s="89"/>
      <c r="FK87" s="89"/>
      <c r="FL87" s="89"/>
      <c r="FM87" s="89"/>
      <c r="FN87" s="89"/>
      <c r="FO87" s="89"/>
      <c r="FP87" s="89"/>
      <c r="FQ87" s="89"/>
      <c r="FR87" s="89"/>
      <c r="FS87" s="89"/>
      <c r="FT87" s="89"/>
      <c r="FU87" s="89"/>
      <c r="FV87" s="89"/>
      <c r="FW87" s="89"/>
      <c r="FX87" s="89"/>
      <c r="FY87" s="89"/>
      <c r="FZ87" s="89"/>
      <c r="GA87" s="89"/>
      <c r="GB87" s="89"/>
      <c r="GC87" s="89"/>
      <c r="GD87" s="89"/>
      <c r="GE87" s="89"/>
      <c r="GF87" s="89"/>
      <c r="GG87" s="89"/>
      <c r="GH87" s="89"/>
      <c r="GI87" s="89"/>
      <c r="GJ87" s="89"/>
      <c r="GK87" s="89"/>
      <c r="GL87" s="89"/>
      <c r="GM87" s="89"/>
      <c r="GN87" s="89"/>
      <c r="GO87" s="89"/>
      <c r="GP87" s="89"/>
      <c r="GQ87" s="89"/>
      <c r="GR87" s="89"/>
      <c r="GS87" s="89"/>
      <c r="GT87" s="89"/>
      <c r="GU87" s="89"/>
      <c r="GV87" s="89"/>
      <c r="GW87" s="89"/>
      <c r="GX87" s="89"/>
      <c r="GY87" s="89"/>
      <c r="GZ87" s="89"/>
      <c r="HA87" s="89"/>
      <c r="HB87" s="89"/>
      <c r="HC87" s="89"/>
      <c r="HD87" s="89"/>
      <c r="HE87" s="89"/>
      <c r="HF87" s="89"/>
      <c r="HG87" s="89"/>
      <c r="HH87" s="89"/>
      <c r="HI87" s="89"/>
      <c r="HJ87" s="89"/>
      <c r="HK87" s="89"/>
      <c r="HL87" s="89"/>
      <c r="HM87" s="89"/>
      <c r="HN87" s="89"/>
      <c r="HO87" s="89"/>
      <c r="HP87" s="89"/>
      <c r="HQ87" s="89"/>
      <c r="HR87" s="89"/>
      <c r="HS87" s="89"/>
      <c r="HT87" s="89"/>
      <c r="HU87" s="89"/>
      <c r="HV87" s="89"/>
      <c r="HW87" s="89"/>
      <c r="HX87" s="89"/>
      <c r="HY87" s="89"/>
      <c r="HZ87" s="89"/>
      <c r="IA87" s="89"/>
      <c r="IB87" s="89"/>
      <c r="IC87" s="89"/>
      <c r="ID87" s="89"/>
      <c r="IE87" s="89"/>
      <c r="IF87" s="89"/>
      <c r="IG87" s="89"/>
      <c r="IH87" s="89"/>
      <c r="II87" s="89"/>
      <c r="IJ87" s="89"/>
      <c r="IK87" s="89"/>
      <c r="IL87" s="89"/>
      <c r="IM87" s="89"/>
      <c r="IN87" s="89"/>
      <c r="IO87" s="89"/>
      <c r="IP87" s="89"/>
      <c r="IQ87" s="89"/>
      <c r="IR87" s="89"/>
      <c r="IS87" s="89"/>
      <c r="IT87" s="89"/>
      <c r="IU87" s="89"/>
      <c r="IW87" s="21"/>
      <c r="IX87" s="21"/>
      <c r="IY87" s="21"/>
      <c r="IZ87" s="21"/>
      <c r="JA87" s="21"/>
    </row>
    <row r="88" ht="13.8" customHeight="1" spans="1:261" s="110" customFormat="1" x14ac:dyDescent="0.25">
      <c r="A88" s="89"/>
      <c r="B88" s="90"/>
      <c r="C88" s="91"/>
      <c r="D88" s="89"/>
      <c r="E88" s="92"/>
      <c r="F88" s="91"/>
      <c r="G88" s="91"/>
      <c r="H88" s="91"/>
      <c r="I88" s="91"/>
      <c r="J88" s="91"/>
      <c r="K88" s="91"/>
      <c r="L88" s="91"/>
      <c r="M88" s="92"/>
      <c r="N88" s="91"/>
      <c r="O88" s="92"/>
      <c r="P88" s="92"/>
      <c r="Q88" s="91"/>
      <c r="R88" s="91"/>
      <c r="S88" s="91"/>
      <c r="T88" s="91"/>
      <c r="U88" s="91"/>
      <c r="V88" s="91"/>
      <c r="W88" s="91"/>
      <c r="X88" s="91"/>
      <c r="Y88" s="93"/>
      <c r="Z88" s="91"/>
      <c r="AA88" s="91"/>
      <c r="AB88" s="91"/>
      <c r="AC88" s="91"/>
      <c r="AD88" s="94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95"/>
      <c r="AQ88" s="95"/>
      <c r="AR88" s="95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K88" s="89"/>
      <c r="DL88" s="89"/>
      <c r="DM88" s="89"/>
      <c r="DN88" s="89"/>
      <c r="DO88" s="89"/>
      <c r="DP88" s="89"/>
      <c r="DQ88" s="89"/>
      <c r="DR88" s="89"/>
      <c r="DS88" s="89"/>
      <c r="DT88" s="89"/>
      <c r="DU88" s="89"/>
      <c r="DV88" s="89"/>
      <c r="DW88" s="89"/>
      <c r="DX88" s="89"/>
      <c r="DY88" s="89"/>
      <c r="DZ88" s="89"/>
      <c r="EA88" s="89"/>
      <c r="EB88" s="89"/>
      <c r="EC88" s="89"/>
      <c r="ED88" s="89"/>
      <c r="EE88" s="89"/>
      <c r="EF88" s="89"/>
      <c r="EG88" s="89"/>
      <c r="EH88" s="89"/>
      <c r="EI88" s="89"/>
      <c r="EJ88" s="89"/>
      <c r="EK88" s="89"/>
      <c r="EL88" s="89"/>
      <c r="EM88" s="89"/>
      <c r="EN88" s="89"/>
      <c r="EO88" s="89"/>
      <c r="EP88" s="89"/>
      <c r="EQ88" s="89"/>
      <c r="ER88" s="89"/>
      <c r="ES88" s="89"/>
      <c r="ET88" s="89"/>
      <c r="EU88" s="89"/>
      <c r="EV88" s="89"/>
      <c r="EW88" s="89"/>
      <c r="EX88" s="89"/>
      <c r="EY88" s="89"/>
      <c r="EZ88" s="89"/>
      <c r="FA88" s="89"/>
      <c r="FB88" s="89"/>
      <c r="FC88" s="89"/>
      <c r="FD88" s="89"/>
      <c r="FE88" s="89"/>
      <c r="FF88" s="89"/>
      <c r="FG88" s="89"/>
      <c r="FH88" s="89"/>
      <c r="FI88" s="89"/>
      <c r="FJ88" s="89"/>
      <c r="FK88" s="89"/>
      <c r="FL88" s="89"/>
      <c r="FM88" s="89"/>
      <c r="FN88" s="89"/>
      <c r="FO88" s="89"/>
      <c r="FP88" s="89"/>
      <c r="FQ88" s="89"/>
      <c r="FR88" s="89"/>
      <c r="FS88" s="89"/>
      <c r="FT88" s="89"/>
      <c r="FU88" s="89"/>
      <c r="FV88" s="89"/>
      <c r="FW88" s="89"/>
      <c r="FX88" s="89"/>
      <c r="FY88" s="89"/>
      <c r="FZ88" s="89"/>
      <c r="GA88" s="89"/>
      <c r="GB88" s="89"/>
      <c r="GC88" s="89"/>
      <c r="GD88" s="89"/>
      <c r="GE88" s="89"/>
      <c r="GF88" s="89"/>
      <c r="GG88" s="89"/>
      <c r="GH88" s="89"/>
      <c r="GI88" s="89"/>
      <c r="GJ88" s="89"/>
      <c r="GK88" s="89"/>
      <c r="GL88" s="89"/>
      <c r="GM88" s="89"/>
      <c r="GN88" s="89"/>
      <c r="GO88" s="89"/>
      <c r="GP88" s="89"/>
      <c r="GQ88" s="89"/>
      <c r="GR88" s="89"/>
      <c r="GS88" s="89"/>
      <c r="GT88" s="89"/>
      <c r="GU88" s="89"/>
      <c r="GV88" s="89"/>
      <c r="GW88" s="89"/>
      <c r="GX88" s="89"/>
      <c r="GY88" s="89"/>
      <c r="GZ88" s="89"/>
      <c r="HA88" s="89"/>
      <c r="HB88" s="89"/>
      <c r="HC88" s="89"/>
      <c r="HD88" s="89"/>
      <c r="HE88" s="89"/>
      <c r="HF88" s="89"/>
      <c r="HG88" s="89"/>
      <c r="HH88" s="89"/>
      <c r="HI88" s="89"/>
      <c r="HJ88" s="89"/>
      <c r="HK88" s="89"/>
      <c r="HL88" s="89"/>
      <c r="HM88" s="89"/>
      <c r="HN88" s="89"/>
      <c r="HO88" s="89"/>
      <c r="HP88" s="89"/>
      <c r="HQ88" s="89"/>
      <c r="HR88" s="89"/>
      <c r="HS88" s="89"/>
      <c r="HT88" s="89"/>
      <c r="HU88" s="89"/>
      <c r="HV88" s="89"/>
      <c r="HW88" s="89"/>
      <c r="HX88" s="89"/>
      <c r="HY88" s="89"/>
      <c r="HZ88" s="89"/>
      <c r="IA88" s="89"/>
      <c r="IB88" s="89"/>
      <c r="IC88" s="89"/>
      <c r="ID88" s="89"/>
      <c r="IE88" s="89"/>
      <c r="IF88" s="89"/>
      <c r="IG88" s="89"/>
      <c r="IH88" s="89"/>
      <c r="II88" s="89"/>
      <c r="IJ88" s="89"/>
      <c r="IK88" s="89"/>
      <c r="IL88" s="89"/>
      <c r="IM88" s="89"/>
      <c r="IN88" s="89"/>
      <c r="IO88" s="89"/>
      <c r="IP88" s="89"/>
      <c r="IQ88" s="89"/>
      <c r="IR88" s="89"/>
      <c r="IS88" s="89"/>
      <c r="IT88" s="89"/>
      <c r="IU88" s="89"/>
      <c r="IV88" s="191"/>
      <c r="IW88" s="21"/>
      <c r="IX88" s="21"/>
      <c r="IY88" s="21"/>
      <c r="IZ88" s="21"/>
      <c r="JA88" s="21"/>
    </row>
    <row r="89" ht="13.8" customHeight="1" spans="1:261" s="110" customFormat="1" x14ac:dyDescent="0.25">
      <c r="A89" s="89"/>
      <c r="B89" s="90"/>
      <c r="C89" s="91"/>
      <c r="D89" s="89"/>
      <c r="E89" s="92"/>
      <c r="F89" s="91"/>
      <c r="G89" s="91"/>
      <c r="H89" s="91"/>
      <c r="I89" s="91"/>
      <c r="J89" s="91"/>
      <c r="K89" s="91"/>
      <c r="L89" s="91"/>
      <c r="M89" s="92"/>
      <c r="N89" s="91"/>
      <c r="O89" s="92"/>
      <c r="P89" s="92"/>
      <c r="Q89" s="91"/>
      <c r="R89" s="91"/>
      <c r="S89" s="91"/>
      <c r="T89" s="91"/>
      <c r="U89" s="91"/>
      <c r="V89" s="91"/>
      <c r="W89" s="91"/>
      <c r="X89" s="91"/>
      <c r="Y89" s="93"/>
      <c r="Z89" s="91"/>
      <c r="AA89" s="91"/>
      <c r="AB89" s="91"/>
      <c r="AC89" s="91"/>
      <c r="AD89" s="94"/>
      <c r="AE89" s="89"/>
      <c r="AF89" s="89"/>
      <c r="AG89" s="89"/>
      <c r="AH89" s="89"/>
      <c r="AI89" s="89"/>
      <c r="AJ89" s="89"/>
      <c r="AK89" s="89"/>
      <c r="AL89" s="89"/>
      <c r="AM89" s="89"/>
      <c r="AN89" s="89"/>
      <c r="AO89" s="89"/>
      <c r="AP89" s="95"/>
      <c r="AQ89" s="95"/>
      <c r="AR89" s="95"/>
      <c r="AS89" s="89"/>
      <c r="AT89" s="89"/>
      <c r="AU89" s="89"/>
      <c r="AV89" s="89"/>
      <c r="AW89" s="89"/>
      <c r="AX89" s="89"/>
      <c r="AY89" s="89"/>
      <c r="AZ89" s="89"/>
      <c r="BA89" s="89"/>
      <c r="BB89" s="89"/>
      <c r="BC89" s="89"/>
      <c r="BD89" s="89"/>
      <c r="BE89" s="89"/>
      <c r="BF89" s="89"/>
      <c r="BG89" s="89"/>
      <c r="BH89" s="89"/>
      <c r="BI89" s="89"/>
      <c r="BJ89" s="89"/>
      <c r="BK89" s="89"/>
      <c r="BL89" s="89"/>
      <c r="BM89" s="89"/>
      <c r="BN89" s="89"/>
      <c r="BO89" s="89"/>
      <c r="BP89" s="89"/>
      <c r="BQ89" s="89"/>
      <c r="BR89" s="89"/>
      <c r="BS89" s="89"/>
      <c r="BT89" s="89"/>
      <c r="BU89" s="89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89"/>
      <c r="DV89" s="89"/>
      <c r="DW89" s="89"/>
      <c r="DX89" s="89"/>
      <c r="DY89" s="89"/>
      <c r="DZ89" s="89"/>
      <c r="EA89" s="89"/>
      <c r="EB89" s="89"/>
      <c r="EC89" s="89"/>
      <c r="ED89" s="89"/>
      <c r="EE89" s="89"/>
      <c r="EF89" s="89"/>
      <c r="EG89" s="89"/>
      <c r="EH89" s="89"/>
      <c r="EI89" s="89"/>
      <c r="EJ89" s="89"/>
      <c r="EK89" s="89"/>
      <c r="EL89" s="89"/>
      <c r="EM89" s="89"/>
      <c r="EN89" s="89"/>
      <c r="EO89" s="89"/>
      <c r="EP89" s="89"/>
      <c r="EQ89" s="89"/>
      <c r="ER89" s="89"/>
      <c r="ES89" s="89"/>
      <c r="ET89" s="89"/>
      <c r="EU89" s="89"/>
      <c r="EV89" s="89"/>
      <c r="EW89" s="89"/>
      <c r="EX89" s="89"/>
      <c r="EY89" s="89"/>
      <c r="EZ89" s="89"/>
      <c r="FA89" s="89"/>
      <c r="FB89" s="89"/>
      <c r="FC89" s="89"/>
      <c r="FD89" s="89"/>
      <c r="FE89" s="89"/>
      <c r="FF89" s="89"/>
      <c r="FG89" s="89"/>
      <c r="FH89" s="89"/>
      <c r="FI89" s="89"/>
      <c r="FJ89" s="89"/>
      <c r="FK89" s="89"/>
      <c r="FL89" s="89"/>
      <c r="FM89" s="89"/>
      <c r="FN89" s="89"/>
      <c r="FO89" s="89"/>
      <c r="FP89" s="89"/>
      <c r="FQ89" s="89"/>
      <c r="FR89" s="89"/>
      <c r="FS89" s="89"/>
      <c r="FT89" s="89"/>
      <c r="FU89" s="89"/>
      <c r="FV89" s="89"/>
      <c r="FW89" s="89"/>
      <c r="FX89" s="89"/>
      <c r="FY89" s="89"/>
      <c r="FZ89" s="89"/>
      <c r="GA89" s="89"/>
      <c r="GB89" s="89"/>
      <c r="GC89" s="89"/>
      <c r="GD89" s="89"/>
      <c r="GE89" s="89"/>
      <c r="GF89" s="89"/>
      <c r="GG89" s="89"/>
      <c r="GH89" s="89"/>
      <c r="GI89" s="89"/>
      <c r="GJ89" s="89"/>
      <c r="GK89" s="89"/>
      <c r="GL89" s="89"/>
      <c r="GM89" s="89"/>
      <c r="GN89" s="89"/>
      <c r="GO89" s="89"/>
      <c r="GP89" s="89"/>
      <c r="GQ89" s="89"/>
      <c r="GR89" s="89"/>
      <c r="GS89" s="89"/>
      <c r="GT89" s="89"/>
      <c r="GU89" s="89"/>
      <c r="GV89" s="89"/>
      <c r="GW89" s="89"/>
      <c r="GX89" s="89"/>
      <c r="GY89" s="89"/>
      <c r="GZ89" s="89"/>
      <c r="HA89" s="89"/>
      <c r="HB89" s="89"/>
      <c r="HC89" s="89"/>
      <c r="HD89" s="89"/>
      <c r="HE89" s="89"/>
      <c r="HF89" s="89"/>
      <c r="HG89" s="89"/>
      <c r="HH89" s="89"/>
      <c r="HI89" s="89"/>
      <c r="HJ89" s="89"/>
      <c r="HK89" s="89"/>
      <c r="HL89" s="89"/>
      <c r="HM89" s="89"/>
      <c r="HN89" s="89"/>
      <c r="HO89" s="89"/>
      <c r="HP89" s="89"/>
      <c r="HQ89" s="89"/>
      <c r="HR89" s="89"/>
      <c r="HS89" s="89"/>
      <c r="HT89" s="89"/>
      <c r="HU89" s="89"/>
      <c r="HV89" s="89"/>
      <c r="HW89" s="89"/>
      <c r="HX89" s="89"/>
      <c r="HY89" s="89"/>
      <c r="HZ89" s="89"/>
      <c r="IA89" s="89"/>
      <c r="IB89" s="89"/>
      <c r="IC89" s="89"/>
      <c r="ID89" s="89"/>
      <c r="IE89" s="89"/>
      <c r="IF89" s="89"/>
      <c r="IG89" s="89"/>
      <c r="IH89" s="89"/>
      <c r="II89" s="89"/>
      <c r="IJ89" s="89"/>
      <c r="IK89" s="89"/>
      <c r="IL89" s="89"/>
      <c r="IM89" s="89"/>
      <c r="IN89" s="89"/>
      <c r="IO89" s="89"/>
      <c r="IP89" s="89"/>
      <c r="IQ89" s="89"/>
      <c r="IR89" s="89"/>
      <c r="IS89" s="89"/>
      <c r="IT89" s="89"/>
      <c r="IU89" s="89"/>
      <c r="IV89" s="191"/>
      <c r="IW89" s="21"/>
      <c r="IX89" s="21"/>
      <c r="IY89" s="21"/>
      <c r="IZ89" s="21"/>
      <c r="JA89" s="21"/>
    </row>
    <row r="90" ht="13.8" customHeight="1" spans="1:261" s="191" customFormat="1" x14ac:dyDescent="0.25">
      <c r="A90" s="89"/>
      <c r="B90" s="90"/>
      <c r="C90" s="91"/>
      <c r="D90" s="89"/>
      <c r="E90" s="92"/>
      <c r="F90" s="91"/>
      <c r="G90" s="91"/>
      <c r="H90" s="91"/>
      <c r="I90" s="91"/>
      <c r="J90" s="91"/>
      <c r="K90" s="91"/>
      <c r="L90" s="91"/>
      <c r="M90" s="92"/>
      <c r="N90" s="91"/>
      <c r="O90" s="92"/>
      <c r="P90" s="92"/>
      <c r="Q90" s="91"/>
      <c r="R90" s="91"/>
      <c r="S90" s="91"/>
      <c r="T90" s="91"/>
      <c r="U90" s="91"/>
      <c r="V90" s="91"/>
      <c r="W90" s="91"/>
      <c r="X90" s="91"/>
      <c r="Y90" s="93"/>
      <c r="Z90" s="91"/>
      <c r="AA90" s="91"/>
      <c r="AB90" s="91"/>
      <c r="AC90" s="91"/>
      <c r="AD90" s="94"/>
      <c r="AE90" s="89"/>
      <c r="AF90" s="89"/>
      <c r="AG90" s="89"/>
      <c r="AH90" s="89"/>
      <c r="AI90" s="89"/>
      <c r="AJ90" s="89"/>
      <c r="AK90" s="89"/>
      <c r="AL90" s="89"/>
      <c r="AM90" s="89"/>
      <c r="AN90" s="89"/>
      <c r="AO90" s="89"/>
      <c r="AP90" s="95"/>
      <c r="AQ90" s="95"/>
      <c r="AR90" s="95"/>
      <c r="AS90" s="89"/>
      <c r="AT90" s="89"/>
      <c r="AU90" s="89"/>
      <c r="AV90" s="89"/>
      <c r="AW90" s="89"/>
      <c r="AX90" s="89"/>
      <c r="AY90" s="89"/>
      <c r="AZ90" s="89"/>
      <c r="BA90" s="89"/>
      <c r="BB90" s="89"/>
      <c r="BC90" s="89"/>
      <c r="BD90" s="89"/>
      <c r="BE90" s="89"/>
      <c r="BF90" s="89"/>
      <c r="BG90" s="89"/>
      <c r="BH90" s="89"/>
      <c r="BI90" s="89"/>
      <c r="BJ90" s="89"/>
      <c r="BK90" s="89"/>
      <c r="BL90" s="89"/>
      <c r="BM90" s="89"/>
      <c r="BN90" s="89"/>
      <c r="BO90" s="89"/>
      <c r="BP90" s="89"/>
      <c r="BQ90" s="89"/>
      <c r="BR90" s="89"/>
      <c r="BS90" s="89"/>
      <c r="BT90" s="89"/>
      <c r="BU90" s="89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89"/>
      <c r="DV90" s="89"/>
      <c r="DW90" s="89"/>
      <c r="DX90" s="89"/>
      <c r="DY90" s="89"/>
      <c r="DZ90" s="89"/>
      <c r="EA90" s="89"/>
      <c r="EB90" s="89"/>
      <c r="EC90" s="89"/>
      <c r="ED90" s="89"/>
      <c r="EE90" s="89"/>
      <c r="EF90" s="89"/>
      <c r="EG90" s="89"/>
      <c r="EH90" s="89"/>
      <c r="EI90" s="89"/>
      <c r="EJ90" s="89"/>
      <c r="EK90" s="89"/>
      <c r="EL90" s="89"/>
      <c r="EM90" s="89"/>
      <c r="EN90" s="89"/>
      <c r="EO90" s="89"/>
      <c r="EP90" s="89"/>
      <c r="EQ90" s="89"/>
      <c r="ER90" s="89"/>
      <c r="ES90" s="89"/>
      <c r="ET90" s="89"/>
      <c r="EU90" s="89"/>
      <c r="EV90" s="89"/>
      <c r="EW90" s="89"/>
      <c r="EX90" s="89"/>
      <c r="EY90" s="89"/>
      <c r="EZ90" s="89"/>
      <c r="FA90" s="89"/>
      <c r="FB90" s="89"/>
      <c r="FC90" s="89"/>
      <c r="FD90" s="89"/>
      <c r="FE90" s="89"/>
      <c r="FF90" s="89"/>
      <c r="FG90" s="89"/>
      <c r="FH90" s="89"/>
      <c r="FI90" s="89"/>
      <c r="FJ90" s="89"/>
      <c r="FK90" s="89"/>
      <c r="FL90" s="89"/>
      <c r="FM90" s="89"/>
      <c r="FN90" s="89"/>
      <c r="FO90" s="89"/>
      <c r="FP90" s="89"/>
      <c r="FQ90" s="89"/>
      <c r="FR90" s="89"/>
      <c r="FS90" s="89"/>
      <c r="FT90" s="89"/>
      <c r="FU90" s="89"/>
      <c r="FV90" s="89"/>
      <c r="FW90" s="89"/>
      <c r="FX90" s="89"/>
      <c r="FY90" s="89"/>
      <c r="FZ90" s="89"/>
      <c r="GA90" s="89"/>
      <c r="GB90" s="89"/>
      <c r="GC90" s="89"/>
      <c r="GD90" s="89"/>
      <c r="GE90" s="89"/>
      <c r="GF90" s="89"/>
      <c r="GG90" s="89"/>
      <c r="GH90" s="89"/>
      <c r="GI90" s="89"/>
      <c r="GJ90" s="89"/>
      <c r="GK90" s="89"/>
      <c r="GL90" s="89"/>
      <c r="GM90" s="89"/>
      <c r="GN90" s="89"/>
      <c r="GO90" s="89"/>
      <c r="GP90" s="89"/>
      <c r="GQ90" s="89"/>
      <c r="GR90" s="89"/>
      <c r="GS90" s="89"/>
      <c r="GT90" s="89"/>
      <c r="GU90" s="89"/>
      <c r="GV90" s="89"/>
      <c r="GW90" s="89"/>
      <c r="GX90" s="89"/>
      <c r="GY90" s="89"/>
      <c r="GZ90" s="89"/>
      <c r="HA90" s="89"/>
      <c r="HB90" s="89"/>
      <c r="HC90" s="89"/>
      <c r="HD90" s="89"/>
      <c r="HE90" s="89"/>
      <c r="HF90" s="89"/>
      <c r="HG90" s="89"/>
      <c r="HH90" s="89"/>
      <c r="HI90" s="89"/>
      <c r="HJ90" s="89"/>
      <c r="HK90" s="89"/>
      <c r="HL90" s="89"/>
      <c r="HM90" s="89"/>
      <c r="HN90" s="89"/>
      <c r="HO90" s="89"/>
      <c r="HP90" s="89"/>
      <c r="HQ90" s="89"/>
      <c r="HR90" s="89"/>
      <c r="HS90" s="89"/>
      <c r="HT90" s="89"/>
      <c r="HU90" s="89"/>
      <c r="HV90" s="89"/>
      <c r="HW90" s="89"/>
      <c r="HX90" s="89"/>
      <c r="HY90" s="89"/>
      <c r="HZ90" s="89"/>
      <c r="IA90" s="89"/>
      <c r="IB90" s="89"/>
      <c r="IC90" s="89"/>
      <c r="ID90" s="89"/>
      <c r="IE90" s="89"/>
      <c r="IF90" s="89"/>
      <c r="IG90" s="89"/>
      <c r="IH90" s="89"/>
      <c r="II90" s="89"/>
      <c r="IJ90" s="89"/>
      <c r="IK90" s="89"/>
      <c r="IL90" s="89"/>
      <c r="IM90" s="89"/>
      <c r="IN90" s="89"/>
      <c r="IO90" s="89"/>
      <c r="IP90" s="89"/>
      <c r="IQ90" s="89"/>
      <c r="IR90" s="89"/>
      <c r="IS90" s="89"/>
      <c r="IT90" s="89"/>
      <c r="IU90" s="89"/>
      <c r="IW90" s="21"/>
      <c r="IX90" s="21"/>
      <c r="IY90" s="21"/>
      <c r="IZ90" s="21"/>
      <c r="JA90" s="21"/>
    </row>
    <row r="91" ht="13.8" customHeight="1" spans="1:261" s="191" customFormat="1" x14ac:dyDescent="0.25">
      <c r="A91" s="89"/>
      <c r="B91" s="90"/>
      <c r="C91" s="91"/>
      <c r="D91" s="89"/>
      <c r="E91" s="92"/>
      <c r="F91" s="91"/>
      <c r="G91" s="91"/>
      <c r="H91" s="91"/>
      <c r="I91" s="91"/>
      <c r="J91" s="91"/>
      <c r="K91" s="91"/>
      <c r="L91" s="91"/>
      <c r="M91" s="92"/>
      <c r="N91" s="91"/>
      <c r="O91" s="92"/>
      <c r="P91" s="92"/>
      <c r="Q91" s="91"/>
      <c r="R91" s="91"/>
      <c r="S91" s="91"/>
      <c r="T91" s="91"/>
      <c r="U91" s="91"/>
      <c r="V91" s="91"/>
      <c r="W91" s="91"/>
      <c r="X91" s="91"/>
      <c r="Y91" s="93"/>
      <c r="Z91" s="91"/>
      <c r="AA91" s="91"/>
      <c r="AB91" s="91"/>
      <c r="AC91" s="91"/>
      <c r="AD91" s="94"/>
      <c r="AE91" s="89"/>
      <c r="AF91" s="89"/>
      <c r="AG91" s="89"/>
      <c r="AH91" s="89"/>
      <c r="AI91" s="89"/>
      <c r="AJ91" s="89"/>
      <c r="AK91" s="89"/>
      <c r="AL91" s="89"/>
      <c r="AM91" s="89"/>
      <c r="AN91" s="89"/>
      <c r="AO91" s="89"/>
      <c r="AP91" s="95"/>
      <c r="AQ91" s="95"/>
      <c r="AR91" s="95"/>
      <c r="AS91" s="89"/>
      <c r="AT91" s="89"/>
      <c r="AU91" s="89"/>
      <c r="AV91" s="89"/>
      <c r="AW91" s="89"/>
      <c r="AX91" s="89"/>
      <c r="AY91" s="89"/>
      <c r="AZ91" s="89"/>
      <c r="BA91" s="89"/>
      <c r="BB91" s="89"/>
      <c r="BC91" s="89"/>
      <c r="BD91" s="89"/>
      <c r="BE91" s="89"/>
      <c r="BF91" s="89"/>
      <c r="BG91" s="89"/>
      <c r="BH91" s="89"/>
      <c r="BI91" s="89"/>
      <c r="BJ91" s="89"/>
      <c r="BK91" s="89"/>
      <c r="BL91" s="89"/>
      <c r="BM91" s="89"/>
      <c r="BN91" s="89"/>
      <c r="BO91" s="89"/>
      <c r="BP91" s="89"/>
      <c r="BQ91" s="89"/>
      <c r="BR91" s="89"/>
      <c r="BS91" s="89"/>
      <c r="BT91" s="89"/>
      <c r="BU91" s="89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89"/>
      <c r="DV91" s="89"/>
      <c r="DW91" s="89"/>
      <c r="DX91" s="89"/>
      <c r="DY91" s="89"/>
      <c r="DZ91" s="89"/>
      <c r="EA91" s="89"/>
      <c r="EB91" s="89"/>
      <c r="EC91" s="89"/>
      <c r="ED91" s="89"/>
      <c r="EE91" s="89"/>
      <c r="EF91" s="89"/>
      <c r="EG91" s="89"/>
      <c r="EH91" s="89"/>
      <c r="EI91" s="89"/>
      <c r="EJ91" s="89"/>
      <c r="EK91" s="89"/>
      <c r="EL91" s="89"/>
      <c r="EM91" s="89"/>
      <c r="EN91" s="89"/>
      <c r="EO91" s="89"/>
      <c r="EP91" s="89"/>
      <c r="EQ91" s="89"/>
      <c r="ER91" s="89"/>
      <c r="ES91" s="89"/>
      <c r="ET91" s="89"/>
      <c r="EU91" s="89"/>
      <c r="EV91" s="89"/>
      <c r="EW91" s="89"/>
      <c r="EX91" s="89"/>
      <c r="EY91" s="89"/>
      <c r="EZ91" s="89"/>
      <c r="FA91" s="89"/>
      <c r="FB91" s="89"/>
      <c r="FC91" s="89"/>
      <c r="FD91" s="89"/>
      <c r="FE91" s="89"/>
      <c r="FF91" s="89"/>
      <c r="FG91" s="89"/>
      <c r="FH91" s="89"/>
      <c r="FI91" s="89"/>
      <c r="FJ91" s="89"/>
      <c r="FK91" s="89"/>
      <c r="FL91" s="89"/>
      <c r="FM91" s="89"/>
      <c r="FN91" s="89"/>
      <c r="FO91" s="89"/>
      <c r="FP91" s="89"/>
      <c r="FQ91" s="89"/>
      <c r="FR91" s="89"/>
      <c r="FS91" s="89"/>
      <c r="FT91" s="89"/>
      <c r="FU91" s="89"/>
      <c r="FV91" s="89"/>
      <c r="FW91" s="89"/>
      <c r="FX91" s="89"/>
      <c r="FY91" s="89"/>
      <c r="FZ91" s="89"/>
      <c r="GA91" s="89"/>
      <c r="GB91" s="89"/>
      <c r="GC91" s="89"/>
      <c r="GD91" s="89"/>
      <c r="GE91" s="89"/>
      <c r="GF91" s="89"/>
      <c r="GG91" s="89"/>
      <c r="GH91" s="89"/>
      <c r="GI91" s="89"/>
      <c r="GJ91" s="89"/>
      <c r="GK91" s="89"/>
      <c r="GL91" s="89"/>
      <c r="GM91" s="89"/>
      <c r="GN91" s="89"/>
      <c r="GO91" s="89"/>
      <c r="GP91" s="89"/>
      <c r="GQ91" s="89"/>
      <c r="GR91" s="89"/>
      <c r="GS91" s="89"/>
      <c r="GT91" s="89"/>
      <c r="GU91" s="89"/>
      <c r="GV91" s="89"/>
      <c r="GW91" s="89"/>
      <c r="GX91" s="89"/>
      <c r="GY91" s="89"/>
      <c r="GZ91" s="89"/>
      <c r="HA91" s="89"/>
      <c r="HB91" s="89"/>
      <c r="HC91" s="89"/>
      <c r="HD91" s="89"/>
      <c r="HE91" s="89"/>
      <c r="HF91" s="89"/>
      <c r="HG91" s="89"/>
      <c r="HH91" s="89"/>
      <c r="HI91" s="89"/>
      <c r="HJ91" s="89"/>
      <c r="HK91" s="89"/>
      <c r="HL91" s="89"/>
      <c r="HM91" s="89"/>
      <c r="HN91" s="89"/>
      <c r="HO91" s="89"/>
      <c r="HP91" s="89"/>
      <c r="HQ91" s="89"/>
      <c r="HR91" s="89"/>
      <c r="HS91" s="89"/>
      <c r="HT91" s="89"/>
      <c r="HU91" s="89"/>
      <c r="HV91" s="89"/>
      <c r="HW91" s="89"/>
      <c r="HX91" s="89"/>
      <c r="HY91" s="89"/>
      <c r="HZ91" s="89"/>
      <c r="IA91" s="89"/>
      <c r="IB91" s="89"/>
      <c r="IC91" s="89"/>
      <c r="ID91" s="89"/>
      <c r="IE91" s="89"/>
      <c r="IF91" s="89"/>
      <c r="IG91" s="89"/>
      <c r="IH91" s="89"/>
      <c r="II91" s="89"/>
      <c r="IJ91" s="89"/>
      <c r="IK91" s="89"/>
      <c r="IL91" s="89"/>
      <c r="IM91" s="89"/>
      <c r="IN91" s="89"/>
      <c r="IO91" s="89"/>
      <c r="IP91" s="89"/>
      <c r="IQ91" s="89"/>
      <c r="IR91" s="89"/>
      <c r="IS91" s="89"/>
      <c r="IT91" s="89"/>
      <c r="IU91" s="89"/>
      <c r="IW91" s="21"/>
      <c r="IX91" s="21"/>
      <c r="IY91" s="21"/>
      <c r="IZ91" s="21"/>
      <c r="JA91" s="21"/>
    </row>
    <row r="92" ht="13.8" customHeight="1" spans="1:261" s="190" customFormat="1" x14ac:dyDescent="0.25">
      <c r="A92" s="89"/>
      <c r="B92" s="90"/>
      <c r="C92" s="91"/>
      <c r="D92" s="89"/>
      <c r="E92" s="92"/>
      <c r="F92" s="91"/>
      <c r="G92" s="91"/>
      <c r="H92" s="91"/>
      <c r="I92" s="91"/>
      <c r="J92" s="91"/>
      <c r="K92" s="91"/>
      <c r="L92" s="91"/>
      <c r="M92" s="92"/>
      <c r="N92" s="91"/>
      <c r="O92" s="92"/>
      <c r="P92" s="92"/>
      <c r="Q92" s="91"/>
      <c r="R92" s="91"/>
      <c r="S92" s="91"/>
      <c r="T92" s="91"/>
      <c r="U92" s="91"/>
      <c r="V92" s="91"/>
      <c r="W92" s="91"/>
      <c r="X92" s="91"/>
      <c r="Y92" s="93"/>
      <c r="Z92" s="91"/>
      <c r="AA92" s="91"/>
      <c r="AB92" s="91"/>
      <c r="AC92" s="91"/>
      <c r="AD92" s="94"/>
      <c r="AE92" s="89"/>
      <c r="AF92" s="89"/>
      <c r="AG92" s="89"/>
      <c r="AH92" s="89"/>
      <c r="AI92" s="89"/>
      <c r="AJ92" s="89"/>
      <c r="AK92" s="89"/>
      <c r="AL92" s="89"/>
      <c r="AM92" s="89"/>
      <c r="AN92" s="89"/>
      <c r="AO92" s="89"/>
      <c r="AP92" s="95"/>
      <c r="AQ92" s="95"/>
      <c r="AR92" s="95"/>
      <c r="AS92" s="89"/>
      <c r="AT92" s="89"/>
      <c r="AU92" s="89"/>
      <c r="AV92" s="89"/>
      <c r="AW92" s="89"/>
      <c r="AX92" s="89"/>
      <c r="AY92" s="89"/>
      <c r="AZ92" s="89"/>
      <c r="BA92" s="89"/>
      <c r="BB92" s="89"/>
      <c r="BC92" s="89"/>
      <c r="BD92" s="89"/>
      <c r="BE92" s="89"/>
      <c r="BF92" s="89"/>
      <c r="BG92" s="89"/>
      <c r="BH92" s="89"/>
      <c r="BI92" s="89"/>
      <c r="BJ92" s="89"/>
      <c r="BK92" s="89"/>
      <c r="BL92" s="89"/>
      <c r="BM92" s="89"/>
      <c r="BN92" s="89"/>
      <c r="BO92" s="89"/>
      <c r="BP92" s="89"/>
      <c r="BQ92" s="89"/>
      <c r="BR92" s="89"/>
      <c r="BS92" s="89"/>
      <c r="BT92" s="89"/>
      <c r="BU92" s="89"/>
      <c r="BV92" s="89"/>
      <c r="BW92" s="89"/>
      <c r="BX92" s="89"/>
      <c r="BY92" s="89"/>
      <c r="BZ92" s="89"/>
      <c r="CA92" s="89"/>
      <c r="CB92" s="89"/>
      <c r="CC92" s="89"/>
      <c r="CD92" s="89"/>
      <c r="CE92" s="89"/>
      <c r="CF92" s="89"/>
      <c r="CG92" s="89"/>
      <c r="CH92" s="89"/>
      <c r="CI92" s="89"/>
      <c r="CJ92" s="89"/>
      <c r="CK92" s="89"/>
      <c r="CL92" s="89"/>
      <c r="CM92" s="89"/>
      <c r="CN92" s="89"/>
      <c r="CO92" s="89"/>
      <c r="CP92" s="89"/>
      <c r="CQ92" s="89"/>
      <c r="CR92" s="89"/>
      <c r="CS92" s="89"/>
      <c r="CT92" s="89"/>
      <c r="CU92" s="89"/>
      <c r="CV92" s="89"/>
      <c r="CW92" s="89"/>
      <c r="CX92" s="89"/>
      <c r="CY92" s="89"/>
      <c r="CZ92" s="89"/>
      <c r="DA92" s="89"/>
      <c r="DB92" s="89"/>
      <c r="DC92" s="89"/>
      <c r="DD92" s="89"/>
      <c r="DE92" s="89"/>
      <c r="DF92" s="89"/>
      <c r="DG92" s="89"/>
      <c r="DH92" s="89"/>
      <c r="DI92" s="89"/>
      <c r="DJ92" s="89"/>
      <c r="DK92" s="89"/>
      <c r="DL92" s="89"/>
      <c r="DM92" s="89"/>
      <c r="DN92" s="89"/>
      <c r="DO92" s="89"/>
      <c r="DP92" s="89"/>
      <c r="DQ92" s="89"/>
      <c r="DR92" s="89"/>
      <c r="DS92" s="89"/>
      <c r="DT92" s="89"/>
      <c r="DU92" s="89"/>
      <c r="DV92" s="89"/>
      <c r="DW92" s="89"/>
      <c r="DX92" s="89"/>
      <c r="DY92" s="89"/>
      <c r="DZ92" s="89"/>
      <c r="EA92" s="89"/>
      <c r="EB92" s="89"/>
      <c r="EC92" s="89"/>
      <c r="ED92" s="89"/>
      <c r="EE92" s="89"/>
      <c r="EF92" s="89"/>
      <c r="EG92" s="89"/>
      <c r="EH92" s="89"/>
      <c r="EI92" s="89"/>
      <c r="EJ92" s="89"/>
      <c r="EK92" s="89"/>
      <c r="EL92" s="89"/>
      <c r="EM92" s="89"/>
      <c r="EN92" s="89"/>
      <c r="EO92" s="89"/>
      <c r="EP92" s="89"/>
      <c r="EQ92" s="89"/>
      <c r="ER92" s="89"/>
      <c r="ES92" s="89"/>
      <c r="ET92" s="89"/>
      <c r="EU92" s="89"/>
      <c r="EV92" s="89"/>
      <c r="EW92" s="89"/>
      <c r="EX92" s="89"/>
      <c r="EY92" s="89"/>
      <c r="EZ92" s="89"/>
      <c r="FA92" s="89"/>
      <c r="FB92" s="89"/>
      <c r="FC92" s="89"/>
      <c r="FD92" s="89"/>
      <c r="FE92" s="89"/>
      <c r="FF92" s="89"/>
      <c r="FG92" s="89"/>
      <c r="FH92" s="89"/>
      <c r="FI92" s="89"/>
      <c r="FJ92" s="89"/>
      <c r="FK92" s="89"/>
      <c r="FL92" s="89"/>
      <c r="FM92" s="89"/>
      <c r="FN92" s="89"/>
      <c r="FO92" s="89"/>
      <c r="FP92" s="89"/>
      <c r="FQ92" s="89"/>
      <c r="FR92" s="89"/>
      <c r="FS92" s="89"/>
      <c r="FT92" s="89"/>
      <c r="FU92" s="89"/>
      <c r="FV92" s="89"/>
      <c r="FW92" s="89"/>
      <c r="FX92" s="89"/>
      <c r="FY92" s="89"/>
      <c r="FZ92" s="89"/>
      <c r="GA92" s="89"/>
      <c r="GB92" s="89"/>
      <c r="GC92" s="89"/>
      <c r="GD92" s="89"/>
      <c r="GE92" s="89"/>
      <c r="GF92" s="89"/>
      <c r="GG92" s="89"/>
      <c r="GH92" s="89"/>
      <c r="GI92" s="89"/>
      <c r="GJ92" s="89"/>
      <c r="GK92" s="89"/>
      <c r="GL92" s="89"/>
      <c r="GM92" s="89"/>
      <c r="GN92" s="89"/>
      <c r="GO92" s="89"/>
      <c r="GP92" s="89"/>
      <c r="GQ92" s="89"/>
      <c r="GR92" s="89"/>
      <c r="GS92" s="89"/>
      <c r="GT92" s="89"/>
      <c r="GU92" s="89"/>
      <c r="GV92" s="89"/>
      <c r="GW92" s="89"/>
      <c r="GX92" s="89"/>
      <c r="GY92" s="89"/>
      <c r="GZ92" s="89"/>
      <c r="HA92" s="89"/>
      <c r="HB92" s="89"/>
      <c r="HC92" s="89"/>
      <c r="HD92" s="89"/>
      <c r="HE92" s="89"/>
      <c r="HF92" s="89"/>
      <c r="HG92" s="89"/>
      <c r="HH92" s="89"/>
      <c r="HI92" s="89"/>
      <c r="HJ92" s="89"/>
      <c r="HK92" s="89"/>
      <c r="HL92" s="89"/>
      <c r="HM92" s="89"/>
      <c r="HN92" s="89"/>
      <c r="HO92" s="89"/>
      <c r="HP92" s="89"/>
      <c r="HQ92" s="89"/>
      <c r="HR92" s="89"/>
      <c r="HS92" s="89"/>
      <c r="HT92" s="89"/>
      <c r="HU92" s="89"/>
      <c r="HV92" s="89"/>
      <c r="HW92" s="89"/>
      <c r="HX92" s="89"/>
      <c r="HY92" s="89"/>
      <c r="HZ92" s="89"/>
      <c r="IA92" s="89"/>
      <c r="IB92" s="89"/>
      <c r="IC92" s="89"/>
      <c r="ID92" s="89"/>
      <c r="IE92" s="89"/>
      <c r="IF92" s="89"/>
      <c r="IG92" s="89"/>
      <c r="IH92" s="89"/>
      <c r="II92" s="89"/>
      <c r="IJ92" s="89"/>
      <c r="IK92" s="89"/>
      <c r="IL92" s="89"/>
      <c r="IM92" s="89"/>
      <c r="IN92" s="89"/>
      <c r="IO92" s="89"/>
      <c r="IP92" s="89"/>
      <c r="IQ92" s="89"/>
      <c r="IR92" s="89"/>
      <c r="IS92" s="89"/>
      <c r="IT92" s="89"/>
      <c r="IU92" s="89"/>
      <c r="IV92" s="191"/>
      <c r="IW92" s="21"/>
      <c r="IX92" s="21"/>
      <c r="IY92" s="21"/>
      <c r="IZ92" s="21"/>
      <c r="JA92" s="21"/>
    </row>
    <row r="93" ht="13.8" customHeight="1" spans="1:261" s="191" customFormat="1" x14ac:dyDescent="0.25">
      <c r="A93" s="89"/>
      <c r="B93" s="90"/>
      <c r="C93" s="91"/>
      <c r="D93" s="89"/>
      <c r="E93" s="92"/>
      <c r="F93" s="91"/>
      <c r="G93" s="91"/>
      <c r="H93" s="91"/>
      <c r="I93" s="91"/>
      <c r="J93" s="91"/>
      <c r="K93" s="91"/>
      <c r="L93" s="91"/>
      <c r="M93" s="92"/>
      <c r="N93" s="91"/>
      <c r="O93" s="92"/>
      <c r="P93" s="92"/>
      <c r="Q93" s="91"/>
      <c r="R93" s="91"/>
      <c r="S93" s="91"/>
      <c r="T93" s="91"/>
      <c r="U93" s="91"/>
      <c r="V93" s="91"/>
      <c r="W93" s="91"/>
      <c r="X93" s="91"/>
      <c r="Y93" s="93"/>
      <c r="Z93" s="91"/>
      <c r="AA93" s="91"/>
      <c r="AB93" s="91"/>
      <c r="AC93" s="91"/>
      <c r="AD93" s="94"/>
      <c r="AE93" s="89"/>
      <c r="AF93" s="89"/>
      <c r="AG93" s="89"/>
      <c r="AH93" s="89"/>
      <c r="AI93" s="89"/>
      <c r="AJ93" s="89"/>
      <c r="AK93" s="89"/>
      <c r="AL93" s="89"/>
      <c r="AM93" s="89"/>
      <c r="AN93" s="89"/>
      <c r="AO93" s="89"/>
      <c r="AP93" s="95"/>
      <c r="AQ93" s="95"/>
      <c r="AR93" s="95"/>
      <c r="AS93" s="89"/>
      <c r="AT93" s="89"/>
      <c r="AU93" s="89"/>
      <c r="AV93" s="89"/>
      <c r="AW93" s="89"/>
      <c r="AX93" s="89"/>
      <c r="AY93" s="89"/>
      <c r="AZ93" s="89"/>
      <c r="BA93" s="89"/>
      <c r="BB93" s="89"/>
      <c r="BC93" s="89"/>
      <c r="BD93" s="89"/>
      <c r="BE93" s="89"/>
      <c r="BF93" s="89"/>
      <c r="BG93" s="89"/>
      <c r="BH93" s="89"/>
      <c r="BI93" s="89"/>
      <c r="BJ93" s="89"/>
      <c r="BK93" s="89"/>
      <c r="BL93" s="89"/>
      <c r="BM93" s="89"/>
      <c r="BN93" s="89"/>
      <c r="BO93" s="89"/>
      <c r="BP93" s="89"/>
      <c r="BQ93" s="89"/>
      <c r="BR93" s="89"/>
      <c r="BS93" s="89"/>
      <c r="BT93" s="89"/>
      <c r="BU93" s="89"/>
      <c r="BV93" s="89"/>
      <c r="BW93" s="89"/>
      <c r="BX93" s="89"/>
      <c r="BY93" s="89"/>
      <c r="BZ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K93" s="89"/>
      <c r="DL93" s="89"/>
      <c r="DM93" s="89"/>
      <c r="DN93" s="89"/>
      <c r="DO93" s="89"/>
      <c r="DP93" s="89"/>
      <c r="DQ93" s="89"/>
      <c r="DR93" s="89"/>
      <c r="DS93" s="89"/>
      <c r="DT93" s="89"/>
      <c r="DU93" s="89"/>
      <c r="DV93" s="89"/>
      <c r="DW93" s="89"/>
      <c r="DX93" s="89"/>
      <c r="DY93" s="89"/>
      <c r="DZ93" s="89"/>
      <c r="EA93" s="89"/>
      <c r="EB93" s="89"/>
      <c r="EC93" s="89"/>
      <c r="ED93" s="89"/>
      <c r="EE93" s="89"/>
      <c r="EF93" s="89"/>
      <c r="EG93" s="89"/>
      <c r="EH93" s="89"/>
      <c r="EI93" s="89"/>
      <c r="EJ93" s="89"/>
      <c r="EK93" s="89"/>
      <c r="EL93" s="89"/>
      <c r="EM93" s="89"/>
      <c r="EN93" s="89"/>
      <c r="EO93" s="89"/>
      <c r="EP93" s="89"/>
      <c r="EQ93" s="89"/>
      <c r="ER93" s="89"/>
      <c r="ES93" s="89"/>
      <c r="ET93" s="89"/>
      <c r="EU93" s="89"/>
      <c r="EV93" s="89"/>
      <c r="EW93" s="89"/>
      <c r="EX93" s="89"/>
      <c r="EY93" s="89"/>
      <c r="EZ93" s="89"/>
      <c r="FA93" s="89"/>
      <c r="FB93" s="89"/>
      <c r="FC93" s="89"/>
      <c r="FD93" s="89"/>
      <c r="FE93" s="89"/>
      <c r="FF93" s="89"/>
      <c r="FG93" s="89"/>
      <c r="FH93" s="89"/>
      <c r="FI93" s="89"/>
      <c r="FJ93" s="89"/>
      <c r="FK93" s="89"/>
      <c r="FL93" s="89"/>
      <c r="FM93" s="89"/>
      <c r="FN93" s="89"/>
      <c r="FO93" s="89"/>
      <c r="FP93" s="89"/>
      <c r="FQ93" s="89"/>
      <c r="FR93" s="89"/>
      <c r="FS93" s="89"/>
      <c r="FT93" s="89"/>
      <c r="FU93" s="89"/>
      <c r="FV93" s="89"/>
      <c r="FW93" s="89"/>
      <c r="FX93" s="89"/>
      <c r="FY93" s="89"/>
      <c r="FZ93" s="89"/>
      <c r="GA93" s="89"/>
      <c r="GB93" s="89"/>
      <c r="GC93" s="89"/>
      <c r="GD93" s="89"/>
      <c r="GE93" s="89"/>
      <c r="GF93" s="89"/>
      <c r="GG93" s="89"/>
      <c r="GH93" s="89"/>
      <c r="GI93" s="89"/>
      <c r="GJ93" s="89"/>
      <c r="GK93" s="89"/>
      <c r="GL93" s="89"/>
      <c r="GM93" s="89"/>
      <c r="GN93" s="89"/>
      <c r="GO93" s="89"/>
      <c r="GP93" s="89"/>
      <c r="GQ93" s="89"/>
      <c r="GR93" s="89"/>
      <c r="GS93" s="89"/>
      <c r="GT93" s="89"/>
      <c r="GU93" s="89"/>
      <c r="GV93" s="89"/>
      <c r="GW93" s="89"/>
      <c r="GX93" s="89"/>
      <c r="GY93" s="89"/>
      <c r="GZ93" s="89"/>
      <c r="HA93" s="89"/>
      <c r="HB93" s="89"/>
      <c r="HC93" s="89"/>
      <c r="HD93" s="89"/>
      <c r="HE93" s="89"/>
      <c r="HF93" s="89"/>
      <c r="HG93" s="89"/>
      <c r="HH93" s="89"/>
      <c r="HI93" s="89"/>
      <c r="HJ93" s="89"/>
      <c r="HK93" s="89"/>
      <c r="HL93" s="89"/>
      <c r="HM93" s="89"/>
      <c r="HN93" s="89"/>
      <c r="HO93" s="89"/>
      <c r="HP93" s="89"/>
      <c r="HQ93" s="89"/>
      <c r="HR93" s="89"/>
      <c r="HS93" s="89"/>
      <c r="HT93" s="89"/>
      <c r="HU93" s="89"/>
      <c r="HV93" s="89"/>
      <c r="HW93" s="89"/>
      <c r="HX93" s="89"/>
      <c r="HY93" s="89"/>
      <c r="HZ93" s="89"/>
      <c r="IA93" s="89"/>
      <c r="IB93" s="89"/>
      <c r="IC93" s="89"/>
      <c r="ID93" s="89"/>
      <c r="IE93" s="89"/>
      <c r="IF93" s="89"/>
      <c r="IG93" s="89"/>
      <c r="IH93" s="89"/>
      <c r="II93" s="89"/>
      <c r="IJ93" s="89"/>
      <c r="IK93" s="89"/>
      <c r="IL93" s="89"/>
      <c r="IM93" s="89"/>
      <c r="IN93" s="89"/>
      <c r="IO93" s="89"/>
      <c r="IP93" s="89"/>
      <c r="IQ93" s="89"/>
      <c r="IR93" s="89"/>
      <c r="IS93" s="89"/>
      <c r="IT93" s="89"/>
      <c r="IU93" s="89"/>
      <c r="IW93" s="21"/>
      <c r="IX93" s="21"/>
      <c r="IY93" s="21"/>
      <c r="IZ93" s="21"/>
      <c r="JA93" s="21"/>
    </row>
    <row r="94" ht="13.8" customHeight="1" spans="1:261" s="191" customFormat="1" x14ac:dyDescent="0.25">
      <c r="A94" s="89"/>
      <c r="B94" s="90"/>
      <c r="C94" s="91"/>
      <c r="D94" s="89"/>
      <c r="E94" s="92"/>
      <c r="F94" s="91"/>
      <c r="G94" s="91"/>
      <c r="H94" s="91"/>
      <c r="I94" s="91"/>
      <c r="J94" s="91"/>
      <c r="K94" s="91"/>
      <c r="L94" s="91"/>
      <c r="M94" s="92"/>
      <c r="N94" s="91"/>
      <c r="O94" s="92"/>
      <c r="P94" s="92"/>
      <c r="Q94" s="91"/>
      <c r="R94" s="91"/>
      <c r="S94" s="91"/>
      <c r="T94" s="91"/>
      <c r="U94" s="91"/>
      <c r="V94" s="91"/>
      <c r="W94" s="91"/>
      <c r="X94" s="91"/>
      <c r="Y94" s="93"/>
      <c r="Z94" s="91"/>
      <c r="AA94" s="91"/>
      <c r="AB94" s="91"/>
      <c r="AC94" s="91"/>
      <c r="AD94" s="94"/>
      <c r="AE94" s="89"/>
      <c r="AF94" s="89"/>
      <c r="AG94" s="89"/>
      <c r="AH94" s="89"/>
      <c r="AI94" s="89"/>
      <c r="AJ94" s="89"/>
      <c r="AK94" s="89"/>
      <c r="AL94" s="89"/>
      <c r="AM94" s="89"/>
      <c r="AN94" s="89"/>
      <c r="AO94" s="89"/>
      <c r="AP94" s="95"/>
      <c r="AQ94" s="95"/>
      <c r="AR94" s="95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89"/>
      <c r="BD94" s="89"/>
      <c r="BE94" s="89"/>
      <c r="BF94" s="89"/>
      <c r="BG94" s="89"/>
      <c r="BH94" s="89"/>
      <c r="BI94" s="89"/>
      <c r="BJ94" s="89"/>
      <c r="BK94" s="89"/>
      <c r="BL94" s="89"/>
      <c r="BM94" s="89"/>
      <c r="BN94" s="89"/>
      <c r="BO94" s="89"/>
      <c r="BP94" s="89"/>
      <c r="BQ94" s="89"/>
      <c r="BR94" s="89"/>
      <c r="BS94" s="89"/>
      <c r="BT94" s="89"/>
      <c r="BU94" s="89"/>
      <c r="BV94" s="89"/>
      <c r="BW94" s="89"/>
      <c r="BX94" s="89"/>
      <c r="BY94" s="89"/>
      <c r="BZ94" s="89"/>
      <c r="CA94" s="89"/>
      <c r="CB94" s="89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/>
      <c r="CN94" s="89"/>
      <c r="CO94" s="89"/>
      <c r="CP94" s="89"/>
      <c r="CQ94" s="89"/>
      <c r="CR94" s="89"/>
      <c r="CS94" s="89"/>
      <c r="CT94" s="89"/>
      <c r="CU94" s="89"/>
      <c r="CV94" s="89"/>
      <c r="CW94" s="89"/>
      <c r="CX94" s="89"/>
      <c r="CY94" s="89"/>
      <c r="CZ94" s="89"/>
      <c r="DA94" s="89"/>
      <c r="DB94" s="89"/>
      <c r="DC94" s="89"/>
      <c r="DD94" s="89"/>
      <c r="DE94" s="89"/>
      <c r="DF94" s="89"/>
      <c r="DG94" s="89"/>
      <c r="DH94" s="89"/>
      <c r="DI94" s="89"/>
      <c r="DJ94" s="89"/>
      <c r="DK94" s="89"/>
      <c r="DL94" s="89"/>
      <c r="DM94" s="89"/>
      <c r="DN94" s="89"/>
      <c r="DO94" s="89"/>
      <c r="DP94" s="89"/>
      <c r="DQ94" s="89"/>
      <c r="DR94" s="89"/>
      <c r="DS94" s="89"/>
      <c r="DT94" s="89"/>
      <c r="DU94" s="89"/>
      <c r="DV94" s="89"/>
      <c r="DW94" s="89"/>
      <c r="DX94" s="89"/>
      <c r="DY94" s="89"/>
      <c r="DZ94" s="89"/>
      <c r="EA94" s="89"/>
      <c r="EB94" s="89"/>
      <c r="EC94" s="89"/>
      <c r="ED94" s="89"/>
      <c r="EE94" s="89"/>
      <c r="EF94" s="89"/>
      <c r="EG94" s="89"/>
      <c r="EH94" s="89"/>
      <c r="EI94" s="89"/>
      <c r="EJ94" s="89"/>
      <c r="EK94" s="89"/>
      <c r="EL94" s="89"/>
      <c r="EM94" s="89"/>
      <c r="EN94" s="89"/>
      <c r="EO94" s="89"/>
      <c r="EP94" s="89"/>
      <c r="EQ94" s="89"/>
      <c r="ER94" s="89"/>
      <c r="ES94" s="89"/>
      <c r="ET94" s="89"/>
      <c r="EU94" s="89"/>
      <c r="EV94" s="89"/>
      <c r="EW94" s="89"/>
      <c r="EX94" s="89"/>
      <c r="EY94" s="89"/>
      <c r="EZ94" s="89"/>
      <c r="FA94" s="89"/>
      <c r="FB94" s="89"/>
      <c r="FC94" s="89"/>
      <c r="FD94" s="89"/>
      <c r="FE94" s="89"/>
      <c r="FF94" s="89"/>
      <c r="FG94" s="89"/>
      <c r="FH94" s="89"/>
      <c r="FI94" s="89"/>
      <c r="FJ94" s="89"/>
      <c r="FK94" s="89"/>
      <c r="FL94" s="89"/>
      <c r="FM94" s="89"/>
      <c r="FN94" s="89"/>
      <c r="FO94" s="89"/>
      <c r="FP94" s="89"/>
      <c r="FQ94" s="89"/>
      <c r="FR94" s="89"/>
      <c r="FS94" s="89"/>
      <c r="FT94" s="89"/>
      <c r="FU94" s="89"/>
      <c r="FV94" s="89"/>
      <c r="FW94" s="89"/>
      <c r="FX94" s="89"/>
      <c r="FY94" s="89"/>
      <c r="FZ94" s="89"/>
      <c r="GA94" s="89"/>
      <c r="GB94" s="89"/>
      <c r="GC94" s="89"/>
      <c r="GD94" s="89"/>
      <c r="GE94" s="89"/>
      <c r="GF94" s="89"/>
      <c r="GG94" s="89"/>
      <c r="GH94" s="89"/>
      <c r="GI94" s="89"/>
      <c r="GJ94" s="89"/>
      <c r="GK94" s="89"/>
      <c r="GL94" s="89"/>
      <c r="GM94" s="89"/>
      <c r="GN94" s="89"/>
      <c r="GO94" s="89"/>
      <c r="GP94" s="89"/>
      <c r="GQ94" s="89"/>
      <c r="GR94" s="89"/>
      <c r="GS94" s="89"/>
      <c r="GT94" s="89"/>
      <c r="GU94" s="89"/>
      <c r="GV94" s="89"/>
      <c r="GW94" s="89"/>
      <c r="GX94" s="89"/>
      <c r="GY94" s="89"/>
      <c r="GZ94" s="89"/>
      <c r="HA94" s="89"/>
      <c r="HB94" s="89"/>
      <c r="HC94" s="89"/>
      <c r="HD94" s="89"/>
      <c r="HE94" s="89"/>
      <c r="HF94" s="89"/>
      <c r="HG94" s="89"/>
      <c r="HH94" s="89"/>
      <c r="HI94" s="89"/>
      <c r="HJ94" s="89"/>
      <c r="HK94" s="89"/>
      <c r="HL94" s="89"/>
      <c r="HM94" s="89"/>
      <c r="HN94" s="89"/>
      <c r="HO94" s="89"/>
      <c r="HP94" s="89"/>
      <c r="HQ94" s="89"/>
      <c r="HR94" s="89"/>
      <c r="HS94" s="89"/>
      <c r="HT94" s="89"/>
      <c r="HU94" s="89"/>
      <c r="HV94" s="89"/>
      <c r="HW94" s="89"/>
      <c r="HX94" s="89"/>
      <c r="HY94" s="89"/>
      <c r="HZ94" s="89"/>
      <c r="IA94" s="89"/>
      <c r="IB94" s="89"/>
      <c r="IC94" s="89"/>
      <c r="ID94" s="89"/>
      <c r="IE94" s="89"/>
      <c r="IF94" s="89"/>
      <c r="IG94" s="89"/>
      <c r="IH94" s="89"/>
      <c r="II94" s="89"/>
      <c r="IJ94" s="89"/>
      <c r="IK94" s="89"/>
      <c r="IL94" s="89"/>
      <c r="IM94" s="89"/>
      <c r="IN94" s="89"/>
      <c r="IO94" s="89"/>
      <c r="IP94" s="89"/>
      <c r="IQ94" s="89"/>
      <c r="IR94" s="89"/>
      <c r="IS94" s="89"/>
      <c r="IT94" s="89"/>
      <c r="IU94" s="89"/>
      <c r="IW94" s="21"/>
      <c r="IX94" s="21"/>
      <c r="IY94" s="21"/>
      <c r="IZ94" s="21"/>
      <c r="JA94" s="21"/>
    </row>
    <row r="95" ht="13.8" customHeight="1" spans="1:261" s="191" customFormat="1" x14ac:dyDescent="0.25">
      <c r="A95" s="89"/>
      <c r="B95" s="90"/>
      <c r="C95" s="91"/>
      <c r="D95" s="89"/>
      <c r="E95" s="92"/>
      <c r="F95" s="91"/>
      <c r="G95" s="91"/>
      <c r="H95" s="91"/>
      <c r="I95" s="91"/>
      <c r="J95" s="91"/>
      <c r="K95" s="91"/>
      <c r="L95" s="91"/>
      <c r="M95" s="92"/>
      <c r="N95" s="91"/>
      <c r="O95" s="92"/>
      <c r="P95" s="92"/>
      <c r="Q95" s="91"/>
      <c r="R95" s="91"/>
      <c r="S95" s="91"/>
      <c r="T95" s="91"/>
      <c r="U95" s="91"/>
      <c r="V95" s="91"/>
      <c r="W95" s="91"/>
      <c r="X95" s="91"/>
      <c r="Y95" s="93"/>
      <c r="Z95" s="91"/>
      <c r="AA95" s="91"/>
      <c r="AB95" s="91"/>
      <c r="AC95" s="91"/>
      <c r="AD95" s="94"/>
      <c r="AE95" s="89"/>
      <c r="AF95" s="89"/>
      <c r="AG95" s="89"/>
      <c r="AH95" s="89"/>
      <c r="AI95" s="89"/>
      <c r="AJ95" s="89"/>
      <c r="AK95" s="89"/>
      <c r="AL95" s="89"/>
      <c r="AM95" s="89"/>
      <c r="AN95" s="89"/>
      <c r="AO95" s="89"/>
      <c r="AP95" s="95"/>
      <c r="AQ95" s="95"/>
      <c r="AR95" s="95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/>
      <c r="CO95" s="89"/>
      <c r="CP95" s="89"/>
      <c r="CQ95" s="89"/>
      <c r="CR95" s="89"/>
      <c r="CS95" s="89"/>
      <c r="CT95" s="89"/>
      <c r="CU95" s="89"/>
      <c r="CV95" s="89"/>
      <c r="CW95" s="89"/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K95" s="89"/>
      <c r="DL95" s="89"/>
      <c r="DM95" s="89"/>
      <c r="DN95" s="89"/>
      <c r="DO95" s="89"/>
      <c r="DP95" s="89"/>
      <c r="DQ95" s="89"/>
      <c r="DR95" s="89"/>
      <c r="DS95" s="89"/>
      <c r="DT95" s="89"/>
      <c r="DU95" s="89"/>
      <c r="DV95" s="89"/>
      <c r="DW95" s="89"/>
      <c r="DX95" s="89"/>
      <c r="DY95" s="89"/>
      <c r="DZ95" s="89"/>
      <c r="EA95" s="89"/>
      <c r="EB95" s="89"/>
      <c r="EC95" s="89"/>
      <c r="ED95" s="89"/>
      <c r="EE95" s="89"/>
      <c r="EF95" s="89"/>
      <c r="EG95" s="89"/>
      <c r="EH95" s="89"/>
      <c r="EI95" s="89"/>
      <c r="EJ95" s="89"/>
      <c r="EK95" s="89"/>
      <c r="EL95" s="89"/>
      <c r="EM95" s="89"/>
      <c r="EN95" s="89"/>
      <c r="EO95" s="89"/>
      <c r="EP95" s="89"/>
      <c r="EQ95" s="89"/>
      <c r="ER95" s="89"/>
      <c r="ES95" s="89"/>
      <c r="ET95" s="89"/>
      <c r="EU95" s="89"/>
      <c r="EV95" s="89"/>
      <c r="EW95" s="89"/>
      <c r="EX95" s="89"/>
      <c r="EY95" s="89"/>
      <c r="EZ95" s="89"/>
      <c r="FA95" s="89"/>
      <c r="FB95" s="89"/>
      <c r="FC95" s="89"/>
      <c r="FD95" s="89"/>
      <c r="FE95" s="89"/>
      <c r="FF95" s="89"/>
      <c r="FG95" s="89"/>
      <c r="FH95" s="89"/>
      <c r="FI95" s="89"/>
      <c r="FJ95" s="89"/>
      <c r="FK95" s="89"/>
      <c r="FL95" s="89"/>
      <c r="FM95" s="89"/>
      <c r="FN95" s="89"/>
      <c r="FO95" s="89"/>
      <c r="FP95" s="89"/>
      <c r="FQ95" s="89"/>
      <c r="FR95" s="89"/>
      <c r="FS95" s="89"/>
      <c r="FT95" s="89"/>
      <c r="FU95" s="89"/>
      <c r="FV95" s="89"/>
      <c r="FW95" s="89"/>
      <c r="FX95" s="89"/>
      <c r="FY95" s="89"/>
      <c r="FZ95" s="89"/>
      <c r="GA95" s="89"/>
      <c r="GB95" s="89"/>
      <c r="GC95" s="89"/>
      <c r="GD95" s="89"/>
      <c r="GE95" s="89"/>
      <c r="GF95" s="89"/>
      <c r="GG95" s="89"/>
      <c r="GH95" s="89"/>
      <c r="GI95" s="89"/>
      <c r="GJ95" s="89"/>
      <c r="GK95" s="89"/>
      <c r="GL95" s="89"/>
      <c r="GM95" s="89"/>
      <c r="GN95" s="89"/>
      <c r="GO95" s="89"/>
      <c r="GP95" s="89"/>
      <c r="GQ95" s="89"/>
      <c r="GR95" s="89"/>
      <c r="GS95" s="89"/>
      <c r="GT95" s="89"/>
      <c r="GU95" s="89"/>
      <c r="GV95" s="89"/>
      <c r="GW95" s="89"/>
      <c r="GX95" s="89"/>
      <c r="GY95" s="89"/>
      <c r="GZ95" s="89"/>
      <c r="HA95" s="89"/>
      <c r="HB95" s="89"/>
      <c r="HC95" s="89"/>
      <c r="HD95" s="89"/>
      <c r="HE95" s="89"/>
      <c r="HF95" s="89"/>
      <c r="HG95" s="89"/>
      <c r="HH95" s="89"/>
      <c r="HI95" s="89"/>
      <c r="HJ95" s="89"/>
      <c r="HK95" s="89"/>
      <c r="HL95" s="89"/>
      <c r="HM95" s="89"/>
      <c r="HN95" s="89"/>
      <c r="HO95" s="89"/>
      <c r="HP95" s="89"/>
      <c r="HQ95" s="89"/>
      <c r="HR95" s="89"/>
      <c r="HS95" s="89"/>
      <c r="HT95" s="89"/>
      <c r="HU95" s="89"/>
      <c r="HV95" s="89"/>
      <c r="HW95" s="89"/>
      <c r="HX95" s="89"/>
      <c r="HY95" s="89"/>
      <c r="HZ95" s="89"/>
      <c r="IA95" s="89"/>
      <c r="IB95" s="89"/>
      <c r="IC95" s="89"/>
      <c r="ID95" s="89"/>
      <c r="IE95" s="89"/>
      <c r="IF95" s="89"/>
      <c r="IG95" s="89"/>
      <c r="IH95" s="89"/>
      <c r="II95" s="89"/>
      <c r="IJ95" s="89"/>
      <c r="IK95" s="89"/>
      <c r="IL95" s="89"/>
      <c r="IM95" s="89"/>
      <c r="IN95" s="89"/>
      <c r="IO95" s="89"/>
      <c r="IP95" s="89"/>
      <c r="IQ95" s="89"/>
      <c r="IR95" s="89"/>
      <c r="IS95" s="89"/>
      <c r="IT95" s="89"/>
      <c r="IU95" s="89"/>
      <c r="IW95" s="21"/>
      <c r="IX95" s="21"/>
      <c r="IY95" s="21"/>
      <c r="IZ95" s="21"/>
      <c r="JA95" s="21"/>
    </row>
    <row r="96" ht="13.8" customHeight="1" spans="1:261" s="191" customFormat="1" x14ac:dyDescent="0.25">
      <c r="A96" s="89"/>
      <c r="B96" s="90"/>
      <c r="C96" s="91"/>
      <c r="D96" s="89"/>
      <c r="E96" s="92"/>
      <c r="F96" s="91"/>
      <c r="G96" s="91"/>
      <c r="H96" s="91"/>
      <c r="I96" s="91"/>
      <c r="J96" s="91"/>
      <c r="K96" s="91"/>
      <c r="L96" s="91"/>
      <c r="M96" s="92"/>
      <c r="N96" s="91"/>
      <c r="O96" s="92"/>
      <c r="P96" s="92"/>
      <c r="Q96" s="91"/>
      <c r="R96" s="91"/>
      <c r="S96" s="91"/>
      <c r="T96" s="91"/>
      <c r="U96" s="91"/>
      <c r="V96" s="91"/>
      <c r="W96" s="91"/>
      <c r="X96" s="91"/>
      <c r="Y96" s="93"/>
      <c r="Z96" s="91"/>
      <c r="AA96" s="91"/>
      <c r="AB96" s="91"/>
      <c r="AC96" s="91"/>
      <c r="AD96" s="94"/>
      <c r="AE96" s="89"/>
      <c r="AF96" s="89"/>
      <c r="AG96" s="89"/>
      <c r="AH96" s="89"/>
      <c r="AI96" s="89"/>
      <c r="AJ96" s="89"/>
      <c r="AK96" s="89"/>
      <c r="AL96" s="89"/>
      <c r="AM96" s="89"/>
      <c r="AN96" s="89"/>
      <c r="AO96" s="89"/>
      <c r="AP96" s="95"/>
      <c r="AQ96" s="95"/>
      <c r="AR96" s="95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R96" s="89"/>
      <c r="CS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K96" s="89"/>
      <c r="DL96" s="89"/>
      <c r="DM96" s="89"/>
      <c r="DN96" s="89"/>
      <c r="DO96" s="89"/>
      <c r="DP96" s="89"/>
      <c r="DQ96" s="89"/>
      <c r="DR96" s="89"/>
      <c r="DS96" s="89"/>
      <c r="DT96" s="89"/>
      <c r="DU96" s="89"/>
      <c r="DV96" s="89"/>
      <c r="DW96" s="89"/>
      <c r="DX96" s="89"/>
      <c r="DY96" s="89"/>
      <c r="DZ96" s="89"/>
      <c r="EA96" s="89"/>
      <c r="EB96" s="89"/>
      <c r="EC96" s="89"/>
      <c r="ED96" s="89"/>
      <c r="EE96" s="89"/>
      <c r="EF96" s="89"/>
      <c r="EG96" s="89"/>
      <c r="EH96" s="89"/>
      <c r="EI96" s="89"/>
      <c r="EJ96" s="89"/>
      <c r="EK96" s="89"/>
      <c r="EL96" s="89"/>
      <c r="EM96" s="89"/>
      <c r="EN96" s="89"/>
      <c r="EO96" s="89"/>
      <c r="EP96" s="89"/>
      <c r="EQ96" s="89"/>
      <c r="ER96" s="89"/>
      <c r="ES96" s="89"/>
      <c r="ET96" s="89"/>
      <c r="EU96" s="89"/>
      <c r="EV96" s="89"/>
      <c r="EW96" s="89"/>
      <c r="EX96" s="89"/>
      <c r="EY96" s="89"/>
      <c r="EZ96" s="89"/>
      <c r="FA96" s="89"/>
      <c r="FB96" s="89"/>
      <c r="FC96" s="89"/>
      <c r="FD96" s="89"/>
      <c r="FE96" s="89"/>
      <c r="FF96" s="89"/>
      <c r="FG96" s="89"/>
      <c r="FH96" s="89"/>
      <c r="FI96" s="89"/>
      <c r="FJ96" s="89"/>
      <c r="FK96" s="89"/>
      <c r="FL96" s="89"/>
      <c r="FM96" s="89"/>
      <c r="FN96" s="89"/>
      <c r="FO96" s="89"/>
      <c r="FP96" s="89"/>
      <c r="FQ96" s="89"/>
      <c r="FR96" s="89"/>
      <c r="FS96" s="89"/>
      <c r="FT96" s="89"/>
      <c r="FU96" s="89"/>
      <c r="FV96" s="89"/>
      <c r="FW96" s="89"/>
      <c r="FX96" s="89"/>
      <c r="FY96" s="89"/>
      <c r="FZ96" s="89"/>
      <c r="GA96" s="89"/>
      <c r="GB96" s="89"/>
      <c r="GC96" s="89"/>
      <c r="GD96" s="89"/>
      <c r="GE96" s="89"/>
      <c r="GF96" s="89"/>
      <c r="GG96" s="89"/>
      <c r="GH96" s="89"/>
      <c r="GI96" s="89"/>
      <c r="GJ96" s="89"/>
      <c r="GK96" s="89"/>
      <c r="GL96" s="89"/>
      <c r="GM96" s="89"/>
      <c r="GN96" s="89"/>
      <c r="GO96" s="89"/>
      <c r="GP96" s="89"/>
      <c r="GQ96" s="89"/>
      <c r="GR96" s="89"/>
      <c r="GS96" s="89"/>
      <c r="GT96" s="89"/>
      <c r="GU96" s="89"/>
      <c r="GV96" s="89"/>
      <c r="GW96" s="89"/>
      <c r="GX96" s="89"/>
      <c r="GY96" s="89"/>
      <c r="GZ96" s="89"/>
      <c r="HA96" s="89"/>
      <c r="HB96" s="89"/>
      <c r="HC96" s="89"/>
      <c r="HD96" s="89"/>
      <c r="HE96" s="89"/>
      <c r="HF96" s="89"/>
      <c r="HG96" s="89"/>
      <c r="HH96" s="89"/>
      <c r="HI96" s="89"/>
      <c r="HJ96" s="89"/>
      <c r="HK96" s="89"/>
      <c r="HL96" s="89"/>
      <c r="HM96" s="89"/>
      <c r="HN96" s="89"/>
      <c r="HO96" s="89"/>
      <c r="HP96" s="89"/>
      <c r="HQ96" s="89"/>
      <c r="HR96" s="89"/>
      <c r="HS96" s="89"/>
      <c r="HT96" s="89"/>
      <c r="HU96" s="89"/>
      <c r="HV96" s="89"/>
      <c r="HW96" s="89"/>
      <c r="HX96" s="89"/>
      <c r="HY96" s="89"/>
      <c r="HZ96" s="89"/>
      <c r="IA96" s="89"/>
      <c r="IB96" s="89"/>
      <c r="IC96" s="89"/>
      <c r="ID96" s="89"/>
      <c r="IE96" s="89"/>
      <c r="IF96" s="89"/>
      <c r="IG96" s="89"/>
      <c r="IH96" s="89"/>
      <c r="II96" s="89"/>
      <c r="IJ96" s="89"/>
      <c r="IK96" s="89"/>
      <c r="IL96" s="89"/>
      <c r="IM96" s="89"/>
      <c r="IN96" s="89"/>
      <c r="IO96" s="89"/>
      <c r="IP96" s="89"/>
      <c r="IQ96" s="89"/>
      <c r="IR96" s="89"/>
      <c r="IS96" s="89"/>
      <c r="IT96" s="89"/>
      <c r="IU96" s="89"/>
      <c r="IW96" s="21"/>
      <c r="IX96" s="21"/>
      <c r="IY96" s="21"/>
      <c r="IZ96" s="21"/>
      <c r="JA96" s="21"/>
    </row>
    <row r="97" ht="13.8" customHeight="1" spans="1:261" s="190" customFormat="1" x14ac:dyDescent="0.25">
      <c r="A97" s="89"/>
      <c r="B97" s="90"/>
      <c r="C97" s="91"/>
      <c r="D97" s="89"/>
      <c r="E97" s="92"/>
      <c r="F97" s="91"/>
      <c r="G97" s="91"/>
      <c r="H97" s="91"/>
      <c r="I97" s="91"/>
      <c r="J97" s="91"/>
      <c r="K97" s="91"/>
      <c r="L97" s="91"/>
      <c r="M97" s="92"/>
      <c r="N97" s="91"/>
      <c r="O97" s="92"/>
      <c r="P97" s="92"/>
      <c r="Q97" s="91"/>
      <c r="R97" s="91"/>
      <c r="S97" s="91"/>
      <c r="T97" s="91"/>
      <c r="U97" s="91"/>
      <c r="V97" s="91"/>
      <c r="W97" s="91"/>
      <c r="X97" s="91"/>
      <c r="Y97" s="93"/>
      <c r="Z97" s="91"/>
      <c r="AA97" s="91"/>
      <c r="AB97" s="91"/>
      <c r="AC97" s="91"/>
      <c r="AD97" s="94"/>
      <c r="AE97" s="89"/>
      <c r="AF97" s="89"/>
      <c r="AG97" s="89"/>
      <c r="AH97" s="89"/>
      <c r="AI97" s="89"/>
      <c r="AJ97" s="89"/>
      <c r="AK97" s="89"/>
      <c r="AL97" s="89"/>
      <c r="AM97" s="89"/>
      <c r="AN97" s="89"/>
      <c r="AO97" s="89"/>
      <c r="AP97" s="95"/>
      <c r="AQ97" s="95"/>
      <c r="AR97" s="95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89"/>
      <c r="CE97" s="89"/>
      <c r="CF97" s="89"/>
      <c r="CG97" s="89"/>
      <c r="CH97" s="89"/>
      <c r="CI97" s="89"/>
      <c r="CJ97" s="89"/>
      <c r="CK97" s="89"/>
      <c r="CL97" s="89"/>
      <c r="CM97" s="89"/>
      <c r="CN97" s="89"/>
      <c r="CO97" s="89"/>
      <c r="CP97" s="89"/>
      <c r="CQ97" s="89"/>
      <c r="CR97" s="89"/>
      <c r="CS97" s="89"/>
      <c r="CT97" s="89"/>
      <c r="CU97" s="89"/>
      <c r="CV97" s="89"/>
      <c r="CW97" s="89"/>
      <c r="CX97" s="89"/>
      <c r="CY97" s="89"/>
      <c r="CZ97" s="89"/>
      <c r="DA97" s="89"/>
      <c r="DB97" s="89"/>
      <c r="DC97" s="89"/>
      <c r="DD97" s="89"/>
      <c r="DE97" s="89"/>
      <c r="DF97" s="89"/>
      <c r="DG97" s="89"/>
      <c r="DH97" s="89"/>
      <c r="DI97" s="89"/>
      <c r="DJ97" s="89"/>
      <c r="DK97" s="89"/>
      <c r="DL97" s="89"/>
      <c r="DM97" s="89"/>
      <c r="DN97" s="89"/>
      <c r="DO97" s="89"/>
      <c r="DP97" s="89"/>
      <c r="DQ97" s="89"/>
      <c r="DR97" s="89"/>
      <c r="DS97" s="89"/>
      <c r="DT97" s="89"/>
      <c r="DU97" s="89"/>
      <c r="DV97" s="89"/>
      <c r="DW97" s="89"/>
      <c r="DX97" s="89"/>
      <c r="DY97" s="89"/>
      <c r="DZ97" s="89"/>
      <c r="EA97" s="89"/>
      <c r="EB97" s="89"/>
      <c r="EC97" s="89"/>
      <c r="ED97" s="89"/>
      <c r="EE97" s="89"/>
      <c r="EF97" s="89"/>
      <c r="EG97" s="89"/>
      <c r="EH97" s="89"/>
      <c r="EI97" s="89"/>
      <c r="EJ97" s="89"/>
      <c r="EK97" s="89"/>
      <c r="EL97" s="89"/>
      <c r="EM97" s="89"/>
      <c r="EN97" s="89"/>
      <c r="EO97" s="89"/>
      <c r="EP97" s="89"/>
      <c r="EQ97" s="89"/>
      <c r="ER97" s="89"/>
      <c r="ES97" s="89"/>
      <c r="ET97" s="89"/>
      <c r="EU97" s="89"/>
      <c r="EV97" s="89"/>
      <c r="EW97" s="89"/>
      <c r="EX97" s="89"/>
      <c r="EY97" s="89"/>
      <c r="EZ97" s="89"/>
      <c r="FA97" s="89"/>
      <c r="FB97" s="89"/>
      <c r="FC97" s="89"/>
      <c r="FD97" s="89"/>
      <c r="FE97" s="89"/>
      <c r="FF97" s="89"/>
      <c r="FG97" s="89"/>
      <c r="FH97" s="89"/>
      <c r="FI97" s="89"/>
      <c r="FJ97" s="89"/>
      <c r="FK97" s="89"/>
      <c r="FL97" s="89"/>
      <c r="FM97" s="89"/>
      <c r="FN97" s="89"/>
      <c r="FO97" s="89"/>
      <c r="FP97" s="89"/>
      <c r="FQ97" s="89"/>
      <c r="FR97" s="89"/>
      <c r="FS97" s="89"/>
      <c r="FT97" s="89"/>
      <c r="FU97" s="89"/>
      <c r="FV97" s="89"/>
      <c r="FW97" s="89"/>
      <c r="FX97" s="89"/>
      <c r="FY97" s="89"/>
      <c r="FZ97" s="89"/>
      <c r="GA97" s="89"/>
      <c r="GB97" s="89"/>
      <c r="GC97" s="89"/>
      <c r="GD97" s="89"/>
      <c r="GE97" s="89"/>
      <c r="GF97" s="89"/>
      <c r="GG97" s="89"/>
      <c r="GH97" s="89"/>
      <c r="GI97" s="89"/>
      <c r="GJ97" s="89"/>
      <c r="GK97" s="89"/>
      <c r="GL97" s="89"/>
      <c r="GM97" s="89"/>
      <c r="GN97" s="89"/>
      <c r="GO97" s="89"/>
      <c r="GP97" s="89"/>
      <c r="GQ97" s="89"/>
      <c r="GR97" s="89"/>
      <c r="GS97" s="89"/>
      <c r="GT97" s="89"/>
      <c r="GU97" s="89"/>
      <c r="GV97" s="89"/>
      <c r="GW97" s="89"/>
      <c r="GX97" s="89"/>
      <c r="GY97" s="89"/>
      <c r="GZ97" s="89"/>
      <c r="HA97" s="89"/>
      <c r="HB97" s="89"/>
      <c r="HC97" s="89"/>
      <c r="HD97" s="89"/>
      <c r="HE97" s="89"/>
      <c r="HF97" s="89"/>
      <c r="HG97" s="89"/>
      <c r="HH97" s="89"/>
      <c r="HI97" s="89"/>
      <c r="HJ97" s="89"/>
      <c r="HK97" s="89"/>
      <c r="HL97" s="89"/>
      <c r="HM97" s="89"/>
      <c r="HN97" s="89"/>
      <c r="HO97" s="89"/>
      <c r="HP97" s="89"/>
      <c r="HQ97" s="89"/>
      <c r="HR97" s="89"/>
      <c r="HS97" s="89"/>
      <c r="HT97" s="89"/>
      <c r="HU97" s="89"/>
      <c r="HV97" s="89"/>
      <c r="HW97" s="89"/>
      <c r="HX97" s="89"/>
      <c r="HY97" s="89"/>
      <c r="HZ97" s="89"/>
      <c r="IA97" s="89"/>
      <c r="IB97" s="89"/>
      <c r="IC97" s="89"/>
      <c r="ID97" s="89"/>
      <c r="IE97" s="89"/>
      <c r="IF97" s="89"/>
      <c r="IG97" s="89"/>
      <c r="IH97" s="89"/>
      <c r="II97" s="89"/>
      <c r="IJ97" s="89"/>
      <c r="IK97" s="89"/>
      <c r="IL97" s="89"/>
      <c r="IM97" s="89"/>
      <c r="IN97" s="89"/>
      <c r="IO97" s="89"/>
      <c r="IP97" s="89"/>
      <c r="IQ97" s="89"/>
      <c r="IR97" s="89"/>
      <c r="IS97" s="89"/>
      <c r="IT97" s="89"/>
      <c r="IU97" s="89"/>
      <c r="IV97" s="191"/>
      <c r="IW97" s="21"/>
      <c r="IX97" s="21"/>
      <c r="IY97" s="21"/>
      <c r="IZ97" s="21"/>
      <c r="JA97" s="21"/>
    </row>
    <row r="98" ht="13.8" customHeight="1" spans="1:261" s="191" customFormat="1" x14ac:dyDescent="0.25">
      <c r="A98" s="89"/>
      <c r="B98" s="90"/>
      <c r="C98" s="91"/>
      <c r="D98" s="89"/>
      <c r="E98" s="92"/>
      <c r="F98" s="91"/>
      <c r="G98" s="91"/>
      <c r="H98" s="91"/>
      <c r="I98" s="91"/>
      <c r="J98" s="91"/>
      <c r="K98" s="91"/>
      <c r="L98" s="91"/>
      <c r="M98" s="92"/>
      <c r="N98" s="91"/>
      <c r="O98" s="92"/>
      <c r="P98" s="92"/>
      <c r="Q98" s="91"/>
      <c r="R98" s="91"/>
      <c r="S98" s="91"/>
      <c r="T98" s="91"/>
      <c r="U98" s="91"/>
      <c r="V98" s="91"/>
      <c r="W98" s="91"/>
      <c r="X98" s="91"/>
      <c r="Y98" s="93"/>
      <c r="Z98" s="91"/>
      <c r="AA98" s="91"/>
      <c r="AB98" s="91"/>
      <c r="AC98" s="91"/>
      <c r="AD98" s="94"/>
      <c r="AE98" s="89"/>
      <c r="AF98" s="89"/>
      <c r="AG98" s="89"/>
      <c r="AH98" s="89"/>
      <c r="AI98" s="89"/>
      <c r="AJ98" s="89"/>
      <c r="AK98" s="89"/>
      <c r="AL98" s="89"/>
      <c r="AM98" s="89"/>
      <c r="AN98" s="89"/>
      <c r="AO98" s="89"/>
      <c r="AP98" s="95"/>
      <c r="AQ98" s="95"/>
      <c r="AR98" s="95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/>
      <c r="CR98" s="89"/>
      <c r="CS98" s="89"/>
      <c r="CT98" s="89"/>
      <c r="CU98" s="89"/>
      <c r="CV98" s="89"/>
      <c r="CW98" s="89"/>
      <c r="CX98" s="89"/>
      <c r="CY98" s="89"/>
      <c r="CZ98" s="89"/>
      <c r="DA98" s="89"/>
      <c r="DB98" s="89"/>
      <c r="DC98" s="89"/>
      <c r="DD98" s="89"/>
      <c r="DE98" s="89"/>
      <c r="DF98" s="89"/>
      <c r="DG98" s="89"/>
      <c r="DH98" s="89"/>
      <c r="DI98" s="89"/>
      <c r="DJ98" s="89"/>
      <c r="DK98" s="89"/>
      <c r="DL98" s="89"/>
      <c r="DM98" s="89"/>
      <c r="DN98" s="89"/>
      <c r="DO98" s="89"/>
      <c r="DP98" s="89"/>
      <c r="DQ98" s="89"/>
      <c r="DR98" s="89"/>
      <c r="DS98" s="89"/>
      <c r="DT98" s="89"/>
      <c r="DU98" s="89"/>
      <c r="DV98" s="89"/>
      <c r="DW98" s="89"/>
      <c r="DX98" s="89"/>
      <c r="DY98" s="89"/>
      <c r="DZ98" s="89"/>
      <c r="EA98" s="89"/>
      <c r="EB98" s="89"/>
      <c r="EC98" s="89"/>
      <c r="ED98" s="89"/>
      <c r="EE98" s="89"/>
      <c r="EF98" s="89"/>
      <c r="EG98" s="89"/>
      <c r="EH98" s="89"/>
      <c r="EI98" s="89"/>
      <c r="EJ98" s="89"/>
      <c r="EK98" s="89"/>
      <c r="EL98" s="89"/>
      <c r="EM98" s="89"/>
      <c r="EN98" s="89"/>
      <c r="EO98" s="89"/>
      <c r="EP98" s="89"/>
      <c r="EQ98" s="89"/>
      <c r="ER98" s="89"/>
      <c r="ES98" s="89"/>
      <c r="ET98" s="89"/>
      <c r="EU98" s="89"/>
      <c r="EV98" s="89"/>
      <c r="EW98" s="89"/>
      <c r="EX98" s="89"/>
      <c r="EY98" s="89"/>
      <c r="EZ98" s="89"/>
      <c r="FA98" s="89"/>
      <c r="FB98" s="89"/>
      <c r="FC98" s="89"/>
      <c r="FD98" s="89"/>
      <c r="FE98" s="89"/>
      <c r="FF98" s="89"/>
      <c r="FG98" s="89"/>
      <c r="FH98" s="89"/>
      <c r="FI98" s="89"/>
      <c r="FJ98" s="89"/>
      <c r="FK98" s="89"/>
      <c r="FL98" s="89"/>
      <c r="FM98" s="89"/>
      <c r="FN98" s="89"/>
      <c r="FO98" s="89"/>
      <c r="FP98" s="89"/>
      <c r="FQ98" s="89"/>
      <c r="FR98" s="89"/>
      <c r="FS98" s="89"/>
      <c r="FT98" s="89"/>
      <c r="FU98" s="89"/>
      <c r="FV98" s="89"/>
      <c r="FW98" s="89"/>
      <c r="FX98" s="89"/>
      <c r="FY98" s="89"/>
      <c r="FZ98" s="89"/>
      <c r="GA98" s="89"/>
      <c r="GB98" s="89"/>
      <c r="GC98" s="89"/>
      <c r="GD98" s="89"/>
      <c r="GE98" s="89"/>
      <c r="GF98" s="89"/>
      <c r="GG98" s="89"/>
      <c r="GH98" s="89"/>
      <c r="GI98" s="89"/>
      <c r="GJ98" s="89"/>
      <c r="GK98" s="89"/>
      <c r="GL98" s="89"/>
      <c r="GM98" s="89"/>
      <c r="GN98" s="89"/>
      <c r="GO98" s="89"/>
      <c r="GP98" s="89"/>
      <c r="GQ98" s="89"/>
      <c r="GR98" s="89"/>
      <c r="GS98" s="89"/>
      <c r="GT98" s="89"/>
      <c r="GU98" s="89"/>
      <c r="GV98" s="89"/>
      <c r="GW98" s="89"/>
      <c r="GX98" s="89"/>
      <c r="GY98" s="89"/>
      <c r="GZ98" s="89"/>
      <c r="HA98" s="89"/>
      <c r="HB98" s="89"/>
      <c r="HC98" s="89"/>
      <c r="HD98" s="89"/>
      <c r="HE98" s="89"/>
      <c r="HF98" s="89"/>
      <c r="HG98" s="89"/>
      <c r="HH98" s="89"/>
      <c r="HI98" s="89"/>
      <c r="HJ98" s="89"/>
      <c r="HK98" s="89"/>
      <c r="HL98" s="89"/>
      <c r="HM98" s="89"/>
      <c r="HN98" s="89"/>
      <c r="HO98" s="89"/>
      <c r="HP98" s="89"/>
      <c r="HQ98" s="89"/>
      <c r="HR98" s="89"/>
      <c r="HS98" s="89"/>
      <c r="HT98" s="89"/>
      <c r="HU98" s="89"/>
      <c r="HV98" s="89"/>
      <c r="HW98" s="89"/>
      <c r="HX98" s="89"/>
      <c r="HY98" s="89"/>
      <c r="HZ98" s="89"/>
      <c r="IA98" s="89"/>
      <c r="IB98" s="89"/>
      <c r="IC98" s="89"/>
      <c r="ID98" s="89"/>
      <c r="IE98" s="89"/>
      <c r="IF98" s="89"/>
      <c r="IG98" s="89"/>
      <c r="IH98" s="89"/>
      <c r="II98" s="89"/>
      <c r="IJ98" s="89"/>
      <c r="IK98" s="89"/>
      <c r="IL98" s="89"/>
      <c r="IM98" s="89"/>
      <c r="IN98" s="89"/>
      <c r="IO98" s="89"/>
      <c r="IP98" s="89"/>
      <c r="IQ98" s="89"/>
      <c r="IR98" s="89"/>
      <c r="IS98" s="89"/>
      <c r="IT98" s="89"/>
      <c r="IU98" s="89"/>
      <c r="IW98" s="21"/>
      <c r="IX98" s="21"/>
      <c r="IY98" s="21"/>
      <c r="IZ98" s="21"/>
      <c r="JA98" s="21"/>
    </row>
    <row r="99" ht="13.8" customHeight="1" spans="1:261" s="190" customFormat="1" x14ac:dyDescent="0.25">
      <c r="A99" s="89"/>
      <c r="B99" s="90"/>
      <c r="C99" s="91"/>
      <c r="D99" s="89"/>
      <c r="E99" s="92"/>
      <c r="F99" s="91"/>
      <c r="G99" s="91"/>
      <c r="H99" s="91"/>
      <c r="I99" s="91"/>
      <c r="J99" s="91"/>
      <c r="K99" s="91"/>
      <c r="L99" s="91"/>
      <c r="M99" s="92"/>
      <c r="N99" s="91"/>
      <c r="O99" s="92"/>
      <c r="P99" s="92"/>
      <c r="Q99" s="91"/>
      <c r="R99" s="91"/>
      <c r="S99" s="91"/>
      <c r="T99" s="91"/>
      <c r="U99" s="91"/>
      <c r="V99" s="91"/>
      <c r="W99" s="91"/>
      <c r="X99" s="91"/>
      <c r="Y99" s="93"/>
      <c r="Z99" s="91"/>
      <c r="AA99" s="91"/>
      <c r="AB99" s="91"/>
      <c r="AC99" s="91"/>
      <c r="AD99" s="94"/>
      <c r="AE99" s="89"/>
      <c r="AF99" s="89"/>
      <c r="AG99" s="89"/>
      <c r="AH99" s="89"/>
      <c r="AI99" s="89"/>
      <c r="AJ99" s="89"/>
      <c r="AK99" s="89"/>
      <c r="AL99" s="89"/>
      <c r="AM99" s="89"/>
      <c r="AN99" s="89"/>
      <c r="AO99" s="89"/>
      <c r="AP99" s="95"/>
      <c r="AQ99" s="95"/>
      <c r="AR99" s="95"/>
      <c r="AS99" s="89"/>
      <c r="AT99" s="89"/>
      <c r="AU99" s="89"/>
      <c r="AV99" s="89"/>
      <c r="AW99" s="89"/>
      <c r="AX99" s="89"/>
      <c r="AY99" s="89"/>
      <c r="AZ99" s="89"/>
      <c r="BA99" s="89"/>
      <c r="BB99" s="89"/>
      <c r="BC99" s="89"/>
      <c r="BD99" s="89"/>
      <c r="BE99" s="89"/>
      <c r="BF99" s="89"/>
      <c r="BG99" s="89"/>
      <c r="BH99" s="89"/>
      <c r="BI99" s="89"/>
      <c r="BJ99" s="89"/>
      <c r="BK99" s="89"/>
      <c r="BL99" s="89"/>
      <c r="BM99" s="89"/>
      <c r="BN99" s="89"/>
      <c r="BO99" s="89"/>
      <c r="BP99" s="89"/>
      <c r="BQ99" s="89"/>
      <c r="BR99" s="89"/>
      <c r="BS99" s="89"/>
      <c r="BT99" s="89"/>
      <c r="BU99" s="89"/>
      <c r="BV99" s="89"/>
      <c r="BW99" s="89"/>
      <c r="BX99" s="89"/>
      <c r="BY99" s="89"/>
      <c r="BZ99" s="89"/>
      <c r="CA99" s="89"/>
      <c r="CB99" s="89"/>
      <c r="CC99" s="89"/>
      <c r="CD99" s="89"/>
      <c r="CE99" s="89"/>
      <c r="CF99" s="89"/>
      <c r="CG99" s="89"/>
      <c r="CH99" s="89"/>
      <c r="CI99" s="89"/>
      <c r="CJ99" s="89"/>
      <c r="CK99" s="89"/>
      <c r="CL99" s="89"/>
      <c r="CM99" s="89"/>
      <c r="CN99" s="89"/>
      <c r="CO99" s="89"/>
      <c r="CP99" s="89"/>
      <c r="CQ99" s="89"/>
      <c r="CR99" s="89"/>
      <c r="CS99" s="89"/>
      <c r="CT99" s="89"/>
      <c r="CU99" s="89"/>
      <c r="CV99" s="89"/>
      <c r="CW99" s="89"/>
      <c r="CX99" s="89"/>
      <c r="CY99" s="89"/>
      <c r="CZ99" s="89"/>
      <c r="DA99" s="89"/>
      <c r="DB99" s="89"/>
      <c r="DC99" s="89"/>
      <c r="DD99" s="89"/>
      <c r="DE99" s="89"/>
      <c r="DF99" s="89"/>
      <c r="DG99" s="89"/>
      <c r="DH99" s="89"/>
      <c r="DI99" s="89"/>
      <c r="DJ99" s="89"/>
      <c r="DK99" s="89"/>
      <c r="DL99" s="89"/>
      <c r="DM99" s="89"/>
      <c r="DN99" s="89"/>
      <c r="DO99" s="89"/>
      <c r="DP99" s="89"/>
      <c r="DQ99" s="89"/>
      <c r="DR99" s="89"/>
      <c r="DS99" s="89"/>
      <c r="DT99" s="89"/>
      <c r="DU99" s="89"/>
      <c r="DV99" s="89"/>
      <c r="DW99" s="89"/>
      <c r="DX99" s="89"/>
      <c r="DY99" s="89"/>
      <c r="DZ99" s="89"/>
      <c r="EA99" s="89"/>
      <c r="EB99" s="89"/>
      <c r="EC99" s="89"/>
      <c r="ED99" s="89"/>
      <c r="EE99" s="89"/>
      <c r="EF99" s="89"/>
      <c r="EG99" s="89"/>
      <c r="EH99" s="89"/>
      <c r="EI99" s="89"/>
      <c r="EJ99" s="89"/>
      <c r="EK99" s="89"/>
      <c r="EL99" s="89"/>
      <c r="EM99" s="89"/>
      <c r="EN99" s="89"/>
      <c r="EO99" s="89"/>
      <c r="EP99" s="89"/>
      <c r="EQ99" s="89"/>
      <c r="ER99" s="89"/>
      <c r="ES99" s="89"/>
      <c r="ET99" s="89"/>
      <c r="EU99" s="89"/>
      <c r="EV99" s="89"/>
      <c r="EW99" s="89"/>
      <c r="EX99" s="89"/>
      <c r="EY99" s="89"/>
      <c r="EZ99" s="89"/>
      <c r="FA99" s="89"/>
      <c r="FB99" s="89"/>
      <c r="FC99" s="89"/>
      <c r="FD99" s="89"/>
      <c r="FE99" s="89"/>
      <c r="FF99" s="89"/>
      <c r="FG99" s="89"/>
      <c r="FH99" s="89"/>
      <c r="FI99" s="89"/>
      <c r="FJ99" s="89"/>
      <c r="FK99" s="89"/>
      <c r="FL99" s="89"/>
      <c r="FM99" s="89"/>
      <c r="FN99" s="89"/>
      <c r="FO99" s="89"/>
      <c r="FP99" s="89"/>
      <c r="FQ99" s="89"/>
      <c r="FR99" s="89"/>
      <c r="FS99" s="89"/>
      <c r="FT99" s="89"/>
      <c r="FU99" s="89"/>
      <c r="FV99" s="89"/>
      <c r="FW99" s="89"/>
      <c r="FX99" s="89"/>
      <c r="FY99" s="89"/>
      <c r="FZ99" s="89"/>
      <c r="GA99" s="89"/>
      <c r="GB99" s="89"/>
      <c r="GC99" s="89"/>
      <c r="GD99" s="89"/>
      <c r="GE99" s="89"/>
      <c r="GF99" s="89"/>
      <c r="GG99" s="89"/>
      <c r="GH99" s="89"/>
      <c r="GI99" s="89"/>
      <c r="GJ99" s="89"/>
      <c r="GK99" s="89"/>
      <c r="GL99" s="89"/>
      <c r="GM99" s="89"/>
      <c r="GN99" s="89"/>
      <c r="GO99" s="89"/>
      <c r="GP99" s="89"/>
      <c r="GQ99" s="89"/>
      <c r="GR99" s="89"/>
      <c r="GS99" s="89"/>
      <c r="GT99" s="89"/>
      <c r="GU99" s="89"/>
      <c r="GV99" s="89"/>
      <c r="GW99" s="89"/>
      <c r="GX99" s="89"/>
      <c r="GY99" s="89"/>
      <c r="GZ99" s="89"/>
      <c r="HA99" s="89"/>
      <c r="HB99" s="89"/>
      <c r="HC99" s="89"/>
      <c r="HD99" s="89"/>
      <c r="HE99" s="89"/>
      <c r="HF99" s="89"/>
      <c r="HG99" s="89"/>
      <c r="HH99" s="89"/>
      <c r="HI99" s="89"/>
      <c r="HJ99" s="89"/>
      <c r="HK99" s="89"/>
      <c r="HL99" s="89"/>
      <c r="HM99" s="89"/>
      <c r="HN99" s="89"/>
      <c r="HO99" s="89"/>
      <c r="HP99" s="89"/>
      <c r="HQ99" s="89"/>
      <c r="HR99" s="89"/>
      <c r="HS99" s="89"/>
      <c r="HT99" s="89"/>
      <c r="HU99" s="89"/>
      <c r="HV99" s="89"/>
      <c r="HW99" s="89"/>
      <c r="HX99" s="89"/>
      <c r="HY99" s="89"/>
      <c r="HZ99" s="89"/>
      <c r="IA99" s="89"/>
      <c r="IB99" s="89"/>
      <c r="IC99" s="89"/>
      <c r="ID99" s="89"/>
      <c r="IE99" s="89"/>
      <c r="IF99" s="89"/>
      <c r="IG99" s="89"/>
      <c r="IH99" s="89"/>
      <c r="II99" s="89"/>
      <c r="IJ99" s="89"/>
      <c r="IK99" s="89"/>
      <c r="IL99" s="89"/>
      <c r="IM99" s="89"/>
      <c r="IN99" s="89"/>
      <c r="IO99" s="89"/>
      <c r="IP99" s="89"/>
      <c r="IQ99" s="89"/>
      <c r="IR99" s="89"/>
      <c r="IS99" s="89"/>
      <c r="IT99" s="89"/>
      <c r="IU99" s="89"/>
      <c r="IV99" s="191"/>
      <c r="IW99" s="21"/>
      <c r="IX99" s="21"/>
      <c r="IY99" s="21"/>
      <c r="IZ99" s="21"/>
      <c r="JA99" s="21"/>
    </row>
    <row r="100" ht="13.8" customHeight="1" spans="1:261" s="191" customFormat="1" x14ac:dyDescent="0.25">
      <c r="A100" s="89"/>
      <c r="B100" s="90"/>
      <c r="C100" s="91"/>
      <c r="D100" s="89"/>
      <c r="E100" s="92"/>
      <c r="F100" s="91"/>
      <c r="G100" s="91"/>
      <c r="H100" s="91"/>
      <c r="I100" s="91"/>
      <c r="J100" s="91"/>
      <c r="K100" s="91"/>
      <c r="L100" s="91"/>
      <c r="M100" s="92"/>
      <c r="N100" s="91"/>
      <c r="O100" s="92"/>
      <c r="P100" s="92"/>
      <c r="Q100" s="91"/>
      <c r="R100" s="91"/>
      <c r="S100" s="91"/>
      <c r="T100" s="91"/>
      <c r="U100" s="91"/>
      <c r="V100" s="91"/>
      <c r="W100" s="91"/>
      <c r="X100" s="91"/>
      <c r="Y100" s="93"/>
      <c r="Z100" s="91"/>
      <c r="AA100" s="91"/>
      <c r="AB100" s="91"/>
      <c r="AC100" s="91"/>
      <c r="AD100" s="94"/>
      <c r="AE100" s="89"/>
      <c r="AF100" s="89"/>
      <c r="AG100" s="89"/>
      <c r="AH100" s="89"/>
      <c r="AI100" s="89"/>
      <c r="AJ100" s="89"/>
      <c r="AK100" s="89"/>
      <c r="AL100" s="89"/>
      <c r="AM100" s="89"/>
      <c r="AN100" s="89"/>
      <c r="AO100" s="89"/>
      <c r="AP100" s="95"/>
      <c r="AQ100" s="95"/>
      <c r="AR100" s="95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89"/>
      <c r="BZ100" s="89"/>
      <c r="CA100" s="89"/>
      <c r="CB100" s="89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/>
      <c r="CQ100" s="89"/>
      <c r="CR100" s="89"/>
      <c r="CS100" s="89"/>
      <c r="CT100" s="89"/>
      <c r="CU100" s="89"/>
      <c r="CV100" s="89"/>
      <c r="CW100" s="89"/>
      <c r="CX100" s="89"/>
      <c r="CY100" s="89"/>
      <c r="CZ100" s="89"/>
      <c r="DA100" s="89"/>
      <c r="DB100" s="89"/>
      <c r="DC100" s="89"/>
      <c r="DD100" s="89"/>
      <c r="DE100" s="89"/>
      <c r="DF100" s="89"/>
      <c r="DG100" s="89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89"/>
      <c r="DT100" s="89"/>
      <c r="DU100" s="89"/>
      <c r="DV100" s="89"/>
      <c r="DW100" s="89"/>
      <c r="DX100" s="89"/>
      <c r="DY100" s="89"/>
      <c r="DZ100" s="89"/>
      <c r="EA100" s="89"/>
      <c r="EB100" s="89"/>
      <c r="EC100" s="89"/>
      <c r="ED100" s="89"/>
      <c r="EE100" s="89"/>
      <c r="EF100" s="89"/>
      <c r="EG100" s="89"/>
      <c r="EH100" s="89"/>
      <c r="EI100" s="89"/>
      <c r="EJ100" s="89"/>
      <c r="EK100" s="89"/>
      <c r="EL100" s="89"/>
      <c r="EM100" s="89"/>
      <c r="EN100" s="89"/>
      <c r="EO100" s="89"/>
      <c r="EP100" s="89"/>
      <c r="EQ100" s="89"/>
      <c r="ER100" s="89"/>
      <c r="ES100" s="89"/>
      <c r="ET100" s="89"/>
      <c r="EU100" s="89"/>
      <c r="EV100" s="89"/>
      <c r="EW100" s="89"/>
      <c r="EX100" s="89"/>
      <c r="EY100" s="89"/>
      <c r="EZ100" s="89"/>
      <c r="FA100" s="89"/>
      <c r="FB100" s="89"/>
      <c r="FC100" s="89"/>
      <c r="FD100" s="89"/>
      <c r="FE100" s="89"/>
      <c r="FF100" s="89"/>
      <c r="FG100" s="89"/>
      <c r="FH100" s="89"/>
      <c r="FI100" s="89"/>
      <c r="FJ100" s="89"/>
      <c r="FK100" s="89"/>
      <c r="FL100" s="89"/>
      <c r="FM100" s="89"/>
      <c r="FN100" s="89"/>
      <c r="FO100" s="89"/>
      <c r="FP100" s="89"/>
      <c r="FQ100" s="89"/>
      <c r="FR100" s="89"/>
      <c r="FS100" s="89"/>
      <c r="FT100" s="89"/>
      <c r="FU100" s="89"/>
      <c r="FV100" s="89"/>
      <c r="FW100" s="89"/>
      <c r="FX100" s="89"/>
      <c r="FY100" s="89"/>
      <c r="FZ100" s="89"/>
      <c r="GA100" s="89"/>
      <c r="GB100" s="89"/>
      <c r="GC100" s="89"/>
      <c r="GD100" s="89"/>
      <c r="GE100" s="89"/>
      <c r="GF100" s="89"/>
      <c r="GG100" s="89"/>
      <c r="GH100" s="89"/>
      <c r="GI100" s="89"/>
      <c r="GJ100" s="89"/>
      <c r="GK100" s="89"/>
      <c r="GL100" s="89"/>
      <c r="GM100" s="89"/>
      <c r="GN100" s="89"/>
      <c r="GO100" s="89"/>
      <c r="GP100" s="89"/>
      <c r="GQ100" s="89"/>
      <c r="GR100" s="89"/>
      <c r="GS100" s="89"/>
      <c r="GT100" s="89"/>
      <c r="GU100" s="89"/>
      <c r="GV100" s="89"/>
      <c r="GW100" s="89"/>
      <c r="GX100" s="89"/>
      <c r="GY100" s="89"/>
      <c r="GZ100" s="89"/>
      <c r="HA100" s="89"/>
      <c r="HB100" s="89"/>
      <c r="HC100" s="89"/>
      <c r="HD100" s="89"/>
      <c r="HE100" s="89"/>
      <c r="HF100" s="89"/>
      <c r="HG100" s="89"/>
      <c r="HH100" s="89"/>
      <c r="HI100" s="89"/>
      <c r="HJ100" s="89"/>
      <c r="HK100" s="89"/>
      <c r="HL100" s="89"/>
      <c r="HM100" s="89"/>
      <c r="HN100" s="89"/>
      <c r="HO100" s="89"/>
      <c r="HP100" s="89"/>
      <c r="HQ100" s="89"/>
      <c r="HR100" s="89"/>
      <c r="HS100" s="89"/>
      <c r="HT100" s="89"/>
      <c r="HU100" s="89"/>
      <c r="HV100" s="89"/>
      <c r="HW100" s="89"/>
      <c r="HX100" s="89"/>
      <c r="HY100" s="89"/>
      <c r="HZ100" s="89"/>
      <c r="IA100" s="89"/>
      <c r="IB100" s="89"/>
      <c r="IC100" s="89"/>
      <c r="ID100" s="89"/>
      <c r="IE100" s="89"/>
      <c r="IF100" s="89"/>
      <c r="IG100" s="89"/>
      <c r="IH100" s="89"/>
      <c r="II100" s="89"/>
      <c r="IJ100" s="89"/>
      <c r="IK100" s="89"/>
      <c r="IL100" s="89"/>
      <c r="IM100" s="89"/>
      <c r="IN100" s="89"/>
      <c r="IO100" s="89"/>
      <c r="IP100" s="89"/>
      <c r="IQ100" s="89"/>
      <c r="IR100" s="89"/>
      <c r="IS100" s="89"/>
      <c r="IT100" s="89"/>
      <c r="IU100" s="89"/>
      <c r="IW100" s="21"/>
      <c r="IX100" s="21"/>
      <c r="IY100" s="21"/>
      <c r="IZ100" s="21"/>
      <c r="JA100" s="21"/>
    </row>
    <row r="101" ht="13.8" customHeight="1" spans="1:261" s="191" customFormat="1" x14ac:dyDescent="0.25">
      <c r="A101" s="89"/>
      <c r="B101" s="90"/>
      <c r="C101" s="91"/>
      <c r="D101" s="89"/>
      <c r="E101" s="92"/>
      <c r="F101" s="91"/>
      <c r="G101" s="91"/>
      <c r="H101" s="91"/>
      <c r="I101" s="91"/>
      <c r="J101" s="91"/>
      <c r="K101" s="91"/>
      <c r="L101" s="91"/>
      <c r="M101" s="92"/>
      <c r="N101" s="91"/>
      <c r="O101" s="92"/>
      <c r="P101" s="92"/>
      <c r="Q101" s="91"/>
      <c r="R101" s="91"/>
      <c r="S101" s="91"/>
      <c r="T101" s="91"/>
      <c r="U101" s="91"/>
      <c r="V101" s="91"/>
      <c r="W101" s="91"/>
      <c r="X101" s="91"/>
      <c r="Y101" s="93"/>
      <c r="Z101" s="91"/>
      <c r="AA101" s="91"/>
      <c r="AB101" s="91"/>
      <c r="AC101" s="91"/>
      <c r="AD101" s="94"/>
      <c r="AE101" s="89"/>
      <c r="AF101" s="89"/>
      <c r="AG101" s="89"/>
      <c r="AH101" s="89"/>
      <c r="AI101" s="89"/>
      <c r="AJ101" s="89"/>
      <c r="AK101" s="89"/>
      <c r="AL101" s="89"/>
      <c r="AM101" s="89"/>
      <c r="AN101" s="89"/>
      <c r="AO101" s="89"/>
      <c r="AP101" s="95"/>
      <c r="AQ101" s="95"/>
      <c r="AR101" s="95"/>
      <c r="AS101" s="89"/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/>
      <c r="BE101" s="89"/>
      <c r="BF101" s="89"/>
      <c r="BG101" s="89"/>
      <c r="BH101" s="89"/>
      <c r="BI101" s="89"/>
      <c r="BJ101" s="89"/>
      <c r="BK101" s="89"/>
      <c r="BL101" s="89"/>
      <c r="BM101" s="89"/>
      <c r="BN101" s="89"/>
      <c r="BO101" s="89"/>
      <c r="BP101" s="89"/>
      <c r="BQ101" s="89"/>
      <c r="BR101" s="89"/>
      <c r="BS101" s="89"/>
      <c r="BT101" s="89"/>
      <c r="BU101" s="89"/>
      <c r="BV101" s="89"/>
      <c r="BW101" s="89"/>
      <c r="BX101" s="89"/>
      <c r="BY101" s="89"/>
      <c r="BZ101" s="89"/>
      <c r="CA101" s="89"/>
      <c r="CB101" s="89"/>
      <c r="CC101" s="89"/>
      <c r="CD101" s="89"/>
      <c r="CE101" s="89"/>
      <c r="CF101" s="89"/>
      <c r="CG101" s="89"/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/>
      <c r="CU101" s="89"/>
      <c r="CV101" s="89"/>
      <c r="CW101" s="89"/>
      <c r="CX101" s="89"/>
      <c r="CY101" s="89"/>
      <c r="CZ101" s="89"/>
      <c r="DA101" s="89"/>
      <c r="DB101" s="89"/>
      <c r="DC101" s="89"/>
      <c r="DD101" s="89"/>
      <c r="DE101" s="89"/>
      <c r="DF101" s="89"/>
      <c r="DG101" s="89"/>
      <c r="DH101" s="89"/>
      <c r="DI101" s="89"/>
      <c r="DJ101" s="89"/>
      <c r="DK101" s="89"/>
      <c r="DL101" s="89"/>
      <c r="DM101" s="89"/>
      <c r="DN101" s="89"/>
      <c r="DO101" s="89"/>
      <c r="DP101" s="89"/>
      <c r="DQ101" s="89"/>
      <c r="DR101" s="89"/>
      <c r="DS101" s="89"/>
      <c r="DT101" s="89"/>
      <c r="DU101" s="89"/>
      <c r="DV101" s="89"/>
      <c r="DW101" s="89"/>
      <c r="DX101" s="89"/>
      <c r="DY101" s="89"/>
      <c r="DZ101" s="89"/>
      <c r="EA101" s="89"/>
      <c r="EB101" s="89"/>
      <c r="EC101" s="89"/>
      <c r="ED101" s="89"/>
      <c r="EE101" s="89"/>
      <c r="EF101" s="89"/>
      <c r="EG101" s="89"/>
      <c r="EH101" s="89"/>
      <c r="EI101" s="89"/>
      <c r="EJ101" s="89"/>
      <c r="EK101" s="89"/>
      <c r="EL101" s="89"/>
      <c r="EM101" s="89"/>
      <c r="EN101" s="89"/>
      <c r="EO101" s="89"/>
      <c r="EP101" s="89"/>
      <c r="EQ101" s="89"/>
      <c r="ER101" s="89"/>
      <c r="ES101" s="89"/>
      <c r="ET101" s="89"/>
      <c r="EU101" s="89"/>
      <c r="EV101" s="89"/>
      <c r="EW101" s="89"/>
      <c r="EX101" s="89"/>
      <c r="EY101" s="89"/>
      <c r="EZ101" s="89"/>
      <c r="FA101" s="89"/>
      <c r="FB101" s="89"/>
      <c r="FC101" s="89"/>
      <c r="FD101" s="89"/>
      <c r="FE101" s="89"/>
      <c r="FF101" s="89"/>
      <c r="FG101" s="89"/>
      <c r="FH101" s="89"/>
      <c r="FI101" s="89"/>
      <c r="FJ101" s="89"/>
      <c r="FK101" s="89"/>
      <c r="FL101" s="89"/>
      <c r="FM101" s="89"/>
      <c r="FN101" s="89"/>
      <c r="FO101" s="89"/>
      <c r="FP101" s="89"/>
      <c r="FQ101" s="89"/>
      <c r="FR101" s="89"/>
      <c r="FS101" s="89"/>
      <c r="FT101" s="89"/>
      <c r="FU101" s="89"/>
      <c r="FV101" s="89"/>
      <c r="FW101" s="89"/>
      <c r="FX101" s="89"/>
      <c r="FY101" s="89"/>
      <c r="FZ101" s="89"/>
      <c r="GA101" s="89"/>
      <c r="GB101" s="89"/>
      <c r="GC101" s="89"/>
      <c r="GD101" s="89"/>
      <c r="GE101" s="89"/>
      <c r="GF101" s="89"/>
      <c r="GG101" s="89"/>
      <c r="GH101" s="89"/>
      <c r="GI101" s="89"/>
      <c r="GJ101" s="89"/>
      <c r="GK101" s="89"/>
      <c r="GL101" s="89"/>
      <c r="GM101" s="89"/>
      <c r="GN101" s="89"/>
      <c r="GO101" s="89"/>
      <c r="GP101" s="89"/>
      <c r="GQ101" s="89"/>
      <c r="GR101" s="89"/>
      <c r="GS101" s="89"/>
      <c r="GT101" s="89"/>
      <c r="GU101" s="89"/>
      <c r="GV101" s="89"/>
      <c r="GW101" s="89"/>
      <c r="GX101" s="89"/>
      <c r="GY101" s="89"/>
      <c r="GZ101" s="89"/>
      <c r="HA101" s="89"/>
      <c r="HB101" s="89"/>
      <c r="HC101" s="89"/>
      <c r="HD101" s="89"/>
      <c r="HE101" s="89"/>
      <c r="HF101" s="89"/>
      <c r="HG101" s="89"/>
      <c r="HH101" s="89"/>
      <c r="HI101" s="89"/>
      <c r="HJ101" s="89"/>
      <c r="HK101" s="89"/>
      <c r="HL101" s="89"/>
      <c r="HM101" s="89"/>
      <c r="HN101" s="89"/>
      <c r="HO101" s="89"/>
      <c r="HP101" s="89"/>
      <c r="HQ101" s="89"/>
      <c r="HR101" s="89"/>
      <c r="HS101" s="89"/>
      <c r="HT101" s="89"/>
      <c r="HU101" s="89"/>
      <c r="HV101" s="89"/>
      <c r="HW101" s="89"/>
      <c r="HX101" s="89"/>
      <c r="HY101" s="89"/>
      <c r="HZ101" s="89"/>
      <c r="IA101" s="89"/>
      <c r="IB101" s="89"/>
      <c r="IC101" s="89"/>
      <c r="ID101" s="89"/>
      <c r="IE101" s="89"/>
      <c r="IF101" s="89"/>
      <c r="IG101" s="89"/>
      <c r="IH101" s="89"/>
      <c r="II101" s="89"/>
      <c r="IJ101" s="89"/>
      <c r="IK101" s="89"/>
      <c r="IL101" s="89"/>
      <c r="IM101" s="89"/>
      <c r="IN101" s="89"/>
      <c r="IO101" s="89"/>
      <c r="IP101" s="89"/>
      <c r="IQ101" s="89"/>
      <c r="IR101" s="89"/>
      <c r="IS101" s="89"/>
      <c r="IT101" s="89"/>
      <c r="IU101" s="89"/>
      <c r="IW101" s="21"/>
      <c r="IX101" s="21"/>
      <c r="IY101" s="21"/>
      <c r="IZ101" s="21"/>
      <c r="JA101" s="21"/>
    </row>
    <row r="102" ht="13.8" customHeight="1" spans="1:261" s="190" customFormat="1" x14ac:dyDescent="0.25">
      <c r="A102" s="89"/>
      <c r="B102" s="90"/>
      <c r="C102" s="91"/>
      <c r="D102" s="89"/>
      <c r="E102" s="92"/>
      <c r="F102" s="91"/>
      <c r="G102" s="91"/>
      <c r="H102" s="91"/>
      <c r="I102" s="91"/>
      <c r="J102" s="91"/>
      <c r="K102" s="91"/>
      <c r="L102" s="91"/>
      <c r="M102" s="92"/>
      <c r="N102" s="91"/>
      <c r="O102" s="92"/>
      <c r="P102" s="92"/>
      <c r="Q102" s="91"/>
      <c r="R102" s="91"/>
      <c r="S102" s="91"/>
      <c r="T102" s="91"/>
      <c r="U102" s="91"/>
      <c r="V102" s="91"/>
      <c r="W102" s="91"/>
      <c r="X102" s="91"/>
      <c r="Y102" s="93"/>
      <c r="Z102" s="91"/>
      <c r="AA102" s="91"/>
      <c r="AB102" s="91"/>
      <c r="AC102" s="91"/>
      <c r="AD102" s="94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95"/>
      <c r="AQ102" s="95"/>
      <c r="AR102" s="95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BV102" s="89"/>
      <c r="BW102" s="89"/>
      <c r="BX102" s="89"/>
      <c r="BY102" s="89"/>
      <c r="BZ102" s="89"/>
      <c r="CA102" s="89"/>
      <c r="CB102" s="89"/>
      <c r="CC102" s="89"/>
      <c r="CD102" s="89"/>
      <c r="CE102" s="89"/>
      <c r="CF102" s="89"/>
      <c r="CG102" s="89"/>
      <c r="CH102" s="89"/>
      <c r="CI102" s="89"/>
      <c r="CJ102" s="89"/>
      <c r="CK102" s="89"/>
      <c r="CL102" s="89"/>
      <c r="CM102" s="89"/>
      <c r="CN102" s="89"/>
      <c r="CO102" s="89"/>
      <c r="CP102" s="89"/>
      <c r="CQ102" s="89"/>
      <c r="CR102" s="89"/>
      <c r="CS102" s="89"/>
      <c r="CT102" s="89"/>
      <c r="CU102" s="89"/>
      <c r="CV102" s="89"/>
      <c r="CW102" s="89"/>
      <c r="CX102" s="89"/>
      <c r="CY102" s="89"/>
      <c r="CZ102" s="89"/>
      <c r="DA102" s="89"/>
      <c r="DB102" s="89"/>
      <c r="DC102" s="89"/>
      <c r="DD102" s="89"/>
      <c r="DE102" s="89"/>
      <c r="DF102" s="89"/>
      <c r="DG102" s="89"/>
      <c r="DH102" s="89"/>
      <c r="DI102" s="89"/>
      <c r="DJ102" s="89"/>
      <c r="DK102" s="89"/>
      <c r="DL102" s="89"/>
      <c r="DM102" s="89"/>
      <c r="DN102" s="89"/>
      <c r="DO102" s="89"/>
      <c r="DP102" s="89"/>
      <c r="DQ102" s="89"/>
      <c r="DR102" s="89"/>
      <c r="DS102" s="89"/>
      <c r="DT102" s="89"/>
      <c r="DU102" s="89"/>
      <c r="DV102" s="89"/>
      <c r="DW102" s="89"/>
      <c r="DX102" s="89"/>
      <c r="DY102" s="89"/>
      <c r="DZ102" s="89"/>
      <c r="EA102" s="89"/>
      <c r="EB102" s="89"/>
      <c r="EC102" s="89"/>
      <c r="ED102" s="89"/>
      <c r="EE102" s="89"/>
      <c r="EF102" s="89"/>
      <c r="EG102" s="89"/>
      <c r="EH102" s="89"/>
      <c r="EI102" s="89"/>
      <c r="EJ102" s="89"/>
      <c r="EK102" s="89"/>
      <c r="EL102" s="89"/>
      <c r="EM102" s="89"/>
      <c r="EN102" s="89"/>
      <c r="EO102" s="89"/>
      <c r="EP102" s="89"/>
      <c r="EQ102" s="89"/>
      <c r="ER102" s="89"/>
      <c r="ES102" s="89"/>
      <c r="ET102" s="89"/>
      <c r="EU102" s="89"/>
      <c r="EV102" s="89"/>
      <c r="EW102" s="89"/>
      <c r="EX102" s="89"/>
      <c r="EY102" s="89"/>
      <c r="EZ102" s="89"/>
      <c r="FA102" s="89"/>
      <c r="FB102" s="89"/>
      <c r="FC102" s="89"/>
      <c r="FD102" s="89"/>
      <c r="FE102" s="89"/>
      <c r="FF102" s="89"/>
      <c r="FG102" s="89"/>
      <c r="FH102" s="89"/>
      <c r="FI102" s="89"/>
      <c r="FJ102" s="89"/>
      <c r="FK102" s="89"/>
      <c r="FL102" s="89"/>
      <c r="FM102" s="89"/>
      <c r="FN102" s="89"/>
      <c r="FO102" s="89"/>
      <c r="FP102" s="89"/>
      <c r="FQ102" s="89"/>
      <c r="FR102" s="89"/>
      <c r="FS102" s="89"/>
      <c r="FT102" s="89"/>
      <c r="FU102" s="89"/>
      <c r="FV102" s="89"/>
      <c r="FW102" s="89"/>
      <c r="FX102" s="89"/>
      <c r="FY102" s="89"/>
      <c r="FZ102" s="89"/>
      <c r="GA102" s="89"/>
      <c r="GB102" s="89"/>
      <c r="GC102" s="89"/>
      <c r="GD102" s="89"/>
      <c r="GE102" s="89"/>
      <c r="GF102" s="89"/>
      <c r="GG102" s="89"/>
      <c r="GH102" s="89"/>
      <c r="GI102" s="89"/>
      <c r="GJ102" s="89"/>
      <c r="GK102" s="89"/>
      <c r="GL102" s="89"/>
      <c r="GM102" s="89"/>
      <c r="GN102" s="89"/>
      <c r="GO102" s="89"/>
      <c r="GP102" s="89"/>
      <c r="GQ102" s="89"/>
      <c r="GR102" s="89"/>
      <c r="GS102" s="89"/>
      <c r="GT102" s="89"/>
      <c r="GU102" s="89"/>
      <c r="GV102" s="89"/>
      <c r="GW102" s="89"/>
      <c r="GX102" s="89"/>
      <c r="GY102" s="89"/>
      <c r="GZ102" s="89"/>
      <c r="HA102" s="89"/>
      <c r="HB102" s="89"/>
      <c r="HC102" s="89"/>
      <c r="HD102" s="89"/>
      <c r="HE102" s="89"/>
      <c r="HF102" s="89"/>
      <c r="HG102" s="89"/>
      <c r="HH102" s="89"/>
      <c r="HI102" s="89"/>
      <c r="HJ102" s="89"/>
      <c r="HK102" s="89"/>
      <c r="HL102" s="89"/>
      <c r="HM102" s="89"/>
      <c r="HN102" s="89"/>
      <c r="HO102" s="89"/>
      <c r="HP102" s="89"/>
      <c r="HQ102" s="89"/>
      <c r="HR102" s="89"/>
      <c r="HS102" s="89"/>
      <c r="HT102" s="89"/>
      <c r="HU102" s="89"/>
      <c r="HV102" s="89"/>
      <c r="HW102" s="89"/>
      <c r="HX102" s="89"/>
      <c r="HY102" s="89"/>
      <c r="HZ102" s="89"/>
      <c r="IA102" s="89"/>
      <c r="IB102" s="89"/>
      <c r="IC102" s="89"/>
      <c r="ID102" s="89"/>
      <c r="IE102" s="89"/>
      <c r="IF102" s="89"/>
      <c r="IG102" s="89"/>
      <c r="IH102" s="89"/>
      <c r="II102" s="89"/>
      <c r="IJ102" s="89"/>
      <c r="IK102" s="89"/>
      <c r="IL102" s="89"/>
      <c r="IM102" s="89"/>
      <c r="IN102" s="89"/>
      <c r="IO102" s="89"/>
      <c r="IP102" s="89"/>
      <c r="IQ102" s="89"/>
      <c r="IR102" s="89"/>
      <c r="IS102" s="89"/>
      <c r="IT102" s="89"/>
      <c r="IU102" s="89"/>
      <c r="IV102" s="191"/>
      <c r="IW102" s="21"/>
      <c r="IX102" s="21"/>
      <c r="IY102" s="21"/>
      <c r="IZ102" s="21"/>
      <c r="JA102" s="21"/>
    </row>
    <row r="103" ht="13.8" customHeight="1" spans="1:261" s="190" customFormat="1" x14ac:dyDescent="0.25">
      <c r="A103" s="89"/>
      <c r="B103" s="90"/>
      <c r="C103" s="91"/>
      <c r="D103" s="89"/>
      <c r="E103" s="92"/>
      <c r="F103" s="91"/>
      <c r="G103" s="91"/>
      <c r="H103" s="91"/>
      <c r="I103" s="91"/>
      <c r="J103" s="91"/>
      <c r="K103" s="91"/>
      <c r="L103" s="91"/>
      <c r="M103" s="92"/>
      <c r="N103" s="91"/>
      <c r="O103" s="92"/>
      <c r="P103" s="92"/>
      <c r="Q103" s="91"/>
      <c r="R103" s="91"/>
      <c r="S103" s="91"/>
      <c r="T103" s="91"/>
      <c r="U103" s="91"/>
      <c r="V103" s="91"/>
      <c r="W103" s="91"/>
      <c r="X103" s="91"/>
      <c r="Y103" s="93"/>
      <c r="Z103" s="91"/>
      <c r="AA103" s="91"/>
      <c r="AB103" s="91"/>
      <c r="AC103" s="91"/>
      <c r="AD103" s="94"/>
      <c r="AE103" s="89"/>
      <c r="AF103" s="89"/>
      <c r="AG103" s="89"/>
      <c r="AH103" s="89"/>
      <c r="AI103" s="89"/>
      <c r="AJ103" s="89"/>
      <c r="AK103" s="89"/>
      <c r="AL103" s="89"/>
      <c r="AM103" s="89"/>
      <c r="AN103" s="89"/>
      <c r="AO103" s="89"/>
      <c r="AP103" s="95"/>
      <c r="AQ103" s="95"/>
      <c r="AR103" s="95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/>
      <c r="BN103" s="89"/>
      <c r="BO103" s="89"/>
      <c r="BP103" s="89"/>
      <c r="BQ103" s="89"/>
      <c r="BR103" s="89"/>
      <c r="BS103" s="89"/>
      <c r="BT103" s="89"/>
      <c r="BU103" s="89"/>
      <c r="BV103" s="89"/>
      <c r="BW103" s="89"/>
      <c r="BX103" s="89"/>
      <c r="BY103" s="89"/>
      <c r="BZ103" s="89"/>
      <c r="CA103" s="89"/>
      <c r="CB103" s="89"/>
      <c r="CC103" s="89"/>
      <c r="CD103" s="89"/>
      <c r="CE103" s="89"/>
      <c r="CF103" s="89"/>
      <c r="CG103" s="89"/>
      <c r="CH103" s="89"/>
      <c r="CI103" s="89"/>
      <c r="CJ103" s="89"/>
      <c r="CK103" s="89"/>
      <c r="CL103" s="89"/>
      <c r="CM103" s="89"/>
      <c r="CN103" s="89"/>
      <c r="CO103" s="89"/>
      <c r="CP103" s="89"/>
      <c r="CQ103" s="89"/>
      <c r="CR103" s="89"/>
      <c r="CS103" s="89"/>
      <c r="CT103" s="89"/>
      <c r="CU103" s="89"/>
      <c r="CV103" s="89"/>
      <c r="CW103" s="89"/>
      <c r="CX103" s="89"/>
      <c r="CY103" s="89"/>
      <c r="CZ103" s="89"/>
      <c r="DA103" s="89"/>
      <c r="DB103" s="89"/>
      <c r="DC103" s="89"/>
      <c r="DD103" s="89"/>
      <c r="DE103" s="89"/>
      <c r="DF103" s="89"/>
      <c r="DG103" s="89"/>
      <c r="DH103" s="89"/>
      <c r="DI103" s="89"/>
      <c r="DJ103" s="89"/>
      <c r="DK103" s="89"/>
      <c r="DL103" s="89"/>
      <c r="DM103" s="89"/>
      <c r="DN103" s="89"/>
      <c r="DO103" s="89"/>
      <c r="DP103" s="89"/>
      <c r="DQ103" s="89"/>
      <c r="DR103" s="89"/>
      <c r="DS103" s="89"/>
      <c r="DT103" s="89"/>
      <c r="DU103" s="89"/>
      <c r="DV103" s="89"/>
      <c r="DW103" s="89"/>
      <c r="DX103" s="89"/>
      <c r="DY103" s="89"/>
      <c r="DZ103" s="89"/>
      <c r="EA103" s="89"/>
      <c r="EB103" s="89"/>
      <c r="EC103" s="89"/>
      <c r="ED103" s="89"/>
      <c r="EE103" s="89"/>
      <c r="EF103" s="89"/>
      <c r="EG103" s="89"/>
      <c r="EH103" s="89"/>
      <c r="EI103" s="89"/>
      <c r="EJ103" s="89"/>
      <c r="EK103" s="89"/>
      <c r="EL103" s="89"/>
      <c r="EM103" s="89"/>
      <c r="EN103" s="89"/>
      <c r="EO103" s="89"/>
      <c r="EP103" s="89"/>
      <c r="EQ103" s="89"/>
      <c r="ER103" s="89"/>
      <c r="ES103" s="89"/>
      <c r="ET103" s="89"/>
      <c r="EU103" s="89"/>
      <c r="EV103" s="89"/>
      <c r="EW103" s="89"/>
      <c r="EX103" s="89"/>
      <c r="EY103" s="89"/>
      <c r="EZ103" s="89"/>
      <c r="FA103" s="89"/>
      <c r="FB103" s="89"/>
      <c r="FC103" s="89"/>
      <c r="FD103" s="89"/>
      <c r="FE103" s="89"/>
      <c r="FF103" s="89"/>
      <c r="FG103" s="89"/>
      <c r="FH103" s="89"/>
      <c r="FI103" s="89"/>
      <c r="FJ103" s="89"/>
      <c r="FK103" s="89"/>
      <c r="FL103" s="89"/>
      <c r="FM103" s="89"/>
      <c r="FN103" s="89"/>
      <c r="FO103" s="89"/>
      <c r="FP103" s="89"/>
      <c r="FQ103" s="89"/>
      <c r="FR103" s="89"/>
      <c r="FS103" s="89"/>
      <c r="FT103" s="89"/>
      <c r="FU103" s="89"/>
      <c r="FV103" s="89"/>
      <c r="FW103" s="89"/>
      <c r="FX103" s="89"/>
      <c r="FY103" s="89"/>
      <c r="FZ103" s="89"/>
      <c r="GA103" s="89"/>
      <c r="GB103" s="89"/>
      <c r="GC103" s="89"/>
      <c r="GD103" s="89"/>
      <c r="GE103" s="89"/>
      <c r="GF103" s="89"/>
      <c r="GG103" s="89"/>
      <c r="GH103" s="89"/>
      <c r="GI103" s="89"/>
      <c r="GJ103" s="89"/>
      <c r="GK103" s="89"/>
      <c r="GL103" s="89"/>
      <c r="GM103" s="89"/>
      <c r="GN103" s="89"/>
      <c r="GO103" s="89"/>
      <c r="GP103" s="89"/>
      <c r="GQ103" s="89"/>
      <c r="GR103" s="89"/>
      <c r="GS103" s="89"/>
      <c r="GT103" s="89"/>
      <c r="GU103" s="89"/>
      <c r="GV103" s="89"/>
      <c r="GW103" s="89"/>
      <c r="GX103" s="89"/>
      <c r="GY103" s="89"/>
      <c r="GZ103" s="89"/>
      <c r="HA103" s="89"/>
      <c r="HB103" s="89"/>
      <c r="HC103" s="89"/>
      <c r="HD103" s="89"/>
      <c r="HE103" s="89"/>
      <c r="HF103" s="89"/>
      <c r="HG103" s="89"/>
      <c r="HH103" s="89"/>
      <c r="HI103" s="89"/>
      <c r="HJ103" s="89"/>
      <c r="HK103" s="89"/>
      <c r="HL103" s="89"/>
      <c r="HM103" s="89"/>
      <c r="HN103" s="89"/>
      <c r="HO103" s="89"/>
      <c r="HP103" s="89"/>
      <c r="HQ103" s="89"/>
      <c r="HR103" s="89"/>
      <c r="HS103" s="89"/>
      <c r="HT103" s="89"/>
      <c r="HU103" s="89"/>
      <c r="HV103" s="89"/>
      <c r="HW103" s="89"/>
      <c r="HX103" s="89"/>
      <c r="HY103" s="89"/>
      <c r="HZ103" s="89"/>
      <c r="IA103" s="89"/>
      <c r="IB103" s="89"/>
      <c r="IC103" s="89"/>
      <c r="ID103" s="89"/>
      <c r="IE103" s="89"/>
      <c r="IF103" s="89"/>
      <c r="IG103" s="89"/>
      <c r="IH103" s="89"/>
      <c r="II103" s="89"/>
      <c r="IJ103" s="89"/>
      <c r="IK103" s="89"/>
      <c r="IL103" s="89"/>
      <c r="IM103" s="89"/>
      <c r="IN103" s="89"/>
      <c r="IO103" s="89"/>
      <c r="IP103" s="89"/>
      <c r="IQ103" s="89"/>
      <c r="IR103" s="89"/>
      <c r="IS103" s="89"/>
      <c r="IT103" s="89"/>
      <c r="IU103" s="89"/>
      <c r="IV103" s="191"/>
      <c r="IW103" s="21"/>
      <c r="IX103" s="21"/>
      <c r="IY103" s="21"/>
      <c r="IZ103" s="21"/>
      <c r="JA103" s="21"/>
    </row>
    <row r="104" ht="13.8" customHeight="1" spans="1:261" s="191" customFormat="1" x14ac:dyDescent="0.25">
      <c r="A104" s="89"/>
      <c r="B104" s="90"/>
      <c r="C104" s="91"/>
      <c r="D104" s="89"/>
      <c r="E104" s="92"/>
      <c r="F104" s="91"/>
      <c r="G104" s="91"/>
      <c r="H104" s="91"/>
      <c r="I104" s="91"/>
      <c r="J104" s="91"/>
      <c r="K104" s="91"/>
      <c r="L104" s="91"/>
      <c r="M104" s="92"/>
      <c r="N104" s="91"/>
      <c r="O104" s="92"/>
      <c r="P104" s="92"/>
      <c r="Q104" s="91"/>
      <c r="R104" s="91"/>
      <c r="S104" s="91"/>
      <c r="T104" s="91"/>
      <c r="U104" s="91"/>
      <c r="V104" s="91"/>
      <c r="W104" s="91"/>
      <c r="X104" s="91"/>
      <c r="Y104" s="93"/>
      <c r="Z104" s="91"/>
      <c r="AA104" s="91"/>
      <c r="AB104" s="91"/>
      <c r="AC104" s="91"/>
      <c r="AD104" s="94"/>
      <c r="AE104" s="89"/>
      <c r="AF104" s="89"/>
      <c r="AG104" s="89"/>
      <c r="AH104" s="89"/>
      <c r="AI104" s="89"/>
      <c r="AJ104" s="89"/>
      <c r="AK104" s="89"/>
      <c r="AL104" s="89"/>
      <c r="AM104" s="89"/>
      <c r="AN104" s="89"/>
      <c r="AO104" s="89"/>
      <c r="AP104" s="95"/>
      <c r="AQ104" s="95"/>
      <c r="AR104" s="95"/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89"/>
      <c r="BE104" s="89"/>
      <c r="BF104" s="89"/>
      <c r="BG104" s="89"/>
      <c r="BH104" s="89"/>
      <c r="BI104" s="89"/>
      <c r="BJ104" s="89"/>
      <c r="BK104" s="89"/>
      <c r="BL104" s="89"/>
      <c r="BM104" s="89"/>
      <c r="BN104" s="89"/>
      <c r="BO104" s="89"/>
      <c r="BP104" s="89"/>
      <c r="BQ104" s="89"/>
      <c r="BR104" s="89"/>
      <c r="BS104" s="89"/>
      <c r="BT104" s="89"/>
      <c r="BU104" s="89"/>
      <c r="BV104" s="89"/>
      <c r="BW104" s="89"/>
      <c r="BX104" s="89"/>
      <c r="BY104" s="89"/>
      <c r="BZ104" s="89"/>
      <c r="CA104" s="89"/>
      <c r="CB104" s="89"/>
      <c r="CC104" s="89"/>
      <c r="CD104" s="89"/>
      <c r="CE104" s="89"/>
      <c r="CF104" s="89"/>
      <c r="CG104" s="89"/>
      <c r="CH104" s="89"/>
      <c r="CI104" s="89"/>
      <c r="CJ104" s="89"/>
      <c r="CK104" s="89"/>
      <c r="CL104" s="89"/>
      <c r="CM104" s="89"/>
      <c r="CN104" s="89"/>
      <c r="CO104" s="89"/>
      <c r="CP104" s="89"/>
      <c r="CQ104" s="89"/>
      <c r="CR104" s="89"/>
      <c r="CS104" s="89"/>
      <c r="CT104" s="89"/>
      <c r="CU104" s="89"/>
      <c r="CV104" s="89"/>
      <c r="CW104" s="89"/>
      <c r="CX104" s="89"/>
      <c r="CY104" s="89"/>
      <c r="CZ104" s="89"/>
      <c r="DA104" s="89"/>
      <c r="DB104" s="89"/>
      <c r="DC104" s="89"/>
      <c r="DD104" s="89"/>
      <c r="DE104" s="89"/>
      <c r="DF104" s="89"/>
      <c r="DG104" s="89"/>
      <c r="DH104" s="89"/>
      <c r="DI104" s="89"/>
      <c r="DJ104" s="89"/>
      <c r="DK104" s="89"/>
      <c r="DL104" s="89"/>
      <c r="DM104" s="89"/>
      <c r="DN104" s="89"/>
      <c r="DO104" s="89"/>
      <c r="DP104" s="89"/>
      <c r="DQ104" s="89"/>
      <c r="DR104" s="89"/>
      <c r="DS104" s="89"/>
      <c r="DT104" s="89"/>
      <c r="DU104" s="89"/>
      <c r="DV104" s="89"/>
      <c r="DW104" s="89"/>
      <c r="DX104" s="89"/>
      <c r="DY104" s="89"/>
      <c r="DZ104" s="89"/>
      <c r="EA104" s="89"/>
      <c r="EB104" s="89"/>
      <c r="EC104" s="89"/>
      <c r="ED104" s="89"/>
      <c r="EE104" s="89"/>
      <c r="EF104" s="89"/>
      <c r="EG104" s="89"/>
      <c r="EH104" s="89"/>
      <c r="EI104" s="89"/>
      <c r="EJ104" s="89"/>
      <c r="EK104" s="89"/>
      <c r="EL104" s="89"/>
      <c r="EM104" s="89"/>
      <c r="EN104" s="89"/>
      <c r="EO104" s="89"/>
      <c r="EP104" s="89"/>
      <c r="EQ104" s="89"/>
      <c r="ER104" s="89"/>
      <c r="ES104" s="89"/>
      <c r="ET104" s="89"/>
      <c r="EU104" s="89"/>
      <c r="EV104" s="89"/>
      <c r="EW104" s="89"/>
      <c r="EX104" s="89"/>
      <c r="EY104" s="89"/>
      <c r="EZ104" s="89"/>
      <c r="FA104" s="89"/>
      <c r="FB104" s="89"/>
      <c r="FC104" s="89"/>
      <c r="FD104" s="89"/>
      <c r="FE104" s="89"/>
      <c r="FF104" s="89"/>
      <c r="FG104" s="89"/>
      <c r="FH104" s="89"/>
      <c r="FI104" s="89"/>
      <c r="FJ104" s="89"/>
      <c r="FK104" s="89"/>
      <c r="FL104" s="89"/>
      <c r="FM104" s="89"/>
      <c r="FN104" s="89"/>
      <c r="FO104" s="89"/>
      <c r="FP104" s="89"/>
      <c r="FQ104" s="89"/>
      <c r="FR104" s="89"/>
      <c r="FS104" s="89"/>
      <c r="FT104" s="89"/>
      <c r="FU104" s="89"/>
      <c r="FV104" s="89"/>
      <c r="FW104" s="89"/>
      <c r="FX104" s="89"/>
      <c r="FY104" s="89"/>
      <c r="FZ104" s="89"/>
      <c r="GA104" s="89"/>
      <c r="GB104" s="89"/>
      <c r="GC104" s="89"/>
      <c r="GD104" s="89"/>
      <c r="GE104" s="89"/>
      <c r="GF104" s="89"/>
      <c r="GG104" s="89"/>
      <c r="GH104" s="89"/>
      <c r="GI104" s="89"/>
      <c r="GJ104" s="89"/>
      <c r="GK104" s="89"/>
      <c r="GL104" s="89"/>
      <c r="GM104" s="89"/>
      <c r="GN104" s="89"/>
      <c r="GO104" s="89"/>
      <c r="GP104" s="89"/>
      <c r="GQ104" s="89"/>
      <c r="GR104" s="89"/>
      <c r="GS104" s="89"/>
      <c r="GT104" s="89"/>
      <c r="GU104" s="89"/>
      <c r="GV104" s="89"/>
      <c r="GW104" s="89"/>
      <c r="GX104" s="89"/>
      <c r="GY104" s="89"/>
      <c r="GZ104" s="89"/>
      <c r="HA104" s="89"/>
      <c r="HB104" s="89"/>
      <c r="HC104" s="89"/>
      <c r="HD104" s="89"/>
      <c r="HE104" s="89"/>
      <c r="HF104" s="89"/>
      <c r="HG104" s="89"/>
      <c r="HH104" s="89"/>
      <c r="HI104" s="89"/>
      <c r="HJ104" s="89"/>
      <c r="HK104" s="89"/>
      <c r="HL104" s="89"/>
      <c r="HM104" s="89"/>
      <c r="HN104" s="89"/>
      <c r="HO104" s="89"/>
      <c r="HP104" s="89"/>
      <c r="HQ104" s="89"/>
      <c r="HR104" s="89"/>
      <c r="HS104" s="89"/>
      <c r="HT104" s="89"/>
      <c r="HU104" s="89"/>
      <c r="HV104" s="89"/>
      <c r="HW104" s="89"/>
      <c r="HX104" s="89"/>
      <c r="HY104" s="89"/>
      <c r="HZ104" s="89"/>
      <c r="IA104" s="89"/>
      <c r="IB104" s="89"/>
      <c r="IC104" s="89"/>
      <c r="ID104" s="89"/>
      <c r="IE104" s="89"/>
      <c r="IF104" s="89"/>
      <c r="IG104" s="89"/>
      <c r="IH104" s="89"/>
      <c r="II104" s="89"/>
      <c r="IJ104" s="89"/>
      <c r="IK104" s="89"/>
      <c r="IL104" s="89"/>
      <c r="IM104" s="89"/>
      <c r="IN104" s="89"/>
      <c r="IO104" s="89"/>
      <c r="IP104" s="89"/>
      <c r="IQ104" s="89"/>
      <c r="IR104" s="89"/>
      <c r="IS104" s="89"/>
      <c r="IT104" s="89"/>
      <c r="IU104" s="89"/>
      <c r="IW104" s="21"/>
      <c r="IX104" s="21"/>
      <c r="IY104" s="21"/>
      <c r="IZ104" s="21"/>
      <c r="JA104" s="21"/>
    </row>
    <row r="105" ht="13.8" customHeight="1" spans="1:261" s="191" customFormat="1" x14ac:dyDescent="0.25">
      <c r="A105" s="89"/>
      <c r="B105" s="90"/>
      <c r="C105" s="91"/>
      <c r="D105" s="89"/>
      <c r="E105" s="92"/>
      <c r="F105" s="91"/>
      <c r="G105" s="91"/>
      <c r="H105" s="91"/>
      <c r="I105" s="91"/>
      <c r="J105" s="91"/>
      <c r="K105" s="91"/>
      <c r="L105" s="91"/>
      <c r="M105" s="92"/>
      <c r="N105" s="91"/>
      <c r="O105" s="92"/>
      <c r="P105" s="92"/>
      <c r="Q105" s="91"/>
      <c r="R105" s="91"/>
      <c r="S105" s="91"/>
      <c r="T105" s="91"/>
      <c r="U105" s="91"/>
      <c r="V105" s="91"/>
      <c r="W105" s="91"/>
      <c r="X105" s="91"/>
      <c r="Y105" s="93"/>
      <c r="Z105" s="91"/>
      <c r="AA105" s="91"/>
      <c r="AB105" s="91"/>
      <c r="AC105" s="91"/>
      <c r="AD105" s="94"/>
      <c r="AE105" s="89"/>
      <c r="AF105" s="89"/>
      <c r="AG105" s="89"/>
      <c r="AH105" s="89"/>
      <c r="AI105" s="89"/>
      <c r="AJ105" s="89"/>
      <c r="AK105" s="89"/>
      <c r="AL105" s="89"/>
      <c r="AM105" s="89"/>
      <c r="AN105" s="89"/>
      <c r="AO105" s="89"/>
      <c r="AP105" s="95"/>
      <c r="AQ105" s="95"/>
      <c r="AR105" s="95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BV105" s="89"/>
      <c r="BW105" s="89"/>
      <c r="BX105" s="89"/>
      <c r="BY105" s="89"/>
      <c r="BZ105" s="89"/>
      <c r="CA105" s="89"/>
      <c r="CB105" s="89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  <c r="CU105" s="89"/>
      <c r="CV105" s="89"/>
      <c r="CW105" s="89"/>
      <c r="CX105" s="89"/>
      <c r="CY105" s="89"/>
      <c r="CZ105" s="89"/>
      <c r="DA105" s="89"/>
      <c r="DB105" s="89"/>
      <c r="DC105" s="89"/>
      <c r="DD105" s="89"/>
      <c r="DE105" s="89"/>
      <c r="DF105" s="89"/>
      <c r="DG105" s="89"/>
      <c r="DH105" s="89"/>
      <c r="DI105" s="89"/>
      <c r="DJ105" s="89"/>
      <c r="DK105" s="89"/>
      <c r="DL105" s="89"/>
      <c r="DM105" s="89"/>
      <c r="DN105" s="89"/>
      <c r="DO105" s="89"/>
      <c r="DP105" s="89"/>
      <c r="DQ105" s="89"/>
      <c r="DR105" s="89"/>
      <c r="DS105" s="89"/>
      <c r="DT105" s="89"/>
      <c r="DU105" s="89"/>
      <c r="DV105" s="89"/>
      <c r="DW105" s="89"/>
      <c r="DX105" s="89"/>
      <c r="DY105" s="89"/>
      <c r="DZ105" s="89"/>
      <c r="EA105" s="89"/>
      <c r="EB105" s="89"/>
      <c r="EC105" s="89"/>
      <c r="ED105" s="89"/>
      <c r="EE105" s="89"/>
      <c r="EF105" s="89"/>
      <c r="EG105" s="89"/>
      <c r="EH105" s="89"/>
      <c r="EI105" s="89"/>
      <c r="EJ105" s="89"/>
      <c r="EK105" s="89"/>
      <c r="EL105" s="89"/>
      <c r="EM105" s="89"/>
      <c r="EN105" s="89"/>
      <c r="EO105" s="89"/>
      <c r="EP105" s="89"/>
      <c r="EQ105" s="89"/>
      <c r="ER105" s="89"/>
      <c r="ES105" s="89"/>
      <c r="ET105" s="89"/>
      <c r="EU105" s="89"/>
      <c r="EV105" s="89"/>
      <c r="EW105" s="89"/>
      <c r="EX105" s="89"/>
      <c r="EY105" s="89"/>
      <c r="EZ105" s="89"/>
      <c r="FA105" s="89"/>
      <c r="FB105" s="89"/>
      <c r="FC105" s="89"/>
      <c r="FD105" s="89"/>
      <c r="FE105" s="89"/>
      <c r="FF105" s="89"/>
      <c r="FG105" s="89"/>
      <c r="FH105" s="89"/>
      <c r="FI105" s="89"/>
      <c r="FJ105" s="89"/>
      <c r="FK105" s="89"/>
      <c r="FL105" s="89"/>
      <c r="FM105" s="89"/>
      <c r="FN105" s="89"/>
      <c r="FO105" s="89"/>
      <c r="FP105" s="89"/>
      <c r="FQ105" s="89"/>
      <c r="FR105" s="89"/>
      <c r="FS105" s="89"/>
      <c r="FT105" s="89"/>
      <c r="FU105" s="89"/>
      <c r="FV105" s="89"/>
      <c r="FW105" s="89"/>
      <c r="FX105" s="89"/>
      <c r="FY105" s="89"/>
      <c r="FZ105" s="89"/>
      <c r="GA105" s="89"/>
      <c r="GB105" s="89"/>
      <c r="GC105" s="89"/>
      <c r="GD105" s="89"/>
      <c r="GE105" s="89"/>
      <c r="GF105" s="89"/>
      <c r="GG105" s="89"/>
      <c r="GH105" s="89"/>
      <c r="GI105" s="89"/>
      <c r="GJ105" s="89"/>
      <c r="GK105" s="89"/>
      <c r="GL105" s="89"/>
      <c r="GM105" s="89"/>
      <c r="GN105" s="89"/>
      <c r="GO105" s="89"/>
      <c r="GP105" s="89"/>
      <c r="GQ105" s="89"/>
      <c r="GR105" s="89"/>
      <c r="GS105" s="89"/>
      <c r="GT105" s="89"/>
      <c r="GU105" s="89"/>
      <c r="GV105" s="89"/>
      <c r="GW105" s="89"/>
      <c r="GX105" s="89"/>
      <c r="GY105" s="89"/>
      <c r="GZ105" s="89"/>
      <c r="HA105" s="89"/>
      <c r="HB105" s="89"/>
      <c r="HC105" s="89"/>
      <c r="HD105" s="89"/>
      <c r="HE105" s="89"/>
      <c r="HF105" s="89"/>
      <c r="HG105" s="89"/>
      <c r="HH105" s="89"/>
      <c r="HI105" s="89"/>
      <c r="HJ105" s="89"/>
      <c r="HK105" s="89"/>
      <c r="HL105" s="89"/>
      <c r="HM105" s="89"/>
      <c r="HN105" s="89"/>
      <c r="HO105" s="89"/>
      <c r="HP105" s="89"/>
      <c r="HQ105" s="89"/>
      <c r="HR105" s="89"/>
      <c r="HS105" s="89"/>
      <c r="HT105" s="89"/>
      <c r="HU105" s="89"/>
      <c r="HV105" s="89"/>
      <c r="HW105" s="89"/>
      <c r="HX105" s="89"/>
      <c r="HY105" s="89"/>
      <c r="HZ105" s="89"/>
      <c r="IA105" s="89"/>
      <c r="IB105" s="89"/>
      <c r="IC105" s="89"/>
      <c r="ID105" s="89"/>
      <c r="IE105" s="89"/>
      <c r="IF105" s="89"/>
      <c r="IG105" s="89"/>
      <c r="IH105" s="89"/>
      <c r="II105" s="89"/>
      <c r="IJ105" s="89"/>
      <c r="IK105" s="89"/>
      <c r="IL105" s="89"/>
      <c r="IM105" s="89"/>
      <c r="IN105" s="89"/>
      <c r="IO105" s="89"/>
      <c r="IP105" s="89"/>
      <c r="IQ105" s="89"/>
      <c r="IR105" s="89"/>
      <c r="IS105" s="89"/>
      <c r="IT105" s="89"/>
      <c r="IU105" s="89"/>
      <c r="IW105" s="21"/>
      <c r="IX105" s="21"/>
      <c r="IY105" s="21"/>
      <c r="IZ105" s="21"/>
      <c r="JA105" s="21"/>
    </row>
    <row r="106" ht="13.8" customHeight="1" spans="1:261" s="196" customFormat="1" x14ac:dyDescent="0.25">
      <c r="A106" s="89"/>
      <c r="B106" s="90"/>
      <c r="C106" s="91"/>
      <c r="D106" s="89"/>
      <c r="E106" s="92"/>
      <c r="F106" s="91"/>
      <c r="G106" s="91"/>
      <c r="H106" s="91"/>
      <c r="I106" s="91"/>
      <c r="J106" s="91"/>
      <c r="K106" s="91"/>
      <c r="L106" s="91"/>
      <c r="M106" s="92"/>
      <c r="N106" s="91"/>
      <c r="O106" s="92"/>
      <c r="P106" s="92"/>
      <c r="Q106" s="91"/>
      <c r="R106" s="91"/>
      <c r="S106" s="91"/>
      <c r="T106" s="91"/>
      <c r="U106" s="91"/>
      <c r="V106" s="91"/>
      <c r="W106" s="91"/>
      <c r="X106" s="91"/>
      <c r="Y106" s="93"/>
      <c r="Z106" s="91"/>
      <c r="AA106" s="91"/>
      <c r="AB106" s="91"/>
      <c r="AC106" s="91"/>
      <c r="AD106" s="94"/>
      <c r="AE106" s="89"/>
      <c r="AF106" s="89"/>
      <c r="AG106" s="89"/>
      <c r="AH106" s="89"/>
      <c r="AI106" s="89"/>
      <c r="AJ106" s="89"/>
      <c r="AK106" s="89"/>
      <c r="AL106" s="89"/>
      <c r="AM106" s="89"/>
      <c r="AN106" s="89"/>
      <c r="AO106" s="89"/>
      <c r="AP106" s="95"/>
      <c r="AQ106" s="95"/>
      <c r="AR106" s="95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BV106" s="89"/>
      <c r="BW106" s="89"/>
      <c r="BX106" s="89"/>
      <c r="BY106" s="89"/>
      <c r="BZ106" s="89"/>
      <c r="CA106" s="89"/>
      <c r="CB106" s="89"/>
      <c r="CC106" s="89"/>
      <c r="CD106" s="89"/>
      <c r="CE106" s="89"/>
      <c r="CF106" s="89"/>
      <c r="CG106" s="89"/>
      <c r="CH106" s="89"/>
      <c r="CI106" s="89"/>
      <c r="CJ106" s="89"/>
      <c r="CK106" s="89"/>
      <c r="CL106" s="89"/>
      <c r="CM106" s="89"/>
      <c r="CN106" s="89"/>
      <c r="CO106" s="89"/>
      <c r="CP106" s="89"/>
      <c r="CQ106" s="89"/>
      <c r="CR106" s="89"/>
      <c r="CS106" s="89"/>
      <c r="CT106" s="89"/>
      <c r="CU106" s="89"/>
      <c r="CV106" s="89"/>
      <c r="CW106" s="89"/>
      <c r="CX106" s="89"/>
      <c r="CY106" s="89"/>
      <c r="CZ106" s="89"/>
      <c r="DA106" s="89"/>
      <c r="DB106" s="89"/>
      <c r="DC106" s="89"/>
      <c r="DD106" s="89"/>
      <c r="DE106" s="89"/>
      <c r="DF106" s="89"/>
      <c r="DG106" s="89"/>
      <c r="DH106" s="89"/>
      <c r="DI106" s="89"/>
      <c r="DJ106" s="89"/>
      <c r="DK106" s="89"/>
      <c r="DL106" s="89"/>
      <c r="DM106" s="89"/>
      <c r="DN106" s="89"/>
      <c r="DO106" s="89"/>
      <c r="DP106" s="89"/>
      <c r="DQ106" s="89"/>
      <c r="DR106" s="89"/>
      <c r="DS106" s="89"/>
      <c r="DT106" s="89"/>
      <c r="DU106" s="89"/>
      <c r="DV106" s="89"/>
      <c r="DW106" s="89"/>
      <c r="DX106" s="89"/>
      <c r="DY106" s="89"/>
      <c r="DZ106" s="89"/>
      <c r="EA106" s="89"/>
      <c r="EB106" s="89"/>
      <c r="EC106" s="89"/>
      <c r="ED106" s="89"/>
      <c r="EE106" s="89"/>
      <c r="EF106" s="89"/>
      <c r="EG106" s="89"/>
      <c r="EH106" s="89"/>
      <c r="EI106" s="89"/>
      <c r="EJ106" s="89"/>
      <c r="EK106" s="89"/>
      <c r="EL106" s="89"/>
      <c r="EM106" s="89"/>
      <c r="EN106" s="89"/>
      <c r="EO106" s="89"/>
      <c r="EP106" s="89"/>
      <c r="EQ106" s="89"/>
      <c r="ER106" s="89"/>
      <c r="ES106" s="89"/>
      <c r="ET106" s="89"/>
      <c r="EU106" s="89"/>
      <c r="EV106" s="89"/>
      <c r="EW106" s="89"/>
      <c r="EX106" s="89"/>
      <c r="EY106" s="89"/>
      <c r="EZ106" s="89"/>
      <c r="FA106" s="89"/>
      <c r="FB106" s="89"/>
      <c r="FC106" s="89"/>
      <c r="FD106" s="89"/>
      <c r="FE106" s="89"/>
      <c r="FF106" s="89"/>
      <c r="FG106" s="89"/>
      <c r="FH106" s="89"/>
      <c r="FI106" s="89"/>
      <c r="FJ106" s="89"/>
      <c r="FK106" s="89"/>
      <c r="FL106" s="89"/>
      <c r="FM106" s="89"/>
      <c r="FN106" s="89"/>
      <c r="FO106" s="89"/>
      <c r="FP106" s="89"/>
      <c r="FQ106" s="89"/>
      <c r="FR106" s="89"/>
      <c r="FS106" s="89"/>
      <c r="FT106" s="89"/>
      <c r="FU106" s="89"/>
      <c r="FV106" s="89"/>
      <c r="FW106" s="89"/>
      <c r="FX106" s="89"/>
      <c r="FY106" s="89"/>
      <c r="FZ106" s="89"/>
      <c r="GA106" s="89"/>
      <c r="GB106" s="89"/>
      <c r="GC106" s="89"/>
      <c r="GD106" s="89"/>
      <c r="GE106" s="89"/>
      <c r="GF106" s="89"/>
      <c r="GG106" s="89"/>
      <c r="GH106" s="89"/>
      <c r="GI106" s="89"/>
      <c r="GJ106" s="89"/>
      <c r="GK106" s="89"/>
      <c r="GL106" s="89"/>
      <c r="GM106" s="89"/>
      <c r="GN106" s="89"/>
      <c r="GO106" s="89"/>
      <c r="GP106" s="89"/>
      <c r="GQ106" s="89"/>
      <c r="GR106" s="89"/>
      <c r="GS106" s="89"/>
      <c r="GT106" s="89"/>
      <c r="GU106" s="89"/>
      <c r="GV106" s="89"/>
      <c r="GW106" s="89"/>
      <c r="GX106" s="89"/>
      <c r="GY106" s="89"/>
      <c r="GZ106" s="89"/>
      <c r="HA106" s="89"/>
      <c r="HB106" s="89"/>
      <c r="HC106" s="89"/>
      <c r="HD106" s="89"/>
      <c r="HE106" s="89"/>
      <c r="HF106" s="89"/>
      <c r="HG106" s="89"/>
      <c r="HH106" s="89"/>
      <c r="HI106" s="89"/>
      <c r="HJ106" s="89"/>
      <c r="HK106" s="89"/>
      <c r="HL106" s="89"/>
      <c r="HM106" s="89"/>
      <c r="HN106" s="89"/>
      <c r="HO106" s="89"/>
      <c r="HP106" s="89"/>
      <c r="HQ106" s="89"/>
      <c r="HR106" s="89"/>
      <c r="HS106" s="89"/>
      <c r="HT106" s="89"/>
      <c r="HU106" s="89"/>
      <c r="HV106" s="89"/>
      <c r="HW106" s="89"/>
      <c r="HX106" s="89"/>
      <c r="HY106" s="89"/>
      <c r="HZ106" s="89"/>
      <c r="IA106" s="89"/>
      <c r="IB106" s="89"/>
      <c r="IC106" s="89"/>
      <c r="ID106" s="89"/>
      <c r="IE106" s="89"/>
      <c r="IF106" s="89"/>
      <c r="IG106" s="89"/>
      <c r="IH106" s="89"/>
      <c r="II106" s="89"/>
      <c r="IJ106" s="89"/>
      <c r="IK106" s="89"/>
      <c r="IL106" s="89"/>
      <c r="IM106" s="89"/>
      <c r="IN106" s="89"/>
      <c r="IO106" s="89"/>
      <c r="IP106" s="89"/>
      <c r="IQ106" s="89"/>
      <c r="IR106" s="89"/>
      <c r="IS106" s="89"/>
      <c r="IT106" s="89"/>
      <c r="IU106" s="89"/>
      <c r="IV106" s="191"/>
      <c r="IW106" s="21"/>
      <c r="IX106" s="21"/>
      <c r="IY106" s="21"/>
      <c r="IZ106" s="21"/>
      <c r="JA106" s="21"/>
    </row>
    <row r="107" ht="13.8" customHeight="1" spans="1:261" s="191" customFormat="1" x14ac:dyDescent="0.25">
      <c r="A107" s="89"/>
      <c r="B107" s="90"/>
      <c r="C107" s="91"/>
      <c r="D107" s="89"/>
      <c r="E107" s="92"/>
      <c r="F107" s="91"/>
      <c r="G107" s="91"/>
      <c r="H107" s="91"/>
      <c r="I107" s="91"/>
      <c r="J107" s="91"/>
      <c r="K107" s="91"/>
      <c r="L107" s="91"/>
      <c r="M107" s="92"/>
      <c r="N107" s="91"/>
      <c r="O107" s="92"/>
      <c r="P107" s="92"/>
      <c r="Q107" s="91"/>
      <c r="R107" s="91"/>
      <c r="S107" s="91"/>
      <c r="T107" s="91"/>
      <c r="U107" s="91"/>
      <c r="V107" s="91"/>
      <c r="W107" s="91"/>
      <c r="X107" s="91"/>
      <c r="Y107" s="93"/>
      <c r="Z107" s="91"/>
      <c r="AA107" s="91"/>
      <c r="AB107" s="91"/>
      <c r="AC107" s="91"/>
      <c r="AD107" s="94"/>
      <c r="AE107" s="89"/>
      <c r="AF107" s="89"/>
      <c r="AG107" s="89"/>
      <c r="AH107" s="89"/>
      <c r="AI107" s="89"/>
      <c r="AJ107" s="89"/>
      <c r="AK107" s="89"/>
      <c r="AL107" s="89"/>
      <c r="AM107" s="89"/>
      <c r="AN107" s="89"/>
      <c r="AO107" s="89"/>
      <c r="AP107" s="95"/>
      <c r="AQ107" s="95"/>
      <c r="AR107" s="95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BV107" s="89"/>
      <c r="BW107" s="89"/>
      <c r="BX107" s="89"/>
      <c r="BY107" s="89"/>
      <c r="BZ107" s="89"/>
      <c r="CA107" s="89"/>
      <c r="CB107" s="89"/>
      <c r="CC107" s="89"/>
      <c r="CD107" s="89"/>
      <c r="CE107" s="89"/>
      <c r="CF107" s="89"/>
      <c r="CG107" s="89"/>
      <c r="CH107" s="89"/>
      <c r="CI107" s="89"/>
      <c r="CJ107" s="89"/>
      <c r="CK107" s="89"/>
      <c r="CL107" s="89"/>
      <c r="CM107" s="89"/>
      <c r="CN107" s="89"/>
      <c r="CO107" s="89"/>
      <c r="CP107" s="89"/>
      <c r="CQ107" s="89"/>
      <c r="CR107" s="89"/>
      <c r="CS107" s="89"/>
      <c r="CT107" s="89"/>
      <c r="CU107" s="89"/>
      <c r="CV107" s="89"/>
      <c r="CW107" s="89"/>
      <c r="CX107" s="89"/>
      <c r="CY107" s="89"/>
      <c r="CZ107" s="89"/>
      <c r="DA107" s="89"/>
      <c r="DB107" s="89"/>
      <c r="DC107" s="89"/>
      <c r="DD107" s="89"/>
      <c r="DE107" s="89"/>
      <c r="DF107" s="89"/>
      <c r="DG107" s="89"/>
      <c r="DH107" s="89"/>
      <c r="DI107" s="89"/>
      <c r="DJ107" s="89"/>
      <c r="DK107" s="89"/>
      <c r="DL107" s="89"/>
      <c r="DM107" s="89"/>
      <c r="DN107" s="89"/>
      <c r="DO107" s="89"/>
      <c r="DP107" s="89"/>
      <c r="DQ107" s="89"/>
      <c r="DR107" s="89"/>
      <c r="DS107" s="89"/>
      <c r="DT107" s="89"/>
      <c r="DU107" s="89"/>
      <c r="DV107" s="89"/>
      <c r="DW107" s="89"/>
      <c r="DX107" s="89"/>
      <c r="DY107" s="89"/>
      <c r="DZ107" s="89"/>
      <c r="EA107" s="89"/>
      <c r="EB107" s="89"/>
      <c r="EC107" s="89"/>
      <c r="ED107" s="89"/>
      <c r="EE107" s="89"/>
      <c r="EF107" s="89"/>
      <c r="EG107" s="89"/>
      <c r="EH107" s="89"/>
      <c r="EI107" s="89"/>
      <c r="EJ107" s="89"/>
      <c r="EK107" s="89"/>
      <c r="EL107" s="89"/>
      <c r="EM107" s="89"/>
      <c r="EN107" s="89"/>
      <c r="EO107" s="89"/>
      <c r="EP107" s="89"/>
      <c r="EQ107" s="89"/>
      <c r="ER107" s="89"/>
      <c r="ES107" s="89"/>
      <c r="ET107" s="89"/>
      <c r="EU107" s="89"/>
      <c r="EV107" s="89"/>
      <c r="EW107" s="89"/>
      <c r="EX107" s="89"/>
      <c r="EY107" s="89"/>
      <c r="EZ107" s="89"/>
      <c r="FA107" s="89"/>
      <c r="FB107" s="89"/>
      <c r="FC107" s="89"/>
      <c r="FD107" s="89"/>
      <c r="FE107" s="89"/>
      <c r="FF107" s="89"/>
      <c r="FG107" s="89"/>
      <c r="FH107" s="89"/>
      <c r="FI107" s="89"/>
      <c r="FJ107" s="89"/>
      <c r="FK107" s="89"/>
      <c r="FL107" s="89"/>
      <c r="FM107" s="89"/>
      <c r="FN107" s="89"/>
      <c r="FO107" s="89"/>
      <c r="FP107" s="89"/>
      <c r="FQ107" s="89"/>
      <c r="FR107" s="89"/>
      <c r="FS107" s="89"/>
      <c r="FT107" s="89"/>
      <c r="FU107" s="89"/>
      <c r="FV107" s="89"/>
      <c r="FW107" s="89"/>
      <c r="FX107" s="89"/>
      <c r="FY107" s="89"/>
      <c r="FZ107" s="89"/>
      <c r="GA107" s="89"/>
      <c r="GB107" s="89"/>
      <c r="GC107" s="89"/>
      <c r="GD107" s="89"/>
      <c r="GE107" s="89"/>
      <c r="GF107" s="89"/>
      <c r="GG107" s="89"/>
      <c r="GH107" s="89"/>
      <c r="GI107" s="89"/>
      <c r="GJ107" s="89"/>
      <c r="GK107" s="89"/>
      <c r="GL107" s="89"/>
      <c r="GM107" s="89"/>
      <c r="GN107" s="89"/>
      <c r="GO107" s="89"/>
      <c r="GP107" s="89"/>
      <c r="GQ107" s="89"/>
      <c r="GR107" s="89"/>
      <c r="GS107" s="89"/>
      <c r="GT107" s="89"/>
      <c r="GU107" s="89"/>
      <c r="GV107" s="89"/>
      <c r="GW107" s="89"/>
      <c r="GX107" s="89"/>
      <c r="GY107" s="89"/>
      <c r="GZ107" s="89"/>
      <c r="HA107" s="89"/>
      <c r="HB107" s="89"/>
      <c r="HC107" s="89"/>
      <c r="HD107" s="89"/>
      <c r="HE107" s="89"/>
      <c r="HF107" s="89"/>
      <c r="HG107" s="89"/>
      <c r="HH107" s="89"/>
      <c r="HI107" s="89"/>
      <c r="HJ107" s="89"/>
      <c r="HK107" s="89"/>
      <c r="HL107" s="89"/>
      <c r="HM107" s="89"/>
      <c r="HN107" s="89"/>
      <c r="HO107" s="89"/>
      <c r="HP107" s="89"/>
      <c r="HQ107" s="89"/>
      <c r="HR107" s="89"/>
      <c r="HS107" s="89"/>
      <c r="HT107" s="89"/>
      <c r="HU107" s="89"/>
      <c r="HV107" s="89"/>
      <c r="HW107" s="89"/>
      <c r="HX107" s="89"/>
      <c r="HY107" s="89"/>
      <c r="HZ107" s="89"/>
      <c r="IA107" s="89"/>
      <c r="IB107" s="89"/>
      <c r="IC107" s="89"/>
      <c r="ID107" s="89"/>
      <c r="IE107" s="89"/>
      <c r="IF107" s="89"/>
      <c r="IG107" s="89"/>
      <c r="IH107" s="89"/>
      <c r="II107" s="89"/>
      <c r="IJ107" s="89"/>
      <c r="IK107" s="89"/>
      <c r="IL107" s="89"/>
      <c r="IM107" s="89"/>
      <c r="IN107" s="89"/>
      <c r="IO107" s="89"/>
      <c r="IP107" s="89"/>
      <c r="IQ107" s="89"/>
      <c r="IR107" s="89"/>
      <c r="IS107" s="89"/>
      <c r="IT107" s="89"/>
      <c r="IU107" s="89"/>
      <c r="IW107" s="21"/>
      <c r="IX107" s="21"/>
      <c r="IY107" s="21"/>
      <c r="IZ107" s="21"/>
      <c r="JA107" s="21"/>
    </row>
    <row r="108" ht="13.8" customHeight="1" spans="1:261" s="193" customFormat="1" x14ac:dyDescent="0.25">
      <c r="A108" s="89"/>
      <c r="B108" s="90"/>
      <c r="C108" s="91"/>
      <c r="D108" s="89"/>
      <c r="E108" s="92"/>
      <c r="F108" s="91"/>
      <c r="G108" s="91"/>
      <c r="H108" s="91"/>
      <c r="I108" s="91"/>
      <c r="J108" s="91"/>
      <c r="K108" s="91"/>
      <c r="L108" s="91"/>
      <c r="M108" s="92"/>
      <c r="N108" s="91"/>
      <c r="O108" s="92"/>
      <c r="P108" s="92"/>
      <c r="Q108" s="91"/>
      <c r="R108" s="91"/>
      <c r="S108" s="91"/>
      <c r="T108" s="91"/>
      <c r="U108" s="91"/>
      <c r="V108" s="91"/>
      <c r="W108" s="91"/>
      <c r="X108" s="91"/>
      <c r="Y108" s="93"/>
      <c r="Z108" s="91"/>
      <c r="AA108" s="91"/>
      <c r="AB108" s="91"/>
      <c r="AC108" s="91"/>
      <c r="AD108" s="94"/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95"/>
      <c r="AQ108" s="95"/>
      <c r="AR108" s="95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/>
      <c r="BR108" s="89"/>
      <c r="BS108" s="89"/>
      <c r="BT108" s="89"/>
      <c r="BU108" s="89"/>
      <c r="BV108" s="89"/>
      <c r="BW108" s="89"/>
      <c r="BX108" s="89"/>
      <c r="BY108" s="89"/>
      <c r="BZ108" s="89"/>
      <c r="CA108" s="89"/>
      <c r="CB108" s="89"/>
      <c r="CC108" s="89"/>
      <c r="CD108" s="89"/>
      <c r="CE108" s="89"/>
      <c r="CF108" s="89"/>
      <c r="CG108" s="89"/>
      <c r="CH108" s="89"/>
      <c r="CI108" s="89"/>
      <c r="CJ108" s="89"/>
      <c r="CK108" s="89"/>
      <c r="CL108" s="89"/>
      <c r="CM108" s="89"/>
      <c r="CN108" s="89"/>
      <c r="CO108" s="89"/>
      <c r="CP108" s="89"/>
      <c r="CQ108" s="89"/>
      <c r="CR108" s="89"/>
      <c r="CS108" s="89"/>
      <c r="CT108" s="89"/>
      <c r="CU108" s="89"/>
      <c r="CV108" s="89"/>
      <c r="CW108" s="89"/>
      <c r="CX108" s="89"/>
      <c r="CY108" s="89"/>
      <c r="CZ108" s="89"/>
      <c r="DA108" s="89"/>
      <c r="DB108" s="89"/>
      <c r="DC108" s="89"/>
      <c r="DD108" s="89"/>
      <c r="DE108" s="89"/>
      <c r="DF108" s="89"/>
      <c r="DG108" s="89"/>
      <c r="DH108" s="89"/>
      <c r="DI108" s="89"/>
      <c r="DJ108" s="89"/>
      <c r="DK108" s="89"/>
      <c r="DL108" s="89"/>
      <c r="DM108" s="89"/>
      <c r="DN108" s="89"/>
      <c r="DO108" s="89"/>
      <c r="DP108" s="89"/>
      <c r="DQ108" s="89"/>
      <c r="DR108" s="89"/>
      <c r="DS108" s="89"/>
      <c r="DT108" s="89"/>
      <c r="DU108" s="89"/>
      <c r="DV108" s="89"/>
      <c r="DW108" s="89"/>
      <c r="DX108" s="89"/>
      <c r="DY108" s="89"/>
      <c r="DZ108" s="89"/>
      <c r="EA108" s="89"/>
      <c r="EB108" s="89"/>
      <c r="EC108" s="89"/>
      <c r="ED108" s="89"/>
      <c r="EE108" s="89"/>
      <c r="EF108" s="89"/>
      <c r="EG108" s="89"/>
      <c r="EH108" s="89"/>
      <c r="EI108" s="89"/>
      <c r="EJ108" s="89"/>
      <c r="EK108" s="89"/>
      <c r="EL108" s="89"/>
      <c r="EM108" s="89"/>
      <c r="EN108" s="89"/>
      <c r="EO108" s="89"/>
      <c r="EP108" s="89"/>
      <c r="EQ108" s="89"/>
      <c r="ER108" s="89"/>
      <c r="ES108" s="89"/>
      <c r="ET108" s="89"/>
      <c r="EU108" s="89"/>
      <c r="EV108" s="89"/>
      <c r="EW108" s="89"/>
      <c r="EX108" s="89"/>
      <c r="EY108" s="89"/>
      <c r="EZ108" s="89"/>
      <c r="FA108" s="89"/>
      <c r="FB108" s="89"/>
      <c r="FC108" s="89"/>
      <c r="FD108" s="89"/>
      <c r="FE108" s="89"/>
      <c r="FF108" s="89"/>
      <c r="FG108" s="89"/>
      <c r="FH108" s="89"/>
      <c r="FI108" s="89"/>
      <c r="FJ108" s="89"/>
      <c r="FK108" s="89"/>
      <c r="FL108" s="89"/>
      <c r="FM108" s="89"/>
      <c r="FN108" s="89"/>
      <c r="FO108" s="89"/>
      <c r="FP108" s="89"/>
      <c r="FQ108" s="89"/>
      <c r="FR108" s="89"/>
      <c r="FS108" s="89"/>
      <c r="FT108" s="89"/>
      <c r="FU108" s="89"/>
      <c r="FV108" s="89"/>
      <c r="FW108" s="89"/>
      <c r="FX108" s="89"/>
      <c r="FY108" s="89"/>
      <c r="FZ108" s="89"/>
      <c r="GA108" s="89"/>
      <c r="GB108" s="89"/>
      <c r="GC108" s="89"/>
      <c r="GD108" s="89"/>
      <c r="GE108" s="89"/>
      <c r="GF108" s="89"/>
      <c r="GG108" s="89"/>
      <c r="GH108" s="89"/>
      <c r="GI108" s="89"/>
      <c r="GJ108" s="89"/>
      <c r="GK108" s="89"/>
      <c r="GL108" s="89"/>
      <c r="GM108" s="89"/>
      <c r="GN108" s="89"/>
      <c r="GO108" s="89"/>
      <c r="GP108" s="89"/>
      <c r="GQ108" s="89"/>
      <c r="GR108" s="89"/>
      <c r="GS108" s="89"/>
      <c r="GT108" s="89"/>
      <c r="GU108" s="89"/>
      <c r="GV108" s="89"/>
      <c r="GW108" s="89"/>
      <c r="GX108" s="89"/>
      <c r="GY108" s="89"/>
      <c r="GZ108" s="89"/>
      <c r="HA108" s="89"/>
      <c r="HB108" s="89"/>
      <c r="HC108" s="89"/>
      <c r="HD108" s="89"/>
      <c r="HE108" s="89"/>
      <c r="HF108" s="89"/>
      <c r="HG108" s="89"/>
      <c r="HH108" s="89"/>
      <c r="HI108" s="89"/>
      <c r="HJ108" s="89"/>
      <c r="HK108" s="89"/>
      <c r="HL108" s="89"/>
      <c r="HM108" s="89"/>
      <c r="HN108" s="89"/>
      <c r="HO108" s="89"/>
      <c r="HP108" s="89"/>
      <c r="HQ108" s="89"/>
      <c r="HR108" s="89"/>
      <c r="HS108" s="89"/>
      <c r="HT108" s="89"/>
      <c r="HU108" s="89"/>
      <c r="HV108" s="89"/>
      <c r="HW108" s="89"/>
      <c r="HX108" s="89"/>
      <c r="HY108" s="89"/>
      <c r="HZ108" s="89"/>
      <c r="IA108" s="89"/>
      <c r="IB108" s="89"/>
      <c r="IC108" s="89"/>
      <c r="ID108" s="89"/>
      <c r="IE108" s="89"/>
      <c r="IF108" s="89"/>
      <c r="IG108" s="89"/>
      <c r="IH108" s="89"/>
      <c r="II108" s="89"/>
      <c r="IJ108" s="89"/>
      <c r="IK108" s="89"/>
      <c r="IL108" s="89"/>
      <c r="IM108" s="89"/>
      <c r="IN108" s="89"/>
      <c r="IO108" s="89"/>
      <c r="IP108" s="89"/>
      <c r="IQ108" s="89"/>
      <c r="IR108" s="89"/>
      <c r="IS108" s="89"/>
      <c r="IT108" s="89"/>
      <c r="IU108" s="89"/>
      <c r="IV108" s="191"/>
      <c r="IW108" s="21"/>
      <c r="IX108" s="21"/>
      <c r="IY108" s="21"/>
      <c r="IZ108" s="21"/>
      <c r="JA108" s="21"/>
    </row>
    <row r="109" ht="13.8" customHeight="1" spans="1:261" s="110" customFormat="1" x14ac:dyDescent="0.25">
      <c r="A109" s="89"/>
      <c r="B109" s="90"/>
      <c r="C109" s="91"/>
      <c r="D109" s="89"/>
      <c r="E109" s="92"/>
      <c r="F109" s="91"/>
      <c r="G109" s="91"/>
      <c r="H109" s="91"/>
      <c r="I109" s="91"/>
      <c r="J109" s="91"/>
      <c r="K109" s="91"/>
      <c r="L109" s="91"/>
      <c r="M109" s="92"/>
      <c r="N109" s="91"/>
      <c r="O109" s="92"/>
      <c r="P109" s="92"/>
      <c r="Q109" s="91"/>
      <c r="R109" s="91"/>
      <c r="S109" s="91"/>
      <c r="T109" s="91"/>
      <c r="U109" s="91"/>
      <c r="V109" s="91"/>
      <c r="W109" s="91"/>
      <c r="X109" s="91"/>
      <c r="Y109" s="93"/>
      <c r="Z109" s="91"/>
      <c r="AA109" s="91"/>
      <c r="AB109" s="91"/>
      <c r="AC109" s="91"/>
      <c r="AD109" s="94"/>
      <c r="AE109" s="89"/>
      <c r="AF109" s="89"/>
      <c r="AG109" s="89"/>
      <c r="AH109" s="89"/>
      <c r="AI109" s="89"/>
      <c r="AJ109" s="89"/>
      <c r="AK109" s="89"/>
      <c r="AL109" s="89"/>
      <c r="AM109" s="89"/>
      <c r="AN109" s="89"/>
      <c r="AO109" s="89"/>
      <c r="AP109" s="95"/>
      <c r="AQ109" s="95"/>
      <c r="AR109" s="95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BV109" s="89"/>
      <c r="BW109" s="89"/>
      <c r="BX109" s="89"/>
      <c r="BY109" s="89"/>
      <c r="BZ109" s="89"/>
      <c r="CA109" s="89"/>
      <c r="CB109" s="89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/>
      <c r="CM109" s="89"/>
      <c r="CN109" s="89"/>
      <c r="CO109" s="89"/>
      <c r="CP109" s="89"/>
      <c r="CQ109" s="89"/>
      <c r="CR109" s="89"/>
      <c r="CS109" s="89"/>
      <c r="CT109" s="89"/>
      <c r="CU109" s="89"/>
      <c r="CV109" s="89"/>
      <c r="CW109" s="89"/>
      <c r="CX109" s="89"/>
      <c r="CY109" s="89"/>
      <c r="CZ109" s="89"/>
      <c r="DA109" s="89"/>
      <c r="DB109" s="89"/>
      <c r="DC109" s="89"/>
      <c r="DD109" s="89"/>
      <c r="DE109" s="89"/>
      <c r="DF109" s="89"/>
      <c r="DG109" s="89"/>
      <c r="DH109" s="89"/>
      <c r="DI109" s="89"/>
      <c r="DJ109" s="89"/>
      <c r="DK109" s="89"/>
      <c r="DL109" s="89"/>
      <c r="DM109" s="89"/>
      <c r="DN109" s="89"/>
      <c r="DO109" s="89"/>
      <c r="DP109" s="89"/>
      <c r="DQ109" s="89"/>
      <c r="DR109" s="89"/>
      <c r="DS109" s="89"/>
      <c r="DT109" s="89"/>
      <c r="DU109" s="89"/>
      <c r="DV109" s="89"/>
      <c r="DW109" s="89"/>
      <c r="DX109" s="89"/>
      <c r="DY109" s="89"/>
      <c r="DZ109" s="89"/>
      <c r="EA109" s="89"/>
      <c r="EB109" s="89"/>
      <c r="EC109" s="89"/>
      <c r="ED109" s="89"/>
      <c r="EE109" s="89"/>
      <c r="EF109" s="89"/>
      <c r="EG109" s="89"/>
      <c r="EH109" s="89"/>
      <c r="EI109" s="89"/>
      <c r="EJ109" s="89"/>
      <c r="EK109" s="89"/>
      <c r="EL109" s="89"/>
      <c r="EM109" s="89"/>
      <c r="EN109" s="89"/>
      <c r="EO109" s="89"/>
      <c r="EP109" s="89"/>
      <c r="EQ109" s="89"/>
      <c r="ER109" s="89"/>
      <c r="ES109" s="89"/>
      <c r="ET109" s="89"/>
      <c r="EU109" s="89"/>
      <c r="EV109" s="89"/>
      <c r="EW109" s="89"/>
      <c r="EX109" s="89"/>
      <c r="EY109" s="89"/>
      <c r="EZ109" s="89"/>
      <c r="FA109" s="89"/>
      <c r="FB109" s="89"/>
      <c r="FC109" s="89"/>
      <c r="FD109" s="89"/>
      <c r="FE109" s="89"/>
      <c r="FF109" s="89"/>
      <c r="FG109" s="89"/>
      <c r="FH109" s="89"/>
      <c r="FI109" s="89"/>
      <c r="FJ109" s="89"/>
      <c r="FK109" s="89"/>
      <c r="FL109" s="89"/>
      <c r="FM109" s="89"/>
      <c r="FN109" s="89"/>
      <c r="FO109" s="89"/>
      <c r="FP109" s="89"/>
      <c r="FQ109" s="89"/>
      <c r="FR109" s="89"/>
      <c r="FS109" s="89"/>
      <c r="FT109" s="89"/>
      <c r="FU109" s="89"/>
      <c r="FV109" s="89"/>
      <c r="FW109" s="89"/>
      <c r="FX109" s="89"/>
      <c r="FY109" s="89"/>
      <c r="FZ109" s="89"/>
      <c r="GA109" s="89"/>
      <c r="GB109" s="89"/>
      <c r="GC109" s="89"/>
      <c r="GD109" s="89"/>
      <c r="GE109" s="89"/>
      <c r="GF109" s="89"/>
      <c r="GG109" s="89"/>
      <c r="GH109" s="89"/>
      <c r="GI109" s="89"/>
      <c r="GJ109" s="89"/>
      <c r="GK109" s="89"/>
      <c r="GL109" s="89"/>
      <c r="GM109" s="89"/>
      <c r="GN109" s="89"/>
      <c r="GO109" s="89"/>
      <c r="GP109" s="89"/>
      <c r="GQ109" s="89"/>
      <c r="GR109" s="89"/>
      <c r="GS109" s="89"/>
      <c r="GT109" s="89"/>
      <c r="GU109" s="89"/>
      <c r="GV109" s="89"/>
      <c r="GW109" s="89"/>
      <c r="GX109" s="89"/>
      <c r="GY109" s="89"/>
      <c r="GZ109" s="89"/>
      <c r="HA109" s="89"/>
      <c r="HB109" s="89"/>
      <c r="HC109" s="89"/>
      <c r="HD109" s="89"/>
      <c r="HE109" s="89"/>
      <c r="HF109" s="89"/>
      <c r="HG109" s="89"/>
      <c r="HH109" s="89"/>
      <c r="HI109" s="89"/>
      <c r="HJ109" s="89"/>
      <c r="HK109" s="89"/>
      <c r="HL109" s="89"/>
      <c r="HM109" s="89"/>
      <c r="HN109" s="89"/>
      <c r="HO109" s="89"/>
      <c r="HP109" s="89"/>
      <c r="HQ109" s="89"/>
      <c r="HR109" s="89"/>
      <c r="HS109" s="89"/>
      <c r="HT109" s="89"/>
      <c r="HU109" s="89"/>
      <c r="HV109" s="89"/>
      <c r="HW109" s="89"/>
      <c r="HX109" s="89"/>
      <c r="HY109" s="89"/>
      <c r="HZ109" s="89"/>
      <c r="IA109" s="89"/>
      <c r="IB109" s="89"/>
      <c r="IC109" s="89"/>
      <c r="ID109" s="89"/>
      <c r="IE109" s="89"/>
      <c r="IF109" s="89"/>
      <c r="IG109" s="89"/>
      <c r="IH109" s="89"/>
      <c r="II109" s="89"/>
      <c r="IJ109" s="89"/>
      <c r="IK109" s="89"/>
      <c r="IL109" s="89"/>
      <c r="IM109" s="89"/>
      <c r="IN109" s="89"/>
      <c r="IO109" s="89"/>
      <c r="IP109" s="89"/>
      <c r="IQ109" s="89"/>
      <c r="IR109" s="89"/>
      <c r="IS109" s="89"/>
      <c r="IT109" s="89"/>
      <c r="IU109" s="89"/>
      <c r="IV109" s="191"/>
      <c r="IW109" s="21"/>
      <c r="IX109" s="21"/>
      <c r="IY109" s="21"/>
      <c r="IZ109" s="21"/>
      <c r="JA109" s="21"/>
    </row>
    <row r="110" ht="13.8" customHeight="1" spans="1:261" s="190" customFormat="1" x14ac:dyDescent="0.25">
      <c r="A110" s="89"/>
      <c r="B110" s="90"/>
      <c r="C110" s="91"/>
      <c r="D110" s="89"/>
      <c r="E110" s="92"/>
      <c r="F110" s="91"/>
      <c r="G110" s="91"/>
      <c r="H110" s="91"/>
      <c r="I110" s="91"/>
      <c r="J110" s="91"/>
      <c r="K110" s="91"/>
      <c r="L110" s="91"/>
      <c r="M110" s="92"/>
      <c r="N110" s="91"/>
      <c r="O110" s="92"/>
      <c r="P110" s="92"/>
      <c r="Q110" s="91"/>
      <c r="R110" s="91"/>
      <c r="S110" s="91"/>
      <c r="T110" s="91"/>
      <c r="U110" s="91"/>
      <c r="V110" s="91"/>
      <c r="W110" s="91"/>
      <c r="X110" s="91"/>
      <c r="Y110" s="93"/>
      <c r="Z110" s="91"/>
      <c r="AA110" s="91"/>
      <c r="AB110" s="91"/>
      <c r="AC110" s="91"/>
      <c r="AD110" s="94"/>
      <c r="AE110" s="89"/>
      <c r="AF110" s="89"/>
      <c r="AG110" s="89"/>
      <c r="AH110" s="89"/>
      <c r="AI110" s="89"/>
      <c r="AJ110" s="89"/>
      <c r="AK110" s="89"/>
      <c r="AL110" s="89"/>
      <c r="AM110" s="89"/>
      <c r="AN110" s="89"/>
      <c r="AO110" s="89"/>
      <c r="AP110" s="95"/>
      <c r="AQ110" s="95"/>
      <c r="AR110" s="95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/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BV110" s="89"/>
      <c r="BW110" s="89"/>
      <c r="BX110" s="89"/>
      <c r="BY110" s="89"/>
      <c r="BZ110" s="89"/>
      <c r="CA110" s="89"/>
      <c r="CB110" s="89"/>
      <c r="CC110" s="89"/>
      <c r="CD110" s="89"/>
      <c r="CE110" s="89"/>
      <c r="CF110" s="89"/>
      <c r="CG110" s="89"/>
      <c r="CH110" s="89"/>
      <c r="CI110" s="89"/>
      <c r="CJ110" s="89"/>
      <c r="CK110" s="89"/>
      <c r="CL110" s="89"/>
      <c r="CM110" s="89"/>
      <c r="CN110" s="89"/>
      <c r="CO110" s="89"/>
      <c r="CP110" s="89"/>
      <c r="CQ110" s="89"/>
      <c r="CR110" s="89"/>
      <c r="CS110" s="89"/>
      <c r="CT110" s="89"/>
      <c r="CU110" s="89"/>
      <c r="CV110" s="89"/>
      <c r="CW110" s="89"/>
      <c r="CX110" s="89"/>
      <c r="CY110" s="89"/>
      <c r="CZ110" s="89"/>
      <c r="DA110" s="89"/>
      <c r="DB110" s="89"/>
      <c r="DC110" s="89"/>
      <c r="DD110" s="89"/>
      <c r="DE110" s="89"/>
      <c r="DF110" s="89"/>
      <c r="DG110" s="89"/>
      <c r="DH110" s="89"/>
      <c r="DI110" s="89"/>
      <c r="DJ110" s="89"/>
      <c r="DK110" s="89"/>
      <c r="DL110" s="89"/>
      <c r="DM110" s="89"/>
      <c r="DN110" s="89"/>
      <c r="DO110" s="89"/>
      <c r="DP110" s="89"/>
      <c r="DQ110" s="89"/>
      <c r="DR110" s="89"/>
      <c r="DS110" s="89"/>
      <c r="DT110" s="89"/>
      <c r="DU110" s="89"/>
      <c r="DV110" s="89"/>
      <c r="DW110" s="89"/>
      <c r="DX110" s="89"/>
      <c r="DY110" s="89"/>
      <c r="DZ110" s="89"/>
      <c r="EA110" s="89"/>
      <c r="EB110" s="89"/>
      <c r="EC110" s="89"/>
      <c r="ED110" s="89"/>
      <c r="EE110" s="89"/>
      <c r="EF110" s="89"/>
      <c r="EG110" s="89"/>
      <c r="EH110" s="89"/>
      <c r="EI110" s="89"/>
      <c r="EJ110" s="89"/>
      <c r="EK110" s="89"/>
      <c r="EL110" s="89"/>
      <c r="EM110" s="89"/>
      <c r="EN110" s="89"/>
      <c r="EO110" s="89"/>
      <c r="EP110" s="89"/>
      <c r="EQ110" s="89"/>
      <c r="ER110" s="89"/>
      <c r="ES110" s="89"/>
      <c r="ET110" s="89"/>
      <c r="EU110" s="89"/>
      <c r="EV110" s="89"/>
      <c r="EW110" s="89"/>
      <c r="EX110" s="89"/>
      <c r="EY110" s="89"/>
      <c r="EZ110" s="89"/>
      <c r="FA110" s="89"/>
      <c r="FB110" s="89"/>
      <c r="FC110" s="89"/>
      <c r="FD110" s="89"/>
      <c r="FE110" s="89"/>
      <c r="FF110" s="89"/>
      <c r="FG110" s="89"/>
      <c r="FH110" s="89"/>
      <c r="FI110" s="89"/>
      <c r="FJ110" s="89"/>
      <c r="FK110" s="89"/>
      <c r="FL110" s="89"/>
      <c r="FM110" s="89"/>
      <c r="FN110" s="89"/>
      <c r="FO110" s="89"/>
      <c r="FP110" s="89"/>
      <c r="FQ110" s="89"/>
      <c r="FR110" s="89"/>
      <c r="FS110" s="89"/>
      <c r="FT110" s="89"/>
      <c r="FU110" s="89"/>
      <c r="FV110" s="89"/>
      <c r="FW110" s="89"/>
      <c r="FX110" s="89"/>
      <c r="FY110" s="89"/>
      <c r="FZ110" s="89"/>
      <c r="GA110" s="89"/>
      <c r="GB110" s="89"/>
      <c r="GC110" s="89"/>
      <c r="GD110" s="89"/>
      <c r="GE110" s="89"/>
      <c r="GF110" s="89"/>
      <c r="GG110" s="89"/>
      <c r="GH110" s="89"/>
      <c r="GI110" s="89"/>
      <c r="GJ110" s="89"/>
      <c r="GK110" s="89"/>
      <c r="GL110" s="89"/>
      <c r="GM110" s="89"/>
      <c r="GN110" s="89"/>
      <c r="GO110" s="89"/>
      <c r="GP110" s="89"/>
      <c r="GQ110" s="89"/>
      <c r="GR110" s="89"/>
      <c r="GS110" s="89"/>
      <c r="GT110" s="89"/>
      <c r="GU110" s="89"/>
      <c r="GV110" s="89"/>
      <c r="GW110" s="89"/>
      <c r="GX110" s="89"/>
      <c r="GY110" s="89"/>
      <c r="GZ110" s="89"/>
      <c r="HA110" s="89"/>
      <c r="HB110" s="89"/>
      <c r="HC110" s="89"/>
      <c r="HD110" s="89"/>
      <c r="HE110" s="89"/>
      <c r="HF110" s="89"/>
      <c r="HG110" s="89"/>
      <c r="HH110" s="89"/>
      <c r="HI110" s="89"/>
      <c r="HJ110" s="89"/>
      <c r="HK110" s="89"/>
      <c r="HL110" s="89"/>
      <c r="HM110" s="89"/>
      <c r="HN110" s="89"/>
      <c r="HO110" s="89"/>
      <c r="HP110" s="89"/>
      <c r="HQ110" s="89"/>
      <c r="HR110" s="89"/>
      <c r="HS110" s="89"/>
      <c r="HT110" s="89"/>
      <c r="HU110" s="89"/>
      <c r="HV110" s="89"/>
      <c r="HW110" s="89"/>
      <c r="HX110" s="89"/>
      <c r="HY110" s="89"/>
      <c r="HZ110" s="89"/>
      <c r="IA110" s="89"/>
      <c r="IB110" s="89"/>
      <c r="IC110" s="89"/>
      <c r="ID110" s="89"/>
      <c r="IE110" s="89"/>
      <c r="IF110" s="89"/>
      <c r="IG110" s="89"/>
      <c r="IH110" s="89"/>
      <c r="II110" s="89"/>
      <c r="IJ110" s="89"/>
      <c r="IK110" s="89"/>
      <c r="IL110" s="89"/>
      <c r="IM110" s="89"/>
      <c r="IN110" s="89"/>
      <c r="IO110" s="89"/>
      <c r="IP110" s="89"/>
      <c r="IQ110" s="89"/>
      <c r="IR110" s="89"/>
      <c r="IS110" s="89"/>
      <c r="IT110" s="89"/>
      <c r="IU110" s="89"/>
      <c r="IV110" s="191"/>
      <c r="IW110" s="21"/>
      <c r="IX110" s="21"/>
      <c r="IY110" s="21"/>
      <c r="IZ110" s="21"/>
      <c r="JA110" s="21"/>
    </row>
    <row r="111" ht="13.8" customHeight="1" spans="1:261" s="191" customFormat="1" x14ac:dyDescent="0.25">
      <c r="A111" s="89"/>
      <c r="B111" s="90"/>
      <c r="C111" s="91"/>
      <c r="D111" s="89"/>
      <c r="E111" s="92"/>
      <c r="F111" s="91"/>
      <c r="G111" s="91"/>
      <c r="H111" s="91"/>
      <c r="I111" s="91"/>
      <c r="J111" s="91"/>
      <c r="K111" s="91"/>
      <c r="L111" s="91"/>
      <c r="M111" s="92"/>
      <c r="N111" s="91"/>
      <c r="O111" s="92"/>
      <c r="P111" s="92"/>
      <c r="Q111" s="91"/>
      <c r="R111" s="91"/>
      <c r="S111" s="91"/>
      <c r="T111" s="91"/>
      <c r="U111" s="91"/>
      <c r="V111" s="91"/>
      <c r="W111" s="91"/>
      <c r="X111" s="91"/>
      <c r="Y111" s="93"/>
      <c r="Z111" s="91"/>
      <c r="AA111" s="91"/>
      <c r="AB111" s="91"/>
      <c r="AC111" s="91"/>
      <c r="AD111" s="94"/>
      <c r="AE111" s="89"/>
      <c r="AF111" s="89"/>
      <c r="AG111" s="89"/>
      <c r="AH111" s="89"/>
      <c r="AI111" s="89"/>
      <c r="AJ111" s="89"/>
      <c r="AK111" s="89"/>
      <c r="AL111" s="89"/>
      <c r="AM111" s="89"/>
      <c r="AN111" s="89"/>
      <c r="AO111" s="89"/>
      <c r="AP111" s="95"/>
      <c r="AQ111" s="95"/>
      <c r="AR111" s="95"/>
      <c r="AS111" s="89"/>
      <c r="AT111" s="89"/>
      <c r="AU111" s="89"/>
      <c r="AV111" s="89"/>
      <c r="AW111" s="89"/>
      <c r="AX111" s="89"/>
      <c r="AY111" s="89"/>
      <c r="AZ111" s="89"/>
      <c r="BA111" s="89"/>
      <c r="BB111" s="89"/>
      <c r="BC111" s="89"/>
      <c r="BD111" s="89"/>
      <c r="BE111" s="89"/>
      <c r="BF111" s="89"/>
      <c r="BG111" s="89"/>
      <c r="BH111" s="89"/>
      <c r="BI111" s="89"/>
      <c r="BJ111" s="89"/>
      <c r="BK111" s="89"/>
      <c r="BL111" s="89"/>
      <c r="BM111" s="89"/>
      <c r="BN111" s="89"/>
      <c r="BO111" s="89"/>
      <c r="BP111" s="89"/>
      <c r="BQ111" s="89"/>
      <c r="BR111" s="89"/>
      <c r="BS111" s="89"/>
      <c r="BT111" s="89"/>
      <c r="BU111" s="89"/>
      <c r="BV111" s="89"/>
      <c r="BW111" s="89"/>
      <c r="BX111" s="89"/>
      <c r="BY111" s="89"/>
      <c r="BZ111" s="89"/>
      <c r="CA111" s="89"/>
      <c r="CB111" s="89"/>
      <c r="CC111" s="89"/>
      <c r="CD111" s="89"/>
      <c r="CE111" s="89"/>
      <c r="CF111" s="89"/>
      <c r="CG111" s="89"/>
      <c r="CH111" s="89"/>
      <c r="CI111" s="89"/>
      <c r="CJ111" s="89"/>
      <c r="CK111" s="89"/>
      <c r="CL111" s="89"/>
      <c r="CM111" s="89"/>
      <c r="CN111" s="89"/>
      <c r="CO111" s="89"/>
      <c r="CP111" s="89"/>
      <c r="CQ111" s="89"/>
      <c r="CR111" s="89"/>
      <c r="CS111" s="89"/>
      <c r="CT111" s="89"/>
      <c r="CU111" s="89"/>
      <c r="CV111" s="89"/>
      <c r="CW111" s="89"/>
      <c r="CX111" s="89"/>
      <c r="CY111" s="89"/>
      <c r="CZ111" s="89"/>
      <c r="DA111" s="89"/>
      <c r="DB111" s="89"/>
      <c r="DC111" s="89"/>
      <c r="DD111" s="89"/>
      <c r="DE111" s="89"/>
      <c r="DF111" s="89"/>
      <c r="DG111" s="89"/>
      <c r="DH111" s="89"/>
      <c r="DI111" s="89"/>
      <c r="DJ111" s="89"/>
      <c r="DK111" s="89"/>
      <c r="DL111" s="89"/>
      <c r="DM111" s="89"/>
      <c r="DN111" s="89"/>
      <c r="DO111" s="89"/>
      <c r="DP111" s="89"/>
      <c r="DQ111" s="89"/>
      <c r="DR111" s="89"/>
      <c r="DS111" s="89"/>
      <c r="DT111" s="89"/>
      <c r="DU111" s="89"/>
      <c r="DV111" s="89"/>
      <c r="DW111" s="89"/>
      <c r="DX111" s="89"/>
      <c r="DY111" s="89"/>
      <c r="DZ111" s="89"/>
      <c r="EA111" s="89"/>
      <c r="EB111" s="89"/>
      <c r="EC111" s="89"/>
      <c r="ED111" s="89"/>
      <c r="EE111" s="89"/>
      <c r="EF111" s="89"/>
      <c r="EG111" s="89"/>
      <c r="EH111" s="89"/>
      <c r="EI111" s="89"/>
      <c r="EJ111" s="89"/>
      <c r="EK111" s="89"/>
      <c r="EL111" s="89"/>
      <c r="EM111" s="89"/>
      <c r="EN111" s="89"/>
      <c r="EO111" s="89"/>
      <c r="EP111" s="89"/>
      <c r="EQ111" s="89"/>
      <c r="ER111" s="89"/>
      <c r="ES111" s="89"/>
      <c r="ET111" s="89"/>
      <c r="EU111" s="89"/>
      <c r="EV111" s="89"/>
      <c r="EW111" s="89"/>
      <c r="EX111" s="89"/>
      <c r="EY111" s="89"/>
      <c r="EZ111" s="89"/>
      <c r="FA111" s="89"/>
      <c r="FB111" s="89"/>
      <c r="FC111" s="89"/>
      <c r="FD111" s="89"/>
      <c r="FE111" s="89"/>
      <c r="FF111" s="89"/>
      <c r="FG111" s="89"/>
      <c r="FH111" s="89"/>
      <c r="FI111" s="89"/>
      <c r="FJ111" s="89"/>
      <c r="FK111" s="89"/>
      <c r="FL111" s="89"/>
      <c r="FM111" s="89"/>
      <c r="FN111" s="89"/>
      <c r="FO111" s="89"/>
      <c r="FP111" s="89"/>
      <c r="FQ111" s="89"/>
      <c r="FR111" s="89"/>
      <c r="FS111" s="89"/>
      <c r="FT111" s="89"/>
      <c r="FU111" s="89"/>
      <c r="FV111" s="89"/>
      <c r="FW111" s="89"/>
      <c r="FX111" s="89"/>
      <c r="FY111" s="89"/>
      <c r="FZ111" s="89"/>
      <c r="GA111" s="89"/>
      <c r="GB111" s="89"/>
      <c r="GC111" s="89"/>
      <c r="GD111" s="89"/>
      <c r="GE111" s="89"/>
      <c r="GF111" s="89"/>
      <c r="GG111" s="89"/>
      <c r="GH111" s="89"/>
      <c r="GI111" s="89"/>
      <c r="GJ111" s="89"/>
      <c r="GK111" s="89"/>
      <c r="GL111" s="89"/>
      <c r="GM111" s="89"/>
      <c r="GN111" s="89"/>
      <c r="GO111" s="89"/>
      <c r="GP111" s="89"/>
      <c r="GQ111" s="89"/>
      <c r="GR111" s="89"/>
      <c r="GS111" s="89"/>
      <c r="GT111" s="89"/>
      <c r="GU111" s="89"/>
      <c r="GV111" s="89"/>
      <c r="GW111" s="89"/>
      <c r="GX111" s="89"/>
      <c r="GY111" s="89"/>
      <c r="GZ111" s="89"/>
      <c r="HA111" s="89"/>
      <c r="HB111" s="89"/>
      <c r="HC111" s="89"/>
      <c r="HD111" s="89"/>
      <c r="HE111" s="89"/>
      <c r="HF111" s="89"/>
      <c r="HG111" s="89"/>
      <c r="HH111" s="89"/>
      <c r="HI111" s="89"/>
      <c r="HJ111" s="89"/>
      <c r="HK111" s="89"/>
      <c r="HL111" s="89"/>
      <c r="HM111" s="89"/>
      <c r="HN111" s="89"/>
      <c r="HO111" s="89"/>
      <c r="HP111" s="89"/>
      <c r="HQ111" s="89"/>
      <c r="HR111" s="89"/>
      <c r="HS111" s="89"/>
      <c r="HT111" s="89"/>
      <c r="HU111" s="89"/>
      <c r="HV111" s="89"/>
      <c r="HW111" s="89"/>
      <c r="HX111" s="89"/>
      <c r="HY111" s="89"/>
      <c r="HZ111" s="89"/>
      <c r="IA111" s="89"/>
      <c r="IB111" s="89"/>
      <c r="IC111" s="89"/>
      <c r="ID111" s="89"/>
      <c r="IE111" s="89"/>
      <c r="IF111" s="89"/>
      <c r="IG111" s="89"/>
      <c r="IH111" s="89"/>
      <c r="II111" s="89"/>
      <c r="IJ111" s="89"/>
      <c r="IK111" s="89"/>
      <c r="IL111" s="89"/>
      <c r="IM111" s="89"/>
      <c r="IN111" s="89"/>
      <c r="IO111" s="89"/>
      <c r="IP111" s="89"/>
      <c r="IQ111" s="89"/>
      <c r="IR111" s="89"/>
      <c r="IS111" s="89"/>
      <c r="IT111" s="89"/>
      <c r="IU111" s="89"/>
      <c r="IW111" s="21"/>
      <c r="IX111" s="21"/>
      <c r="IY111" s="21"/>
      <c r="IZ111" s="21"/>
      <c r="JA111" s="21"/>
    </row>
    <row r="112" ht="13.8" customHeight="1" spans="1:261" s="191" customFormat="1" x14ac:dyDescent="0.25">
      <c r="A112" s="89"/>
      <c r="B112" s="90"/>
      <c r="C112" s="91"/>
      <c r="D112" s="89"/>
      <c r="E112" s="92"/>
      <c r="F112" s="91"/>
      <c r="G112" s="91"/>
      <c r="H112" s="91"/>
      <c r="I112" s="91"/>
      <c r="J112" s="91"/>
      <c r="K112" s="91"/>
      <c r="L112" s="91"/>
      <c r="M112" s="92"/>
      <c r="N112" s="91"/>
      <c r="O112" s="92"/>
      <c r="P112" s="92"/>
      <c r="Q112" s="91"/>
      <c r="R112" s="91"/>
      <c r="S112" s="91"/>
      <c r="T112" s="91"/>
      <c r="U112" s="91"/>
      <c r="V112" s="91"/>
      <c r="W112" s="91"/>
      <c r="X112" s="91"/>
      <c r="Y112" s="93"/>
      <c r="Z112" s="91"/>
      <c r="AA112" s="91"/>
      <c r="AB112" s="91"/>
      <c r="AC112" s="91"/>
      <c r="AD112" s="94"/>
      <c r="AE112" s="89"/>
      <c r="AF112" s="89"/>
      <c r="AG112" s="89"/>
      <c r="AH112" s="89"/>
      <c r="AI112" s="89"/>
      <c r="AJ112" s="89"/>
      <c r="AK112" s="89"/>
      <c r="AL112" s="89"/>
      <c r="AM112" s="89"/>
      <c r="AN112" s="89"/>
      <c r="AO112" s="89"/>
      <c r="AP112" s="95"/>
      <c r="AQ112" s="95"/>
      <c r="AR112" s="95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BV112" s="89"/>
      <c r="BW112" s="89"/>
      <c r="BX112" s="89"/>
      <c r="BY112" s="89"/>
      <c r="BZ112" s="89"/>
      <c r="CA112" s="89"/>
      <c r="CB112" s="89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  <c r="CU112" s="89"/>
      <c r="CV112" s="89"/>
      <c r="CW112" s="89"/>
      <c r="CX112" s="89"/>
      <c r="CY112" s="89"/>
      <c r="CZ112" s="89"/>
      <c r="DA112" s="89"/>
      <c r="DB112" s="89"/>
      <c r="DC112" s="89"/>
      <c r="DD112" s="89"/>
      <c r="DE112" s="89"/>
      <c r="DF112" s="89"/>
      <c r="DG112" s="89"/>
      <c r="DH112" s="89"/>
      <c r="DI112" s="89"/>
      <c r="DJ112" s="89"/>
      <c r="DK112" s="89"/>
      <c r="DL112" s="89"/>
      <c r="DM112" s="89"/>
      <c r="DN112" s="89"/>
      <c r="DO112" s="89"/>
      <c r="DP112" s="89"/>
      <c r="DQ112" s="89"/>
      <c r="DR112" s="89"/>
      <c r="DS112" s="89"/>
      <c r="DT112" s="89"/>
      <c r="DU112" s="89"/>
      <c r="DV112" s="89"/>
      <c r="DW112" s="89"/>
      <c r="DX112" s="89"/>
      <c r="DY112" s="89"/>
      <c r="DZ112" s="89"/>
      <c r="EA112" s="89"/>
      <c r="EB112" s="89"/>
      <c r="EC112" s="89"/>
      <c r="ED112" s="89"/>
      <c r="EE112" s="89"/>
      <c r="EF112" s="89"/>
      <c r="EG112" s="89"/>
      <c r="EH112" s="89"/>
      <c r="EI112" s="89"/>
      <c r="EJ112" s="89"/>
      <c r="EK112" s="89"/>
      <c r="EL112" s="89"/>
      <c r="EM112" s="89"/>
      <c r="EN112" s="89"/>
      <c r="EO112" s="89"/>
      <c r="EP112" s="89"/>
      <c r="EQ112" s="89"/>
      <c r="ER112" s="89"/>
      <c r="ES112" s="89"/>
      <c r="ET112" s="89"/>
      <c r="EU112" s="89"/>
      <c r="EV112" s="89"/>
      <c r="EW112" s="89"/>
      <c r="EX112" s="89"/>
      <c r="EY112" s="89"/>
      <c r="EZ112" s="89"/>
      <c r="FA112" s="89"/>
      <c r="FB112" s="89"/>
      <c r="FC112" s="89"/>
      <c r="FD112" s="89"/>
      <c r="FE112" s="89"/>
      <c r="FF112" s="89"/>
      <c r="FG112" s="89"/>
      <c r="FH112" s="89"/>
      <c r="FI112" s="89"/>
      <c r="FJ112" s="89"/>
      <c r="FK112" s="89"/>
      <c r="FL112" s="89"/>
      <c r="FM112" s="89"/>
      <c r="FN112" s="89"/>
      <c r="FO112" s="89"/>
      <c r="FP112" s="89"/>
      <c r="FQ112" s="89"/>
      <c r="FR112" s="89"/>
      <c r="FS112" s="89"/>
      <c r="FT112" s="89"/>
      <c r="FU112" s="89"/>
      <c r="FV112" s="89"/>
      <c r="FW112" s="89"/>
      <c r="FX112" s="89"/>
      <c r="FY112" s="89"/>
      <c r="FZ112" s="89"/>
      <c r="GA112" s="89"/>
      <c r="GB112" s="89"/>
      <c r="GC112" s="89"/>
      <c r="GD112" s="89"/>
      <c r="GE112" s="89"/>
      <c r="GF112" s="89"/>
      <c r="GG112" s="89"/>
      <c r="GH112" s="89"/>
      <c r="GI112" s="89"/>
      <c r="GJ112" s="89"/>
      <c r="GK112" s="89"/>
      <c r="GL112" s="89"/>
      <c r="GM112" s="89"/>
      <c r="GN112" s="89"/>
      <c r="GO112" s="89"/>
      <c r="GP112" s="89"/>
      <c r="GQ112" s="89"/>
      <c r="GR112" s="89"/>
      <c r="GS112" s="89"/>
      <c r="GT112" s="89"/>
      <c r="GU112" s="89"/>
      <c r="GV112" s="89"/>
      <c r="GW112" s="89"/>
      <c r="GX112" s="89"/>
      <c r="GY112" s="89"/>
      <c r="GZ112" s="89"/>
      <c r="HA112" s="89"/>
      <c r="HB112" s="89"/>
      <c r="HC112" s="89"/>
      <c r="HD112" s="89"/>
      <c r="HE112" s="89"/>
      <c r="HF112" s="89"/>
      <c r="HG112" s="89"/>
      <c r="HH112" s="89"/>
      <c r="HI112" s="89"/>
      <c r="HJ112" s="89"/>
      <c r="HK112" s="89"/>
      <c r="HL112" s="89"/>
      <c r="HM112" s="89"/>
      <c r="HN112" s="89"/>
      <c r="HO112" s="89"/>
      <c r="HP112" s="89"/>
      <c r="HQ112" s="89"/>
      <c r="HR112" s="89"/>
      <c r="HS112" s="89"/>
      <c r="HT112" s="89"/>
      <c r="HU112" s="89"/>
      <c r="HV112" s="89"/>
      <c r="HW112" s="89"/>
      <c r="HX112" s="89"/>
      <c r="HY112" s="89"/>
      <c r="HZ112" s="89"/>
      <c r="IA112" s="89"/>
      <c r="IB112" s="89"/>
      <c r="IC112" s="89"/>
      <c r="ID112" s="89"/>
      <c r="IE112" s="89"/>
      <c r="IF112" s="89"/>
      <c r="IG112" s="89"/>
      <c r="IH112" s="89"/>
      <c r="II112" s="89"/>
      <c r="IJ112" s="89"/>
      <c r="IK112" s="89"/>
      <c r="IL112" s="89"/>
      <c r="IM112" s="89"/>
      <c r="IN112" s="89"/>
      <c r="IO112" s="89"/>
      <c r="IP112" s="89"/>
      <c r="IQ112" s="89"/>
      <c r="IR112" s="89"/>
      <c r="IS112" s="89"/>
      <c r="IT112" s="89"/>
      <c r="IU112" s="89"/>
      <c r="IW112" s="21"/>
      <c r="IX112" s="21"/>
      <c r="IY112" s="21"/>
      <c r="IZ112" s="21"/>
      <c r="JA112" s="21"/>
    </row>
    <row r="113" ht="13.8" customHeight="1" spans="1:261" s="194" customFormat="1" x14ac:dyDescent="0.25">
      <c r="A113" s="89"/>
      <c r="B113" s="90"/>
      <c r="C113" s="91"/>
      <c r="D113" s="89"/>
      <c r="E113" s="92"/>
      <c r="F113" s="91"/>
      <c r="G113" s="91"/>
      <c r="H113" s="91"/>
      <c r="I113" s="91"/>
      <c r="J113" s="91"/>
      <c r="K113" s="91"/>
      <c r="L113" s="91"/>
      <c r="M113" s="92"/>
      <c r="N113" s="91"/>
      <c r="O113" s="92"/>
      <c r="P113" s="92"/>
      <c r="Q113" s="91"/>
      <c r="R113" s="91"/>
      <c r="S113" s="91"/>
      <c r="T113" s="91"/>
      <c r="U113" s="91"/>
      <c r="V113" s="91"/>
      <c r="W113" s="91"/>
      <c r="X113" s="91"/>
      <c r="Y113" s="93"/>
      <c r="Z113" s="91"/>
      <c r="AA113" s="91"/>
      <c r="AB113" s="91"/>
      <c r="AC113" s="91"/>
      <c r="AD113" s="94"/>
      <c r="AE113" s="89"/>
      <c r="AF113" s="89"/>
      <c r="AG113" s="89"/>
      <c r="AH113" s="89"/>
      <c r="AI113" s="89"/>
      <c r="AJ113" s="89"/>
      <c r="AK113" s="89"/>
      <c r="AL113" s="89"/>
      <c r="AM113" s="89"/>
      <c r="AN113" s="89"/>
      <c r="AO113" s="89"/>
      <c r="AP113" s="95"/>
      <c r="AQ113" s="95"/>
      <c r="AR113" s="95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BV113" s="89"/>
      <c r="BW113" s="89"/>
      <c r="BX113" s="89"/>
      <c r="BY113" s="89"/>
      <c r="BZ113" s="89"/>
      <c r="CA113" s="89"/>
      <c r="CB113" s="89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  <c r="CU113" s="89"/>
      <c r="CV113" s="89"/>
      <c r="CW113" s="89"/>
      <c r="CX113" s="89"/>
      <c r="CY113" s="89"/>
      <c r="CZ113" s="89"/>
      <c r="DA113" s="89"/>
      <c r="DB113" s="89"/>
      <c r="DC113" s="89"/>
      <c r="DD113" s="89"/>
      <c r="DE113" s="89"/>
      <c r="DF113" s="89"/>
      <c r="DG113" s="89"/>
      <c r="DH113" s="89"/>
      <c r="DI113" s="89"/>
      <c r="DJ113" s="89"/>
      <c r="DK113" s="89"/>
      <c r="DL113" s="89"/>
      <c r="DM113" s="89"/>
      <c r="DN113" s="89"/>
      <c r="DO113" s="89"/>
      <c r="DP113" s="89"/>
      <c r="DQ113" s="89"/>
      <c r="DR113" s="89"/>
      <c r="DS113" s="89"/>
      <c r="DT113" s="89"/>
      <c r="DU113" s="89"/>
      <c r="DV113" s="89"/>
      <c r="DW113" s="89"/>
      <c r="DX113" s="89"/>
      <c r="DY113" s="89"/>
      <c r="DZ113" s="89"/>
      <c r="EA113" s="89"/>
      <c r="EB113" s="89"/>
      <c r="EC113" s="89"/>
      <c r="ED113" s="89"/>
      <c r="EE113" s="89"/>
      <c r="EF113" s="89"/>
      <c r="EG113" s="89"/>
      <c r="EH113" s="89"/>
      <c r="EI113" s="89"/>
      <c r="EJ113" s="89"/>
      <c r="EK113" s="89"/>
      <c r="EL113" s="89"/>
      <c r="EM113" s="89"/>
      <c r="EN113" s="89"/>
      <c r="EO113" s="89"/>
      <c r="EP113" s="89"/>
      <c r="EQ113" s="89"/>
      <c r="ER113" s="89"/>
      <c r="ES113" s="89"/>
      <c r="ET113" s="89"/>
      <c r="EU113" s="89"/>
      <c r="EV113" s="89"/>
      <c r="EW113" s="89"/>
      <c r="EX113" s="89"/>
      <c r="EY113" s="89"/>
      <c r="EZ113" s="89"/>
      <c r="FA113" s="89"/>
      <c r="FB113" s="89"/>
      <c r="FC113" s="89"/>
      <c r="FD113" s="89"/>
      <c r="FE113" s="89"/>
      <c r="FF113" s="89"/>
      <c r="FG113" s="89"/>
      <c r="FH113" s="89"/>
      <c r="FI113" s="89"/>
      <c r="FJ113" s="89"/>
      <c r="FK113" s="89"/>
      <c r="FL113" s="89"/>
      <c r="FM113" s="89"/>
      <c r="FN113" s="89"/>
      <c r="FO113" s="89"/>
      <c r="FP113" s="89"/>
      <c r="FQ113" s="89"/>
      <c r="FR113" s="89"/>
      <c r="FS113" s="89"/>
      <c r="FT113" s="89"/>
      <c r="FU113" s="89"/>
      <c r="FV113" s="89"/>
      <c r="FW113" s="89"/>
      <c r="FX113" s="89"/>
      <c r="FY113" s="89"/>
      <c r="FZ113" s="89"/>
      <c r="GA113" s="89"/>
      <c r="GB113" s="89"/>
      <c r="GC113" s="89"/>
      <c r="GD113" s="89"/>
      <c r="GE113" s="89"/>
      <c r="GF113" s="89"/>
      <c r="GG113" s="89"/>
      <c r="GH113" s="89"/>
      <c r="GI113" s="89"/>
      <c r="GJ113" s="89"/>
      <c r="GK113" s="89"/>
      <c r="GL113" s="89"/>
      <c r="GM113" s="89"/>
      <c r="GN113" s="89"/>
      <c r="GO113" s="89"/>
      <c r="GP113" s="89"/>
      <c r="GQ113" s="89"/>
      <c r="GR113" s="89"/>
      <c r="GS113" s="89"/>
      <c r="GT113" s="89"/>
      <c r="GU113" s="89"/>
      <c r="GV113" s="89"/>
      <c r="GW113" s="89"/>
      <c r="GX113" s="89"/>
      <c r="GY113" s="89"/>
      <c r="GZ113" s="89"/>
      <c r="HA113" s="89"/>
      <c r="HB113" s="89"/>
      <c r="HC113" s="89"/>
      <c r="HD113" s="89"/>
      <c r="HE113" s="89"/>
      <c r="HF113" s="89"/>
      <c r="HG113" s="89"/>
      <c r="HH113" s="89"/>
      <c r="HI113" s="89"/>
      <c r="HJ113" s="89"/>
      <c r="HK113" s="89"/>
      <c r="HL113" s="89"/>
      <c r="HM113" s="89"/>
      <c r="HN113" s="89"/>
      <c r="HO113" s="89"/>
      <c r="HP113" s="89"/>
      <c r="HQ113" s="89"/>
      <c r="HR113" s="89"/>
      <c r="HS113" s="89"/>
      <c r="HT113" s="89"/>
      <c r="HU113" s="89"/>
      <c r="HV113" s="89"/>
      <c r="HW113" s="89"/>
      <c r="HX113" s="89"/>
      <c r="HY113" s="89"/>
      <c r="HZ113" s="89"/>
      <c r="IA113" s="89"/>
      <c r="IB113" s="89"/>
      <c r="IC113" s="89"/>
      <c r="ID113" s="89"/>
      <c r="IE113" s="89"/>
      <c r="IF113" s="89"/>
      <c r="IG113" s="89"/>
      <c r="IH113" s="89"/>
      <c r="II113" s="89"/>
      <c r="IJ113" s="89"/>
      <c r="IK113" s="89"/>
      <c r="IL113" s="89"/>
      <c r="IM113" s="89"/>
      <c r="IN113" s="89"/>
      <c r="IO113" s="89"/>
      <c r="IP113" s="89"/>
      <c r="IQ113" s="89"/>
      <c r="IR113" s="89"/>
      <c r="IS113" s="89"/>
      <c r="IT113" s="89"/>
      <c r="IU113" s="89"/>
      <c r="IV113" s="191"/>
      <c r="IW113" s="21"/>
      <c r="IX113" s="21"/>
      <c r="IY113" s="21"/>
      <c r="IZ113" s="21"/>
      <c r="JA113" s="21"/>
    </row>
    <row r="114" ht="13.8" customHeight="1" spans="1:261" s="191" customFormat="1" x14ac:dyDescent="0.25">
      <c r="A114" s="89"/>
      <c r="B114" s="90"/>
      <c r="C114" s="91"/>
      <c r="D114" s="89"/>
      <c r="E114" s="92"/>
      <c r="F114" s="91"/>
      <c r="G114" s="91"/>
      <c r="H114" s="91"/>
      <c r="I114" s="91"/>
      <c r="J114" s="91"/>
      <c r="K114" s="91"/>
      <c r="L114" s="91"/>
      <c r="M114" s="92"/>
      <c r="N114" s="91"/>
      <c r="O114" s="92"/>
      <c r="P114" s="92"/>
      <c r="Q114" s="91"/>
      <c r="R114" s="91"/>
      <c r="S114" s="91"/>
      <c r="T114" s="91"/>
      <c r="U114" s="91"/>
      <c r="V114" s="91"/>
      <c r="W114" s="91"/>
      <c r="X114" s="91"/>
      <c r="Y114" s="93"/>
      <c r="Z114" s="91"/>
      <c r="AA114" s="91"/>
      <c r="AB114" s="91"/>
      <c r="AC114" s="91"/>
      <c r="AD114" s="94"/>
      <c r="AE114" s="89"/>
      <c r="AF114" s="89"/>
      <c r="AG114" s="89"/>
      <c r="AH114" s="89"/>
      <c r="AI114" s="89"/>
      <c r="AJ114" s="89"/>
      <c r="AK114" s="89"/>
      <c r="AL114" s="89"/>
      <c r="AM114" s="89"/>
      <c r="AN114" s="89"/>
      <c r="AO114" s="89"/>
      <c r="AP114" s="95"/>
      <c r="AQ114" s="95"/>
      <c r="AR114" s="95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BV114" s="89"/>
      <c r="BW114" s="89"/>
      <c r="BX114" s="89"/>
      <c r="BY114" s="89"/>
      <c r="BZ114" s="89"/>
      <c r="CA114" s="89"/>
      <c r="CB114" s="89"/>
      <c r="CC114" s="89"/>
      <c r="CD114" s="89"/>
      <c r="CE114" s="89"/>
      <c r="CF114" s="89"/>
      <c r="CG114" s="89"/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  <c r="CU114" s="89"/>
      <c r="CV114" s="89"/>
      <c r="CW114" s="89"/>
      <c r="CX114" s="89"/>
      <c r="CY114" s="89"/>
      <c r="CZ114" s="89"/>
      <c r="DA114" s="89"/>
      <c r="DB114" s="89"/>
      <c r="DC114" s="89"/>
      <c r="DD114" s="89"/>
      <c r="DE114" s="89"/>
      <c r="DF114" s="89"/>
      <c r="DG114" s="89"/>
      <c r="DH114" s="89"/>
      <c r="DI114" s="89"/>
      <c r="DJ114" s="89"/>
      <c r="DK114" s="89"/>
      <c r="DL114" s="89"/>
      <c r="DM114" s="89"/>
      <c r="DN114" s="89"/>
      <c r="DO114" s="89"/>
      <c r="DP114" s="89"/>
      <c r="DQ114" s="89"/>
      <c r="DR114" s="89"/>
      <c r="DS114" s="89"/>
      <c r="DT114" s="89"/>
      <c r="DU114" s="89"/>
      <c r="DV114" s="89"/>
      <c r="DW114" s="89"/>
      <c r="DX114" s="89"/>
      <c r="DY114" s="89"/>
      <c r="DZ114" s="89"/>
      <c r="EA114" s="89"/>
      <c r="EB114" s="89"/>
      <c r="EC114" s="89"/>
      <c r="ED114" s="89"/>
      <c r="EE114" s="89"/>
      <c r="EF114" s="89"/>
      <c r="EG114" s="89"/>
      <c r="EH114" s="89"/>
      <c r="EI114" s="89"/>
      <c r="EJ114" s="89"/>
      <c r="EK114" s="89"/>
      <c r="EL114" s="89"/>
      <c r="EM114" s="89"/>
      <c r="EN114" s="89"/>
      <c r="EO114" s="89"/>
      <c r="EP114" s="89"/>
      <c r="EQ114" s="89"/>
      <c r="ER114" s="89"/>
      <c r="ES114" s="89"/>
      <c r="ET114" s="89"/>
      <c r="EU114" s="89"/>
      <c r="EV114" s="89"/>
      <c r="EW114" s="89"/>
      <c r="EX114" s="89"/>
      <c r="EY114" s="89"/>
      <c r="EZ114" s="89"/>
      <c r="FA114" s="89"/>
      <c r="FB114" s="89"/>
      <c r="FC114" s="89"/>
      <c r="FD114" s="89"/>
      <c r="FE114" s="89"/>
      <c r="FF114" s="89"/>
      <c r="FG114" s="89"/>
      <c r="FH114" s="89"/>
      <c r="FI114" s="89"/>
      <c r="FJ114" s="89"/>
      <c r="FK114" s="89"/>
      <c r="FL114" s="89"/>
      <c r="FM114" s="89"/>
      <c r="FN114" s="89"/>
      <c r="FO114" s="89"/>
      <c r="FP114" s="89"/>
      <c r="FQ114" s="89"/>
      <c r="FR114" s="89"/>
      <c r="FS114" s="89"/>
      <c r="FT114" s="89"/>
      <c r="FU114" s="89"/>
      <c r="FV114" s="89"/>
      <c r="FW114" s="89"/>
      <c r="FX114" s="89"/>
      <c r="FY114" s="89"/>
      <c r="FZ114" s="89"/>
      <c r="GA114" s="89"/>
      <c r="GB114" s="89"/>
      <c r="GC114" s="89"/>
      <c r="GD114" s="89"/>
      <c r="GE114" s="89"/>
      <c r="GF114" s="89"/>
      <c r="GG114" s="89"/>
      <c r="GH114" s="89"/>
      <c r="GI114" s="89"/>
      <c r="GJ114" s="89"/>
      <c r="GK114" s="89"/>
      <c r="GL114" s="89"/>
      <c r="GM114" s="89"/>
      <c r="GN114" s="89"/>
      <c r="GO114" s="89"/>
      <c r="GP114" s="89"/>
      <c r="GQ114" s="89"/>
      <c r="GR114" s="89"/>
      <c r="GS114" s="89"/>
      <c r="GT114" s="89"/>
      <c r="GU114" s="89"/>
      <c r="GV114" s="89"/>
      <c r="GW114" s="89"/>
      <c r="GX114" s="89"/>
      <c r="GY114" s="89"/>
      <c r="GZ114" s="89"/>
      <c r="HA114" s="89"/>
      <c r="HB114" s="89"/>
      <c r="HC114" s="89"/>
      <c r="HD114" s="89"/>
      <c r="HE114" s="89"/>
      <c r="HF114" s="89"/>
      <c r="HG114" s="89"/>
      <c r="HH114" s="89"/>
      <c r="HI114" s="89"/>
      <c r="HJ114" s="89"/>
      <c r="HK114" s="89"/>
      <c r="HL114" s="89"/>
      <c r="HM114" s="89"/>
      <c r="HN114" s="89"/>
      <c r="HO114" s="89"/>
      <c r="HP114" s="89"/>
      <c r="HQ114" s="89"/>
      <c r="HR114" s="89"/>
      <c r="HS114" s="89"/>
      <c r="HT114" s="89"/>
      <c r="HU114" s="89"/>
      <c r="HV114" s="89"/>
      <c r="HW114" s="89"/>
      <c r="HX114" s="89"/>
      <c r="HY114" s="89"/>
      <c r="HZ114" s="89"/>
      <c r="IA114" s="89"/>
      <c r="IB114" s="89"/>
      <c r="IC114" s="89"/>
      <c r="ID114" s="89"/>
      <c r="IE114" s="89"/>
      <c r="IF114" s="89"/>
      <c r="IG114" s="89"/>
      <c r="IH114" s="89"/>
      <c r="II114" s="89"/>
      <c r="IJ114" s="89"/>
      <c r="IK114" s="89"/>
      <c r="IL114" s="89"/>
      <c r="IM114" s="89"/>
      <c r="IN114" s="89"/>
      <c r="IO114" s="89"/>
      <c r="IP114" s="89"/>
      <c r="IQ114" s="89"/>
      <c r="IR114" s="89"/>
      <c r="IS114" s="89"/>
      <c r="IT114" s="89"/>
      <c r="IU114" s="89"/>
      <c r="IW114" s="21"/>
      <c r="IX114" s="21"/>
      <c r="IY114" s="21"/>
      <c r="IZ114" s="21"/>
      <c r="JA114" s="21"/>
    </row>
    <row r="115" ht="13.8" customHeight="1" spans="1:261" s="191" customFormat="1" x14ac:dyDescent="0.25">
      <c r="A115" s="89"/>
      <c r="B115" s="90"/>
      <c r="C115" s="91"/>
      <c r="D115" s="89"/>
      <c r="E115" s="92"/>
      <c r="F115" s="91"/>
      <c r="G115" s="91"/>
      <c r="H115" s="91"/>
      <c r="I115" s="91"/>
      <c r="J115" s="91"/>
      <c r="K115" s="91"/>
      <c r="L115" s="91"/>
      <c r="M115" s="92"/>
      <c r="N115" s="91"/>
      <c r="O115" s="92"/>
      <c r="P115" s="92"/>
      <c r="Q115" s="91"/>
      <c r="R115" s="91"/>
      <c r="S115" s="91"/>
      <c r="T115" s="91"/>
      <c r="U115" s="91"/>
      <c r="V115" s="91"/>
      <c r="W115" s="91"/>
      <c r="X115" s="91"/>
      <c r="Y115" s="93"/>
      <c r="Z115" s="91"/>
      <c r="AA115" s="91"/>
      <c r="AB115" s="91"/>
      <c r="AC115" s="91"/>
      <c r="AD115" s="94"/>
      <c r="AE115" s="89"/>
      <c r="AF115" s="89"/>
      <c r="AG115" s="89"/>
      <c r="AH115" s="89"/>
      <c r="AI115" s="89"/>
      <c r="AJ115" s="89"/>
      <c r="AK115" s="89"/>
      <c r="AL115" s="89"/>
      <c r="AM115" s="89"/>
      <c r="AN115" s="89"/>
      <c r="AO115" s="89"/>
      <c r="AP115" s="95"/>
      <c r="AQ115" s="95"/>
      <c r="AR115" s="95"/>
      <c r="AS115" s="89"/>
      <c r="AT115" s="89"/>
      <c r="AU115" s="89"/>
      <c r="AV115" s="89"/>
      <c r="AW115" s="89"/>
      <c r="AX115" s="89"/>
      <c r="AY115" s="89"/>
      <c r="AZ115" s="89"/>
      <c r="BA115" s="89"/>
      <c r="BB115" s="89"/>
      <c r="BC115" s="89"/>
      <c r="BD115" s="89"/>
      <c r="BE115" s="89"/>
      <c r="BF115" s="89"/>
      <c r="BG115" s="89"/>
      <c r="BH115" s="89"/>
      <c r="BI115" s="89"/>
      <c r="BJ115" s="89"/>
      <c r="BK115" s="89"/>
      <c r="BL115" s="89"/>
      <c r="BM115" s="89"/>
      <c r="BN115" s="89"/>
      <c r="BO115" s="89"/>
      <c r="BP115" s="89"/>
      <c r="BQ115" s="89"/>
      <c r="BR115" s="89"/>
      <c r="BS115" s="89"/>
      <c r="BT115" s="89"/>
      <c r="BU115" s="89"/>
      <c r="BV115" s="89"/>
      <c r="BW115" s="89"/>
      <c r="BX115" s="89"/>
      <c r="BY115" s="89"/>
      <c r="BZ115" s="89"/>
      <c r="CA115" s="89"/>
      <c r="CB115" s="89"/>
      <c r="CC115" s="89"/>
      <c r="CD115" s="89"/>
      <c r="CE115" s="89"/>
      <c r="CF115" s="89"/>
      <c r="CG115" s="89"/>
      <c r="CH115" s="89"/>
      <c r="CI115" s="89"/>
      <c r="CJ115" s="89"/>
      <c r="CK115" s="89"/>
      <c r="CL115" s="89"/>
      <c r="CM115" s="89"/>
      <c r="CN115" s="89"/>
      <c r="CO115" s="89"/>
      <c r="CP115" s="89"/>
      <c r="CQ115" s="89"/>
      <c r="CR115" s="89"/>
      <c r="CS115" s="89"/>
      <c r="CT115" s="89"/>
      <c r="CU115" s="89"/>
      <c r="CV115" s="89"/>
      <c r="CW115" s="89"/>
      <c r="CX115" s="89"/>
      <c r="CY115" s="89"/>
      <c r="CZ115" s="89"/>
      <c r="DA115" s="89"/>
      <c r="DB115" s="89"/>
      <c r="DC115" s="89"/>
      <c r="DD115" s="89"/>
      <c r="DE115" s="89"/>
      <c r="DF115" s="89"/>
      <c r="DG115" s="89"/>
      <c r="DH115" s="89"/>
      <c r="DI115" s="89"/>
      <c r="DJ115" s="89"/>
      <c r="DK115" s="89"/>
      <c r="DL115" s="89"/>
      <c r="DM115" s="89"/>
      <c r="DN115" s="89"/>
      <c r="DO115" s="89"/>
      <c r="DP115" s="89"/>
      <c r="DQ115" s="89"/>
      <c r="DR115" s="89"/>
      <c r="DS115" s="89"/>
      <c r="DT115" s="89"/>
      <c r="DU115" s="89"/>
      <c r="DV115" s="89"/>
      <c r="DW115" s="89"/>
      <c r="DX115" s="89"/>
      <c r="DY115" s="89"/>
      <c r="DZ115" s="89"/>
      <c r="EA115" s="89"/>
      <c r="EB115" s="89"/>
      <c r="EC115" s="89"/>
      <c r="ED115" s="89"/>
      <c r="EE115" s="89"/>
      <c r="EF115" s="89"/>
      <c r="EG115" s="89"/>
      <c r="EH115" s="89"/>
      <c r="EI115" s="89"/>
      <c r="EJ115" s="89"/>
      <c r="EK115" s="89"/>
      <c r="EL115" s="89"/>
      <c r="EM115" s="89"/>
      <c r="EN115" s="89"/>
      <c r="EO115" s="89"/>
      <c r="EP115" s="89"/>
      <c r="EQ115" s="89"/>
      <c r="ER115" s="89"/>
      <c r="ES115" s="89"/>
      <c r="ET115" s="89"/>
      <c r="EU115" s="89"/>
      <c r="EV115" s="89"/>
      <c r="EW115" s="89"/>
      <c r="EX115" s="89"/>
      <c r="EY115" s="89"/>
      <c r="EZ115" s="89"/>
      <c r="FA115" s="89"/>
      <c r="FB115" s="89"/>
      <c r="FC115" s="89"/>
      <c r="FD115" s="89"/>
      <c r="FE115" s="89"/>
      <c r="FF115" s="89"/>
      <c r="FG115" s="89"/>
      <c r="FH115" s="89"/>
      <c r="FI115" s="89"/>
      <c r="FJ115" s="89"/>
      <c r="FK115" s="89"/>
      <c r="FL115" s="89"/>
      <c r="FM115" s="89"/>
      <c r="FN115" s="89"/>
      <c r="FO115" s="89"/>
      <c r="FP115" s="89"/>
      <c r="FQ115" s="89"/>
      <c r="FR115" s="89"/>
      <c r="FS115" s="89"/>
      <c r="FT115" s="89"/>
      <c r="FU115" s="89"/>
      <c r="FV115" s="89"/>
      <c r="FW115" s="89"/>
      <c r="FX115" s="89"/>
      <c r="FY115" s="89"/>
      <c r="FZ115" s="89"/>
      <c r="GA115" s="89"/>
      <c r="GB115" s="89"/>
      <c r="GC115" s="89"/>
      <c r="GD115" s="89"/>
      <c r="GE115" s="89"/>
      <c r="GF115" s="89"/>
      <c r="GG115" s="89"/>
      <c r="GH115" s="89"/>
      <c r="GI115" s="89"/>
      <c r="GJ115" s="89"/>
      <c r="GK115" s="89"/>
      <c r="GL115" s="89"/>
      <c r="GM115" s="89"/>
      <c r="GN115" s="89"/>
      <c r="GO115" s="89"/>
      <c r="GP115" s="89"/>
      <c r="GQ115" s="89"/>
      <c r="GR115" s="89"/>
      <c r="GS115" s="89"/>
      <c r="GT115" s="89"/>
      <c r="GU115" s="89"/>
      <c r="GV115" s="89"/>
      <c r="GW115" s="89"/>
      <c r="GX115" s="89"/>
      <c r="GY115" s="89"/>
      <c r="GZ115" s="89"/>
      <c r="HA115" s="89"/>
      <c r="HB115" s="89"/>
      <c r="HC115" s="89"/>
      <c r="HD115" s="89"/>
      <c r="HE115" s="89"/>
      <c r="HF115" s="89"/>
      <c r="HG115" s="89"/>
      <c r="HH115" s="89"/>
      <c r="HI115" s="89"/>
      <c r="HJ115" s="89"/>
      <c r="HK115" s="89"/>
      <c r="HL115" s="89"/>
      <c r="HM115" s="89"/>
      <c r="HN115" s="89"/>
      <c r="HO115" s="89"/>
      <c r="HP115" s="89"/>
      <c r="HQ115" s="89"/>
      <c r="HR115" s="89"/>
      <c r="HS115" s="89"/>
      <c r="HT115" s="89"/>
      <c r="HU115" s="89"/>
      <c r="HV115" s="89"/>
      <c r="HW115" s="89"/>
      <c r="HX115" s="89"/>
      <c r="HY115" s="89"/>
      <c r="HZ115" s="89"/>
      <c r="IA115" s="89"/>
      <c r="IB115" s="89"/>
      <c r="IC115" s="89"/>
      <c r="ID115" s="89"/>
      <c r="IE115" s="89"/>
      <c r="IF115" s="89"/>
      <c r="IG115" s="89"/>
      <c r="IH115" s="89"/>
      <c r="II115" s="89"/>
      <c r="IJ115" s="89"/>
      <c r="IK115" s="89"/>
      <c r="IL115" s="89"/>
      <c r="IM115" s="89"/>
      <c r="IN115" s="89"/>
      <c r="IO115" s="89"/>
      <c r="IP115" s="89"/>
      <c r="IQ115" s="89"/>
      <c r="IR115" s="89"/>
      <c r="IS115" s="89"/>
      <c r="IT115" s="89"/>
      <c r="IU115" s="89"/>
      <c r="IW115" s="21"/>
      <c r="IX115" s="21"/>
      <c r="IY115" s="21"/>
      <c r="IZ115" s="21"/>
      <c r="JA115" s="21"/>
    </row>
    <row r="116" ht="13.8" customHeight="1" spans="1:261" s="191" customFormat="1" x14ac:dyDescent="0.25">
      <c r="A116" s="89"/>
      <c r="B116" s="90"/>
      <c r="C116" s="91"/>
      <c r="D116" s="89"/>
      <c r="E116" s="92"/>
      <c r="F116" s="91"/>
      <c r="G116" s="91"/>
      <c r="H116" s="91"/>
      <c r="I116" s="91"/>
      <c r="J116" s="91"/>
      <c r="K116" s="91"/>
      <c r="L116" s="91"/>
      <c r="M116" s="92"/>
      <c r="N116" s="91"/>
      <c r="O116" s="92"/>
      <c r="P116" s="92"/>
      <c r="Q116" s="91"/>
      <c r="R116" s="91"/>
      <c r="S116" s="91"/>
      <c r="T116" s="91"/>
      <c r="U116" s="91"/>
      <c r="V116" s="91"/>
      <c r="W116" s="91"/>
      <c r="X116" s="91"/>
      <c r="Y116" s="93"/>
      <c r="Z116" s="91"/>
      <c r="AA116" s="91"/>
      <c r="AB116" s="91"/>
      <c r="AC116" s="91"/>
      <c r="AD116" s="94"/>
      <c r="AE116" s="89"/>
      <c r="AF116" s="89"/>
      <c r="AG116" s="89"/>
      <c r="AH116" s="89"/>
      <c r="AI116" s="89"/>
      <c r="AJ116" s="89"/>
      <c r="AK116" s="89"/>
      <c r="AL116" s="89"/>
      <c r="AM116" s="89"/>
      <c r="AN116" s="89"/>
      <c r="AO116" s="89"/>
      <c r="AP116" s="95"/>
      <c r="AQ116" s="95"/>
      <c r="AR116" s="95"/>
      <c r="AS116" s="89"/>
      <c r="AT116" s="89"/>
      <c r="AU116" s="89"/>
      <c r="AV116" s="89"/>
      <c r="AW116" s="89"/>
      <c r="AX116" s="89"/>
      <c r="AY116" s="89"/>
      <c r="AZ116" s="89"/>
      <c r="BA116" s="89"/>
      <c r="BB116" s="89"/>
      <c r="BC116" s="89"/>
      <c r="BD116" s="89"/>
      <c r="BE116" s="89"/>
      <c r="BF116" s="89"/>
      <c r="BG116" s="89"/>
      <c r="BH116" s="89"/>
      <c r="BI116" s="89"/>
      <c r="BJ116" s="89"/>
      <c r="BK116" s="89"/>
      <c r="BL116" s="89"/>
      <c r="BM116" s="89"/>
      <c r="BN116" s="89"/>
      <c r="BO116" s="89"/>
      <c r="BP116" s="89"/>
      <c r="BQ116" s="89"/>
      <c r="BR116" s="89"/>
      <c r="BS116" s="89"/>
      <c r="BT116" s="89"/>
      <c r="BU116" s="89"/>
      <c r="BV116" s="89"/>
      <c r="BW116" s="89"/>
      <c r="BX116" s="89"/>
      <c r="BY116" s="89"/>
      <c r="BZ116" s="89"/>
      <c r="CA116" s="89"/>
      <c r="CB116" s="89"/>
      <c r="CC116" s="89"/>
      <c r="CD116" s="89"/>
      <c r="CE116" s="89"/>
      <c r="CF116" s="89"/>
      <c r="CG116" s="89"/>
      <c r="CH116" s="89"/>
      <c r="CI116" s="89"/>
      <c r="CJ116" s="89"/>
      <c r="CK116" s="89"/>
      <c r="CL116" s="89"/>
      <c r="CM116" s="89"/>
      <c r="CN116" s="89"/>
      <c r="CO116" s="89"/>
      <c r="CP116" s="89"/>
      <c r="CQ116" s="89"/>
      <c r="CR116" s="89"/>
      <c r="CS116" s="89"/>
      <c r="CT116" s="89"/>
      <c r="CU116" s="89"/>
      <c r="CV116" s="89"/>
      <c r="CW116" s="89"/>
      <c r="CX116" s="89"/>
      <c r="CY116" s="89"/>
      <c r="CZ116" s="89"/>
      <c r="DA116" s="89"/>
      <c r="DB116" s="89"/>
      <c r="DC116" s="89"/>
      <c r="DD116" s="89"/>
      <c r="DE116" s="89"/>
      <c r="DF116" s="89"/>
      <c r="DG116" s="89"/>
      <c r="DH116" s="89"/>
      <c r="DI116" s="89"/>
      <c r="DJ116" s="89"/>
      <c r="DK116" s="89"/>
      <c r="DL116" s="89"/>
      <c r="DM116" s="89"/>
      <c r="DN116" s="89"/>
      <c r="DO116" s="89"/>
      <c r="DP116" s="89"/>
      <c r="DQ116" s="89"/>
      <c r="DR116" s="89"/>
      <c r="DS116" s="89"/>
      <c r="DT116" s="89"/>
      <c r="DU116" s="89"/>
      <c r="DV116" s="89"/>
      <c r="DW116" s="89"/>
      <c r="DX116" s="89"/>
      <c r="DY116" s="89"/>
      <c r="DZ116" s="89"/>
      <c r="EA116" s="89"/>
      <c r="EB116" s="89"/>
      <c r="EC116" s="89"/>
      <c r="ED116" s="89"/>
      <c r="EE116" s="89"/>
      <c r="EF116" s="89"/>
      <c r="EG116" s="89"/>
      <c r="EH116" s="89"/>
      <c r="EI116" s="89"/>
      <c r="EJ116" s="89"/>
      <c r="EK116" s="89"/>
      <c r="EL116" s="89"/>
      <c r="EM116" s="89"/>
      <c r="EN116" s="89"/>
      <c r="EO116" s="89"/>
      <c r="EP116" s="89"/>
      <c r="EQ116" s="89"/>
      <c r="ER116" s="89"/>
      <c r="ES116" s="89"/>
      <c r="ET116" s="89"/>
      <c r="EU116" s="89"/>
      <c r="EV116" s="89"/>
      <c r="EW116" s="89"/>
      <c r="EX116" s="89"/>
      <c r="EY116" s="89"/>
      <c r="EZ116" s="89"/>
      <c r="FA116" s="89"/>
      <c r="FB116" s="89"/>
      <c r="FC116" s="89"/>
      <c r="FD116" s="89"/>
      <c r="FE116" s="89"/>
      <c r="FF116" s="89"/>
      <c r="FG116" s="89"/>
      <c r="FH116" s="89"/>
      <c r="FI116" s="89"/>
      <c r="FJ116" s="89"/>
      <c r="FK116" s="89"/>
      <c r="FL116" s="89"/>
      <c r="FM116" s="89"/>
      <c r="FN116" s="89"/>
      <c r="FO116" s="89"/>
      <c r="FP116" s="89"/>
      <c r="FQ116" s="89"/>
      <c r="FR116" s="89"/>
      <c r="FS116" s="89"/>
      <c r="FT116" s="89"/>
      <c r="FU116" s="89"/>
      <c r="FV116" s="89"/>
      <c r="FW116" s="89"/>
      <c r="FX116" s="89"/>
      <c r="FY116" s="89"/>
      <c r="FZ116" s="89"/>
      <c r="GA116" s="89"/>
      <c r="GB116" s="89"/>
      <c r="GC116" s="89"/>
      <c r="GD116" s="89"/>
      <c r="GE116" s="89"/>
      <c r="GF116" s="89"/>
      <c r="GG116" s="89"/>
      <c r="GH116" s="89"/>
      <c r="GI116" s="89"/>
      <c r="GJ116" s="89"/>
      <c r="GK116" s="89"/>
      <c r="GL116" s="89"/>
      <c r="GM116" s="89"/>
      <c r="GN116" s="89"/>
      <c r="GO116" s="89"/>
      <c r="GP116" s="89"/>
      <c r="GQ116" s="89"/>
      <c r="GR116" s="89"/>
      <c r="GS116" s="89"/>
      <c r="GT116" s="89"/>
      <c r="GU116" s="89"/>
      <c r="GV116" s="89"/>
      <c r="GW116" s="89"/>
      <c r="GX116" s="89"/>
      <c r="GY116" s="89"/>
      <c r="GZ116" s="89"/>
      <c r="HA116" s="89"/>
      <c r="HB116" s="89"/>
      <c r="HC116" s="89"/>
      <c r="HD116" s="89"/>
      <c r="HE116" s="89"/>
      <c r="HF116" s="89"/>
      <c r="HG116" s="89"/>
      <c r="HH116" s="89"/>
      <c r="HI116" s="89"/>
      <c r="HJ116" s="89"/>
      <c r="HK116" s="89"/>
      <c r="HL116" s="89"/>
      <c r="HM116" s="89"/>
      <c r="HN116" s="89"/>
      <c r="HO116" s="89"/>
      <c r="HP116" s="89"/>
      <c r="HQ116" s="89"/>
      <c r="HR116" s="89"/>
      <c r="HS116" s="89"/>
      <c r="HT116" s="89"/>
      <c r="HU116" s="89"/>
      <c r="HV116" s="89"/>
      <c r="HW116" s="89"/>
      <c r="HX116" s="89"/>
      <c r="HY116" s="89"/>
      <c r="HZ116" s="89"/>
      <c r="IA116" s="89"/>
      <c r="IB116" s="89"/>
      <c r="IC116" s="89"/>
      <c r="ID116" s="89"/>
      <c r="IE116" s="89"/>
      <c r="IF116" s="89"/>
      <c r="IG116" s="89"/>
      <c r="IH116" s="89"/>
      <c r="II116" s="89"/>
      <c r="IJ116" s="89"/>
      <c r="IK116" s="89"/>
      <c r="IL116" s="89"/>
      <c r="IM116" s="89"/>
      <c r="IN116" s="89"/>
      <c r="IO116" s="89"/>
      <c r="IP116" s="89"/>
      <c r="IQ116" s="89"/>
      <c r="IR116" s="89"/>
      <c r="IS116" s="89"/>
      <c r="IT116" s="89"/>
      <c r="IU116" s="89"/>
      <c r="IW116" s="21"/>
      <c r="IX116" s="21"/>
      <c r="IY116" s="21"/>
      <c r="IZ116" s="21"/>
      <c r="JA116" s="21"/>
    </row>
    <row r="117" ht="13.8" customHeight="1" spans="1:261" s="191" customFormat="1" x14ac:dyDescent="0.25">
      <c r="A117" s="89"/>
      <c r="B117" s="90"/>
      <c r="C117" s="91"/>
      <c r="D117" s="89"/>
      <c r="E117" s="92"/>
      <c r="F117" s="91"/>
      <c r="G117" s="91"/>
      <c r="H117" s="91"/>
      <c r="I117" s="91"/>
      <c r="J117" s="91"/>
      <c r="K117" s="91"/>
      <c r="L117" s="91"/>
      <c r="M117" s="92"/>
      <c r="N117" s="91"/>
      <c r="O117" s="92"/>
      <c r="P117" s="92"/>
      <c r="Q117" s="91"/>
      <c r="R117" s="91"/>
      <c r="S117" s="91"/>
      <c r="T117" s="91"/>
      <c r="U117" s="91"/>
      <c r="V117" s="91"/>
      <c r="W117" s="91"/>
      <c r="X117" s="91"/>
      <c r="Y117" s="93"/>
      <c r="Z117" s="91"/>
      <c r="AA117" s="91"/>
      <c r="AB117" s="91"/>
      <c r="AC117" s="91"/>
      <c r="AD117" s="94"/>
      <c r="AE117" s="89"/>
      <c r="AF117" s="89"/>
      <c r="AG117" s="89"/>
      <c r="AH117" s="89"/>
      <c r="AI117" s="89"/>
      <c r="AJ117" s="89"/>
      <c r="AK117" s="89"/>
      <c r="AL117" s="89"/>
      <c r="AM117" s="89"/>
      <c r="AN117" s="89"/>
      <c r="AO117" s="89"/>
      <c r="AP117" s="95"/>
      <c r="AQ117" s="95"/>
      <c r="AR117" s="95"/>
      <c r="AS117" s="89"/>
      <c r="AT117" s="89"/>
      <c r="AU117" s="89"/>
      <c r="AV117" s="89"/>
      <c r="AW117" s="89"/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BV117" s="89"/>
      <c r="BW117" s="89"/>
      <c r="BX117" s="89"/>
      <c r="BY117" s="89"/>
      <c r="BZ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/>
      <c r="CQ117" s="89"/>
      <c r="CR117" s="89"/>
      <c r="CS117" s="89"/>
      <c r="CT117" s="89"/>
      <c r="CU117" s="89"/>
      <c r="CV117" s="89"/>
      <c r="CW117" s="89"/>
      <c r="CX117" s="89"/>
      <c r="CY117" s="89"/>
      <c r="CZ117" s="89"/>
      <c r="DA117" s="89"/>
      <c r="DB117" s="89"/>
      <c r="DC117" s="89"/>
      <c r="DD117" s="89"/>
      <c r="DE117" s="89"/>
      <c r="DF117" s="89"/>
      <c r="DG117" s="89"/>
      <c r="DH117" s="89"/>
      <c r="DI117" s="89"/>
      <c r="DJ117" s="89"/>
      <c r="DK117" s="89"/>
      <c r="DL117" s="89"/>
      <c r="DM117" s="89"/>
      <c r="DN117" s="89"/>
      <c r="DO117" s="89"/>
      <c r="DP117" s="89"/>
      <c r="DQ117" s="89"/>
      <c r="DR117" s="89"/>
      <c r="DS117" s="89"/>
      <c r="DT117" s="89"/>
      <c r="DU117" s="89"/>
      <c r="DV117" s="89"/>
      <c r="DW117" s="89"/>
      <c r="DX117" s="89"/>
      <c r="DY117" s="89"/>
      <c r="DZ117" s="89"/>
      <c r="EA117" s="89"/>
      <c r="EB117" s="89"/>
      <c r="EC117" s="89"/>
      <c r="ED117" s="89"/>
      <c r="EE117" s="89"/>
      <c r="EF117" s="89"/>
      <c r="EG117" s="89"/>
      <c r="EH117" s="89"/>
      <c r="EI117" s="89"/>
      <c r="EJ117" s="89"/>
      <c r="EK117" s="89"/>
      <c r="EL117" s="89"/>
      <c r="EM117" s="89"/>
      <c r="EN117" s="89"/>
      <c r="EO117" s="89"/>
      <c r="EP117" s="89"/>
      <c r="EQ117" s="89"/>
      <c r="ER117" s="89"/>
      <c r="ES117" s="89"/>
      <c r="ET117" s="89"/>
      <c r="EU117" s="89"/>
      <c r="EV117" s="89"/>
      <c r="EW117" s="89"/>
      <c r="EX117" s="89"/>
      <c r="EY117" s="89"/>
      <c r="EZ117" s="89"/>
      <c r="FA117" s="89"/>
      <c r="FB117" s="89"/>
      <c r="FC117" s="89"/>
      <c r="FD117" s="89"/>
      <c r="FE117" s="89"/>
      <c r="FF117" s="89"/>
      <c r="FG117" s="89"/>
      <c r="FH117" s="89"/>
      <c r="FI117" s="89"/>
      <c r="FJ117" s="89"/>
      <c r="FK117" s="89"/>
      <c r="FL117" s="89"/>
      <c r="FM117" s="89"/>
      <c r="FN117" s="89"/>
      <c r="FO117" s="89"/>
      <c r="FP117" s="89"/>
      <c r="FQ117" s="89"/>
      <c r="FR117" s="89"/>
      <c r="FS117" s="89"/>
      <c r="FT117" s="89"/>
      <c r="FU117" s="89"/>
      <c r="FV117" s="89"/>
      <c r="FW117" s="89"/>
      <c r="FX117" s="89"/>
      <c r="FY117" s="89"/>
      <c r="FZ117" s="89"/>
      <c r="GA117" s="89"/>
      <c r="GB117" s="89"/>
      <c r="GC117" s="89"/>
      <c r="GD117" s="89"/>
      <c r="GE117" s="89"/>
      <c r="GF117" s="89"/>
      <c r="GG117" s="89"/>
      <c r="GH117" s="89"/>
      <c r="GI117" s="89"/>
      <c r="GJ117" s="89"/>
      <c r="GK117" s="89"/>
      <c r="GL117" s="89"/>
      <c r="GM117" s="89"/>
      <c r="GN117" s="89"/>
      <c r="GO117" s="89"/>
      <c r="GP117" s="89"/>
      <c r="GQ117" s="89"/>
      <c r="GR117" s="89"/>
      <c r="GS117" s="89"/>
      <c r="GT117" s="89"/>
      <c r="GU117" s="89"/>
      <c r="GV117" s="89"/>
      <c r="GW117" s="89"/>
      <c r="GX117" s="89"/>
      <c r="GY117" s="89"/>
      <c r="GZ117" s="89"/>
      <c r="HA117" s="89"/>
      <c r="HB117" s="89"/>
      <c r="HC117" s="89"/>
      <c r="HD117" s="89"/>
      <c r="HE117" s="89"/>
      <c r="HF117" s="89"/>
      <c r="HG117" s="89"/>
      <c r="HH117" s="89"/>
      <c r="HI117" s="89"/>
      <c r="HJ117" s="89"/>
      <c r="HK117" s="89"/>
      <c r="HL117" s="89"/>
      <c r="HM117" s="89"/>
      <c r="HN117" s="89"/>
      <c r="HO117" s="89"/>
      <c r="HP117" s="89"/>
      <c r="HQ117" s="89"/>
      <c r="HR117" s="89"/>
      <c r="HS117" s="89"/>
      <c r="HT117" s="89"/>
      <c r="HU117" s="89"/>
      <c r="HV117" s="89"/>
      <c r="HW117" s="89"/>
      <c r="HX117" s="89"/>
      <c r="HY117" s="89"/>
      <c r="HZ117" s="89"/>
      <c r="IA117" s="89"/>
      <c r="IB117" s="89"/>
      <c r="IC117" s="89"/>
      <c r="ID117" s="89"/>
      <c r="IE117" s="89"/>
      <c r="IF117" s="89"/>
      <c r="IG117" s="89"/>
      <c r="IH117" s="89"/>
      <c r="II117" s="89"/>
      <c r="IJ117" s="89"/>
      <c r="IK117" s="89"/>
      <c r="IL117" s="89"/>
      <c r="IM117" s="89"/>
      <c r="IN117" s="89"/>
      <c r="IO117" s="89"/>
      <c r="IP117" s="89"/>
      <c r="IQ117" s="89"/>
      <c r="IR117" s="89"/>
      <c r="IS117" s="89"/>
      <c r="IT117" s="89"/>
      <c r="IU117" s="89"/>
      <c r="IW117" s="21"/>
      <c r="IX117" s="21"/>
      <c r="IY117" s="21"/>
      <c r="IZ117" s="21"/>
      <c r="JA117" s="21"/>
    </row>
    <row r="118" ht="13.8" customHeight="1" spans="1:261" s="190" customFormat="1" x14ac:dyDescent="0.25">
      <c r="A118" s="89"/>
      <c r="B118" s="90"/>
      <c r="C118" s="91"/>
      <c r="D118" s="89"/>
      <c r="E118" s="92"/>
      <c r="F118" s="91"/>
      <c r="G118" s="91"/>
      <c r="H118" s="91"/>
      <c r="I118" s="91"/>
      <c r="J118" s="91"/>
      <c r="K118" s="91"/>
      <c r="L118" s="91"/>
      <c r="M118" s="92"/>
      <c r="N118" s="91"/>
      <c r="O118" s="92"/>
      <c r="P118" s="92"/>
      <c r="Q118" s="91"/>
      <c r="R118" s="91"/>
      <c r="S118" s="91"/>
      <c r="T118" s="91"/>
      <c r="U118" s="91"/>
      <c r="V118" s="91"/>
      <c r="W118" s="91"/>
      <c r="X118" s="91"/>
      <c r="Y118" s="93"/>
      <c r="Z118" s="91"/>
      <c r="AA118" s="91"/>
      <c r="AB118" s="91"/>
      <c r="AC118" s="91"/>
      <c r="AD118" s="94"/>
      <c r="AE118" s="89"/>
      <c r="AF118" s="89"/>
      <c r="AG118" s="89"/>
      <c r="AH118" s="89"/>
      <c r="AI118" s="89"/>
      <c r="AJ118" s="89"/>
      <c r="AK118" s="89"/>
      <c r="AL118" s="89"/>
      <c r="AM118" s="89"/>
      <c r="AN118" s="89"/>
      <c r="AO118" s="89"/>
      <c r="AP118" s="95"/>
      <c r="AQ118" s="95"/>
      <c r="AR118" s="95"/>
      <c r="AS118" s="89"/>
      <c r="AT118" s="89"/>
      <c r="AU118" s="89"/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BV118" s="89"/>
      <c r="BW118" s="89"/>
      <c r="BX118" s="89"/>
      <c r="BY118" s="89"/>
      <c r="BZ118" s="89"/>
      <c r="CA118" s="89"/>
      <c r="CB118" s="89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/>
      <c r="CN118" s="89"/>
      <c r="CO118" s="89"/>
      <c r="CP118" s="89"/>
      <c r="CQ118" s="89"/>
      <c r="CR118" s="89"/>
      <c r="CS118" s="89"/>
      <c r="CT118" s="89"/>
      <c r="CU118" s="89"/>
      <c r="CV118" s="89"/>
      <c r="CW118" s="89"/>
      <c r="CX118" s="89"/>
      <c r="CY118" s="89"/>
      <c r="CZ118" s="89"/>
      <c r="DA118" s="89"/>
      <c r="DB118" s="89"/>
      <c r="DC118" s="89"/>
      <c r="DD118" s="89"/>
      <c r="DE118" s="89"/>
      <c r="DF118" s="89"/>
      <c r="DG118" s="89"/>
      <c r="DH118" s="89"/>
      <c r="DI118" s="89"/>
      <c r="DJ118" s="89"/>
      <c r="DK118" s="89"/>
      <c r="DL118" s="89"/>
      <c r="DM118" s="89"/>
      <c r="DN118" s="89"/>
      <c r="DO118" s="89"/>
      <c r="DP118" s="89"/>
      <c r="DQ118" s="89"/>
      <c r="DR118" s="89"/>
      <c r="DS118" s="89"/>
      <c r="DT118" s="89"/>
      <c r="DU118" s="89"/>
      <c r="DV118" s="89"/>
      <c r="DW118" s="89"/>
      <c r="DX118" s="89"/>
      <c r="DY118" s="89"/>
      <c r="DZ118" s="89"/>
      <c r="EA118" s="89"/>
      <c r="EB118" s="89"/>
      <c r="EC118" s="89"/>
      <c r="ED118" s="89"/>
      <c r="EE118" s="89"/>
      <c r="EF118" s="89"/>
      <c r="EG118" s="89"/>
      <c r="EH118" s="89"/>
      <c r="EI118" s="89"/>
      <c r="EJ118" s="89"/>
      <c r="EK118" s="89"/>
      <c r="EL118" s="89"/>
      <c r="EM118" s="89"/>
      <c r="EN118" s="89"/>
      <c r="EO118" s="89"/>
      <c r="EP118" s="89"/>
      <c r="EQ118" s="89"/>
      <c r="ER118" s="89"/>
      <c r="ES118" s="89"/>
      <c r="ET118" s="89"/>
      <c r="EU118" s="89"/>
      <c r="EV118" s="89"/>
      <c r="EW118" s="89"/>
      <c r="EX118" s="89"/>
      <c r="EY118" s="89"/>
      <c r="EZ118" s="89"/>
      <c r="FA118" s="89"/>
      <c r="FB118" s="89"/>
      <c r="FC118" s="89"/>
      <c r="FD118" s="89"/>
      <c r="FE118" s="89"/>
      <c r="FF118" s="89"/>
      <c r="FG118" s="89"/>
      <c r="FH118" s="89"/>
      <c r="FI118" s="89"/>
      <c r="FJ118" s="89"/>
      <c r="FK118" s="89"/>
      <c r="FL118" s="89"/>
      <c r="FM118" s="89"/>
      <c r="FN118" s="89"/>
      <c r="FO118" s="89"/>
      <c r="FP118" s="89"/>
      <c r="FQ118" s="89"/>
      <c r="FR118" s="89"/>
      <c r="FS118" s="89"/>
      <c r="FT118" s="89"/>
      <c r="FU118" s="89"/>
      <c r="FV118" s="89"/>
      <c r="FW118" s="89"/>
      <c r="FX118" s="89"/>
      <c r="FY118" s="89"/>
      <c r="FZ118" s="89"/>
      <c r="GA118" s="89"/>
      <c r="GB118" s="89"/>
      <c r="GC118" s="89"/>
      <c r="GD118" s="89"/>
      <c r="GE118" s="89"/>
      <c r="GF118" s="89"/>
      <c r="GG118" s="89"/>
      <c r="GH118" s="89"/>
      <c r="GI118" s="89"/>
      <c r="GJ118" s="89"/>
      <c r="GK118" s="89"/>
      <c r="GL118" s="89"/>
      <c r="GM118" s="89"/>
      <c r="GN118" s="89"/>
      <c r="GO118" s="89"/>
      <c r="GP118" s="89"/>
      <c r="GQ118" s="89"/>
      <c r="GR118" s="89"/>
      <c r="GS118" s="89"/>
      <c r="GT118" s="89"/>
      <c r="GU118" s="89"/>
      <c r="GV118" s="89"/>
      <c r="GW118" s="89"/>
      <c r="GX118" s="89"/>
      <c r="GY118" s="89"/>
      <c r="GZ118" s="89"/>
      <c r="HA118" s="89"/>
      <c r="HB118" s="89"/>
      <c r="HC118" s="89"/>
      <c r="HD118" s="89"/>
      <c r="HE118" s="89"/>
      <c r="HF118" s="89"/>
      <c r="HG118" s="89"/>
      <c r="HH118" s="89"/>
      <c r="HI118" s="89"/>
      <c r="HJ118" s="89"/>
      <c r="HK118" s="89"/>
      <c r="HL118" s="89"/>
      <c r="HM118" s="89"/>
      <c r="HN118" s="89"/>
      <c r="HO118" s="89"/>
      <c r="HP118" s="89"/>
      <c r="HQ118" s="89"/>
      <c r="HR118" s="89"/>
      <c r="HS118" s="89"/>
      <c r="HT118" s="89"/>
      <c r="HU118" s="89"/>
      <c r="HV118" s="89"/>
      <c r="HW118" s="89"/>
      <c r="HX118" s="89"/>
      <c r="HY118" s="89"/>
      <c r="HZ118" s="89"/>
      <c r="IA118" s="89"/>
      <c r="IB118" s="89"/>
      <c r="IC118" s="89"/>
      <c r="ID118" s="89"/>
      <c r="IE118" s="89"/>
      <c r="IF118" s="89"/>
      <c r="IG118" s="89"/>
      <c r="IH118" s="89"/>
      <c r="II118" s="89"/>
      <c r="IJ118" s="89"/>
      <c r="IK118" s="89"/>
      <c r="IL118" s="89"/>
      <c r="IM118" s="89"/>
      <c r="IN118" s="89"/>
      <c r="IO118" s="89"/>
      <c r="IP118" s="89"/>
      <c r="IQ118" s="89"/>
      <c r="IR118" s="89"/>
      <c r="IS118" s="89"/>
      <c r="IT118" s="89"/>
      <c r="IU118" s="89"/>
      <c r="IV118" s="110"/>
      <c r="IW118" s="21"/>
      <c r="IX118" s="21"/>
      <c r="IY118" s="21"/>
      <c r="IZ118" s="21"/>
      <c r="JA118" s="21"/>
    </row>
    <row r="119" ht="13.8" customHeight="1" spans="1:261" s="190" customFormat="1" x14ac:dyDescent="0.25">
      <c r="A119" s="89"/>
      <c r="B119" s="90"/>
      <c r="C119" s="91"/>
      <c r="D119" s="89"/>
      <c r="E119" s="92"/>
      <c r="F119" s="91"/>
      <c r="G119" s="91"/>
      <c r="H119" s="91"/>
      <c r="I119" s="91"/>
      <c r="J119" s="91"/>
      <c r="K119" s="91"/>
      <c r="L119" s="91"/>
      <c r="M119" s="92"/>
      <c r="N119" s="91"/>
      <c r="O119" s="92"/>
      <c r="P119" s="92"/>
      <c r="Q119" s="91"/>
      <c r="R119" s="91"/>
      <c r="S119" s="91"/>
      <c r="T119" s="91"/>
      <c r="U119" s="91"/>
      <c r="V119" s="91"/>
      <c r="W119" s="91"/>
      <c r="X119" s="91"/>
      <c r="Y119" s="93"/>
      <c r="Z119" s="91"/>
      <c r="AA119" s="91"/>
      <c r="AB119" s="91"/>
      <c r="AC119" s="91"/>
      <c r="AD119" s="94"/>
      <c r="AE119" s="89"/>
      <c r="AF119" s="89"/>
      <c r="AG119" s="89"/>
      <c r="AH119" s="89"/>
      <c r="AI119" s="89"/>
      <c r="AJ119" s="89"/>
      <c r="AK119" s="89"/>
      <c r="AL119" s="89"/>
      <c r="AM119" s="89"/>
      <c r="AN119" s="89"/>
      <c r="AO119" s="89"/>
      <c r="AP119" s="95"/>
      <c r="AQ119" s="95"/>
      <c r="AR119" s="95"/>
      <c r="AS119" s="89"/>
      <c r="AT119" s="89"/>
      <c r="AU119" s="89"/>
      <c r="AV119" s="89"/>
      <c r="AW119" s="89"/>
      <c r="AX119" s="89"/>
      <c r="AY119" s="89"/>
      <c r="AZ119" s="89"/>
      <c r="BA119" s="89"/>
      <c r="BB119" s="89"/>
      <c r="BC119" s="89"/>
      <c r="BD119" s="89"/>
      <c r="BE119" s="89"/>
      <c r="BF119" s="89"/>
      <c r="BG119" s="89"/>
      <c r="BH119" s="89"/>
      <c r="BI119" s="89"/>
      <c r="BJ119" s="89"/>
      <c r="BK119" s="89"/>
      <c r="BL119" s="89"/>
      <c r="BM119" s="89"/>
      <c r="BN119" s="89"/>
      <c r="BO119" s="89"/>
      <c r="BP119" s="89"/>
      <c r="BQ119" s="89"/>
      <c r="BR119" s="89"/>
      <c r="BS119" s="89"/>
      <c r="BT119" s="89"/>
      <c r="BU119" s="89"/>
      <c r="BV119" s="89"/>
      <c r="BW119" s="89"/>
      <c r="BX119" s="89"/>
      <c r="BY119" s="89"/>
      <c r="BZ119" s="89"/>
      <c r="CA119" s="89"/>
      <c r="CB119" s="89"/>
      <c r="CC119" s="89"/>
      <c r="CD119" s="89"/>
      <c r="CE119" s="89"/>
      <c r="CF119" s="89"/>
      <c r="CG119" s="89"/>
      <c r="CH119" s="89"/>
      <c r="CI119" s="89"/>
      <c r="CJ119" s="89"/>
      <c r="CK119" s="89"/>
      <c r="CL119" s="89"/>
      <c r="CM119" s="89"/>
      <c r="CN119" s="89"/>
      <c r="CO119" s="89"/>
      <c r="CP119" s="89"/>
      <c r="CQ119" s="89"/>
      <c r="CR119" s="89"/>
      <c r="CS119" s="89"/>
      <c r="CT119" s="89"/>
      <c r="CU119" s="89"/>
      <c r="CV119" s="89"/>
      <c r="CW119" s="89"/>
      <c r="CX119" s="89"/>
      <c r="CY119" s="89"/>
      <c r="CZ119" s="89"/>
      <c r="DA119" s="89"/>
      <c r="DB119" s="89"/>
      <c r="DC119" s="89"/>
      <c r="DD119" s="89"/>
      <c r="DE119" s="89"/>
      <c r="DF119" s="89"/>
      <c r="DG119" s="89"/>
      <c r="DH119" s="89"/>
      <c r="DI119" s="89"/>
      <c r="DJ119" s="89"/>
      <c r="DK119" s="89"/>
      <c r="DL119" s="89"/>
      <c r="DM119" s="89"/>
      <c r="DN119" s="89"/>
      <c r="DO119" s="89"/>
      <c r="DP119" s="89"/>
      <c r="DQ119" s="89"/>
      <c r="DR119" s="89"/>
      <c r="DS119" s="89"/>
      <c r="DT119" s="89"/>
      <c r="DU119" s="89"/>
      <c r="DV119" s="89"/>
      <c r="DW119" s="89"/>
      <c r="DX119" s="89"/>
      <c r="DY119" s="89"/>
      <c r="DZ119" s="89"/>
      <c r="EA119" s="89"/>
      <c r="EB119" s="89"/>
      <c r="EC119" s="89"/>
      <c r="ED119" s="89"/>
      <c r="EE119" s="89"/>
      <c r="EF119" s="89"/>
      <c r="EG119" s="89"/>
      <c r="EH119" s="89"/>
      <c r="EI119" s="89"/>
      <c r="EJ119" s="89"/>
      <c r="EK119" s="89"/>
      <c r="EL119" s="89"/>
      <c r="EM119" s="89"/>
      <c r="EN119" s="89"/>
      <c r="EO119" s="89"/>
      <c r="EP119" s="89"/>
      <c r="EQ119" s="89"/>
      <c r="ER119" s="89"/>
      <c r="ES119" s="89"/>
      <c r="ET119" s="89"/>
      <c r="EU119" s="89"/>
      <c r="EV119" s="89"/>
      <c r="EW119" s="89"/>
      <c r="EX119" s="89"/>
      <c r="EY119" s="89"/>
      <c r="EZ119" s="89"/>
      <c r="FA119" s="89"/>
      <c r="FB119" s="89"/>
      <c r="FC119" s="89"/>
      <c r="FD119" s="89"/>
      <c r="FE119" s="89"/>
      <c r="FF119" s="89"/>
      <c r="FG119" s="89"/>
      <c r="FH119" s="89"/>
      <c r="FI119" s="89"/>
      <c r="FJ119" s="89"/>
      <c r="FK119" s="89"/>
      <c r="FL119" s="89"/>
      <c r="FM119" s="89"/>
      <c r="FN119" s="89"/>
      <c r="FO119" s="89"/>
      <c r="FP119" s="89"/>
      <c r="FQ119" s="89"/>
      <c r="FR119" s="89"/>
      <c r="FS119" s="89"/>
      <c r="FT119" s="89"/>
      <c r="FU119" s="89"/>
      <c r="FV119" s="89"/>
      <c r="FW119" s="89"/>
      <c r="FX119" s="89"/>
      <c r="FY119" s="89"/>
      <c r="FZ119" s="89"/>
      <c r="GA119" s="89"/>
      <c r="GB119" s="89"/>
      <c r="GC119" s="89"/>
      <c r="GD119" s="89"/>
      <c r="GE119" s="89"/>
      <c r="GF119" s="89"/>
      <c r="GG119" s="89"/>
      <c r="GH119" s="89"/>
      <c r="GI119" s="89"/>
      <c r="GJ119" s="89"/>
      <c r="GK119" s="89"/>
      <c r="GL119" s="89"/>
      <c r="GM119" s="89"/>
      <c r="GN119" s="89"/>
      <c r="GO119" s="89"/>
      <c r="GP119" s="89"/>
      <c r="GQ119" s="89"/>
      <c r="GR119" s="89"/>
      <c r="GS119" s="89"/>
      <c r="GT119" s="89"/>
      <c r="GU119" s="89"/>
      <c r="GV119" s="89"/>
      <c r="GW119" s="89"/>
      <c r="GX119" s="89"/>
      <c r="GY119" s="89"/>
      <c r="GZ119" s="89"/>
      <c r="HA119" s="89"/>
      <c r="HB119" s="89"/>
      <c r="HC119" s="89"/>
      <c r="HD119" s="89"/>
      <c r="HE119" s="89"/>
      <c r="HF119" s="89"/>
      <c r="HG119" s="89"/>
      <c r="HH119" s="89"/>
      <c r="HI119" s="89"/>
      <c r="HJ119" s="89"/>
      <c r="HK119" s="89"/>
      <c r="HL119" s="89"/>
      <c r="HM119" s="89"/>
      <c r="HN119" s="89"/>
      <c r="HO119" s="89"/>
      <c r="HP119" s="89"/>
      <c r="HQ119" s="89"/>
      <c r="HR119" s="89"/>
      <c r="HS119" s="89"/>
      <c r="HT119" s="89"/>
      <c r="HU119" s="89"/>
      <c r="HV119" s="89"/>
      <c r="HW119" s="89"/>
      <c r="HX119" s="89"/>
      <c r="HY119" s="89"/>
      <c r="HZ119" s="89"/>
      <c r="IA119" s="89"/>
      <c r="IB119" s="89"/>
      <c r="IC119" s="89"/>
      <c r="ID119" s="89"/>
      <c r="IE119" s="89"/>
      <c r="IF119" s="89"/>
      <c r="IG119" s="89"/>
      <c r="IH119" s="89"/>
      <c r="II119" s="89"/>
      <c r="IJ119" s="89"/>
      <c r="IK119" s="89"/>
      <c r="IL119" s="89"/>
      <c r="IM119" s="89"/>
      <c r="IN119" s="89"/>
      <c r="IO119" s="89"/>
      <c r="IP119" s="89"/>
      <c r="IQ119" s="89"/>
      <c r="IR119" s="89"/>
      <c r="IS119" s="89"/>
      <c r="IT119" s="89"/>
      <c r="IU119" s="89"/>
      <c r="IV119" s="89"/>
      <c r="IW119" s="21"/>
      <c r="IX119" s="21"/>
      <c r="IY119" s="21"/>
      <c r="IZ119" s="21"/>
      <c r="JA119" s="21"/>
    </row>
    <row r="120" ht="13.8" customHeight="1" spans="1:261" s="190" customFormat="1" x14ac:dyDescent="0.25">
      <c r="A120" s="89"/>
      <c r="B120" s="90"/>
      <c r="C120" s="91"/>
      <c r="D120" s="89"/>
      <c r="E120" s="92"/>
      <c r="F120" s="91"/>
      <c r="G120" s="91"/>
      <c r="H120" s="91"/>
      <c r="I120" s="91"/>
      <c r="J120" s="91"/>
      <c r="K120" s="91"/>
      <c r="L120" s="91"/>
      <c r="M120" s="92"/>
      <c r="N120" s="91"/>
      <c r="O120" s="92"/>
      <c r="P120" s="92"/>
      <c r="Q120" s="91"/>
      <c r="R120" s="91"/>
      <c r="S120" s="91"/>
      <c r="T120" s="91"/>
      <c r="U120" s="91"/>
      <c r="V120" s="91"/>
      <c r="W120" s="91"/>
      <c r="X120" s="91"/>
      <c r="Y120" s="93"/>
      <c r="Z120" s="91"/>
      <c r="AA120" s="91"/>
      <c r="AB120" s="91"/>
      <c r="AC120" s="91"/>
      <c r="AD120" s="94"/>
      <c r="AE120" s="89"/>
      <c r="AF120" s="89"/>
      <c r="AG120" s="89"/>
      <c r="AH120" s="89"/>
      <c r="AI120" s="89"/>
      <c r="AJ120" s="89"/>
      <c r="AK120" s="89"/>
      <c r="AL120" s="89"/>
      <c r="AM120" s="89"/>
      <c r="AN120" s="89"/>
      <c r="AO120" s="89"/>
      <c r="AP120" s="95"/>
      <c r="AQ120" s="95"/>
      <c r="AR120" s="95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BV120" s="89"/>
      <c r="BW120" s="89"/>
      <c r="BX120" s="89"/>
      <c r="BY120" s="89"/>
      <c r="BZ120" s="89"/>
      <c r="CA120" s="89"/>
      <c r="CB120" s="89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R120" s="89"/>
      <c r="CS120" s="89"/>
      <c r="CT120" s="89"/>
      <c r="CU120" s="89"/>
      <c r="CV120" s="89"/>
      <c r="CW120" s="89"/>
      <c r="CX120" s="89"/>
      <c r="CY120" s="89"/>
      <c r="CZ120" s="89"/>
      <c r="DA120" s="89"/>
      <c r="DB120" s="89"/>
      <c r="DC120" s="89"/>
      <c r="DD120" s="89"/>
      <c r="DE120" s="89"/>
      <c r="DF120" s="89"/>
      <c r="DG120" s="89"/>
      <c r="DH120" s="89"/>
      <c r="DI120" s="89"/>
      <c r="DJ120" s="89"/>
      <c r="DK120" s="89"/>
      <c r="DL120" s="89"/>
      <c r="DM120" s="89"/>
      <c r="DN120" s="89"/>
      <c r="DO120" s="89"/>
      <c r="DP120" s="89"/>
      <c r="DQ120" s="89"/>
      <c r="DR120" s="89"/>
      <c r="DS120" s="89"/>
      <c r="DT120" s="89"/>
      <c r="DU120" s="89"/>
      <c r="DV120" s="89"/>
      <c r="DW120" s="89"/>
      <c r="DX120" s="89"/>
      <c r="DY120" s="89"/>
      <c r="DZ120" s="89"/>
      <c r="EA120" s="89"/>
      <c r="EB120" s="89"/>
      <c r="EC120" s="89"/>
      <c r="ED120" s="89"/>
      <c r="EE120" s="89"/>
      <c r="EF120" s="89"/>
      <c r="EG120" s="89"/>
      <c r="EH120" s="89"/>
      <c r="EI120" s="89"/>
      <c r="EJ120" s="89"/>
      <c r="EK120" s="89"/>
      <c r="EL120" s="89"/>
      <c r="EM120" s="89"/>
      <c r="EN120" s="89"/>
      <c r="EO120" s="89"/>
      <c r="EP120" s="89"/>
      <c r="EQ120" s="89"/>
      <c r="ER120" s="89"/>
      <c r="ES120" s="89"/>
      <c r="ET120" s="89"/>
      <c r="EU120" s="89"/>
      <c r="EV120" s="89"/>
      <c r="EW120" s="89"/>
      <c r="EX120" s="89"/>
      <c r="EY120" s="89"/>
      <c r="EZ120" s="89"/>
      <c r="FA120" s="89"/>
      <c r="FB120" s="89"/>
      <c r="FC120" s="89"/>
      <c r="FD120" s="89"/>
      <c r="FE120" s="89"/>
      <c r="FF120" s="89"/>
      <c r="FG120" s="89"/>
      <c r="FH120" s="89"/>
      <c r="FI120" s="89"/>
      <c r="FJ120" s="89"/>
      <c r="FK120" s="89"/>
      <c r="FL120" s="89"/>
      <c r="FM120" s="89"/>
      <c r="FN120" s="89"/>
      <c r="FO120" s="89"/>
      <c r="FP120" s="89"/>
      <c r="FQ120" s="89"/>
      <c r="FR120" s="89"/>
      <c r="FS120" s="89"/>
      <c r="FT120" s="89"/>
      <c r="FU120" s="89"/>
      <c r="FV120" s="89"/>
      <c r="FW120" s="89"/>
      <c r="FX120" s="89"/>
      <c r="FY120" s="89"/>
      <c r="FZ120" s="89"/>
      <c r="GA120" s="89"/>
      <c r="GB120" s="89"/>
      <c r="GC120" s="89"/>
      <c r="GD120" s="89"/>
      <c r="GE120" s="89"/>
      <c r="GF120" s="89"/>
      <c r="GG120" s="89"/>
      <c r="GH120" s="89"/>
      <c r="GI120" s="89"/>
      <c r="GJ120" s="89"/>
      <c r="GK120" s="89"/>
      <c r="GL120" s="89"/>
      <c r="GM120" s="89"/>
      <c r="GN120" s="89"/>
      <c r="GO120" s="89"/>
      <c r="GP120" s="89"/>
      <c r="GQ120" s="89"/>
      <c r="GR120" s="89"/>
      <c r="GS120" s="89"/>
      <c r="GT120" s="89"/>
      <c r="GU120" s="89"/>
      <c r="GV120" s="89"/>
      <c r="GW120" s="89"/>
      <c r="GX120" s="89"/>
      <c r="GY120" s="89"/>
      <c r="GZ120" s="89"/>
      <c r="HA120" s="89"/>
      <c r="HB120" s="89"/>
      <c r="HC120" s="89"/>
      <c r="HD120" s="89"/>
      <c r="HE120" s="89"/>
      <c r="HF120" s="89"/>
      <c r="HG120" s="89"/>
      <c r="HH120" s="89"/>
      <c r="HI120" s="89"/>
      <c r="HJ120" s="89"/>
      <c r="HK120" s="89"/>
      <c r="HL120" s="89"/>
      <c r="HM120" s="89"/>
      <c r="HN120" s="89"/>
      <c r="HO120" s="89"/>
      <c r="HP120" s="89"/>
      <c r="HQ120" s="89"/>
      <c r="HR120" s="89"/>
      <c r="HS120" s="89"/>
      <c r="HT120" s="89"/>
      <c r="HU120" s="89"/>
      <c r="HV120" s="89"/>
      <c r="HW120" s="89"/>
      <c r="HX120" s="89"/>
      <c r="HY120" s="89"/>
      <c r="HZ120" s="89"/>
      <c r="IA120" s="89"/>
      <c r="IB120" s="89"/>
      <c r="IC120" s="89"/>
      <c r="ID120" s="89"/>
      <c r="IE120" s="89"/>
      <c r="IF120" s="89"/>
      <c r="IG120" s="89"/>
      <c r="IH120" s="89"/>
      <c r="II120" s="89"/>
      <c r="IJ120" s="89"/>
      <c r="IK120" s="89"/>
      <c r="IL120" s="89"/>
      <c r="IM120" s="89"/>
      <c r="IN120" s="89"/>
      <c r="IO120" s="89"/>
      <c r="IP120" s="89"/>
      <c r="IQ120" s="89"/>
      <c r="IR120" s="89"/>
      <c r="IS120" s="89"/>
      <c r="IT120" s="89"/>
      <c r="IU120" s="89"/>
      <c r="IV120" s="89"/>
      <c r="IW120" s="21"/>
      <c r="IX120" s="21"/>
      <c r="IY120" s="21"/>
      <c r="IZ120" s="21"/>
      <c r="JA120" s="21"/>
    </row>
    <row r="121" ht="13.8" customHeight="1" spans="1:261" s="191" customFormat="1" x14ac:dyDescent="0.25">
      <c r="A121" s="89"/>
      <c r="B121" s="90"/>
      <c r="C121" s="91"/>
      <c r="D121" s="89"/>
      <c r="E121" s="92"/>
      <c r="F121" s="91"/>
      <c r="G121" s="91"/>
      <c r="H121" s="91"/>
      <c r="I121" s="91"/>
      <c r="J121" s="91"/>
      <c r="K121" s="91"/>
      <c r="L121" s="91"/>
      <c r="M121" s="92"/>
      <c r="N121" s="91"/>
      <c r="O121" s="92"/>
      <c r="P121" s="92"/>
      <c r="Q121" s="91"/>
      <c r="R121" s="91"/>
      <c r="S121" s="91"/>
      <c r="T121" s="91"/>
      <c r="U121" s="91"/>
      <c r="V121" s="91"/>
      <c r="W121" s="91"/>
      <c r="X121" s="91"/>
      <c r="Y121" s="93"/>
      <c r="Z121" s="91"/>
      <c r="AA121" s="91"/>
      <c r="AB121" s="91"/>
      <c r="AC121" s="91"/>
      <c r="AD121" s="94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95"/>
      <c r="AQ121" s="95"/>
      <c r="AR121" s="95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R121" s="89"/>
      <c r="CS121" s="89"/>
      <c r="CT121" s="89"/>
      <c r="CU121" s="89"/>
      <c r="CV121" s="89"/>
      <c r="CW121" s="89"/>
      <c r="CX121" s="89"/>
      <c r="CY121" s="89"/>
      <c r="CZ121" s="89"/>
      <c r="DA121" s="89"/>
      <c r="DB121" s="89"/>
      <c r="DC121" s="89"/>
      <c r="DD121" s="89"/>
      <c r="DE121" s="89"/>
      <c r="DF121" s="89"/>
      <c r="DG121" s="89"/>
      <c r="DH121" s="89"/>
      <c r="DI121" s="89"/>
      <c r="DJ121" s="89"/>
      <c r="DK121" s="89"/>
      <c r="DL121" s="89"/>
      <c r="DM121" s="89"/>
      <c r="DN121" s="89"/>
      <c r="DO121" s="89"/>
      <c r="DP121" s="89"/>
      <c r="DQ121" s="89"/>
      <c r="DR121" s="89"/>
      <c r="DS121" s="89"/>
      <c r="DT121" s="89"/>
      <c r="DU121" s="89"/>
      <c r="DV121" s="89"/>
      <c r="DW121" s="89"/>
      <c r="DX121" s="89"/>
      <c r="DY121" s="89"/>
      <c r="DZ121" s="89"/>
      <c r="EA121" s="89"/>
      <c r="EB121" s="89"/>
      <c r="EC121" s="89"/>
      <c r="ED121" s="89"/>
      <c r="EE121" s="89"/>
      <c r="EF121" s="89"/>
      <c r="EG121" s="89"/>
      <c r="EH121" s="89"/>
      <c r="EI121" s="89"/>
      <c r="EJ121" s="89"/>
      <c r="EK121" s="89"/>
      <c r="EL121" s="89"/>
      <c r="EM121" s="89"/>
      <c r="EN121" s="89"/>
      <c r="EO121" s="89"/>
      <c r="EP121" s="89"/>
      <c r="EQ121" s="89"/>
      <c r="ER121" s="89"/>
      <c r="ES121" s="89"/>
      <c r="ET121" s="89"/>
      <c r="EU121" s="89"/>
      <c r="EV121" s="89"/>
      <c r="EW121" s="89"/>
      <c r="EX121" s="89"/>
      <c r="EY121" s="89"/>
      <c r="EZ121" s="89"/>
      <c r="FA121" s="89"/>
      <c r="FB121" s="89"/>
      <c r="FC121" s="89"/>
      <c r="FD121" s="89"/>
      <c r="FE121" s="89"/>
      <c r="FF121" s="89"/>
      <c r="FG121" s="89"/>
      <c r="FH121" s="89"/>
      <c r="FI121" s="89"/>
      <c r="FJ121" s="89"/>
      <c r="FK121" s="89"/>
      <c r="FL121" s="89"/>
      <c r="FM121" s="89"/>
      <c r="FN121" s="89"/>
      <c r="FO121" s="89"/>
      <c r="FP121" s="89"/>
      <c r="FQ121" s="89"/>
      <c r="FR121" s="89"/>
      <c r="FS121" s="89"/>
      <c r="FT121" s="89"/>
      <c r="FU121" s="89"/>
      <c r="FV121" s="89"/>
      <c r="FW121" s="89"/>
      <c r="FX121" s="89"/>
      <c r="FY121" s="89"/>
      <c r="FZ121" s="89"/>
      <c r="GA121" s="89"/>
      <c r="GB121" s="89"/>
      <c r="GC121" s="89"/>
      <c r="GD121" s="89"/>
      <c r="GE121" s="89"/>
      <c r="GF121" s="89"/>
      <c r="GG121" s="89"/>
      <c r="GH121" s="89"/>
      <c r="GI121" s="89"/>
      <c r="GJ121" s="89"/>
      <c r="GK121" s="89"/>
      <c r="GL121" s="89"/>
      <c r="GM121" s="89"/>
      <c r="GN121" s="89"/>
      <c r="GO121" s="89"/>
      <c r="GP121" s="89"/>
      <c r="GQ121" s="89"/>
      <c r="GR121" s="89"/>
      <c r="GS121" s="89"/>
      <c r="GT121" s="89"/>
      <c r="GU121" s="89"/>
      <c r="GV121" s="89"/>
      <c r="GW121" s="89"/>
      <c r="GX121" s="89"/>
      <c r="GY121" s="89"/>
      <c r="GZ121" s="89"/>
      <c r="HA121" s="89"/>
      <c r="HB121" s="89"/>
      <c r="HC121" s="89"/>
      <c r="HD121" s="89"/>
      <c r="HE121" s="89"/>
      <c r="HF121" s="89"/>
      <c r="HG121" s="89"/>
      <c r="HH121" s="89"/>
      <c r="HI121" s="89"/>
      <c r="HJ121" s="89"/>
      <c r="HK121" s="89"/>
      <c r="HL121" s="89"/>
      <c r="HM121" s="89"/>
      <c r="HN121" s="89"/>
      <c r="HO121" s="89"/>
      <c r="HP121" s="89"/>
      <c r="HQ121" s="89"/>
      <c r="HR121" s="89"/>
      <c r="HS121" s="89"/>
      <c r="HT121" s="89"/>
      <c r="HU121" s="89"/>
      <c r="HV121" s="89"/>
      <c r="HW121" s="89"/>
      <c r="HX121" s="89"/>
      <c r="HY121" s="89"/>
      <c r="HZ121" s="89"/>
      <c r="IA121" s="89"/>
      <c r="IB121" s="89"/>
      <c r="IC121" s="89"/>
      <c r="ID121" s="89"/>
      <c r="IE121" s="89"/>
      <c r="IF121" s="89"/>
      <c r="IG121" s="89"/>
      <c r="IH121" s="89"/>
      <c r="II121" s="89"/>
      <c r="IJ121" s="89"/>
      <c r="IK121" s="89"/>
      <c r="IL121" s="89"/>
      <c r="IM121" s="89"/>
      <c r="IN121" s="89"/>
      <c r="IO121" s="89"/>
      <c r="IP121" s="89"/>
      <c r="IQ121" s="89"/>
      <c r="IR121" s="89"/>
      <c r="IS121" s="89"/>
      <c r="IT121" s="89"/>
      <c r="IU121" s="89"/>
      <c r="IV121" s="89"/>
      <c r="IW121" s="21"/>
      <c r="IX121" s="21"/>
      <c r="IY121" s="21"/>
      <c r="IZ121" s="21"/>
      <c r="JA121" s="21"/>
    </row>
    <row r="122" ht="13.8" customHeight="1" spans="1:261" s="191" customFormat="1" x14ac:dyDescent="0.25">
      <c r="A122" s="89"/>
      <c r="B122" s="90"/>
      <c r="C122" s="91"/>
      <c r="D122" s="89"/>
      <c r="E122" s="92"/>
      <c r="F122" s="91"/>
      <c r="G122" s="91"/>
      <c r="H122" s="91"/>
      <c r="I122" s="91"/>
      <c r="J122" s="91"/>
      <c r="K122" s="91"/>
      <c r="L122" s="91"/>
      <c r="M122" s="92"/>
      <c r="N122" s="91"/>
      <c r="O122" s="92"/>
      <c r="P122" s="92"/>
      <c r="Q122" s="91"/>
      <c r="R122" s="91"/>
      <c r="S122" s="91"/>
      <c r="T122" s="91"/>
      <c r="U122" s="91"/>
      <c r="V122" s="91"/>
      <c r="W122" s="91"/>
      <c r="X122" s="91"/>
      <c r="Y122" s="93"/>
      <c r="Z122" s="91"/>
      <c r="AA122" s="91"/>
      <c r="AB122" s="91"/>
      <c r="AC122" s="91"/>
      <c r="AD122" s="94"/>
      <c r="AE122" s="89"/>
      <c r="AF122" s="89"/>
      <c r="AG122" s="89"/>
      <c r="AH122" s="89"/>
      <c r="AI122" s="89"/>
      <c r="AJ122" s="89"/>
      <c r="AK122" s="89"/>
      <c r="AL122" s="89"/>
      <c r="AM122" s="89"/>
      <c r="AN122" s="89"/>
      <c r="AO122" s="89"/>
      <c r="AP122" s="95"/>
      <c r="AQ122" s="95"/>
      <c r="AR122" s="95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  <c r="CT122" s="89"/>
      <c r="CU122" s="89"/>
      <c r="CV122" s="89"/>
      <c r="CW122" s="89"/>
      <c r="CX122" s="89"/>
      <c r="CY122" s="89"/>
      <c r="CZ122" s="89"/>
      <c r="DA122" s="89"/>
      <c r="DB122" s="89"/>
      <c r="DC122" s="89"/>
      <c r="DD122" s="89"/>
      <c r="DE122" s="89"/>
      <c r="DF122" s="89"/>
      <c r="DG122" s="89"/>
      <c r="DH122" s="89"/>
      <c r="DI122" s="89"/>
      <c r="DJ122" s="89"/>
      <c r="DK122" s="89"/>
      <c r="DL122" s="89"/>
      <c r="DM122" s="89"/>
      <c r="DN122" s="89"/>
      <c r="DO122" s="89"/>
      <c r="DP122" s="89"/>
      <c r="DQ122" s="89"/>
      <c r="DR122" s="89"/>
      <c r="DS122" s="89"/>
      <c r="DT122" s="89"/>
      <c r="DU122" s="89"/>
      <c r="DV122" s="89"/>
      <c r="DW122" s="89"/>
      <c r="DX122" s="89"/>
      <c r="DY122" s="89"/>
      <c r="DZ122" s="89"/>
      <c r="EA122" s="89"/>
      <c r="EB122" s="89"/>
      <c r="EC122" s="89"/>
      <c r="ED122" s="89"/>
      <c r="EE122" s="89"/>
      <c r="EF122" s="89"/>
      <c r="EG122" s="89"/>
      <c r="EH122" s="89"/>
      <c r="EI122" s="89"/>
      <c r="EJ122" s="89"/>
      <c r="EK122" s="89"/>
      <c r="EL122" s="89"/>
      <c r="EM122" s="89"/>
      <c r="EN122" s="89"/>
      <c r="EO122" s="89"/>
      <c r="EP122" s="89"/>
      <c r="EQ122" s="89"/>
      <c r="ER122" s="89"/>
      <c r="ES122" s="89"/>
      <c r="ET122" s="89"/>
      <c r="EU122" s="89"/>
      <c r="EV122" s="89"/>
      <c r="EW122" s="89"/>
      <c r="EX122" s="89"/>
      <c r="EY122" s="89"/>
      <c r="EZ122" s="89"/>
      <c r="FA122" s="89"/>
      <c r="FB122" s="89"/>
      <c r="FC122" s="89"/>
      <c r="FD122" s="89"/>
      <c r="FE122" s="89"/>
      <c r="FF122" s="89"/>
      <c r="FG122" s="89"/>
      <c r="FH122" s="89"/>
      <c r="FI122" s="89"/>
      <c r="FJ122" s="89"/>
      <c r="FK122" s="89"/>
      <c r="FL122" s="89"/>
      <c r="FM122" s="89"/>
      <c r="FN122" s="89"/>
      <c r="FO122" s="89"/>
      <c r="FP122" s="89"/>
      <c r="FQ122" s="89"/>
      <c r="FR122" s="89"/>
      <c r="FS122" s="89"/>
      <c r="FT122" s="89"/>
      <c r="FU122" s="89"/>
      <c r="FV122" s="89"/>
      <c r="FW122" s="89"/>
      <c r="FX122" s="89"/>
      <c r="FY122" s="89"/>
      <c r="FZ122" s="89"/>
      <c r="GA122" s="89"/>
      <c r="GB122" s="89"/>
      <c r="GC122" s="89"/>
      <c r="GD122" s="89"/>
      <c r="GE122" s="89"/>
      <c r="GF122" s="89"/>
      <c r="GG122" s="89"/>
      <c r="GH122" s="89"/>
      <c r="GI122" s="89"/>
      <c r="GJ122" s="89"/>
      <c r="GK122" s="89"/>
      <c r="GL122" s="89"/>
      <c r="GM122" s="89"/>
      <c r="GN122" s="89"/>
      <c r="GO122" s="89"/>
      <c r="GP122" s="89"/>
      <c r="GQ122" s="89"/>
      <c r="GR122" s="89"/>
      <c r="GS122" s="89"/>
      <c r="GT122" s="89"/>
      <c r="GU122" s="89"/>
      <c r="GV122" s="89"/>
      <c r="GW122" s="89"/>
      <c r="GX122" s="89"/>
      <c r="GY122" s="89"/>
      <c r="GZ122" s="89"/>
      <c r="HA122" s="89"/>
      <c r="HB122" s="89"/>
      <c r="HC122" s="89"/>
      <c r="HD122" s="89"/>
      <c r="HE122" s="89"/>
      <c r="HF122" s="89"/>
      <c r="HG122" s="89"/>
      <c r="HH122" s="89"/>
      <c r="HI122" s="89"/>
      <c r="HJ122" s="89"/>
      <c r="HK122" s="89"/>
      <c r="HL122" s="89"/>
      <c r="HM122" s="89"/>
      <c r="HN122" s="89"/>
      <c r="HO122" s="89"/>
      <c r="HP122" s="89"/>
      <c r="HQ122" s="89"/>
      <c r="HR122" s="89"/>
      <c r="HS122" s="89"/>
      <c r="HT122" s="89"/>
      <c r="HU122" s="89"/>
      <c r="HV122" s="89"/>
      <c r="HW122" s="89"/>
      <c r="HX122" s="89"/>
      <c r="HY122" s="89"/>
      <c r="HZ122" s="89"/>
      <c r="IA122" s="89"/>
      <c r="IB122" s="89"/>
      <c r="IC122" s="89"/>
      <c r="ID122" s="89"/>
      <c r="IE122" s="89"/>
      <c r="IF122" s="89"/>
      <c r="IG122" s="89"/>
      <c r="IH122" s="89"/>
      <c r="II122" s="89"/>
      <c r="IJ122" s="89"/>
      <c r="IK122" s="89"/>
      <c r="IL122" s="89"/>
      <c r="IM122" s="89"/>
      <c r="IN122" s="89"/>
      <c r="IO122" s="89"/>
      <c r="IP122" s="89"/>
      <c r="IQ122" s="89"/>
      <c r="IR122" s="89"/>
      <c r="IS122" s="89"/>
      <c r="IT122" s="89"/>
      <c r="IU122" s="89"/>
      <c r="IV122" s="89"/>
      <c r="IW122" s="21"/>
      <c r="IX122" s="21"/>
      <c r="IY122" s="21"/>
      <c r="IZ122" s="21"/>
      <c r="JA122" s="21"/>
    </row>
    <row r="123" ht="13.8" customHeight="1" spans="1:261" s="191" customFormat="1" x14ac:dyDescent="0.25">
      <c r="A123" s="89"/>
      <c r="B123" s="90"/>
      <c r="C123" s="91"/>
      <c r="D123" s="89"/>
      <c r="E123" s="92"/>
      <c r="F123" s="91"/>
      <c r="G123" s="91"/>
      <c r="H123" s="91"/>
      <c r="I123" s="91"/>
      <c r="J123" s="91"/>
      <c r="K123" s="91"/>
      <c r="L123" s="91"/>
      <c r="M123" s="92"/>
      <c r="N123" s="91"/>
      <c r="O123" s="92"/>
      <c r="P123" s="92"/>
      <c r="Q123" s="91"/>
      <c r="R123" s="91"/>
      <c r="S123" s="91"/>
      <c r="T123" s="91"/>
      <c r="U123" s="91"/>
      <c r="V123" s="91"/>
      <c r="W123" s="91"/>
      <c r="X123" s="91"/>
      <c r="Y123" s="93"/>
      <c r="Z123" s="91"/>
      <c r="AA123" s="91"/>
      <c r="AB123" s="91"/>
      <c r="AC123" s="91"/>
      <c r="AD123" s="94"/>
      <c r="AE123" s="89"/>
      <c r="AF123" s="89"/>
      <c r="AG123" s="89"/>
      <c r="AH123" s="89"/>
      <c r="AI123" s="89"/>
      <c r="AJ123" s="89"/>
      <c r="AK123" s="89"/>
      <c r="AL123" s="89"/>
      <c r="AM123" s="89"/>
      <c r="AN123" s="89"/>
      <c r="AO123" s="89"/>
      <c r="AP123" s="95"/>
      <c r="AQ123" s="95"/>
      <c r="AR123" s="95"/>
      <c r="AS123" s="89"/>
      <c r="AT123" s="89"/>
      <c r="AU123" s="89"/>
      <c r="AV123" s="89"/>
      <c r="AW123" s="89"/>
      <c r="AX123" s="89"/>
      <c r="AY123" s="89"/>
      <c r="AZ123" s="89"/>
      <c r="BA123" s="89"/>
      <c r="BB123" s="89"/>
      <c r="BC123" s="89"/>
      <c r="BD123" s="89"/>
      <c r="BE123" s="89"/>
      <c r="BF123" s="89"/>
      <c r="BG123" s="89"/>
      <c r="BH123" s="89"/>
      <c r="BI123" s="89"/>
      <c r="BJ123" s="89"/>
      <c r="BK123" s="89"/>
      <c r="BL123" s="89"/>
      <c r="BM123" s="89"/>
      <c r="BN123" s="89"/>
      <c r="BO123" s="89"/>
      <c r="BP123" s="89"/>
      <c r="BQ123" s="89"/>
      <c r="BR123" s="89"/>
      <c r="BS123" s="89"/>
      <c r="BT123" s="89"/>
      <c r="BU123" s="89"/>
      <c r="BV123" s="89"/>
      <c r="BW123" s="89"/>
      <c r="BX123" s="89"/>
      <c r="BY123" s="89"/>
      <c r="BZ123" s="89"/>
      <c r="CA123" s="89"/>
      <c r="CB123" s="89"/>
      <c r="CC123" s="89"/>
      <c r="CD123" s="89"/>
      <c r="CE123" s="89"/>
      <c r="CF123" s="89"/>
      <c r="CG123" s="89"/>
      <c r="CH123" s="89"/>
      <c r="CI123" s="89"/>
      <c r="CJ123" s="89"/>
      <c r="CK123" s="89"/>
      <c r="CL123" s="89"/>
      <c r="CM123" s="89"/>
      <c r="CN123" s="89"/>
      <c r="CO123" s="89"/>
      <c r="CP123" s="89"/>
      <c r="CQ123" s="89"/>
      <c r="CR123" s="89"/>
      <c r="CS123" s="89"/>
      <c r="CT123" s="89"/>
      <c r="CU123" s="89"/>
      <c r="CV123" s="89"/>
      <c r="CW123" s="89"/>
      <c r="CX123" s="89"/>
      <c r="CY123" s="89"/>
      <c r="CZ123" s="89"/>
      <c r="DA123" s="89"/>
      <c r="DB123" s="89"/>
      <c r="DC123" s="89"/>
      <c r="DD123" s="89"/>
      <c r="DE123" s="89"/>
      <c r="DF123" s="89"/>
      <c r="DG123" s="89"/>
      <c r="DH123" s="89"/>
      <c r="DI123" s="89"/>
      <c r="DJ123" s="89"/>
      <c r="DK123" s="89"/>
      <c r="DL123" s="89"/>
      <c r="DM123" s="89"/>
      <c r="DN123" s="89"/>
      <c r="DO123" s="89"/>
      <c r="DP123" s="89"/>
      <c r="DQ123" s="89"/>
      <c r="DR123" s="89"/>
      <c r="DS123" s="89"/>
      <c r="DT123" s="89"/>
      <c r="DU123" s="89"/>
      <c r="DV123" s="89"/>
      <c r="DW123" s="89"/>
      <c r="DX123" s="89"/>
      <c r="DY123" s="89"/>
      <c r="DZ123" s="89"/>
      <c r="EA123" s="89"/>
      <c r="EB123" s="89"/>
      <c r="EC123" s="89"/>
      <c r="ED123" s="89"/>
      <c r="EE123" s="89"/>
      <c r="EF123" s="89"/>
      <c r="EG123" s="89"/>
      <c r="EH123" s="89"/>
      <c r="EI123" s="89"/>
      <c r="EJ123" s="89"/>
      <c r="EK123" s="89"/>
      <c r="EL123" s="89"/>
      <c r="EM123" s="89"/>
      <c r="EN123" s="89"/>
      <c r="EO123" s="89"/>
      <c r="EP123" s="89"/>
      <c r="EQ123" s="89"/>
      <c r="ER123" s="89"/>
      <c r="ES123" s="89"/>
      <c r="ET123" s="89"/>
      <c r="EU123" s="89"/>
      <c r="EV123" s="89"/>
      <c r="EW123" s="89"/>
      <c r="EX123" s="89"/>
      <c r="EY123" s="89"/>
      <c r="EZ123" s="89"/>
      <c r="FA123" s="89"/>
      <c r="FB123" s="89"/>
      <c r="FC123" s="89"/>
      <c r="FD123" s="89"/>
      <c r="FE123" s="89"/>
      <c r="FF123" s="89"/>
      <c r="FG123" s="89"/>
      <c r="FH123" s="89"/>
      <c r="FI123" s="89"/>
      <c r="FJ123" s="89"/>
      <c r="FK123" s="89"/>
      <c r="FL123" s="89"/>
      <c r="FM123" s="89"/>
      <c r="FN123" s="89"/>
      <c r="FO123" s="89"/>
      <c r="FP123" s="89"/>
      <c r="FQ123" s="89"/>
      <c r="FR123" s="89"/>
      <c r="FS123" s="89"/>
      <c r="FT123" s="89"/>
      <c r="FU123" s="89"/>
      <c r="FV123" s="89"/>
      <c r="FW123" s="89"/>
      <c r="FX123" s="89"/>
      <c r="FY123" s="89"/>
      <c r="FZ123" s="89"/>
      <c r="GA123" s="89"/>
      <c r="GB123" s="89"/>
      <c r="GC123" s="89"/>
      <c r="GD123" s="89"/>
      <c r="GE123" s="89"/>
      <c r="GF123" s="89"/>
      <c r="GG123" s="89"/>
      <c r="GH123" s="89"/>
      <c r="GI123" s="89"/>
      <c r="GJ123" s="89"/>
      <c r="GK123" s="89"/>
      <c r="GL123" s="89"/>
      <c r="GM123" s="89"/>
      <c r="GN123" s="89"/>
      <c r="GO123" s="89"/>
      <c r="GP123" s="89"/>
      <c r="GQ123" s="89"/>
      <c r="GR123" s="89"/>
      <c r="GS123" s="89"/>
      <c r="GT123" s="89"/>
      <c r="GU123" s="89"/>
      <c r="GV123" s="89"/>
      <c r="GW123" s="89"/>
      <c r="GX123" s="89"/>
      <c r="GY123" s="89"/>
      <c r="GZ123" s="89"/>
      <c r="HA123" s="89"/>
      <c r="HB123" s="89"/>
      <c r="HC123" s="89"/>
      <c r="HD123" s="89"/>
      <c r="HE123" s="89"/>
      <c r="HF123" s="89"/>
      <c r="HG123" s="89"/>
      <c r="HH123" s="89"/>
      <c r="HI123" s="89"/>
      <c r="HJ123" s="89"/>
      <c r="HK123" s="89"/>
      <c r="HL123" s="89"/>
      <c r="HM123" s="89"/>
      <c r="HN123" s="89"/>
      <c r="HO123" s="89"/>
      <c r="HP123" s="89"/>
      <c r="HQ123" s="89"/>
      <c r="HR123" s="89"/>
      <c r="HS123" s="89"/>
      <c r="HT123" s="89"/>
      <c r="HU123" s="89"/>
      <c r="HV123" s="89"/>
      <c r="HW123" s="89"/>
      <c r="HX123" s="89"/>
      <c r="HY123" s="89"/>
      <c r="HZ123" s="89"/>
      <c r="IA123" s="89"/>
      <c r="IB123" s="89"/>
      <c r="IC123" s="89"/>
      <c r="ID123" s="89"/>
      <c r="IE123" s="89"/>
      <c r="IF123" s="89"/>
      <c r="IG123" s="89"/>
      <c r="IH123" s="89"/>
      <c r="II123" s="89"/>
      <c r="IJ123" s="89"/>
      <c r="IK123" s="89"/>
      <c r="IL123" s="89"/>
      <c r="IM123" s="89"/>
      <c r="IN123" s="89"/>
      <c r="IO123" s="89"/>
      <c r="IP123" s="89"/>
      <c r="IQ123" s="89"/>
      <c r="IR123" s="89"/>
      <c r="IS123" s="89"/>
      <c r="IT123" s="89"/>
      <c r="IU123" s="89"/>
      <c r="IV123" s="89"/>
      <c r="IW123" s="21"/>
      <c r="IX123" s="21"/>
      <c r="IY123" s="21"/>
      <c r="IZ123" s="21"/>
      <c r="JA123" s="21"/>
    </row>
    <row r="124" ht="13.8" customHeight="1" spans="1:261" s="190" customFormat="1" x14ac:dyDescent="0.25">
      <c r="A124" s="89"/>
      <c r="B124" s="90"/>
      <c r="C124" s="91"/>
      <c r="D124" s="89"/>
      <c r="E124" s="92"/>
      <c r="F124" s="91"/>
      <c r="G124" s="91"/>
      <c r="H124" s="91"/>
      <c r="I124" s="91"/>
      <c r="J124" s="91"/>
      <c r="K124" s="91"/>
      <c r="L124" s="91"/>
      <c r="M124" s="92"/>
      <c r="N124" s="91"/>
      <c r="O124" s="92"/>
      <c r="P124" s="92"/>
      <c r="Q124" s="91"/>
      <c r="R124" s="91"/>
      <c r="S124" s="91"/>
      <c r="T124" s="91"/>
      <c r="U124" s="91"/>
      <c r="V124" s="91"/>
      <c r="W124" s="91"/>
      <c r="X124" s="91"/>
      <c r="Y124" s="93"/>
      <c r="Z124" s="91"/>
      <c r="AA124" s="91"/>
      <c r="AB124" s="91"/>
      <c r="AC124" s="91"/>
      <c r="AD124" s="94"/>
      <c r="AE124" s="89"/>
      <c r="AF124" s="89"/>
      <c r="AG124" s="89"/>
      <c r="AH124" s="89"/>
      <c r="AI124" s="89"/>
      <c r="AJ124" s="89"/>
      <c r="AK124" s="89"/>
      <c r="AL124" s="89"/>
      <c r="AM124" s="89"/>
      <c r="AN124" s="89"/>
      <c r="AO124" s="89"/>
      <c r="AP124" s="95"/>
      <c r="AQ124" s="95"/>
      <c r="AR124" s="95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89"/>
      <c r="CE124" s="89"/>
      <c r="CF124" s="89"/>
      <c r="CG124" s="89"/>
      <c r="CH124" s="89"/>
      <c r="CI124" s="89"/>
      <c r="CJ124" s="89"/>
      <c r="CK124" s="89"/>
      <c r="CL124" s="89"/>
      <c r="CM124" s="89"/>
      <c r="CN124" s="89"/>
      <c r="CO124" s="89"/>
      <c r="CP124" s="89"/>
      <c r="CQ124" s="89"/>
      <c r="CR124" s="89"/>
      <c r="CS124" s="89"/>
      <c r="CT124" s="89"/>
      <c r="CU124" s="89"/>
      <c r="CV124" s="89"/>
      <c r="CW124" s="89"/>
      <c r="CX124" s="89"/>
      <c r="CY124" s="89"/>
      <c r="CZ124" s="89"/>
      <c r="DA124" s="89"/>
      <c r="DB124" s="89"/>
      <c r="DC124" s="89"/>
      <c r="DD124" s="89"/>
      <c r="DE124" s="89"/>
      <c r="DF124" s="89"/>
      <c r="DG124" s="89"/>
      <c r="DH124" s="89"/>
      <c r="DI124" s="89"/>
      <c r="DJ124" s="89"/>
      <c r="DK124" s="89"/>
      <c r="DL124" s="89"/>
      <c r="DM124" s="89"/>
      <c r="DN124" s="89"/>
      <c r="DO124" s="89"/>
      <c r="DP124" s="89"/>
      <c r="DQ124" s="89"/>
      <c r="DR124" s="89"/>
      <c r="DS124" s="89"/>
      <c r="DT124" s="89"/>
      <c r="DU124" s="89"/>
      <c r="DV124" s="89"/>
      <c r="DW124" s="89"/>
      <c r="DX124" s="89"/>
      <c r="DY124" s="89"/>
      <c r="DZ124" s="89"/>
      <c r="EA124" s="89"/>
      <c r="EB124" s="89"/>
      <c r="EC124" s="89"/>
      <c r="ED124" s="89"/>
      <c r="EE124" s="89"/>
      <c r="EF124" s="89"/>
      <c r="EG124" s="89"/>
      <c r="EH124" s="89"/>
      <c r="EI124" s="89"/>
      <c r="EJ124" s="89"/>
      <c r="EK124" s="89"/>
      <c r="EL124" s="89"/>
      <c r="EM124" s="89"/>
      <c r="EN124" s="89"/>
      <c r="EO124" s="89"/>
      <c r="EP124" s="89"/>
      <c r="EQ124" s="89"/>
      <c r="ER124" s="89"/>
      <c r="ES124" s="89"/>
      <c r="ET124" s="89"/>
      <c r="EU124" s="89"/>
      <c r="EV124" s="89"/>
      <c r="EW124" s="89"/>
      <c r="EX124" s="89"/>
      <c r="EY124" s="89"/>
      <c r="EZ124" s="89"/>
      <c r="FA124" s="89"/>
      <c r="FB124" s="89"/>
      <c r="FC124" s="89"/>
      <c r="FD124" s="89"/>
      <c r="FE124" s="89"/>
      <c r="FF124" s="89"/>
      <c r="FG124" s="89"/>
      <c r="FH124" s="89"/>
      <c r="FI124" s="89"/>
      <c r="FJ124" s="89"/>
      <c r="FK124" s="89"/>
      <c r="FL124" s="89"/>
      <c r="FM124" s="89"/>
      <c r="FN124" s="89"/>
      <c r="FO124" s="89"/>
      <c r="FP124" s="89"/>
      <c r="FQ124" s="89"/>
      <c r="FR124" s="89"/>
      <c r="FS124" s="89"/>
      <c r="FT124" s="89"/>
      <c r="FU124" s="89"/>
      <c r="FV124" s="89"/>
      <c r="FW124" s="89"/>
      <c r="FX124" s="89"/>
      <c r="FY124" s="89"/>
      <c r="FZ124" s="89"/>
      <c r="GA124" s="89"/>
      <c r="GB124" s="89"/>
      <c r="GC124" s="89"/>
      <c r="GD124" s="89"/>
      <c r="GE124" s="89"/>
      <c r="GF124" s="89"/>
      <c r="GG124" s="89"/>
      <c r="GH124" s="89"/>
      <c r="GI124" s="89"/>
      <c r="GJ124" s="89"/>
      <c r="GK124" s="89"/>
      <c r="GL124" s="89"/>
      <c r="GM124" s="89"/>
      <c r="GN124" s="89"/>
      <c r="GO124" s="89"/>
      <c r="GP124" s="89"/>
      <c r="GQ124" s="89"/>
      <c r="GR124" s="89"/>
      <c r="GS124" s="89"/>
      <c r="GT124" s="89"/>
      <c r="GU124" s="89"/>
      <c r="GV124" s="89"/>
      <c r="GW124" s="89"/>
      <c r="GX124" s="89"/>
      <c r="GY124" s="89"/>
      <c r="GZ124" s="89"/>
      <c r="HA124" s="89"/>
      <c r="HB124" s="89"/>
      <c r="HC124" s="89"/>
      <c r="HD124" s="89"/>
      <c r="HE124" s="89"/>
      <c r="HF124" s="89"/>
      <c r="HG124" s="89"/>
      <c r="HH124" s="89"/>
      <c r="HI124" s="89"/>
      <c r="HJ124" s="89"/>
      <c r="HK124" s="89"/>
      <c r="HL124" s="89"/>
      <c r="HM124" s="89"/>
      <c r="HN124" s="89"/>
      <c r="HO124" s="89"/>
      <c r="HP124" s="89"/>
      <c r="HQ124" s="89"/>
      <c r="HR124" s="89"/>
      <c r="HS124" s="89"/>
      <c r="HT124" s="89"/>
      <c r="HU124" s="89"/>
      <c r="HV124" s="89"/>
      <c r="HW124" s="89"/>
      <c r="HX124" s="89"/>
      <c r="HY124" s="89"/>
      <c r="HZ124" s="89"/>
      <c r="IA124" s="89"/>
      <c r="IB124" s="89"/>
      <c r="IC124" s="89"/>
      <c r="ID124" s="89"/>
      <c r="IE124" s="89"/>
      <c r="IF124" s="89"/>
      <c r="IG124" s="89"/>
      <c r="IH124" s="89"/>
      <c r="II124" s="89"/>
      <c r="IJ124" s="89"/>
      <c r="IK124" s="89"/>
      <c r="IL124" s="89"/>
      <c r="IM124" s="89"/>
      <c r="IN124" s="89"/>
      <c r="IO124" s="89"/>
      <c r="IP124" s="89"/>
      <c r="IQ124" s="89"/>
      <c r="IR124" s="89"/>
      <c r="IS124" s="89"/>
      <c r="IT124" s="89"/>
      <c r="IU124" s="89"/>
      <c r="IV124" s="89"/>
      <c r="IW124" s="21"/>
      <c r="IX124" s="21"/>
      <c r="IY124" s="21"/>
      <c r="IZ124" s="21"/>
      <c r="JA124" s="21"/>
    </row>
    <row r="125" ht="13.8" customHeight="1" spans="1:261" s="191" customFormat="1" x14ac:dyDescent="0.25">
      <c r="A125" s="89"/>
      <c r="B125" s="90"/>
      <c r="C125" s="91"/>
      <c r="D125" s="89"/>
      <c r="E125" s="92"/>
      <c r="F125" s="91"/>
      <c r="G125" s="91"/>
      <c r="H125" s="91"/>
      <c r="I125" s="91"/>
      <c r="J125" s="91"/>
      <c r="K125" s="91"/>
      <c r="L125" s="91"/>
      <c r="M125" s="92"/>
      <c r="N125" s="91"/>
      <c r="O125" s="92"/>
      <c r="P125" s="92"/>
      <c r="Q125" s="91"/>
      <c r="R125" s="91"/>
      <c r="S125" s="91"/>
      <c r="T125" s="91"/>
      <c r="U125" s="91"/>
      <c r="V125" s="91"/>
      <c r="W125" s="91"/>
      <c r="X125" s="91"/>
      <c r="Y125" s="93"/>
      <c r="Z125" s="91"/>
      <c r="AA125" s="91"/>
      <c r="AB125" s="91"/>
      <c r="AC125" s="91"/>
      <c r="AD125" s="94"/>
      <c r="AE125" s="89"/>
      <c r="AF125" s="89"/>
      <c r="AG125" s="89"/>
      <c r="AH125" s="89"/>
      <c r="AI125" s="89"/>
      <c r="AJ125" s="89"/>
      <c r="AK125" s="89"/>
      <c r="AL125" s="89"/>
      <c r="AM125" s="89"/>
      <c r="AN125" s="89"/>
      <c r="AO125" s="89"/>
      <c r="AP125" s="95"/>
      <c r="AQ125" s="95"/>
      <c r="AR125" s="95"/>
      <c r="AS125" s="89"/>
      <c r="AT125" s="89"/>
      <c r="AU125" s="89"/>
      <c r="AV125" s="89"/>
      <c r="AW125" s="89"/>
      <c r="AX125" s="89"/>
      <c r="AY125" s="89"/>
      <c r="AZ125" s="89"/>
      <c r="BA125" s="89"/>
      <c r="BB125" s="89"/>
      <c r="BC125" s="89"/>
      <c r="BD125" s="89"/>
      <c r="BE125" s="89"/>
      <c r="BF125" s="89"/>
      <c r="BG125" s="89"/>
      <c r="BH125" s="89"/>
      <c r="BI125" s="89"/>
      <c r="BJ125" s="89"/>
      <c r="BK125" s="89"/>
      <c r="BL125" s="89"/>
      <c r="BM125" s="89"/>
      <c r="BN125" s="89"/>
      <c r="BO125" s="89"/>
      <c r="BP125" s="89"/>
      <c r="BQ125" s="89"/>
      <c r="BR125" s="89"/>
      <c r="BS125" s="89"/>
      <c r="BT125" s="89"/>
      <c r="BU125" s="89"/>
      <c r="BV125" s="89"/>
      <c r="BW125" s="89"/>
      <c r="BX125" s="89"/>
      <c r="BY125" s="89"/>
      <c r="BZ125" s="89"/>
      <c r="CA125" s="89"/>
      <c r="CB125" s="89"/>
      <c r="CC125" s="89"/>
      <c r="CD125" s="89"/>
      <c r="CE125" s="89"/>
      <c r="CF125" s="89"/>
      <c r="CG125" s="89"/>
      <c r="CH125" s="89"/>
      <c r="CI125" s="89"/>
      <c r="CJ125" s="89"/>
      <c r="CK125" s="89"/>
      <c r="CL125" s="89"/>
      <c r="CM125" s="89"/>
      <c r="CN125" s="89"/>
      <c r="CO125" s="89"/>
      <c r="CP125" s="89"/>
      <c r="CQ125" s="89"/>
      <c r="CR125" s="89"/>
      <c r="CS125" s="89"/>
      <c r="CT125" s="89"/>
      <c r="CU125" s="89"/>
      <c r="CV125" s="89"/>
      <c r="CW125" s="89"/>
      <c r="CX125" s="89"/>
      <c r="CY125" s="89"/>
      <c r="CZ125" s="89"/>
      <c r="DA125" s="89"/>
      <c r="DB125" s="89"/>
      <c r="DC125" s="89"/>
      <c r="DD125" s="89"/>
      <c r="DE125" s="89"/>
      <c r="DF125" s="89"/>
      <c r="DG125" s="89"/>
      <c r="DH125" s="89"/>
      <c r="DI125" s="89"/>
      <c r="DJ125" s="89"/>
      <c r="DK125" s="89"/>
      <c r="DL125" s="89"/>
      <c r="DM125" s="89"/>
      <c r="DN125" s="89"/>
      <c r="DO125" s="89"/>
      <c r="DP125" s="89"/>
      <c r="DQ125" s="89"/>
      <c r="DR125" s="89"/>
      <c r="DS125" s="89"/>
      <c r="DT125" s="89"/>
      <c r="DU125" s="89"/>
      <c r="DV125" s="89"/>
      <c r="DW125" s="89"/>
      <c r="DX125" s="89"/>
      <c r="DY125" s="89"/>
      <c r="DZ125" s="89"/>
      <c r="EA125" s="89"/>
      <c r="EB125" s="89"/>
      <c r="EC125" s="89"/>
      <c r="ED125" s="89"/>
      <c r="EE125" s="89"/>
      <c r="EF125" s="89"/>
      <c r="EG125" s="89"/>
      <c r="EH125" s="89"/>
      <c r="EI125" s="89"/>
      <c r="EJ125" s="89"/>
      <c r="EK125" s="89"/>
      <c r="EL125" s="89"/>
      <c r="EM125" s="89"/>
      <c r="EN125" s="89"/>
      <c r="EO125" s="89"/>
      <c r="EP125" s="89"/>
      <c r="EQ125" s="89"/>
      <c r="ER125" s="89"/>
      <c r="ES125" s="89"/>
      <c r="ET125" s="89"/>
      <c r="EU125" s="89"/>
      <c r="EV125" s="89"/>
      <c r="EW125" s="89"/>
      <c r="EX125" s="89"/>
      <c r="EY125" s="89"/>
      <c r="EZ125" s="89"/>
      <c r="FA125" s="89"/>
      <c r="FB125" s="89"/>
      <c r="FC125" s="89"/>
      <c r="FD125" s="89"/>
      <c r="FE125" s="89"/>
      <c r="FF125" s="89"/>
      <c r="FG125" s="89"/>
      <c r="FH125" s="89"/>
      <c r="FI125" s="89"/>
      <c r="FJ125" s="89"/>
      <c r="FK125" s="89"/>
      <c r="FL125" s="89"/>
      <c r="FM125" s="89"/>
      <c r="FN125" s="89"/>
      <c r="FO125" s="89"/>
      <c r="FP125" s="89"/>
      <c r="FQ125" s="89"/>
      <c r="FR125" s="89"/>
      <c r="FS125" s="89"/>
      <c r="FT125" s="89"/>
      <c r="FU125" s="89"/>
      <c r="FV125" s="89"/>
      <c r="FW125" s="89"/>
      <c r="FX125" s="89"/>
      <c r="FY125" s="89"/>
      <c r="FZ125" s="89"/>
      <c r="GA125" s="89"/>
      <c r="GB125" s="89"/>
      <c r="GC125" s="89"/>
      <c r="GD125" s="89"/>
      <c r="GE125" s="89"/>
      <c r="GF125" s="89"/>
      <c r="GG125" s="89"/>
      <c r="GH125" s="89"/>
      <c r="GI125" s="89"/>
      <c r="GJ125" s="89"/>
      <c r="GK125" s="89"/>
      <c r="GL125" s="89"/>
      <c r="GM125" s="89"/>
      <c r="GN125" s="89"/>
      <c r="GO125" s="89"/>
      <c r="GP125" s="89"/>
      <c r="GQ125" s="89"/>
      <c r="GR125" s="89"/>
      <c r="GS125" s="89"/>
      <c r="GT125" s="89"/>
      <c r="GU125" s="89"/>
      <c r="GV125" s="89"/>
      <c r="GW125" s="89"/>
      <c r="GX125" s="89"/>
      <c r="GY125" s="89"/>
      <c r="GZ125" s="89"/>
      <c r="HA125" s="89"/>
      <c r="HB125" s="89"/>
      <c r="HC125" s="89"/>
      <c r="HD125" s="89"/>
      <c r="HE125" s="89"/>
      <c r="HF125" s="89"/>
      <c r="HG125" s="89"/>
      <c r="HH125" s="89"/>
      <c r="HI125" s="89"/>
      <c r="HJ125" s="89"/>
      <c r="HK125" s="89"/>
      <c r="HL125" s="89"/>
      <c r="HM125" s="89"/>
      <c r="HN125" s="89"/>
      <c r="HO125" s="89"/>
      <c r="HP125" s="89"/>
      <c r="HQ125" s="89"/>
      <c r="HR125" s="89"/>
      <c r="HS125" s="89"/>
      <c r="HT125" s="89"/>
      <c r="HU125" s="89"/>
      <c r="HV125" s="89"/>
      <c r="HW125" s="89"/>
      <c r="HX125" s="89"/>
      <c r="HY125" s="89"/>
      <c r="HZ125" s="89"/>
      <c r="IA125" s="89"/>
      <c r="IB125" s="89"/>
      <c r="IC125" s="89"/>
      <c r="ID125" s="89"/>
      <c r="IE125" s="89"/>
      <c r="IF125" s="89"/>
      <c r="IG125" s="89"/>
      <c r="IH125" s="89"/>
      <c r="II125" s="89"/>
      <c r="IJ125" s="89"/>
      <c r="IK125" s="89"/>
      <c r="IL125" s="89"/>
      <c r="IM125" s="89"/>
      <c r="IN125" s="89"/>
      <c r="IO125" s="89"/>
      <c r="IP125" s="89"/>
      <c r="IQ125" s="89"/>
      <c r="IR125" s="89"/>
      <c r="IS125" s="89"/>
      <c r="IT125" s="89"/>
      <c r="IU125" s="89"/>
      <c r="IV125" s="89"/>
      <c r="IW125" s="21"/>
      <c r="IX125" s="21"/>
      <c r="IY125" s="21"/>
      <c r="IZ125" s="21"/>
      <c r="JA125" s="21"/>
    </row>
    <row r="126" ht="13.8" customHeight="1" spans="1:261" s="190" customFormat="1" x14ac:dyDescent="0.25">
      <c r="A126" s="89"/>
      <c r="B126" s="90"/>
      <c r="C126" s="91"/>
      <c r="D126" s="89"/>
      <c r="E126" s="92"/>
      <c r="F126" s="91"/>
      <c r="G126" s="91"/>
      <c r="H126" s="91"/>
      <c r="I126" s="91"/>
      <c r="J126" s="91"/>
      <c r="K126" s="91"/>
      <c r="L126" s="91"/>
      <c r="M126" s="92"/>
      <c r="N126" s="91"/>
      <c r="O126" s="92"/>
      <c r="P126" s="92"/>
      <c r="Q126" s="91"/>
      <c r="R126" s="91"/>
      <c r="S126" s="91"/>
      <c r="T126" s="91"/>
      <c r="U126" s="91"/>
      <c r="V126" s="91"/>
      <c r="W126" s="91"/>
      <c r="X126" s="91"/>
      <c r="Y126" s="93"/>
      <c r="Z126" s="91"/>
      <c r="AA126" s="91"/>
      <c r="AB126" s="91"/>
      <c r="AC126" s="91"/>
      <c r="AD126" s="94"/>
      <c r="AE126" s="89"/>
      <c r="AF126" s="89"/>
      <c r="AG126" s="89"/>
      <c r="AH126" s="89"/>
      <c r="AI126" s="89"/>
      <c r="AJ126" s="89"/>
      <c r="AK126" s="89"/>
      <c r="AL126" s="89"/>
      <c r="AM126" s="89"/>
      <c r="AN126" s="89"/>
      <c r="AO126" s="89"/>
      <c r="AP126" s="95"/>
      <c r="AQ126" s="95"/>
      <c r="AR126" s="95"/>
      <c r="AS126" s="89"/>
      <c r="AT126" s="89"/>
      <c r="AU126" s="89"/>
      <c r="AV126" s="89"/>
      <c r="AW126" s="89"/>
      <c r="AX126" s="89"/>
      <c r="AY126" s="89"/>
      <c r="AZ126" s="89"/>
      <c r="BA126" s="89"/>
      <c r="BB126" s="89"/>
      <c r="BC126" s="89"/>
      <c r="BD126" s="89"/>
      <c r="BE126" s="89"/>
      <c r="BF126" s="89"/>
      <c r="BG126" s="89"/>
      <c r="BH126" s="89"/>
      <c r="BI126" s="89"/>
      <c r="BJ126" s="89"/>
      <c r="BK126" s="89"/>
      <c r="BL126" s="89"/>
      <c r="BM126" s="89"/>
      <c r="BN126" s="89"/>
      <c r="BO126" s="89"/>
      <c r="BP126" s="89"/>
      <c r="BQ126" s="89"/>
      <c r="BR126" s="89"/>
      <c r="BS126" s="89"/>
      <c r="BT126" s="89"/>
      <c r="BU126" s="89"/>
      <c r="BV126" s="89"/>
      <c r="BW126" s="89"/>
      <c r="BX126" s="89"/>
      <c r="BY126" s="89"/>
      <c r="BZ126" s="89"/>
      <c r="CA126" s="89"/>
      <c r="CB126" s="89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  <c r="CU126" s="89"/>
      <c r="CV126" s="89"/>
      <c r="CW126" s="89"/>
      <c r="CX126" s="89"/>
      <c r="CY126" s="89"/>
      <c r="CZ126" s="89"/>
      <c r="DA126" s="89"/>
      <c r="DB126" s="89"/>
      <c r="DC126" s="89"/>
      <c r="DD126" s="89"/>
      <c r="DE126" s="89"/>
      <c r="DF126" s="89"/>
      <c r="DG126" s="89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89"/>
      <c r="DT126" s="89"/>
      <c r="DU126" s="89"/>
      <c r="DV126" s="89"/>
      <c r="DW126" s="89"/>
      <c r="DX126" s="89"/>
      <c r="DY126" s="89"/>
      <c r="DZ126" s="89"/>
      <c r="EA126" s="89"/>
      <c r="EB126" s="89"/>
      <c r="EC126" s="89"/>
      <c r="ED126" s="89"/>
      <c r="EE126" s="89"/>
      <c r="EF126" s="89"/>
      <c r="EG126" s="89"/>
      <c r="EH126" s="89"/>
      <c r="EI126" s="89"/>
      <c r="EJ126" s="89"/>
      <c r="EK126" s="89"/>
      <c r="EL126" s="89"/>
      <c r="EM126" s="89"/>
      <c r="EN126" s="89"/>
      <c r="EO126" s="89"/>
      <c r="EP126" s="89"/>
      <c r="EQ126" s="89"/>
      <c r="ER126" s="89"/>
      <c r="ES126" s="89"/>
      <c r="ET126" s="89"/>
      <c r="EU126" s="89"/>
      <c r="EV126" s="89"/>
      <c r="EW126" s="89"/>
      <c r="EX126" s="89"/>
      <c r="EY126" s="89"/>
      <c r="EZ126" s="89"/>
      <c r="FA126" s="89"/>
      <c r="FB126" s="89"/>
      <c r="FC126" s="89"/>
      <c r="FD126" s="89"/>
      <c r="FE126" s="89"/>
      <c r="FF126" s="89"/>
      <c r="FG126" s="89"/>
      <c r="FH126" s="89"/>
      <c r="FI126" s="89"/>
      <c r="FJ126" s="89"/>
      <c r="FK126" s="89"/>
      <c r="FL126" s="89"/>
      <c r="FM126" s="89"/>
      <c r="FN126" s="89"/>
      <c r="FO126" s="89"/>
      <c r="FP126" s="89"/>
      <c r="FQ126" s="89"/>
      <c r="FR126" s="89"/>
      <c r="FS126" s="89"/>
      <c r="FT126" s="89"/>
      <c r="FU126" s="89"/>
      <c r="FV126" s="89"/>
      <c r="FW126" s="89"/>
      <c r="FX126" s="89"/>
      <c r="FY126" s="89"/>
      <c r="FZ126" s="89"/>
      <c r="GA126" s="89"/>
      <c r="GB126" s="89"/>
      <c r="GC126" s="89"/>
      <c r="GD126" s="89"/>
      <c r="GE126" s="89"/>
      <c r="GF126" s="89"/>
      <c r="GG126" s="89"/>
      <c r="GH126" s="89"/>
      <c r="GI126" s="89"/>
      <c r="GJ126" s="89"/>
      <c r="GK126" s="89"/>
      <c r="GL126" s="89"/>
      <c r="GM126" s="89"/>
      <c r="GN126" s="89"/>
      <c r="GO126" s="89"/>
      <c r="GP126" s="89"/>
      <c r="GQ126" s="89"/>
      <c r="GR126" s="89"/>
      <c r="GS126" s="89"/>
      <c r="GT126" s="89"/>
      <c r="GU126" s="89"/>
      <c r="GV126" s="89"/>
      <c r="GW126" s="89"/>
      <c r="GX126" s="89"/>
      <c r="GY126" s="89"/>
      <c r="GZ126" s="89"/>
      <c r="HA126" s="89"/>
      <c r="HB126" s="89"/>
      <c r="HC126" s="89"/>
      <c r="HD126" s="89"/>
      <c r="HE126" s="89"/>
      <c r="HF126" s="89"/>
      <c r="HG126" s="89"/>
      <c r="HH126" s="89"/>
      <c r="HI126" s="89"/>
      <c r="HJ126" s="89"/>
      <c r="HK126" s="89"/>
      <c r="HL126" s="89"/>
      <c r="HM126" s="89"/>
      <c r="HN126" s="89"/>
      <c r="HO126" s="89"/>
      <c r="HP126" s="89"/>
      <c r="HQ126" s="89"/>
      <c r="HR126" s="89"/>
      <c r="HS126" s="89"/>
      <c r="HT126" s="89"/>
      <c r="HU126" s="89"/>
      <c r="HV126" s="89"/>
      <c r="HW126" s="89"/>
      <c r="HX126" s="89"/>
      <c r="HY126" s="89"/>
      <c r="HZ126" s="89"/>
      <c r="IA126" s="89"/>
      <c r="IB126" s="89"/>
      <c r="IC126" s="89"/>
      <c r="ID126" s="89"/>
      <c r="IE126" s="89"/>
      <c r="IF126" s="89"/>
      <c r="IG126" s="89"/>
      <c r="IH126" s="89"/>
      <c r="II126" s="89"/>
      <c r="IJ126" s="89"/>
      <c r="IK126" s="89"/>
      <c r="IL126" s="89"/>
      <c r="IM126" s="89"/>
      <c r="IN126" s="89"/>
      <c r="IO126" s="89"/>
      <c r="IP126" s="89"/>
      <c r="IQ126" s="89"/>
      <c r="IR126" s="89"/>
      <c r="IS126" s="89"/>
      <c r="IT126" s="89"/>
      <c r="IU126" s="89"/>
      <c r="IV126" s="89"/>
      <c r="IW126" s="21"/>
      <c r="IX126" s="21"/>
      <c r="IY126" s="21"/>
      <c r="IZ126" s="21"/>
      <c r="JA126" s="21"/>
    </row>
    <row r="127" ht="13.8" customHeight="1" spans="1:261" s="110" customFormat="1" x14ac:dyDescent="0.25">
      <c r="A127" s="89"/>
      <c r="B127" s="90"/>
      <c r="C127" s="91"/>
      <c r="D127" s="89"/>
      <c r="E127" s="92"/>
      <c r="F127" s="91"/>
      <c r="G127" s="91"/>
      <c r="H127" s="91"/>
      <c r="I127" s="91"/>
      <c r="J127" s="91"/>
      <c r="K127" s="91"/>
      <c r="L127" s="91"/>
      <c r="M127" s="92"/>
      <c r="N127" s="91"/>
      <c r="O127" s="92"/>
      <c r="P127" s="92"/>
      <c r="Q127" s="91"/>
      <c r="R127" s="91"/>
      <c r="S127" s="91"/>
      <c r="T127" s="91"/>
      <c r="U127" s="91"/>
      <c r="V127" s="91"/>
      <c r="W127" s="91"/>
      <c r="X127" s="91"/>
      <c r="Y127" s="93"/>
      <c r="Z127" s="91"/>
      <c r="AA127" s="91"/>
      <c r="AB127" s="91"/>
      <c r="AC127" s="91"/>
      <c r="AD127" s="94"/>
      <c r="AE127" s="89"/>
      <c r="AF127" s="89"/>
      <c r="AG127" s="89"/>
      <c r="AH127" s="89"/>
      <c r="AI127" s="89"/>
      <c r="AJ127" s="89"/>
      <c r="AK127" s="89"/>
      <c r="AL127" s="89"/>
      <c r="AM127" s="89"/>
      <c r="AN127" s="89"/>
      <c r="AO127" s="89"/>
      <c r="AP127" s="95"/>
      <c r="AQ127" s="95"/>
      <c r="AR127" s="95"/>
      <c r="AS127" s="89"/>
      <c r="AT127" s="89"/>
      <c r="AU127" s="89"/>
      <c r="AV127" s="89"/>
      <c r="AW127" s="89"/>
      <c r="AX127" s="89"/>
      <c r="AY127" s="89"/>
      <c r="AZ127" s="89"/>
      <c r="BA127" s="89"/>
      <c r="BB127" s="89"/>
      <c r="BC127" s="89"/>
      <c r="BD127" s="89"/>
      <c r="BE127" s="89"/>
      <c r="BF127" s="89"/>
      <c r="BG127" s="89"/>
      <c r="BH127" s="89"/>
      <c r="BI127" s="89"/>
      <c r="BJ127" s="89"/>
      <c r="BK127" s="89"/>
      <c r="BL127" s="89"/>
      <c r="BM127" s="89"/>
      <c r="BN127" s="89"/>
      <c r="BO127" s="89"/>
      <c r="BP127" s="89"/>
      <c r="BQ127" s="89"/>
      <c r="BR127" s="89"/>
      <c r="BS127" s="89"/>
      <c r="BT127" s="89"/>
      <c r="BU127" s="89"/>
      <c r="BV127" s="89"/>
      <c r="BW127" s="89"/>
      <c r="BX127" s="89"/>
      <c r="BY127" s="89"/>
      <c r="BZ127" s="89"/>
      <c r="CA127" s="89"/>
      <c r="CB127" s="89"/>
      <c r="CC127" s="89"/>
      <c r="CD127" s="89"/>
      <c r="CE127" s="89"/>
      <c r="CF127" s="89"/>
      <c r="CG127" s="89"/>
      <c r="CH127" s="89"/>
      <c r="CI127" s="89"/>
      <c r="CJ127" s="89"/>
      <c r="CK127" s="89"/>
      <c r="CL127" s="89"/>
      <c r="CM127" s="89"/>
      <c r="CN127" s="89"/>
      <c r="CO127" s="89"/>
      <c r="CP127" s="89"/>
      <c r="CQ127" s="89"/>
      <c r="CR127" s="89"/>
      <c r="CS127" s="89"/>
      <c r="CT127" s="89"/>
      <c r="CU127" s="89"/>
      <c r="CV127" s="89"/>
      <c r="CW127" s="89"/>
      <c r="CX127" s="89"/>
      <c r="CY127" s="89"/>
      <c r="CZ127" s="89"/>
      <c r="DA127" s="89"/>
      <c r="DB127" s="89"/>
      <c r="DC127" s="89"/>
      <c r="DD127" s="89"/>
      <c r="DE127" s="89"/>
      <c r="DF127" s="89"/>
      <c r="DG127" s="89"/>
      <c r="DH127" s="89"/>
      <c r="DI127" s="89"/>
      <c r="DJ127" s="89"/>
      <c r="DK127" s="89"/>
      <c r="DL127" s="89"/>
      <c r="DM127" s="89"/>
      <c r="DN127" s="89"/>
      <c r="DO127" s="89"/>
      <c r="DP127" s="89"/>
      <c r="DQ127" s="89"/>
      <c r="DR127" s="89"/>
      <c r="DS127" s="89"/>
      <c r="DT127" s="89"/>
      <c r="DU127" s="89"/>
      <c r="DV127" s="89"/>
      <c r="DW127" s="89"/>
      <c r="DX127" s="89"/>
      <c r="DY127" s="89"/>
      <c r="DZ127" s="89"/>
      <c r="EA127" s="89"/>
      <c r="EB127" s="89"/>
      <c r="EC127" s="89"/>
      <c r="ED127" s="89"/>
      <c r="EE127" s="89"/>
      <c r="EF127" s="89"/>
      <c r="EG127" s="89"/>
      <c r="EH127" s="89"/>
      <c r="EI127" s="89"/>
      <c r="EJ127" s="89"/>
      <c r="EK127" s="89"/>
      <c r="EL127" s="89"/>
      <c r="EM127" s="89"/>
      <c r="EN127" s="89"/>
      <c r="EO127" s="89"/>
      <c r="EP127" s="89"/>
      <c r="EQ127" s="89"/>
      <c r="ER127" s="89"/>
      <c r="ES127" s="89"/>
      <c r="ET127" s="89"/>
      <c r="EU127" s="89"/>
      <c r="EV127" s="89"/>
      <c r="EW127" s="89"/>
      <c r="EX127" s="89"/>
      <c r="EY127" s="89"/>
      <c r="EZ127" s="89"/>
      <c r="FA127" s="89"/>
      <c r="FB127" s="89"/>
      <c r="FC127" s="89"/>
      <c r="FD127" s="89"/>
      <c r="FE127" s="89"/>
      <c r="FF127" s="89"/>
      <c r="FG127" s="89"/>
      <c r="FH127" s="89"/>
      <c r="FI127" s="89"/>
      <c r="FJ127" s="89"/>
      <c r="FK127" s="89"/>
      <c r="FL127" s="89"/>
      <c r="FM127" s="89"/>
      <c r="FN127" s="89"/>
      <c r="FO127" s="89"/>
      <c r="FP127" s="89"/>
      <c r="FQ127" s="89"/>
      <c r="FR127" s="89"/>
      <c r="FS127" s="89"/>
      <c r="FT127" s="89"/>
      <c r="FU127" s="89"/>
      <c r="FV127" s="89"/>
      <c r="FW127" s="89"/>
      <c r="FX127" s="89"/>
      <c r="FY127" s="89"/>
      <c r="FZ127" s="89"/>
      <c r="GA127" s="89"/>
      <c r="GB127" s="89"/>
      <c r="GC127" s="89"/>
      <c r="GD127" s="89"/>
      <c r="GE127" s="89"/>
      <c r="GF127" s="89"/>
      <c r="GG127" s="89"/>
      <c r="GH127" s="89"/>
      <c r="GI127" s="89"/>
      <c r="GJ127" s="89"/>
      <c r="GK127" s="89"/>
      <c r="GL127" s="89"/>
      <c r="GM127" s="89"/>
      <c r="GN127" s="89"/>
      <c r="GO127" s="89"/>
      <c r="GP127" s="89"/>
      <c r="GQ127" s="89"/>
      <c r="GR127" s="89"/>
      <c r="GS127" s="89"/>
      <c r="GT127" s="89"/>
      <c r="GU127" s="89"/>
      <c r="GV127" s="89"/>
      <c r="GW127" s="89"/>
      <c r="GX127" s="89"/>
      <c r="GY127" s="89"/>
      <c r="GZ127" s="89"/>
      <c r="HA127" s="89"/>
      <c r="HB127" s="89"/>
      <c r="HC127" s="89"/>
      <c r="HD127" s="89"/>
      <c r="HE127" s="89"/>
      <c r="HF127" s="89"/>
      <c r="HG127" s="89"/>
      <c r="HH127" s="89"/>
      <c r="HI127" s="89"/>
      <c r="HJ127" s="89"/>
      <c r="HK127" s="89"/>
      <c r="HL127" s="89"/>
      <c r="HM127" s="89"/>
      <c r="HN127" s="89"/>
      <c r="HO127" s="89"/>
      <c r="HP127" s="89"/>
      <c r="HQ127" s="89"/>
      <c r="HR127" s="89"/>
      <c r="HS127" s="89"/>
      <c r="HT127" s="89"/>
      <c r="HU127" s="89"/>
      <c r="HV127" s="89"/>
      <c r="HW127" s="89"/>
      <c r="HX127" s="89"/>
      <c r="HY127" s="89"/>
      <c r="HZ127" s="89"/>
      <c r="IA127" s="89"/>
      <c r="IB127" s="89"/>
      <c r="IC127" s="89"/>
      <c r="ID127" s="89"/>
      <c r="IE127" s="89"/>
      <c r="IF127" s="89"/>
      <c r="IG127" s="89"/>
      <c r="IH127" s="89"/>
      <c r="II127" s="89"/>
      <c r="IJ127" s="89"/>
      <c r="IK127" s="89"/>
      <c r="IL127" s="89"/>
      <c r="IM127" s="89"/>
      <c r="IN127" s="89"/>
      <c r="IO127" s="89"/>
      <c r="IP127" s="89"/>
      <c r="IQ127" s="89"/>
      <c r="IR127" s="89"/>
      <c r="IS127" s="89"/>
      <c r="IT127" s="89"/>
      <c r="IU127" s="89"/>
      <c r="IV127" s="89"/>
      <c r="IW127" s="21"/>
      <c r="IX127" s="21"/>
      <c r="IY127" s="21"/>
      <c r="IZ127" s="21"/>
      <c r="JA127" s="21"/>
    </row>
    <row r="151" ht="13.8" customHeight="1" spans="1:256" s="21" customFormat="1" x14ac:dyDescent="0.25">
      <c r="A151" s="89"/>
      <c r="B151" s="90"/>
      <c r="C151" s="91"/>
      <c r="D151" s="89"/>
      <c r="E151" s="92"/>
      <c r="F151" s="91"/>
      <c r="G151" s="91"/>
      <c r="H151" s="91"/>
      <c r="I151" s="91"/>
      <c r="J151" s="91"/>
      <c r="K151" s="91"/>
      <c r="L151" s="91"/>
      <c r="M151" s="92"/>
      <c r="N151" s="91"/>
      <c r="O151" s="92"/>
      <c r="P151" s="92"/>
      <c r="Q151" s="91"/>
      <c r="R151" s="91"/>
      <c r="S151" s="91"/>
      <c r="T151" s="91"/>
      <c r="U151" s="91"/>
      <c r="V151" s="91"/>
      <c r="W151" s="91"/>
      <c r="X151" s="91"/>
      <c r="Y151" s="93"/>
      <c r="Z151" s="91"/>
      <c r="AA151" s="91"/>
      <c r="AB151" s="91"/>
      <c r="AC151" s="91"/>
      <c r="AD151" s="94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95"/>
      <c r="AQ151" s="95"/>
      <c r="AR151" s="95"/>
      <c r="AS151" s="89"/>
      <c r="AT151" s="89"/>
      <c r="AU151" s="89"/>
      <c r="AV151" s="89"/>
      <c r="AW151" s="89"/>
      <c r="AX151" s="89"/>
      <c r="AY151" s="89"/>
      <c r="AZ151" s="89"/>
      <c r="BA151" s="89"/>
      <c r="BB151" s="89"/>
      <c r="BC151" s="89"/>
      <c r="BD151" s="89"/>
      <c r="BE151" s="89"/>
      <c r="BF151" s="89"/>
      <c r="BG151" s="89"/>
      <c r="BH151" s="89"/>
      <c r="BI151" s="89"/>
      <c r="BJ151" s="89"/>
      <c r="BK151" s="89"/>
      <c r="BL151" s="89"/>
      <c r="BM151" s="89"/>
      <c r="BN151" s="89"/>
      <c r="BO151" s="89"/>
      <c r="BP151" s="89"/>
      <c r="BQ151" s="89"/>
      <c r="BR151" s="89"/>
      <c r="BS151" s="89"/>
      <c r="BT151" s="89"/>
      <c r="BU151" s="89"/>
      <c r="BV151" s="89"/>
      <c r="BW151" s="89"/>
      <c r="BX151" s="89"/>
      <c r="BY151" s="89"/>
      <c r="BZ151" s="89"/>
      <c r="CA151" s="89"/>
      <c r="CB151" s="89"/>
      <c r="CC151" s="89"/>
      <c r="CD151" s="89"/>
      <c r="CE151" s="89"/>
      <c r="CF151" s="89"/>
      <c r="CG151" s="89"/>
      <c r="CH151" s="89"/>
      <c r="CI151" s="89"/>
      <c r="CJ151" s="89"/>
      <c r="CK151" s="89"/>
      <c r="CL151" s="89"/>
      <c r="CM151" s="89"/>
      <c r="CN151" s="89"/>
      <c r="CO151" s="89"/>
      <c r="CP151" s="89"/>
      <c r="CQ151" s="89"/>
      <c r="CR151" s="89"/>
      <c r="CS151" s="89"/>
      <c r="CT151" s="89"/>
      <c r="CU151" s="89"/>
      <c r="CV151" s="89"/>
      <c r="CW151" s="89"/>
      <c r="CX151" s="89"/>
      <c r="CY151" s="89"/>
      <c r="CZ151" s="89"/>
      <c r="DA151" s="89"/>
      <c r="DB151" s="89"/>
      <c r="DC151" s="89"/>
      <c r="DD151" s="89"/>
      <c r="DE151" s="89"/>
      <c r="DF151" s="89"/>
      <c r="DG151" s="89"/>
      <c r="DH151" s="89"/>
      <c r="DI151" s="89"/>
      <c r="DJ151" s="89"/>
      <c r="DK151" s="89"/>
      <c r="DL151" s="89"/>
      <c r="DM151" s="89"/>
      <c r="DN151" s="89"/>
      <c r="DO151" s="89"/>
      <c r="DP151" s="89"/>
      <c r="DQ151" s="89"/>
      <c r="DR151" s="89"/>
      <c r="DS151" s="89"/>
      <c r="DT151" s="89"/>
      <c r="DU151" s="89"/>
      <c r="DV151" s="89"/>
      <c r="DW151" s="89"/>
      <c r="DX151" s="89"/>
      <c r="DY151" s="89"/>
      <c r="DZ151" s="89"/>
      <c r="EA151" s="89"/>
      <c r="EB151" s="89"/>
      <c r="EC151" s="89"/>
      <c r="ED151" s="89"/>
      <c r="EE151" s="89"/>
      <c r="EF151" s="89"/>
      <c r="EG151" s="89"/>
      <c r="EH151" s="89"/>
      <c r="EI151" s="89"/>
      <c r="EJ151" s="89"/>
      <c r="EK151" s="89"/>
      <c r="EL151" s="89"/>
      <c r="EM151" s="89"/>
      <c r="EN151" s="89"/>
      <c r="EO151" s="89"/>
      <c r="EP151" s="89"/>
      <c r="EQ151" s="89"/>
      <c r="ER151" s="89"/>
      <c r="ES151" s="89"/>
      <c r="ET151" s="89"/>
      <c r="EU151" s="89"/>
      <c r="EV151" s="89"/>
      <c r="EW151" s="89"/>
      <c r="EX151" s="89"/>
      <c r="EY151" s="89"/>
      <c r="EZ151" s="89"/>
      <c r="FA151" s="89"/>
      <c r="FB151" s="89"/>
      <c r="FC151" s="89"/>
      <c r="FD151" s="89"/>
      <c r="FE151" s="89"/>
      <c r="FF151" s="89"/>
      <c r="FG151" s="89"/>
      <c r="FH151" s="89"/>
      <c r="FI151" s="89"/>
      <c r="FJ151" s="89"/>
      <c r="FK151" s="89"/>
      <c r="FL151" s="89"/>
      <c r="FM151" s="89"/>
      <c r="FN151" s="89"/>
      <c r="FO151" s="89"/>
      <c r="FP151" s="89"/>
      <c r="FQ151" s="89"/>
      <c r="FR151" s="89"/>
      <c r="FS151" s="89"/>
      <c r="FT151" s="89"/>
      <c r="FU151" s="89"/>
      <c r="FV151" s="89"/>
      <c r="FW151" s="89"/>
      <c r="FX151" s="89"/>
      <c r="FY151" s="89"/>
      <c r="FZ151" s="89"/>
      <c r="GA151" s="89"/>
      <c r="GB151" s="89"/>
      <c r="GC151" s="89"/>
      <c r="GD151" s="89"/>
      <c r="GE151" s="89"/>
      <c r="GF151" s="89"/>
      <c r="GG151" s="89"/>
      <c r="GH151" s="89"/>
      <c r="GI151" s="89"/>
      <c r="GJ151" s="89"/>
      <c r="GK151" s="89"/>
      <c r="GL151" s="89"/>
      <c r="GM151" s="89"/>
      <c r="GN151" s="89"/>
      <c r="GO151" s="89"/>
      <c r="GP151" s="89"/>
      <c r="GQ151" s="89"/>
      <c r="GR151" s="89"/>
      <c r="GS151" s="89"/>
      <c r="GT151" s="89"/>
      <c r="GU151" s="89"/>
      <c r="GV151" s="89"/>
      <c r="GW151" s="89"/>
      <c r="GX151" s="89"/>
      <c r="GY151" s="89"/>
      <c r="GZ151" s="89"/>
      <c r="HA151" s="89"/>
      <c r="HB151" s="89"/>
      <c r="HC151" s="89"/>
      <c r="HD151" s="89"/>
      <c r="HE151" s="89"/>
      <c r="HF151" s="89"/>
      <c r="HG151" s="89"/>
      <c r="HH151" s="89"/>
      <c r="HI151" s="89"/>
      <c r="HJ151" s="89"/>
      <c r="HK151" s="89"/>
      <c r="HL151" s="89"/>
      <c r="HM151" s="89"/>
      <c r="HN151" s="89"/>
      <c r="HO151" s="89"/>
      <c r="HP151" s="89"/>
      <c r="HQ151" s="89"/>
      <c r="HR151" s="89"/>
      <c r="HS151" s="89"/>
      <c r="HT151" s="89"/>
      <c r="HU151" s="89"/>
      <c r="HV151" s="89"/>
      <c r="HW151" s="89"/>
      <c r="HX151" s="89"/>
      <c r="HY151" s="89"/>
      <c r="HZ151" s="89"/>
      <c r="IA151" s="89"/>
      <c r="IB151" s="89"/>
      <c r="IC151" s="89"/>
      <c r="ID151" s="89"/>
      <c r="IE151" s="89"/>
      <c r="IF151" s="89"/>
      <c r="IG151" s="89"/>
      <c r="IH151" s="89"/>
      <c r="II151" s="89"/>
      <c r="IJ151" s="89"/>
      <c r="IK151" s="89"/>
      <c r="IL151" s="89"/>
      <c r="IM151" s="89"/>
      <c r="IN151" s="89"/>
      <c r="IO151" s="89"/>
      <c r="IP151" s="89"/>
      <c r="IQ151" s="89"/>
      <c r="IR151" s="89"/>
      <c r="IS151" s="89"/>
      <c r="IT151" s="89"/>
      <c r="IU151" s="89"/>
      <c r="IV151" s="89"/>
    </row>
    <row r="152" ht="13.8" customHeight="1" spans="1:256" s="21" customFormat="1" x14ac:dyDescent="0.25">
      <c r="A152" s="89"/>
      <c r="B152" s="90"/>
      <c r="C152" s="91"/>
      <c r="D152" s="89"/>
      <c r="E152" s="92"/>
      <c r="F152" s="91"/>
      <c r="G152" s="91"/>
      <c r="H152" s="91"/>
      <c r="I152" s="91"/>
      <c r="J152" s="91"/>
      <c r="K152" s="91"/>
      <c r="L152" s="91"/>
      <c r="M152" s="92"/>
      <c r="N152" s="91"/>
      <c r="O152" s="92"/>
      <c r="P152" s="92"/>
      <c r="Q152" s="91"/>
      <c r="R152" s="91"/>
      <c r="S152" s="91"/>
      <c r="T152" s="91"/>
      <c r="U152" s="91"/>
      <c r="V152" s="91"/>
      <c r="W152" s="91"/>
      <c r="X152" s="91"/>
      <c r="Y152" s="93"/>
      <c r="Z152" s="91"/>
      <c r="AA152" s="91"/>
      <c r="AB152" s="91"/>
      <c r="AC152" s="91"/>
      <c r="AD152" s="94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95"/>
      <c r="AQ152" s="95"/>
      <c r="AR152" s="95"/>
      <c r="AS152" s="89"/>
      <c r="AT152" s="89"/>
      <c r="AU152" s="89"/>
      <c r="AV152" s="89"/>
      <c r="AW152" s="89"/>
      <c r="AX152" s="89"/>
      <c r="AY152" s="89"/>
      <c r="AZ152" s="89"/>
      <c r="BA152" s="89"/>
      <c r="BB152" s="89"/>
      <c r="BC152" s="89"/>
      <c r="BD152" s="89"/>
      <c r="BE152" s="89"/>
      <c r="BF152" s="89"/>
      <c r="BG152" s="89"/>
      <c r="BH152" s="89"/>
      <c r="BI152" s="89"/>
      <c r="BJ152" s="89"/>
      <c r="BK152" s="89"/>
      <c r="BL152" s="89"/>
      <c r="BM152" s="89"/>
      <c r="BN152" s="89"/>
      <c r="BO152" s="89"/>
      <c r="BP152" s="89"/>
      <c r="BQ152" s="89"/>
      <c r="BR152" s="89"/>
      <c r="BS152" s="89"/>
      <c r="BT152" s="89"/>
      <c r="BU152" s="89"/>
      <c r="BV152" s="89"/>
      <c r="BW152" s="89"/>
      <c r="BX152" s="89"/>
      <c r="BY152" s="89"/>
      <c r="BZ152" s="89"/>
      <c r="CA152" s="89"/>
      <c r="CB152" s="89"/>
      <c r="CC152" s="89"/>
      <c r="CD152" s="89"/>
      <c r="CE152" s="89"/>
      <c r="CF152" s="89"/>
      <c r="CG152" s="89"/>
      <c r="CH152" s="89"/>
      <c r="CI152" s="89"/>
      <c r="CJ152" s="89"/>
      <c r="CK152" s="89"/>
      <c r="CL152" s="89"/>
      <c r="CM152" s="89"/>
      <c r="CN152" s="89"/>
      <c r="CO152" s="89"/>
      <c r="CP152" s="89"/>
      <c r="CQ152" s="89"/>
      <c r="CR152" s="89"/>
      <c r="CS152" s="89"/>
      <c r="CT152" s="89"/>
      <c r="CU152" s="89"/>
      <c r="CV152" s="89"/>
      <c r="CW152" s="89"/>
      <c r="CX152" s="89"/>
      <c r="CY152" s="89"/>
      <c r="CZ152" s="89"/>
      <c r="DA152" s="89"/>
      <c r="DB152" s="89"/>
      <c r="DC152" s="89"/>
      <c r="DD152" s="89"/>
      <c r="DE152" s="89"/>
      <c r="DF152" s="89"/>
      <c r="DG152" s="89"/>
      <c r="DH152" s="89"/>
      <c r="DI152" s="89"/>
      <c r="DJ152" s="89"/>
      <c r="DK152" s="89"/>
      <c r="DL152" s="89"/>
      <c r="DM152" s="89"/>
      <c r="DN152" s="89"/>
      <c r="DO152" s="89"/>
      <c r="DP152" s="89"/>
      <c r="DQ152" s="89"/>
      <c r="DR152" s="89"/>
      <c r="DS152" s="89"/>
      <c r="DT152" s="89"/>
      <c r="DU152" s="89"/>
      <c r="DV152" s="89"/>
      <c r="DW152" s="89"/>
      <c r="DX152" s="89"/>
      <c r="DY152" s="89"/>
      <c r="DZ152" s="89"/>
      <c r="EA152" s="89"/>
      <c r="EB152" s="89"/>
      <c r="EC152" s="89"/>
      <c r="ED152" s="89"/>
      <c r="EE152" s="89"/>
      <c r="EF152" s="89"/>
      <c r="EG152" s="89"/>
      <c r="EH152" s="89"/>
      <c r="EI152" s="89"/>
      <c r="EJ152" s="89"/>
      <c r="EK152" s="89"/>
      <c r="EL152" s="89"/>
      <c r="EM152" s="89"/>
      <c r="EN152" s="89"/>
      <c r="EO152" s="89"/>
      <c r="EP152" s="89"/>
      <c r="EQ152" s="89"/>
      <c r="ER152" s="89"/>
      <c r="ES152" s="89"/>
      <c r="ET152" s="89"/>
      <c r="EU152" s="89"/>
      <c r="EV152" s="89"/>
      <c r="EW152" s="89"/>
      <c r="EX152" s="89"/>
      <c r="EY152" s="89"/>
      <c r="EZ152" s="89"/>
      <c r="FA152" s="89"/>
      <c r="FB152" s="89"/>
      <c r="FC152" s="89"/>
      <c r="FD152" s="89"/>
      <c r="FE152" s="89"/>
      <c r="FF152" s="89"/>
      <c r="FG152" s="89"/>
      <c r="FH152" s="89"/>
      <c r="FI152" s="89"/>
      <c r="FJ152" s="89"/>
      <c r="FK152" s="89"/>
      <c r="FL152" s="89"/>
      <c r="FM152" s="89"/>
      <c r="FN152" s="89"/>
      <c r="FO152" s="89"/>
      <c r="FP152" s="89"/>
      <c r="FQ152" s="89"/>
      <c r="FR152" s="89"/>
      <c r="FS152" s="89"/>
      <c r="FT152" s="89"/>
      <c r="FU152" s="89"/>
      <c r="FV152" s="89"/>
      <c r="FW152" s="89"/>
      <c r="FX152" s="89"/>
      <c r="FY152" s="89"/>
      <c r="FZ152" s="89"/>
      <c r="GA152" s="89"/>
      <c r="GB152" s="89"/>
      <c r="GC152" s="89"/>
      <c r="GD152" s="89"/>
      <c r="GE152" s="89"/>
      <c r="GF152" s="89"/>
      <c r="GG152" s="89"/>
      <c r="GH152" s="89"/>
      <c r="GI152" s="89"/>
      <c r="GJ152" s="89"/>
      <c r="GK152" s="89"/>
      <c r="GL152" s="89"/>
      <c r="GM152" s="89"/>
      <c r="GN152" s="89"/>
      <c r="GO152" s="89"/>
      <c r="GP152" s="89"/>
      <c r="GQ152" s="89"/>
      <c r="GR152" s="89"/>
      <c r="GS152" s="89"/>
      <c r="GT152" s="89"/>
      <c r="GU152" s="89"/>
      <c r="GV152" s="89"/>
      <c r="GW152" s="89"/>
      <c r="GX152" s="89"/>
      <c r="GY152" s="89"/>
      <c r="GZ152" s="89"/>
      <c r="HA152" s="89"/>
      <c r="HB152" s="89"/>
      <c r="HC152" s="89"/>
      <c r="HD152" s="89"/>
      <c r="HE152" s="89"/>
      <c r="HF152" s="89"/>
      <c r="HG152" s="89"/>
      <c r="HH152" s="89"/>
      <c r="HI152" s="89"/>
      <c r="HJ152" s="89"/>
      <c r="HK152" s="89"/>
      <c r="HL152" s="89"/>
      <c r="HM152" s="89"/>
      <c r="HN152" s="89"/>
      <c r="HO152" s="89"/>
      <c r="HP152" s="89"/>
      <c r="HQ152" s="89"/>
      <c r="HR152" s="89"/>
      <c r="HS152" s="89"/>
      <c r="HT152" s="89"/>
      <c r="HU152" s="89"/>
      <c r="HV152" s="89"/>
      <c r="HW152" s="89"/>
      <c r="HX152" s="89"/>
      <c r="HY152" s="89"/>
      <c r="HZ152" s="89"/>
      <c r="IA152" s="89"/>
      <c r="IB152" s="89"/>
      <c r="IC152" s="89"/>
      <c r="ID152" s="89"/>
      <c r="IE152" s="89"/>
      <c r="IF152" s="89"/>
      <c r="IG152" s="89"/>
      <c r="IH152" s="89"/>
      <c r="II152" s="89"/>
      <c r="IJ152" s="89"/>
      <c r="IK152" s="89"/>
      <c r="IL152" s="89"/>
      <c r="IM152" s="89"/>
      <c r="IN152" s="89"/>
      <c r="IO152" s="89"/>
      <c r="IP152" s="89"/>
      <c r="IQ152" s="89"/>
      <c r="IR152" s="89"/>
      <c r="IS152" s="89"/>
      <c r="IT152" s="89"/>
      <c r="IU152" s="89"/>
      <c r="IV152" s="89"/>
    </row>
    <row r="153" ht="13.8" customHeight="1" spans="1:256" s="21" customFormat="1" x14ac:dyDescent="0.25">
      <c r="A153" s="89"/>
      <c r="B153" s="90"/>
      <c r="C153" s="91"/>
      <c r="D153" s="89"/>
      <c r="E153" s="92"/>
      <c r="F153" s="91"/>
      <c r="G153" s="91"/>
      <c r="H153" s="91"/>
      <c r="I153" s="91"/>
      <c r="J153" s="91"/>
      <c r="K153" s="91"/>
      <c r="L153" s="91"/>
      <c r="M153" s="92"/>
      <c r="N153" s="91"/>
      <c r="O153" s="92"/>
      <c r="P153" s="92"/>
      <c r="Q153" s="91"/>
      <c r="R153" s="91"/>
      <c r="S153" s="91"/>
      <c r="T153" s="91"/>
      <c r="U153" s="91"/>
      <c r="V153" s="91"/>
      <c r="W153" s="91"/>
      <c r="X153" s="91"/>
      <c r="Y153" s="93"/>
      <c r="Z153" s="91"/>
      <c r="AA153" s="91"/>
      <c r="AB153" s="91"/>
      <c r="AC153" s="91"/>
      <c r="AD153" s="94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95"/>
      <c r="AQ153" s="95"/>
      <c r="AR153" s="95"/>
      <c r="AS153" s="89"/>
      <c r="AT153" s="89"/>
      <c r="AU153" s="89"/>
      <c r="AV153" s="89"/>
      <c r="AW153" s="89"/>
      <c r="AX153" s="89"/>
      <c r="AY153" s="89"/>
      <c r="AZ153" s="89"/>
      <c r="BA153" s="89"/>
      <c r="BB153" s="89"/>
      <c r="BC153" s="89"/>
      <c r="BD153" s="89"/>
      <c r="BE153" s="89"/>
      <c r="BF153" s="89"/>
      <c r="BG153" s="89"/>
      <c r="BH153" s="89"/>
      <c r="BI153" s="89"/>
      <c r="BJ153" s="89"/>
      <c r="BK153" s="89"/>
      <c r="BL153" s="89"/>
      <c r="BM153" s="89"/>
      <c r="BN153" s="89"/>
      <c r="BO153" s="89"/>
      <c r="BP153" s="89"/>
      <c r="BQ153" s="89"/>
      <c r="BR153" s="89"/>
      <c r="BS153" s="89"/>
      <c r="BT153" s="89"/>
      <c r="BU153" s="89"/>
      <c r="BV153" s="89"/>
      <c r="BW153" s="89"/>
      <c r="BX153" s="89"/>
      <c r="BY153" s="89"/>
      <c r="BZ153" s="89"/>
      <c r="CA153" s="89"/>
      <c r="CB153" s="89"/>
      <c r="CC153" s="89"/>
      <c r="CD153" s="89"/>
      <c r="CE153" s="89"/>
      <c r="CF153" s="89"/>
      <c r="CG153" s="89"/>
      <c r="CH153" s="89"/>
      <c r="CI153" s="89"/>
      <c r="CJ153" s="89"/>
      <c r="CK153" s="89"/>
      <c r="CL153" s="89"/>
      <c r="CM153" s="89"/>
      <c r="CN153" s="89"/>
      <c r="CO153" s="89"/>
      <c r="CP153" s="89"/>
      <c r="CQ153" s="89"/>
      <c r="CR153" s="89"/>
      <c r="CS153" s="89"/>
      <c r="CT153" s="89"/>
      <c r="CU153" s="89"/>
      <c r="CV153" s="89"/>
      <c r="CW153" s="89"/>
      <c r="CX153" s="89"/>
      <c r="CY153" s="89"/>
      <c r="CZ153" s="89"/>
      <c r="DA153" s="89"/>
      <c r="DB153" s="89"/>
      <c r="DC153" s="89"/>
      <c r="DD153" s="89"/>
      <c r="DE153" s="89"/>
      <c r="DF153" s="89"/>
      <c r="DG153" s="89"/>
      <c r="DH153" s="89"/>
      <c r="DI153" s="89"/>
      <c r="DJ153" s="89"/>
      <c r="DK153" s="89"/>
      <c r="DL153" s="89"/>
      <c r="DM153" s="89"/>
      <c r="DN153" s="89"/>
      <c r="DO153" s="89"/>
      <c r="DP153" s="89"/>
      <c r="DQ153" s="89"/>
      <c r="DR153" s="89"/>
      <c r="DS153" s="89"/>
      <c r="DT153" s="89"/>
      <c r="DU153" s="89"/>
      <c r="DV153" s="89"/>
      <c r="DW153" s="89"/>
      <c r="DX153" s="89"/>
      <c r="DY153" s="89"/>
      <c r="DZ153" s="89"/>
      <c r="EA153" s="89"/>
      <c r="EB153" s="89"/>
      <c r="EC153" s="89"/>
      <c r="ED153" s="89"/>
      <c r="EE153" s="89"/>
      <c r="EF153" s="89"/>
      <c r="EG153" s="89"/>
      <c r="EH153" s="89"/>
      <c r="EI153" s="89"/>
      <c r="EJ153" s="89"/>
      <c r="EK153" s="89"/>
      <c r="EL153" s="89"/>
      <c r="EM153" s="89"/>
      <c r="EN153" s="89"/>
      <c r="EO153" s="89"/>
      <c r="EP153" s="89"/>
      <c r="EQ153" s="89"/>
      <c r="ER153" s="89"/>
      <c r="ES153" s="89"/>
      <c r="ET153" s="89"/>
      <c r="EU153" s="89"/>
      <c r="EV153" s="89"/>
      <c r="EW153" s="89"/>
      <c r="EX153" s="89"/>
      <c r="EY153" s="89"/>
      <c r="EZ153" s="89"/>
      <c r="FA153" s="89"/>
      <c r="FB153" s="89"/>
      <c r="FC153" s="89"/>
      <c r="FD153" s="89"/>
      <c r="FE153" s="89"/>
      <c r="FF153" s="89"/>
      <c r="FG153" s="89"/>
      <c r="FH153" s="89"/>
      <c r="FI153" s="89"/>
      <c r="FJ153" s="89"/>
      <c r="FK153" s="89"/>
      <c r="FL153" s="89"/>
      <c r="FM153" s="89"/>
      <c r="FN153" s="89"/>
      <c r="FO153" s="89"/>
      <c r="FP153" s="89"/>
      <c r="FQ153" s="89"/>
      <c r="FR153" s="89"/>
      <c r="FS153" s="89"/>
      <c r="FT153" s="89"/>
      <c r="FU153" s="89"/>
      <c r="FV153" s="89"/>
      <c r="FW153" s="89"/>
      <c r="FX153" s="89"/>
      <c r="FY153" s="89"/>
      <c r="FZ153" s="89"/>
      <c r="GA153" s="89"/>
      <c r="GB153" s="89"/>
      <c r="GC153" s="89"/>
      <c r="GD153" s="89"/>
      <c r="GE153" s="89"/>
      <c r="GF153" s="89"/>
      <c r="GG153" s="89"/>
      <c r="GH153" s="89"/>
      <c r="GI153" s="89"/>
      <c r="GJ153" s="89"/>
      <c r="GK153" s="89"/>
      <c r="GL153" s="89"/>
      <c r="GM153" s="89"/>
      <c r="GN153" s="89"/>
      <c r="GO153" s="89"/>
      <c r="GP153" s="89"/>
      <c r="GQ153" s="89"/>
      <c r="GR153" s="89"/>
      <c r="GS153" s="89"/>
      <c r="GT153" s="89"/>
      <c r="GU153" s="89"/>
      <c r="GV153" s="89"/>
      <c r="GW153" s="89"/>
      <c r="GX153" s="89"/>
      <c r="GY153" s="89"/>
      <c r="GZ153" s="89"/>
      <c r="HA153" s="89"/>
      <c r="HB153" s="89"/>
      <c r="HC153" s="89"/>
      <c r="HD153" s="89"/>
      <c r="HE153" s="89"/>
      <c r="HF153" s="89"/>
      <c r="HG153" s="89"/>
      <c r="HH153" s="89"/>
      <c r="HI153" s="89"/>
      <c r="HJ153" s="89"/>
      <c r="HK153" s="89"/>
      <c r="HL153" s="89"/>
      <c r="HM153" s="89"/>
      <c r="HN153" s="89"/>
      <c r="HO153" s="89"/>
      <c r="HP153" s="89"/>
      <c r="HQ153" s="89"/>
      <c r="HR153" s="89"/>
      <c r="HS153" s="89"/>
      <c r="HT153" s="89"/>
      <c r="HU153" s="89"/>
      <c r="HV153" s="89"/>
      <c r="HW153" s="89"/>
      <c r="HX153" s="89"/>
      <c r="HY153" s="89"/>
      <c r="HZ153" s="89"/>
      <c r="IA153" s="89"/>
      <c r="IB153" s="89"/>
      <c r="IC153" s="89"/>
      <c r="ID153" s="89"/>
      <c r="IE153" s="89"/>
      <c r="IF153" s="89"/>
      <c r="IG153" s="89"/>
      <c r="IH153" s="89"/>
      <c r="II153" s="89"/>
      <c r="IJ153" s="89"/>
      <c r="IK153" s="89"/>
      <c r="IL153" s="89"/>
      <c r="IM153" s="89"/>
      <c r="IN153" s="89"/>
      <c r="IO153" s="89"/>
      <c r="IP153" s="89"/>
      <c r="IQ153" s="89"/>
      <c r="IR153" s="89"/>
      <c r="IS153" s="89"/>
      <c r="IT153" s="89"/>
      <c r="IU153" s="89"/>
      <c r="IV153" s="89"/>
    </row>
    <row r="154" ht="13.8" customHeight="1" spans="1:256" s="21" customFormat="1" x14ac:dyDescent="0.25">
      <c r="A154" s="89"/>
      <c r="B154" s="90"/>
      <c r="C154" s="91"/>
      <c r="D154" s="89"/>
      <c r="E154" s="92"/>
      <c r="F154" s="91"/>
      <c r="G154" s="91"/>
      <c r="H154" s="91"/>
      <c r="I154" s="91"/>
      <c r="J154" s="91"/>
      <c r="K154" s="91"/>
      <c r="L154" s="91"/>
      <c r="M154" s="92"/>
      <c r="N154" s="91"/>
      <c r="O154" s="92"/>
      <c r="P154" s="92"/>
      <c r="Q154" s="91"/>
      <c r="R154" s="91"/>
      <c r="S154" s="91"/>
      <c r="T154" s="91"/>
      <c r="U154" s="91"/>
      <c r="V154" s="91"/>
      <c r="W154" s="91"/>
      <c r="X154" s="91"/>
      <c r="Y154" s="93"/>
      <c r="Z154" s="91"/>
      <c r="AA154" s="91"/>
      <c r="AB154" s="91"/>
      <c r="AC154" s="91"/>
      <c r="AD154" s="94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95"/>
      <c r="AQ154" s="95"/>
      <c r="AR154" s="95"/>
      <c r="AS154" s="89"/>
      <c r="AT154" s="89"/>
      <c r="AU154" s="89"/>
      <c r="AV154" s="89"/>
      <c r="AW154" s="89"/>
      <c r="AX154" s="89"/>
      <c r="AY154" s="89"/>
      <c r="AZ154" s="89"/>
      <c r="BA154" s="89"/>
      <c r="BB154" s="89"/>
      <c r="BC154" s="89"/>
      <c r="BD154" s="89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89"/>
      <c r="BR154" s="89"/>
      <c r="BS154" s="89"/>
      <c r="BT154" s="89"/>
      <c r="BU154" s="89"/>
      <c r="BV154" s="89"/>
      <c r="BW154" s="89"/>
      <c r="BX154" s="89"/>
      <c r="BY154" s="89"/>
      <c r="BZ154" s="89"/>
      <c r="CA154" s="89"/>
      <c r="CB154" s="89"/>
      <c r="CC154" s="89"/>
      <c r="CD154" s="89"/>
      <c r="CE154" s="89"/>
      <c r="CF154" s="89"/>
      <c r="CG154" s="89"/>
      <c r="CH154" s="89"/>
      <c r="CI154" s="89"/>
      <c r="CJ154" s="89"/>
      <c r="CK154" s="89"/>
      <c r="CL154" s="89"/>
      <c r="CM154" s="89"/>
      <c r="CN154" s="89"/>
      <c r="CO154" s="89"/>
      <c r="CP154" s="89"/>
      <c r="CQ154" s="89"/>
      <c r="CR154" s="89"/>
      <c r="CS154" s="89"/>
      <c r="CT154" s="89"/>
      <c r="CU154" s="89"/>
      <c r="CV154" s="89"/>
      <c r="CW154" s="89"/>
      <c r="CX154" s="89"/>
      <c r="CY154" s="89"/>
      <c r="CZ154" s="89"/>
      <c r="DA154" s="89"/>
      <c r="DB154" s="89"/>
      <c r="DC154" s="89"/>
      <c r="DD154" s="89"/>
      <c r="DE154" s="89"/>
      <c r="DF154" s="89"/>
      <c r="DG154" s="89"/>
      <c r="DH154" s="89"/>
      <c r="DI154" s="89"/>
      <c r="DJ154" s="89"/>
      <c r="DK154" s="89"/>
      <c r="DL154" s="89"/>
      <c r="DM154" s="89"/>
      <c r="DN154" s="89"/>
      <c r="DO154" s="89"/>
      <c r="DP154" s="89"/>
      <c r="DQ154" s="89"/>
      <c r="DR154" s="89"/>
      <c r="DS154" s="89"/>
      <c r="DT154" s="89"/>
      <c r="DU154" s="89"/>
      <c r="DV154" s="89"/>
      <c r="DW154" s="89"/>
      <c r="DX154" s="89"/>
      <c r="DY154" s="89"/>
      <c r="DZ154" s="89"/>
      <c r="EA154" s="89"/>
      <c r="EB154" s="89"/>
      <c r="EC154" s="89"/>
      <c r="ED154" s="89"/>
      <c r="EE154" s="89"/>
      <c r="EF154" s="89"/>
      <c r="EG154" s="89"/>
      <c r="EH154" s="89"/>
      <c r="EI154" s="89"/>
      <c r="EJ154" s="89"/>
      <c r="EK154" s="89"/>
      <c r="EL154" s="89"/>
      <c r="EM154" s="89"/>
      <c r="EN154" s="89"/>
      <c r="EO154" s="89"/>
      <c r="EP154" s="89"/>
      <c r="EQ154" s="89"/>
      <c r="ER154" s="89"/>
      <c r="ES154" s="89"/>
      <c r="ET154" s="89"/>
      <c r="EU154" s="89"/>
      <c r="EV154" s="89"/>
      <c r="EW154" s="89"/>
      <c r="EX154" s="89"/>
      <c r="EY154" s="89"/>
      <c r="EZ154" s="89"/>
      <c r="FA154" s="89"/>
      <c r="FB154" s="89"/>
      <c r="FC154" s="89"/>
      <c r="FD154" s="89"/>
      <c r="FE154" s="89"/>
      <c r="FF154" s="89"/>
      <c r="FG154" s="89"/>
      <c r="FH154" s="89"/>
      <c r="FI154" s="89"/>
      <c r="FJ154" s="89"/>
      <c r="FK154" s="89"/>
      <c r="FL154" s="89"/>
      <c r="FM154" s="89"/>
      <c r="FN154" s="89"/>
      <c r="FO154" s="89"/>
      <c r="FP154" s="89"/>
      <c r="FQ154" s="89"/>
      <c r="FR154" s="89"/>
      <c r="FS154" s="89"/>
      <c r="FT154" s="89"/>
      <c r="FU154" s="89"/>
      <c r="FV154" s="89"/>
      <c r="FW154" s="89"/>
      <c r="FX154" s="89"/>
      <c r="FY154" s="89"/>
      <c r="FZ154" s="89"/>
      <c r="GA154" s="89"/>
      <c r="GB154" s="89"/>
      <c r="GC154" s="89"/>
      <c r="GD154" s="89"/>
      <c r="GE154" s="89"/>
      <c r="GF154" s="89"/>
      <c r="GG154" s="89"/>
      <c r="GH154" s="89"/>
      <c r="GI154" s="89"/>
      <c r="GJ154" s="89"/>
      <c r="GK154" s="89"/>
      <c r="GL154" s="89"/>
      <c r="GM154" s="89"/>
      <c r="GN154" s="89"/>
      <c r="GO154" s="89"/>
      <c r="GP154" s="89"/>
      <c r="GQ154" s="89"/>
      <c r="GR154" s="89"/>
      <c r="GS154" s="89"/>
      <c r="GT154" s="89"/>
      <c r="GU154" s="89"/>
      <c r="GV154" s="89"/>
      <c r="GW154" s="89"/>
      <c r="GX154" s="89"/>
      <c r="GY154" s="89"/>
      <c r="GZ154" s="89"/>
      <c r="HA154" s="89"/>
      <c r="HB154" s="89"/>
      <c r="HC154" s="89"/>
      <c r="HD154" s="89"/>
      <c r="HE154" s="89"/>
      <c r="HF154" s="89"/>
      <c r="HG154" s="89"/>
      <c r="HH154" s="89"/>
      <c r="HI154" s="89"/>
      <c r="HJ154" s="89"/>
      <c r="HK154" s="89"/>
      <c r="HL154" s="89"/>
      <c r="HM154" s="89"/>
      <c r="HN154" s="89"/>
      <c r="HO154" s="89"/>
      <c r="HP154" s="89"/>
      <c r="HQ154" s="89"/>
      <c r="HR154" s="89"/>
      <c r="HS154" s="89"/>
      <c r="HT154" s="89"/>
      <c r="HU154" s="89"/>
      <c r="HV154" s="89"/>
      <c r="HW154" s="89"/>
      <c r="HX154" s="89"/>
      <c r="HY154" s="89"/>
      <c r="HZ154" s="89"/>
      <c r="IA154" s="89"/>
      <c r="IB154" s="89"/>
      <c r="IC154" s="89"/>
      <c r="ID154" s="89"/>
      <c r="IE154" s="89"/>
      <c r="IF154" s="89"/>
      <c r="IG154" s="89"/>
      <c r="IH154" s="89"/>
      <c r="II154" s="89"/>
      <c r="IJ154" s="89"/>
      <c r="IK154" s="89"/>
      <c r="IL154" s="89"/>
      <c r="IM154" s="89"/>
      <c r="IN154" s="89"/>
      <c r="IO154" s="89"/>
      <c r="IP154" s="89"/>
      <c r="IQ154" s="89"/>
      <c r="IR154" s="89"/>
      <c r="IS154" s="89"/>
      <c r="IT154" s="89"/>
      <c r="IU154" s="89"/>
      <c r="IV154" s="89"/>
    </row>
    <row r="155" ht="13.8" customHeight="1" spans="1:256" s="21" customFormat="1" x14ac:dyDescent="0.25">
      <c r="A155" s="89"/>
      <c r="B155" s="90"/>
      <c r="C155" s="91"/>
      <c r="D155" s="89"/>
      <c r="E155" s="92"/>
      <c r="F155" s="91"/>
      <c r="G155" s="91"/>
      <c r="H155" s="91"/>
      <c r="I155" s="91"/>
      <c r="J155" s="91"/>
      <c r="K155" s="91"/>
      <c r="L155" s="91"/>
      <c r="M155" s="92"/>
      <c r="N155" s="91"/>
      <c r="O155" s="92"/>
      <c r="P155" s="92"/>
      <c r="Q155" s="91"/>
      <c r="R155" s="91"/>
      <c r="S155" s="91"/>
      <c r="T155" s="91"/>
      <c r="U155" s="91"/>
      <c r="V155" s="91"/>
      <c r="W155" s="91"/>
      <c r="X155" s="91"/>
      <c r="Y155" s="93"/>
      <c r="Z155" s="91"/>
      <c r="AA155" s="91"/>
      <c r="AB155" s="91"/>
      <c r="AC155" s="91"/>
      <c r="AD155" s="94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95"/>
      <c r="AQ155" s="95"/>
      <c r="AR155" s="95"/>
      <c r="AS155" s="89"/>
      <c r="AT155" s="89"/>
      <c r="AU155" s="89"/>
      <c r="AV155" s="89"/>
      <c r="AW155" s="89"/>
      <c r="AX155" s="89"/>
      <c r="AY155" s="89"/>
      <c r="AZ155" s="89"/>
      <c r="BA155" s="89"/>
      <c r="BB155" s="89"/>
      <c r="BC155" s="89"/>
      <c r="BD155" s="89"/>
      <c r="BE155" s="89"/>
      <c r="BF155" s="89"/>
      <c r="BG155" s="89"/>
      <c r="BH155" s="89"/>
      <c r="BI155" s="89"/>
      <c r="BJ155" s="89"/>
      <c r="BK155" s="89"/>
      <c r="BL155" s="89"/>
      <c r="BM155" s="89"/>
      <c r="BN155" s="89"/>
      <c r="BO155" s="89"/>
      <c r="BP155" s="89"/>
      <c r="BQ155" s="89"/>
      <c r="BR155" s="89"/>
      <c r="BS155" s="89"/>
      <c r="BT155" s="89"/>
      <c r="BU155" s="89"/>
      <c r="BV155" s="89"/>
      <c r="BW155" s="89"/>
      <c r="BX155" s="89"/>
      <c r="BY155" s="89"/>
      <c r="BZ155" s="89"/>
      <c r="CA155" s="89"/>
      <c r="CB155" s="89"/>
      <c r="CC155" s="89"/>
      <c r="CD155" s="89"/>
      <c r="CE155" s="89"/>
      <c r="CF155" s="89"/>
      <c r="CG155" s="89"/>
      <c r="CH155" s="89"/>
      <c r="CI155" s="89"/>
      <c r="CJ155" s="89"/>
      <c r="CK155" s="89"/>
      <c r="CL155" s="89"/>
      <c r="CM155" s="89"/>
      <c r="CN155" s="89"/>
      <c r="CO155" s="89"/>
      <c r="CP155" s="89"/>
      <c r="CQ155" s="89"/>
      <c r="CR155" s="89"/>
      <c r="CS155" s="89"/>
      <c r="CT155" s="89"/>
      <c r="CU155" s="89"/>
      <c r="CV155" s="89"/>
      <c r="CW155" s="89"/>
      <c r="CX155" s="89"/>
      <c r="CY155" s="89"/>
      <c r="CZ155" s="89"/>
      <c r="DA155" s="89"/>
      <c r="DB155" s="89"/>
      <c r="DC155" s="89"/>
      <c r="DD155" s="89"/>
      <c r="DE155" s="89"/>
      <c r="DF155" s="89"/>
      <c r="DG155" s="89"/>
      <c r="DH155" s="89"/>
      <c r="DI155" s="89"/>
      <c r="DJ155" s="89"/>
      <c r="DK155" s="89"/>
      <c r="DL155" s="89"/>
      <c r="DM155" s="89"/>
      <c r="DN155" s="89"/>
      <c r="DO155" s="89"/>
      <c r="DP155" s="89"/>
      <c r="DQ155" s="89"/>
      <c r="DR155" s="89"/>
      <c r="DS155" s="89"/>
      <c r="DT155" s="89"/>
      <c r="DU155" s="89"/>
      <c r="DV155" s="89"/>
      <c r="DW155" s="89"/>
      <c r="DX155" s="89"/>
      <c r="DY155" s="89"/>
      <c r="DZ155" s="89"/>
      <c r="EA155" s="89"/>
      <c r="EB155" s="89"/>
      <c r="EC155" s="89"/>
      <c r="ED155" s="89"/>
      <c r="EE155" s="89"/>
      <c r="EF155" s="89"/>
      <c r="EG155" s="89"/>
      <c r="EH155" s="89"/>
      <c r="EI155" s="89"/>
      <c r="EJ155" s="89"/>
      <c r="EK155" s="89"/>
      <c r="EL155" s="89"/>
      <c r="EM155" s="89"/>
      <c r="EN155" s="89"/>
      <c r="EO155" s="89"/>
      <c r="EP155" s="89"/>
      <c r="EQ155" s="89"/>
      <c r="ER155" s="89"/>
      <c r="ES155" s="89"/>
      <c r="ET155" s="89"/>
      <c r="EU155" s="89"/>
      <c r="EV155" s="89"/>
      <c r="EW155" s="89"/>
      <c r="EX155" s="89"/>
      <c r="EY155" s="89"/>
      <c r="EZ155" s="89"/>
      <c r="FA155" s="89"/>
      <c r="FB155" s="89"/>
      <c r="FC155" s="89"/>
      <c r="FD155" s="89"/>
      <c r="FE155" s="89"/>
      <c r="FF155" s="89"/>
      <c r="FG155" s="89"/>
      <c r="FH155" s="89"/>
      <c r="FI155" s="89"/>
      <c r="FJ155" s="89"/>
      <c r="FK155" s="89"/>
      <c r="FL155" s="89"/>
      <c r="FM155" s="89"/>
      <c r="FN155" s="89"/>
      <c r="FO155" s="89"/>
      <c r="FP155" s="89"/>
      <c r="FQ155" s="89"/>
      <c r="FR155" s="89"/>
      <c r="FS155" s="89"/>
      <c r="FT155" s="89"/>
      <c r="FU155" s="89"/>
      <c r="FV155" s="89"/>
      <c r="FW155" s="89"/>
      <c r="FX155" s="89"/>
      <c r="FY155" s="89"/>
      <c r="FZ155" s="89"/>
      <c r="GA155" s="89"/>
      <c r="GB155" s="89"/>
      <c r="GC155" s="89"/>
      <c r="GD155" s="89"/>
      <c r="GE155" s="89"/>
      <c r="GF155" s="89"/>
      <c r="GG155" s="89"/>
      <c r="GH155" s="89"/>
      <c r="GI155" s="89"/>
      <c r="GJ155" s="89"/>
      <c r="GK155" s="89"/>
      <c r="GL155" s="89"/>
      <c r="GM155" s="89"/>
      <c r="GN155" s="89"/>
      <c r="GO155" s="89"/>
      <c r="GP155" s="89"/>
      <c r="GQ155" s="89"/>
      <c r="GR155" s="89"/>
      <c r="GS155" s="89"/>
      <c r="GT155" s="89"/>
      <c r="GU155" s="89"/>
      <c r="GV155" s="89"/>
      <c r="GW155" s="89"/>
      <c r="GX155" s="89"/>
      <c r="GY155" s="89"/>
      <c r="GZ155" s="89"/>
      <c r="HA155" s="89"/>
      <c r="HB155" s="89"/>
      <c r="HC155" s="89"/>
      <c r="HD155" s="89"/>
      <c r="HE155" s="89"/>
      <c r="HF155" s="89"/>
      <c r="HG155" s="89"/>
      <c r="HH155" s="89"/>
      <c r="HI155" s="89"/>
      <c r="HJ155" s="89"/>
      <c r="HK155" s="89"/>
      <c r="HL155" s="89"/>
      <c r="HM155" s="89"/>
      <c r="HN155" s="89"/>
      <c r="HO155" s="89"/>
      <c r="HP155" s="89"/>
      <c r="HQ155" s="89"/>
      <c r="HR155" s="89"/>
      <c r="HS155" s="89"/>
      <c r="HT155" s="89"/>
      <c r="HU155" s="89"/>
      <c r="HV155" s="89"/>
      <c r="HW155" s="89"/>
      <c r="HX155" s="89"/>
      <c r="HY155" s="89"/>
      <c r="HZ155" s="89"/>
      <c r="IA155" s="89"/>
      <c r="IB155" s="89"/>
      <c r="IC155" s="89"/>
      <c r="ID155" s="89"/>
      <c r="IE155" s="89"/>
      <c r="IF155" s="89"/>
      <c r="IG155" s="89"/>
      <c r="IH155" s="89"/>
      <c r="II155" s="89"/>
      <c r="IJ155" s="89"/>
      <c r="IK155" s="89"/>
      <c r="IL155" s="89"/>
      <c r="IM155" s="89"/>
      <c r="IN155" s="89"/>
      <c r="IO155" s="89"/>
      <c r="IP155" s="89"/>
      <c r="IQ155" s="89"/>
      <c r="IR155" s="89"/>
      <c r="IS155" s="89"/>
      <c r="IT155" s="89"/>
      <c r="IU155" s="89"/>
      <c r="IV155" s="89"/>
    </row>
    <row r="156" ht="13.8" customHeight="1" spans="1:256" s="21" customFormat="1" x14ac:dyDescent="0.25">
      <c r="A156" s="89"/>
      <c r="B156" s="90"/>
      <c r="C156" s="91"/>
      <c r="D156" s="89"/>
      <c r="E156" s="92"/>
      <c r="F156" s="91"/>
      <c r="G156" s="91"/>
      <c r="H156" s="91"/>
      <c r="I156" s="91"/>
      <c r="J156" s="91"/>
      <c r="K156" s="91"/>
      <c r="L156" s="91"/>
      <c r="M156" s="92"/>
      <c r="N156" s="91"/>
      <c r="O156" s="92"/>
      <c r="P156" s="92"/>
      <c r="Q156" s="91"/>
      <c r="R156" s="91"/>
      <c r="S156" s="91"/>
      <c r="T156" s="91"/>
      <c r="U156" s="91"/>
      <c r="V156" s="91"/>
      <c r="W156" s="91"/>
      <c r="X156" s="91"/>
      <c r="Y156" s="93"/>
      <c r="Z156" s="91"/>
      <c r="AA156" s="91"/>
      <c r="AB156" s="91"/>
      <c r="AC156" s="91"/>
      <c r="AD156" s="94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95"/>
      <c r="AQ156" s="95"/>
      <c r="AR156" s="95"/>
      <c r="AS156" s="89"/>
      <c r="AT156" s="89"/>
      <c r="AU156" s="89"/>
      <c r="AV156" s="89"/>
      <c r="AW156" s="89"/>
      <c r="AX156" s="89"/>
      <c r="AY156" s="89"/>
      <c r="AZ156" s="89"/>
      <c r="BA156" s="89"/>
      <c r="BB156" s="89"/>
      <c r="BC156" s="89"/>
      <c r="BD156" s="89"/>
      <c r="BE156" s="89"/>
      <c r="BF156" s="89"/>
      <c r="BG156" s="89"/>
      <c r="BH156" s="89"/>
      <c r="BI156" s="89"/>
      <c r="BJ156" s="89"/>
      <c r="BK156" s="89"/>
      <c r="BL156" s="89"/>
      <c r="BM156" s="89"/>
      <c r="BN156" s="89"/>
      <c r="BO156" s="89"/>
      <c r="BP156" s="89"/>
      <c r="BQ156" s="89"/>
      <c r="BR156" s="89"/>
      <c r="BS156" s="89"/>
      <c r="BT156" s="89"/>
      <c r="BU156" s="89"/>
      <c r="BV156" s="89"/>
      <c r="BW156" s="89"/>
      <c r="BX156" s="89"/>
      <c r="BY156" s="89"/>
      <c r="BZ156" s="89"/>
      <c r="CA156" s="89"/>
      <c r="CB156" s="89"/>
      <c r="CC156" s="89"/>
      <c r="CD156" s="89"/>
      <c r="CE156" s="89"/>
      <c r="CF156" s="89"/>
      <c r="CG156" s="89"/>
      <c r="CH156" s="89"/>
      <c r="CI156" s="89"/>
      <c r="CJ156" s="89"/>
      <c r="CK156" s="89"/>
      <c r="CL156" s="89"/>
      <c r="CM156" s="89"/>
      <c r="CN156" s="89"/>
      <c r="CO156" s="89"/>
      <c r="CP156" s="89"/>
      <c r="CQ156" s="89"/>
      <c r="CR156" s="89"/>
      <c r="CS156" s="89"/>
      <c r="CT156" s="89"/>
      <c r="CU156" s="89"/>
      <c r="CV156" s="89"/>
      <c r="CW156" s="89"/>
      <c r="CX156" s="89"/>
      <c r="CY156" s="89"/>
      <c r="CZ156" s="89"/>
      <c r="DA156" s="89"/>
      <c r="DB156" s="89"/>
      <c r="DC156" s="89"/>
      <c r="DD156" s="89"/>
      <c r="DE156" s="89"/>
      <c r="DF156" s="89"/>
      <c r="DG156" s="89"/>
      <c r="DH156" s="89"/>
      <c r="DI156" s="89"/>
      <c r="DJ156" s="89"/>
      <c r="DK156" s="89"/>
      <c r="DL156" s="89"/>
      <c r="DM156" s="89"/>
      <c r="DN156" s="89"/>
      <c r="DO156" s="89"/>
      <c r="DP156" s="89"/>
      <c r="DQ156" s="89"/>
      <c r="DR156" s="89"/>
      <c r="DS156" s="89"/>
      <c r="DT156" s="89"/>
      <c r="DU156" s="89"/>
      <c r="DV156" s="89"/>
      <c r="DW156" s="89"/>
      <c r="DX156" s="89"/>
      <c r="DY156" s="89"/>
      <c r="DZ156" s="89"/>
      <c r="EA156" s="89"/>
      <c r="EB156" s="89"/>
      <c r="EC156" s="89"/>
      <c r="ED156" s="89"/>
      <c r="EE156" s="89"/>
      <c r="EF156" s="89"/>
      <c r="EG156" s="89"/>
      <c r="EH156" s="89"/>
      <c r="EI156" s="89"/>
      <c r="EJ156" s="89"/>
      <c r="EK156" s="89"/>
      <c r="EL156" s="89"/>
      <c r="EM156" s="89"/>
      <c r="EN156" s="89"/>
      <c r="EO156" s="89"/>
      <c r="EP156" s="89"/>
      <c r="EQ156" s="89"/>
      <c r="ER156" s="89"/>
      <c r="ES156" s="89"/>
      <c r="ET156" s="89"/>
      <c r="EU156" s="89"/>
      <c r="EV156" s="89"/>
      <c r="EW156" s="89"/>
      <c r="EX156" s="89"/>
      <c r="EY156" s="89"/>
      <c r="EZ156" s="89"/>
      <c r="FA156" s="89"/>
      <c r="FB156" s="89"/>
      <c r="FC156" s="89"/>
      <c r="FD156" s="89"/>
      <c r="FE156" s="89"/>
      <c r="FF156" s="89"/>
      <c r="FG156" s="89"/>
      <c r="FH156" s="89"/>
      <c r="FI156" s="89"/>
      <c r="FJ156" s="89"/>
      <c r="FK156" s="89"/>
      <c r="FL156" s="89"/>
      <c r="FM156" s="89"/>
      <c r="FN156" s="89"/>
      <c r="FO156" s="89"/>
      <c r="FP156" s="89"/>
      <c r="FQ156" s="89"/>
      <c r="FR156" s="89"/>
      <c r="FS156" s="89"/>
      <c r="FT156" s="89"/>
      <c r="FU156" s="89"/>
      <c r="FV156" s="89"/>
      <c r="FW156" s="89"/>
      <c r="FX156" s="89"/>
      <c r="FY156" s="89"/>
      <c r="FZ156" s="89"/>
      <c r="GA156" s="89"/>
      <c r="GB156" s="89"/>
      <c r="GC156" s="89"/>
      <c r="GD156" s="89"/>
      <c r="GE156" s="89"/>
      <c r="GF156" s="89"/>
      <c r="GG156" s="89"/>
      <c r="GH156" s="89"/>
      <c r="GI156" s="89"/>
      <c r="GJ156" s="89"/>
      <c r="GK156" s="89"/>
      <c r="GL156" s="89"/>
      <c r="GM156" s="89"/>
      <c r="GN156" s="89"/>
      <c r="GO156" s="89"/>
      <c r="GP156" s="89"/>
      <c r="GQ156" s="89"/>
      <c r="GR156" s="89"/>
      <c r="GS156" s="89"/>
      <c r="GT156" s="89"/>
      <c r="GU156" s="89"/>
      <c r="GV156" s="89"/>
      <c r="GW156" s="89"/>
      <c r="GX156" s="89"/>
      <c r="GY156" s="89"/>
      <c r="GZ156" s="89"/>
      <c r="HA156" s="89"/>
      <c r="HB156" s="89"/>
      <c r="HC156" s="89"/>
      <c r="HD156" s="89"/>
      <c r="HE156" s="89"/>
      <c r="HF156" s="89"/>
      <c r="HG156" s="89"/>
      <c r="HH156" s="89"/>
      <c r="HI156" s="89"/>
      <c r="HJ156" s="89"/>
      <c r="HK156" s="89"/>
      <c r="HL156" s="89"/>
      <c r="HM156" s="89"/>
      <c r="HN156" s="89"/>
      <c r="HO156" s="89"/>
      <c r="HP156" s="89"/>
      <c r="HQ156" s="89"/>
      <c r="HR156" s="89"/>
      <c r="HS156" s="89"/>
      <c r="HT156" s="89"/>
      <c r="HU156" s="89"/>
      <c r="HV156" s="89"/>
      <c r="HW156" s="89"/>
      <c r="HX156" s="89"/>
      <c r="HY156" s="89"/>
      <c r="HZ156" s="89"/>
      <c r="IA156" s="89"/>
      <c r="IB156" s="89"/>
      <c r="IC156" s="89"/>
      <c r="ID156" s="89"/>
      <c r="IE156" s="89"/>
      <c r="IF156" s="89"/>
      <c r="IG156" s="89"/>
      <c r="IH156" s="89"/>
      <c r="II156" s="89"/>
      <c r="IJ156" s="89"/>
      <c r="IK156" s="89"/>
      <c r="IL156" s="89"/>
      <c r="IM156" s="89"/>
      <c r="IN156" s="89"/>
      <c r="IO156" s="89"/>
      <c r="IP156" s="89"/>
      <c r="IQ156" s="89"/>
      <c r="IR156" s="89"/>
      <c r="IS156" s="89"/>
      <c r="IT156" s="89"/>
      <c r="IU156" s="89"/>
      <c r="IV156" s="89"/>
    </row>
    <row r="157" ht="13.8" customHeight="1" spans="1:256" s="21" customFormat="1" x14ac:dyDescent="0.25">
      <c r="A157" s="89"/>
      <c r="B157" s="90"/>
      <c r="C157" s="91"/>
      <c r="D157" s="89"/>
      <c r="E157" s="92"/>
      <c r="F157" s="91"/>
      <c r="G157" s="91"/>
      <c r="H157" s="91"/>
      <c r="I157" s="91"/>
      <c r="J157" s="91"/>
      <c r="K157" s="91"/>
      <c r="L157" s="91"/>
      <c r="M157" s="92"/>
      <c r="N157" s="91"/>
      <c r="O157" s="92"/>
      <c r="P157" s="92"/>
      <c r="Q157" s="91"/>
      <c r="R157" s="91"/>
      <c r="S157" s="91"/>
      <c r="T157" s="91"/>
      <c r="U157" s="91"/>
      <c r="V157" s="91"/>
      <c r="W157" s="91"/>
      <c r="X157" s="91"/>
      <c r="Y157" s="93"/>
      <c r="Z157" s="91"/>
      <c r="AA157" s="91"/>
      <c r="AB157" s="91"/>
      <c r="AC157" s="91"/>
      <c r="AD157" s="94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95"/>
      <c r="AQ157" s="95"/>
      <c r="AR157" s="95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89"/>
      <c r="CE157" s="89"/>
      <c r="CF157" s="89"/>
      <c r="CG157" s="89"/>
      <c r="CH157" s="89"/>
      <c r="CI157" s="89"/>
      <c r="CJ157" s="89"/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  <c r="CU157" s="89"/>
      <c r="CV157" s="89"/>
      <c r="CW157" s="89"/>
      <c r="CX157" s="89"/>
      <c r="CY157" s="89"/>
      <c r="CZ157" s="89"/>
      <c r="DA157" s="89"/>
      <c r="DB157" s="89"/>
      <c r="DC157" s="89"/>
      <c r="DD157" s="89"/>
      <c r="DE157" s="89"/>
      <c r="DF157" s="89"/>
      <c r="DG157" s="89"/>
      <c r="DH157" s="89"/>
      <c r="DI157" s="89"/>
      <c r="DJ157" s="89"/>
      <c r="DK157" s="89"/>
      <c r="DL157" s="89"/>
      <c r="DM157" s="89"/>
      <c r="DN157" s="89"/>
      <c r="DO157" s="89"/>
      <c r="DP157" s="89"/>
      <c r="DQ157" s="89"/>
      <c r="DR157" s="89"/>
      <c r="DS157" s="89"/>
      <c r="DT157" s="89"/>
      <c r="DU157" s="89"/>
      <c r="DV157" s="89"/>
      <c r="DW157" s="89"/>
      <c r="DX157" s="89"/>
      <c r="DY157" s="89"/>
      <c r="DZ157" s="89"/>
      <c r="EA157" s="89"/>
      <c r="EB157" s="89"/>
      <c r="EC157" s="89"/>
      <c r="ED157" s="89"/>
      <c r="EE157" s="89"/>
      <c r="EF157" s="89"/>
      <c r="EG157" s="89"/>
      <c r="EH157" s="89"/>
      <c r="EI157" s="89"/>
      <c r="EJ157" s="89"/>
      <c r="EK157" s="89"/>
      <c r="EL157" s="89"/>
      <c r="EM157" s="89"/>
      <c r="EN157" s="89"/>
      <c r="EO157" s="89"/>
      <c r="EP157" s="89"/>
      <c r="EQ157" s="89"/>
      <c r="ER157" s="89"/>
      <c r="ES157" s="89"/>
      <c r="ET157" s="89"/>
      <c r="EU157" s="89"/>
      <c r="EV157" s="89"/>
      <c r="EW157" s="89"/>
      <c r="EX157" s="89"/>
      <c r="EY157" s="89"/>
      <c r="EZ157" s="89"/>
      <c r="FA157" s="89"/>
      <c r="FB157" s="89"/>
      <c r="FC157" s="89"/>
      <c r="FD157" s="89"/>
      <c r="FE157" s="89"/>
      <c r="FF157" s="89"/>
      <c r="FG157" s="89"/>
      <c r="FH157" s="89"/>
      <c r="FI157" s="89"/>
      <c r="FJ157" s="89"/>
      <c r="FK157" s="89"/>
      <c r="FL157" s="89"/>
      <c r="FM157" s="89"/>
      <c r="FN157" s="89"/>
      <c r="FO157" s="89"/>
      <c r="FP157" s="89"/>
      <c r="FQ157" s="89"/>
      <c r="FR157" s="89"/>
      <c r="FS157" s="89"/>
      <c r="FT157" s="89"/>
      <c r="FU157" s="89"/>
      <c r="FV157" s="89"/>
      <c r="FW157" s="89"/>
      <c r="FX157" s="89"/>
      <c r="FY157" s="89"/>
      <c r="FZ157" s="89"/>
      <c r="GA157" s="89"/>
      <c r="GB157" s="89"/>
      <c r="GC157" s="89"/>
      <c r="GD157" s="89"/>
      <c r="GE157" s="89"/>
      <c r="GF157" s="89"/>
      <c r="GG157" s="89"/>
      <c r="GH157" s="89"/>
      <c r="GI157" s="89"/>
      <c r="GJ157" s="89"/>
      <c r="GK157" s="89"/>
      <c r="GL157" s="89"/>
      <c r="GM157" s="89"/>
      <c r="GN157" s="89"/>
      <c r="GO157" s="89"/>
      <c r="GP157" s="89"/>
      <c r="GQ157" s="89"/>
      <c r="GR157" s="89"/>
      <c r="GS157" s="89"/>
      <c r="GT157" s="89"/>
      <c r="GU157" s="89"/>
      <c r="GV157" s="89"/>
      <c r="GW157" s="89"/>
      <c r="GX157" s="89"/>
      <c r="GY157" s="89"/>
      <c r="GZ157" s="89"/>
      <c r="HA157" s="89"/>
      <c r="HB157" s="89"/>
      <c r="HC157" s="89"/>
      <c r="HD157" s="89"/>
      <c r="HE157" s="89"/>
      <c r="HF157" s="89"/>
      <c r="HG157" s="89"/>
      <c r="HH157" s="89"/>
      <c r="HI157" s="89"/>
      <c r="HJ157" s="89"/>
      <c r="HK157" s="89"/>
      <c r="HL157" s="89"/>
      <c r="HM157" s="89"/>
      <c r="HN157" s="89"/>
      <c r="HO157" s="89"/>
      <c r="HP157" s="89"/>
      <c r="HQ157" s="89"/>
      <c r="HR157" s="89"/>
      <c r="HS157" s="89"/>
      <c r="HT157" s="89"/>
      <c r="HU157" s="89"/>
      <c r="HV157" s="89"/>
      <c r="HW157" s="89"/>
      <c r="HX157" s="89"/>
      <c r="HY157" s="89"/>
      <c r="HZ157" s="89"/>
      <c r="IA157" s="89"/>
      <c r="IB157" s="89"/>
      <c r="IC157" s="89"/>
      <c r="ID157" s="89"/>
      <c r="IE157" s="89"/>
      <c r="IF157" s="89"/>
      <c r="IG157" s="89"/>
      <c r="IH157" s="89"/>
      <c r="II157" s="89"/>
      <c r="IJ157" s="89"/>
      <c r="IK157" s="89"/>
      <c r="IL157" s="89"/>
      <c r="IM157" s="89"/>
      <c r="IN157" s="89"/>
      <c r="IO157" s="89"/>
      <c r="IP157" s="89"/>
      <c r="IQ157" s="89"/>
      <c r="IR157" s="89"/>
      <c r="IS157" s="89"/>
      <c r="IT157" s="89"/>
      <c r="IU157" s="89"/>
      <c r="IV157" s="89"/>
    </row>
    <row r="158" ht="13.8" customHeight="1" spans="1:256" s="21" customFormat="1" x14ac:dyDescent="0.25">
      <c r="A158" s="89"/>
      <c r="B158" s="90"/>
      <c r="C158" s="91"/>
      <c r="D158" s="89"/>
      <c r="E158" s="92"/>
      <c r="F158" s="91"/>
      <c r="G158" s="91"/>
      <c r="H158" s="91"/>
      <c r="I158" s="91"/>
      <c r="J158" s="91"/>
      <c r="K158" s="91"/>
      <c r="L158" s="91"/>
      <c r="M158" s="92"/>
      <c r="N158" s="91"/>
      <c r="O158" s="92"/>
      <c r="P158" s="92"/>
      <c r="Q158" s="91"/>
      <c r="R158" s="91"/>
      <c r="S158" s="91"/>
      <c r="T158" s="91"/>
      <c r="U158" s="91"/>
      <c r="V158" s="91"/>
      <c r="W158" s="91"/>
      <c r="X158" s="91"/>
      <c r="Y158" s="93"/>
      <c r="Z158" s="91"/>
      <c r="AA158" s="91"/>
      <c r="AB158" s="91"/>
      <c r="AC158" s="91"/>
      <c r="AD158" s="94"/>
      <c r="AE158" s="89"/>
      <c r="AF158" s="89"/>
      <c r="AG158" s="89"/>
      <c r="AH158" s="89"/>
      <c r="AI158" s="89"/>
      <c r="AJ158" s="89"/>
      <c r="AK158" s="89"/>
      <c r="AL158" s="89"/>
      <c r="AM158" s="89"/>
      <c r="AN158" s="89"/>
      <c r="AO158" s="89"/>
      <c r="AP158" s="95"/>
      <c r="AQ158" s="95"/>
      <c r="AR158" s="95"/>
      <c r="AS158" s="89"/>
      <c r="AT158" s="89"/>
      <c r="AU158" s="89"/>
      <c r="AV158" s="89"/>
      <c r="AW158" s="89"/>
      <c r="AX158" s="89"/>
      <c r="AY158" s="89"/>
      <c r="AZ158" s="89"/>
      <c r="BA158" s="89"/>
      <c r="BB158" s="89"/>
      <c r="BC158" s="89"/>
      <c r="BD158" s="89"/>
      <c r="BE158" s="89"/>
      <c r="BF158" s="89"/>
      <c r="BG158" s="89"/>
      <c r="BH158" s="89"/>
      <c r="BI158" s="89"/>
      <c r="BJ158" s="89"/>
      <c r="BK158" s="89"/>
      <c r="BL158" s="89"/>
      <c r="BM158" s="89"/>
      <c r="BN158" s="89"/>
      <c r="BO158" s="89"/>
      <c r="BP158" s="89"/>
      <c r="BQ158" s="89"/>
      <c r="BR158" s="89"/>
      <c r="BS158" s="89"/>
      <c r="BT158" s="89"/>
      <c r="BU158" s="89"/>
      <c r="BV158" s="89"/>
      <c r="BW158" s="89"/>
      <c r="BX158" s="89"/>
      <c r="BY158" s="89"/>
      <c r="BZ158" s="89"/>
      <c r="CA158" s="89"/>
      <c r="CB158" s="89"/>
      <c r="CC158" s="89"/>
      <c r="CD158" s="89"/>
      <c r="CE158" s="89"/>
      <c r="CF158" s="89"/>
      <c r="CG158" s="89"/>
      <c r="CH158" s="89"/>
      <c r="CI158" s="89"/>
      <c r="CJ158" s="89"/>
      <c r="CK158" s="89"/>
      <c r="CL158" s="89"/>
      <c r="CM158" s="89"/>
      <c r="CN158" s="89"/>
      <c r="CO158" s="89"/>
      <c r="CP158" s="89"/>
      <c r="CQ158" s="89"/>
      <c r="CR158" s="89"/>
      <c r="CS158" s="89"/>
      <c r="CT158" s="89"/>
      <c r="CU158" s="89"/>
      <c r="CV158" s="89"/>
      <c r="CW158" s="89"/>
      <c r="CX158" s="89"/>
      <c r="CY158" s="89"/>
      <c r="CZ158" s="89"/>
      <c r="DA158" s="89"/>
      <c r="DB158" s="89"/>
      <c r="DC158" s="89"/>
      <c r="DD158" s="89"/>
      <c r="DE158" s="89"/>
      <c r="DF158" s="89"/>
      <c r="DG158" s="89"/>
      <c r="DH158" s="89"/>
      <c r="DI158" s="89"/>
      <c r="DJ158" s="89"/>
      <c r="DK158" s="89"/>
      <c r="DL158" s="89"/>
      <c r="DM158" s="89"/>
      <c r="DN158" s="89"/>
      <c r="DO158" s="89"/>
      <c r="DP158" s="89"/>
      <c r="DQ158" s="89"/>
      <c r="DR158" s="89"/>
      <c r="DS158" s="89"/>
      <c r="DT158" s="89"/>
      <c r="DU158" s="89"/>
      <c r="DV158" s="89"/>
      <c r="DW158" s="89"/>
      <c r="DX158" s="89"/>
      <c r="DY158" s="89"/>
      <c r="DZ158" s="89"/>
      <c r="EA158" s="89"/>
      <c r="EB158" s="89"/>
      <c r="EC158" s="89"/>
      <c r="ED158" s="89"/>
      <c r="EE158" s="89"/>
      <c r="EF158" s="89"/>
      <c r="EG158" s="89"/>
      <c r="EH158" s="89"/>
      <c r="EI158" s="89"/>
      <c r="EJ158" s="89"/>
      <c r="EK158" s="89"/>
      <c r="EL158" s="89"/>
      <c r="EM158" s="89"/>
      <c r="EN158" s="89"/>
      <c r="EO158" s="89"/>
      <c r="EP158" s="89"/>
      <c r="EQ158" s="89"/>
      <c r="ER158" s="89"/>
      <c r="ES158" s="89"/>
      <c r="ET158" s="89"/>
      <c r="EU158" s="89"/>
      <c r="EV158" s="89"/>
      <c r="EW158" s="89"/>
      <c r="EX158" s="89"/>
      <c r="EY158" s="89"/>
      <c r="EZ158" s="89"/>
      <c r="FA158" s="89"/>
      <c r="FB158" s="89"/>
      <c r="FC158" s="89"/>
      <c r="FD158" s="89"/>
      <c r="FE158" s="89"/>
      <c r="FF158" s="89"/>
      <c r="FG158" s="89"/>
      <c r="FH158" s="89"/>
      <c r="FI158" s="89"/>
      <c r="FJ158" s="89"/>
      <c r="FK158" s="89"/>
      <c r="FL158" s="89"/>
      <c r="FM158" s="89"/>
      <c r="FN158" s="89"/>
      <c r="FO158" s="89"/>
      <c r="FP158" s="89"/>
      <c r="FQ158" s="89"/>
      <c r="FR158" s="89"/>
      <c r="FS158" s="89"/>
      <c r="FT158" s="89"/>
      <c r="FU158" s="89"/>
      <c r="FV158" s="89"/>
      <c r="FW158" s="89"/>
      <c r="FX158" s="89"/>
      <c r="FY158" s="89"/>
      <c r="FZ158" s="89"/>
      <c r="GA158" s="89"/>
      <c r="GB158" s="89"/>
      <c r="GC158" s="89"/>
      <c r="GD158" s="89"/>
      <c r="GE158" s="89"/>
      <c r="GF158" s="89"/>
      <c r="GG158" s="89"/>
      <c r="GH158" s="89"/>
      <c r="GI158" s="89"/>
      <c r="GJ158" s="89"/>
      <c r="GK158" s="89"/>
      <c r="GL158" s="89"/>
      <c r="GM158" s="89"/>
      <c r="GN158" s="89"/>
      <c r="GO158" s="89"/>
      <c r="GP158" s="89"/>
      <c r="GQ158" s="89"/>
      <c r="GR158" s="89"/>
      <c r="GS158" s="89"/>
      <c r="GT158" s="89"/>
      <c r="GU158" s="89"/>
      <c r="GV158" s="89"/>
      <c r="GW158" s="89"/>
      <c r="GX158" s="89"/>
      <c r="GY158" s="89"/>
      <c r="GZ158" s="89"/>
      <c r="HA158" s="89"/>
      <c r="HB158" s="89"/>
      <c r="HC158" s="89"/>
      <c r="HD158" s="89"/>
      <c r="HE158" s="89"/>
      <c r="HF158" s="89"/>
      <c r="HG158" s="89"/>
      <c r="HH158" s="89"/>
      <c r="HI158" s="89"/>
      <c r="HJ158" s="89"/>
      <c r="HK158" s="89"/>
      <c r="HL158" s="89"/>
      <c r="HM158" s="89"/>
      <c r="HN158" s="89"/>
      <c r="HO158" s="89"/>
      <c r="HP158" s="89"/>
      <c r="HQ158" s="89"/>
      <c r="HR158" s="89"/>
      <c r="HS158" s="89"/>
      <c r="HT158" s="89"/>
      <c r="HU158" s="89"/>
      <c r="HV158" s="89"/>
      <c r="HW158" s="89"/>
      <c r="HX158" s="89"/>
      <c r="HY158" s="89"/>
      <c r="HZ158" s="89"/>
      <c r="IA158" s="89"/>
      <c r="IB158" s="89"/>
      <c r="IC158" s="89"/>
      <c r="ID158" s="89"/>
      <c r="IE158" s="89"/>
      <c r="IF158" s="89"/>
      <c r="IG158" s="89"/>
      <c r="IH158" s="89"/>
      <c r="II158" s="89"/>
      <c r="IJ158" s="89"/>
      <c r="IK158" s="89"/>
      <c r="IL158" s="89"/>
      <c r="IM158" s="89"/>
      <c r="IN158" s="89"/>
      <c r="IO158" s="89"/>
      <c r="IP158" s="89"/>
      <c r="IQ158" s="89"/>
      <c r="IR158" s="89"/>
      <c r="IS158" s="89"/>
      <c r="IT158" s="89"/>
      <c r="IU158" s="89"/>
      <c r="IV158" s="89"/>
    </row>
    <row r="159" ht="13.8" customHeight="1" spans="1:256" s="21" customFormat="1" x14ac:dyDescent="0.25">
      <c r="A159" s="89"/>
      <c r="B159" s="90"/>
      <c r="C159" s="91"/>
      <c r="D159" s="89"/>
      <c r="E159" s="92"/>
      <c r="F159" s="91"/>
      <c r="G159" s="91"/>
      <c r="H159" s="91"/>
      <c r="I159" s="91"/>
      <c r="J159" s="91"/>
      <c r="K159" s="91"/>
      <c r="L159" s="91"/>
      <c r="M159" s="92"/>
      <c r="N159" s="91"/>
      <c r="O159" s="92"/>
      <c r="P159" s="92"/>
      <c r="Q159" s="91"/>
      <c r="R159" s="91"/>
      <c r="S159" s="91"/>
      <c r="T159" s="91"/>
      <c r="U159" s="91"/>
      <c r="V159" s="91"/>
      <c r="W159" s="91"/>
      <c r="X159" s="91"/>
      <c r="Y159" s="93"/>
      <c r="Z159" s="91"/>
      <c r="AA159" s="91"/>
      <c r="AB159" s="91"/>
      <c r="AC159" s="91"/>
      <c r="AD159" s="94"/>
      <c r="AE159" s="89"/>
      <c r="AF159" s="89"/>
      <c r="AG159" s="89"/>
      <c r="AH159" s="89"/>
      <c r="AI159" s="89"/>
      <c r="AJ159" s="89"/>
      <c r="AK159" s="89"/>
      <c r="AL159" s="89"/>
      <c r="AM159" s="89"/>
      <c r="AN159" s="89"/>
      <c r="AO159" s="89"/>
      <c r="AP159" s="95"/>
      <c r="AQ159" s="95"/>
      <c r="AR159" s="95"/>
      <c r="AS159" s="89"/>
      <c r="AT159" s="89"/>
      <c r="AU159" s="89"/>
      <c r="AV159" s="89"/>
      <c r="AW159" s="89"/>
      <c r="AX159" s="89"/>
      <c r="AY159" s="89"/>
      <c r="AZ159" s="89"/>
      <c r="BA159" s="89"/>
      <c r="BB159" s="89"/>
      <c r="BC159" s="89"/>
      <c r="BD159" s="89"/>
      <c r="BE159" s="89"/>
      <c r="BF159" s="89"/>
      <c r="BG159" s="89"/>
      <c r="BH159" s="89"/>
      <c r="BI159" s="89"/>
      <c r="BJ159" s="89"/>
      <c r="BK159" s="89"/>
      <c r="BL159" s="89"/>
      <c r="BM159" s="89"/>
      <c r="BN159" s="89"/>
      <c r="BO159" s="89"/>
      <c r="BP159" s="89"/>
      <c r="BQ159" s="89"/>
      <c r="BR159" s="89"/>
      <c r="BS159" s="89"/>
      <c r="BT159" s="89"/>
      <c r="BU159" s="89"/>
      <c r="BV159" s="89"/>
      <c r="BW159" s="89"/>
      <c r="BX159" s="89"/>
      <c r="BY159" s="89"/>
      <c r="BZ159" s="89"/>
      <c r="CA159" s="89"/>
      <c r="CB159" s="89"/>
      <c r="CC159" s="89"/>
      <c r="CD159" s="89"/>
      <c r="CE159" s="89"/>
      <c r="CF159" s="89"/>
      <c r="CG159" s="89"/>
      <c r="CH159" s="89"/>
      <c r="CI159" s="89"/>
      <c r="CJ159" s="89"/>
      <c r="CK159" s="89"/>
      <c r="CL159" s="89"/>
      <c r="CM159" s="89"/>
      <c r="CN159" s="89"/>
      <c r="CO159" s="89"/>
      <c r="CP159" s="89"/>
      <c r="CQ159" s="89"/>
      <c r="CR159" s="89"/>
      <c r="CS159" s="89"/>
      <c r="CT159" s="89"/>
      <c r="CU159" s="89"/>
      <c r="CV159" s="89"/>
      <c r="CW159" s="89"/>
      <c r="CX159" s="89"/>
      <c r="CY159" s="89"/>
      <c r="CZ159" s="89"/>
      <c r="DA159" s="89"/>
      <c r="DB159" s="89"/>
      <c r="DC159" s="89"/>
      <c r="DD159" s="89"/>
      <c r="DE159" s="89"/>
      <c r="DF159" s="89"/>
      <c r="DG159" s="89"/>
      <c r="DH159" s="89"/>
      <c r="DI159" s="89"/>
      <c r="DJ159" s="89"/>
      <c r="DK159" s="89"/>
      <c r="DL159" s="89"/>
      <c r="DM159" s="89"/>
      <c r="DN159" s="89"/>
      <c r="DO159" s="89"/>
      <c r="DP159" s="89"/>
      <c r="DQ159" s="89"/>
      <c r="DR159" s="89"/>
      <c r="DS159" s="89"/>
      <c r="DT159" s="89"/>
      <c r="DU159" s="89"/>
      <c r="DV159" s="89"/>
      <c r="DW159" s="89"/>
      <c r="DX159" s="89"/>
      <c r="DY159" s="89"/>
      <c r="DZ159" s="89"/>
      <c r="EA159" s="89"/>
      <c r="EB159" s="89"/>
      <c r="EC159" s="89"/>
      <c r="ED159" s="89"/>
      <c r="EE159" s="89"/>
      <c r="EF159" s="89"/>
      <c r="EG159" s="89"/>
      <c r="EH159" s="89"/>
      <c r="EI159" s="89"/>
      <c r="EJ159" s="89"/>
      <c r="EK159" s="89"/>
      <c r="EL159" s="89"/>
      <c r="EM159" s="89"/>
      <c r="EN159" s="89"/>
      <c r="EO159" s="89"/>
      <c r="EP159" s="89"/>
      <c r="EQ159" s="89"/>
      <c r="ER159" s="89"/>
      <c r="ES159" s="89"/>
      <c r="ET159" s="89"/>
      <c r="EU159" s="89"/>
      <c r="EV159" s="89"/>
      <c r="EW159" s="89"/>
      <c r="EX159" s="89"/>
      <c r="EY159" s="89"/>
      <c r="EZ159" s="89"/>
      <c r="FA159" s="89"/>
      <c r="FB159" s="89"/>
      <c r="FC159" s="89"/>
      <c r="FD159" s="89"/>
      <c r="FE159" s="89"/>
      <c r="FF159" s="89"/>
      <c r="FG159" s="89"/>
      <c r="FH159" s="89"/>
      <c r="FI159" s="89"/>
      <c r="FJ159" s="89"/>
      <c r="FK159" s="89"/>
      <c r="FL159" s="89"/>
      <c r="FM159" s="89"/>
      <c r="FN159" s="89"/>
      <c r="FO159" s="89"/>
      <c r="FP159" s="89"/>
      <c r="FQ159" s="89"/>
      <c r="FR159" s="89"/>
      <c r="FS159" s="89"/>
      <c r="FT159" s="89"/>
      <c r="FU159" s="89"/>
      <c r="FV159" s="89"/>
      <c r="FW159" s="89"/>
      <c r="FX159" s="89"/>
      <c r="FY159" s="89"/>
      <c r="FZ159" s="89"/>
      <c r="GA159" s="89"/>
      <c r="GB159" s="89"/>
      <c r="GC159" s="89"/>
      <c r="GD159" s="89"/>
      <c r="GE159" s="89"/>
      <c r="GF159" s="89"/>
      <c r="GG159" s="89"/>
      <c r="GH159" s="89"/>
      <c r="GI159" s="89"/>
      <c r="GJ159" s="89"/>
      <c r="GK159" s="89"/>
      <c r="GL159" s="89"/>
      <c r="GM159" s="89"/>
      <c r="GN159" s="89"/>
      <c r="GO159" s="89"/>
      <c r="GP159" s="89"/>
      <c r="GQ159" s="89"/>
      <c r="GR159" s="89"/>
      <c r="GS159" s="89"/>
      <c r="GT159" s="89"/>
      <c r="GU159" s="89"/>
      <c r="GV159" s="89"/>
      <c r="GW159" s="89"/>
      <c r="GX159" s="89"/>
      <c r="GY159" s="89"/>
      <c r="GZ159" s="89"/>
      <c r="HA159" s="89"/>
      <c r="HB159" s="89"/>
      <c r="HC159" s="89"/>
      <c r="HD159" s="89"/>
      <c r="HE159" s="89"/>
      <c r="HF159" s="89"/>
      <c r="HG159" s="89"/>
      <c r="HH159" s="89"/>
      <c r="HI159" s="89"/>
      <c r="HJ159" s="89"/>
      <c r="HK159" s="89"/>
      <c r="HL159" s="89"/>
      <c r="HM159" s="89"/>
      <c r="HN159" s="89"/>
      <c r="HO159" s="89"/>
      <c r="HP159" s="89"/>
      <c r="HQ159" s="89"/>
      <c r="HR159" s="89"/>
      <c r="HS159" s="89"/>
      <c r="HT159" s="89"/>
      <c r="HU159" s="89"/>
      <c r="HV159" s="89"/>
      <c r="HW159" s="89"/>
      <c r="HX159" s="89"/>
      <c r="HY159" s="89"/>
      <c r="HZ159" s="89"/>
      <c r="IA159" s="89"/>
      <c r="IB159" s="89"/>
      <c r="IC159" s="89"/>
      <c r="ID159" s="89"/>
      <c r="IE159" s="89"/>
      <c r="IF159" s="89"/>
      <c r="IG159" s="89"/>
      <c r="IH159" s="89"/>
      <c r="II159" s="89"/>
      <c r="IJ159" s="89"/>
      <c r="IK159" s="89"/>
      <c r="IL159" s="89"/>
      <c r="IM159" s="89"/>
      <c r="IN159" s="89"/>
      <c r="IO159" s="89"/>
      <c r="IP159" s="89"/>
      <c r="IQ159" s="89"/>
      <c r="IR159" s="89"/>
      <c r="IS159" s="89"/>
      <c r="IT159" s="89"/>
      <c r="IU159" s="89"/>
      <c r="IV159" s="89"/>
    </row>
    <row r="160" ht="13.8" customHeight="1" spans="1:256" s="21" customFormat="1" x14ac:dyDescent="0.25">
      <c r="A160" s="89"/>
      <c r="B160" s="90"/>
      <c r="C160" s="91"/>
      <c r="D160" s="89"/>
      <c r="E160" s="92"/>
      <c r="F160" s="91"/>
      <c r="G160" s="91"/>
      <c r="H160" s="91"/>
      <c r="I160" s="91"/>
      <c r="J160" s="91"/>
      <c r="K160" s="91"/>
      <c r="L160" s="91"/>
      <c r="M160" s="92"/>
      <c r="N160" s="91"/>
      <c r="O160" s="92"/>
      <c r="P160" s="92"/>
      <c r="Q160" s="91"/>
      <c r="R160" s="91"/>
      <c r="S160" s="91"/>
      <c r="T160" s="91"/>
      <c r="U160" s="91"/>
      <c r="V160" s="91"/>
      <c r="W160" s="91"/>
      <c r="X160" s="91"/>
      <c r="Y160" s="93"/>
      <c r="Z160" s="91"/>
      <c r="AA160" s="91"/>
      <c r="AB160" s="91"/>
      <c r="AC160" s="91"/>
      <c r="AD160" s="94"/>
      <c r="AE160" s="89"/>
      <c r="AF160" s="89"/>
      <c r="AG160" s="89"/>
      <c r="AH160" s="89"/>
      <c r="AI160" s="89"/>
      <c r="AJ160" s="89"/>
      <c r="AK160" s="89"/>
      <c r="AL160" s="89"/>
      <c r="AM160" s="89"/>
      <c r="AN160" s="89"/>
      <c r="AO160" s="89"/>
      <c r="AP160" s="95"/>
      <c r="AQ160" s="95"/>
      <c r="AR160" s="95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/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89"/>
      <c r="CE160" s="89"/>
      <c r="CF160" s="89"/>
      <c r="CG160" s="89"/>
      <c r="CH160" s="89"/>
      <c r="CI160" s="89"/>
      <c r="CJ160" s="89"/>
      <c r="CK160" s="89"/>
      <c r="CL160" s="89"/>
      <c r="CM160" s="89"/>
      <c r="CN160" s="89"/>
      <c r="CO160" s="89"/>
      <c r="CP160" s="89"/>
      <c r="CQ160" s="89"/>
      <c r="CR160" s="89"/>
      <c r="CS160" s="89"/>
      <c r="CT160" s="89"/>
      <c r="CU160" s="89"/>
      <c r="CV160" s="89"/>
      <c r="CW160" s="89"/>
      <c r="CX160" s="89"/>
      <c r="CY160" s="89"/>
      <c r="CZ160" s="89"/>
      <c r="DA160" s="89"/>
      <c r="DB160" s="89"/>
      <c r="DC160" s="89"/>
      <c r="DD160" s="89"/>
      <c r="DE160" s="89"/>
      <c r="DF160" s="89"/>
      <c r="DG160" s="89"/>
      <c r="DH160" s="89"/>
      <c r="DI160" s="89"/>
      <c r="DJ160" s="89"/>
      <c r="DK160" s="89"/>
      <c r="DL160" s="89"/>
      <c r="DM160" s="89"/>
      <c r="DN160" s="89"/>
      <c r="DO160" s="89"/>
      <c r="DP160" s="89"/>
      <c r="DQ160" s="89"/>
      <c r="DR160" s="89"/>
      <c r="DS160" s="89"/>
      <c r="DT160" s="89"/>
      <c r="DU160" s="89"/>
      <c r="DV160" s="89"/>
      <c r="DW160" s="89"/>
      <c r="DX160" s="89"/>
      <c r="DY160" s="89"/>
      <c r="DZ160" s="89"/>
      <c r="EA160" s="89"/>
      <c r="EB160" s="89"/>
      <c r="EC160" s="89"/>
      <c r="ED160" s="89"/>
      <c r="EE160" s="89"/>
      <c r="EF160" s="89"/>
      <c r="EG160" s="89"/>
      <c r="EH160" s="89"/>
      <c r="EI160" s="89"/>
      <c r="EJ160" s="89"/>
      <c r="EK160" s="89"/>
      <c r="EL160" s="89"/>
      <c r="EM160" s="89"/>
      <c r="EN160" s="89"/>
      <c r="EO160" s="89"/>
      <c r="EP160" s="89"/>
      <c r="EQ160" s="89"/>
      <c r="ER160" s="89"/>
      <c r="ES160" s="89"/>
      <c r="ET160" s="89"/>
      <c r="EU160" s="89"/>
      <c r="EV160" s="89"/>
      <c r="EW160" s="89"/>
      <c r="EX160" s="89"/>
      <c r="EY160" s="89"/>
      <c r="EZ160" s="89"/>
      <c r="FA160" s="89"/>
      <c r="FB160" s="89"/>
      <c r="FC160" s="89"/>
      <c r="FD160" s="89"/>
      <c r="FE160" s="89"/>
      <c r="FF160" s="89"/>
      <c r="FG160" s="89"/>
      <c r="FH160" s="89"/>
      <c r="FI160" s="89"/>
      <c r="FJ160" s="89"/>
      <c r="FK160" s="89"/>
      <c r="FL160" s="89"/>
      <c r="FM160" s="89"/>
      <c r="FN160" s="89"/>
      <c r="FO160" s="89"/>
      <c r="FP160" s="89"/>
      <c r="FQ160" s="89"/>
      <c r="FR160" s="89"/>
      <c r="FS160" s="89"/>
      <c r="FT160" s="89"/>
      <c r="FU160" s="89"/>
      <c r="FV160" s="89"/>
      <c r="FW160" s="89"/>
      <c r="FX160" s="89"/>
      <c r="FY160" s="89"/>
      <c r="FZ160" s="89"/>
      <c r="GA160" s="89"/>
      <c r="GB160" s="89"/>
      <c r="GC160" s="89"/>
      <c r="GD160" s="89"/>
      <c r="GE160" s="89"/>
      <c r="GF160" s="89"/>
      <c r="GG160" s="89"/>
      <c r="GH160" s="89"/>
      <c r="GI160" s="89"/>
      <c r="GJ160" s="89"/>
      <c r="GK160" s="89"/>
      <c r="GL160" s="89"/>
      <c r="GM160" s="89"/>
      <c r="GN160" s="89"/>
      <c r="GO160" s="89"/>
      <c r="GP160" s="89"/>
      <c r="GQ160" s="89"/>
      <c r="GR160" s="89"/>
      <c r="GS160" s="89"/>
      <c r="GT160" s="89"/>
      <c r="GU160" s="89"/>
      <c r="GV160" s="89"/>
      <c r="GW160" s="89"/>
      <c r="GX160" s="89"/>
      <c r="GY160" s="89"/>
      <c r="GZ160" s="89"/>
      <c r="HA160" s="89"/>
      <c r="HB160" s="89"/>
      <c r="HC160" s="89"/>
      <c r="HD160" s="89"/>
      <c r="HE160" s="89"/>
      <c r="HF160" s="89"/>
      <c r="HG160" s="89"/>
      <c r="HH160" s="89"/>
      <c r="HI160" s="89"/>
      <c r="HJ160" s="89"/>
      <c r="HK160" s="89"/>
      <c r="HL160" s="89"/>
      <c r="HM160" s="89"/>
      <c r="HN160" s="89"/>
      <c r="HO160" s="89"/>
      <c r="HP160" s="89"/>
      <c r="HQ160" s="89"/>
      <c r="HR160" s="89"/>
      <c r="HS160" s="89"/>
      <c r="HT160" s="89"/>
      <c r="HU160" s="89"/>
      <c r="HV160" s="89"/>
      <c r="HW160" s="89"/>
      <c r="HX160" s="89"/>
      <c r="HY160" s="89"/>
      <c r="HZ160" s="89"/>
      <c r="IA160" s="89"/>
      <c r="IB160" s="89"/>
      <c r="IC160" s="89"/>
      <c r="ID160" s="89"/>
      <c r="IE160" s="89"/>
      <c r="IF160" s="89"/>
      <c r="IG160" s="89"/>
      <c r="IH160" s="89"/>
      <c r="II160" s="89"/>
      <c r="IJ160" s="89"/>
      <c r="IK160" s="89"/>
      <c r="IL160" s="89"/>
      <c r="IM160" s="89"/>
      <c r="IN160" s="89"/>
      <c r="IO160" s="89"/>
      <c r="IP160" s="89"/>
      <c r="IQ160" s="89"/>
      <c r="IR160" s="89"/>
      <c r="IS160" s="89"/>
      <c r="IT160" s="89"/>
      <c r="IU160" s="89"/>
      <c r="IV160" s="89"/>
    </row>
    <row r="161" ht="13.8" customHeight="1" spans="1:256" s="21" customFormat="1" x14ac:dyDescent="0.25">
      <c r="A161" s="89"/>
      <c r="B161" s="90"/>
      <c r="C161" s="91"/>
      <c r="D161" s="89"/>
      <c r="E161" s="92"/>
      <c r="F161" s="91"/>
      <c r="G161" s="91"/>
      <c r="H161" s="91"/>
      <c r="I161" s="91"/>
      <c r="J161" s="91"/>
      <c r="K161" s="91"/>
      <c r="L161" s="91"/>
      <c r="M161" s="92"/>
      <c r="N161" s="91"/>
      <c r="O161" s="92"/>
      <c r="P161" s="92"/>
      <c r="Q161" s="91"/>
      <c r="R161" s="91"/>
      <c r="S161" s="91"/>
      <c r="T161" s="91"/>
      <c r="U161" s="91"/>
      <c r="V161" s="91"/>
      <c r="W161" s="91"/>
      <c r="X161" s="91"/>
      <c r="Y161" s="93"/>
      <c r="Z161" s="91"/>
      <c r="AA161" s="91"/>
      <c r="AB161" s="91"/>
      <c r="AC161" s="91"/>
      <c r="AD161" s="94"/>
      <c r="AE161" s="89"/>
      <c r="AF161" s="89"/>
      <c r="AG161" s="89"/>
      <c r="AH161" s="89"/>
      <c r="AI161" s="89"/>
      <c r="AJ161" s="89"/>
      <c r="AK161" s="89"/>
      <c r="AL161" s="89"/>
      <c r="AM161" s="89"/>
      <c r="AN161" s="89"/>
      <c r="AO161" s="89"/>
      <c r="AP161" s="95"/>
      <c r="AQ161" s="95"/>
      <c r="AR161" s="95"/>
      <c r="AS161" s="89"/>
      <c r="AT161" s="89"/>
      <c r="AU161" s="89"/>
      <c r="AV161" s="89"/>
      <c r="AW161" s="89"/>
      <c r="AX161" s="89"/>
      <c r="AY161" s="89"/>
      <c r="AZ161" s="89"/>
      <c r="BA161" s="89"/>
      <c r="BB161" s="89"/>
      <c r="BC161" s="89"/>
      <c r="BD161" s="89"/>
      <c r="BE161" s="89"/>
      <c r="BF161" s="89"/>
      <c r="BG161" s="89"/>
      <c r="BH161" s="89"/>
      <c r="BI161" s="89"/>
      <c r="BJ161" s="89"/>
      <c r="BK161" s="89"/>
      <c r="BL161" s="89"/>
      <c r="BM161" s="89"/>
      <c r="BN161" s="89"/>
      <c r="BO161" s="89"/>
      <c r="BP161" s="89"/>
      <c r="BQ161" s="89"/>
      <c r="BR161" s="89"/>
      <c r="BS161" s="89"/>
      <c r="BT161" s="89"/>
      <c r="BU161" s="89"/>
      <c r="BV161" s="89"/>
      <c r="BW161" s="89"/>
      <c r="BX161" s="89"/>
      <c r="BY161" s="89"/>
      <c r="BZ161" s="89"/>
      <c r="CA161" s="89"/>
      <c r="CB161" s="89"/>
      <c r="CC161" s="89"/>
      <c r="CD161" s="89"/>
      <c r="CE161" s="89"/>
      <c r="CF161" s="89"/>
      <c r="CG161" s="89"/>
      <c r="CH161" s="89"/>
      <c r="CI161" s="89"/>
      <c r="CJ161" s="89"/>
      <c r="CK161" s="89"/>
      <c r="CL161" s="89"/>
      <c r="CM161" s="89"/>
      <c r="CN161" s="89"/>
      <c r="CO161" s="89"/>
      <c r="CP161" s="89"/>
      <c r="CQ161" s="89"/>
      <c r="CR161" s="89"/>
      <c r="CS161" s="89"/>
      <c r="CT161" s="89"/>
      <c r="CU161" s="89"/>
      <c r="CV161" s="89"/>
      <c r="CW161" s="89"/>
      <c r="CX161" s="89"/>
      <c r="CY161" s="89"/>
      <c r="CZ161" s="89"/>
      <c r="DA161" s="89"/>
      <c r="DB161" s="89"/>
      <c r="DC161" s="89"/>
      <c r="DD161" s="89"/>
      <c r="DE161" s="89"/>
      <c r="DF161" s="89"/>
      <c r="DG161" s="89"/>
      <c r="DH161" s="89"/>
      <c r="DI161" s="89"/>
      <c r="DJ161" s="89"/>
      <c r="DK161" s="89"/>
      <c r="DL161" s="89"/>
      <c r="DM161" s="89"/>
      <c r="DN161" s="89"/>
      <c r="DO161" s="89"/>
      <c r="DP161" s="89"/>
      <c r="DQ161" s="89"/>
      <c r="DR161" s="89"/>
      <c r="DS161" s="89"/>
      <c r="DT161" s="89"/>
      <c r="DU161" s="89"/>
      <c r="DV161" s="89"/>
      <c r="DW161" s="89"/>
      <c r="DX161" s="89"/>
      <c r="DY161" s="89"/>
      <c r="DZ161" s="89"/>
      <c r="EA161" s="89"/>
      <c r="EB161" s="89"/>
      <c r="EC161" s="89"/>
      <c r="ED161" s="89"/>
      <c r="EE161" s="89"/>
      <c r="EF161" s="89"/>
      <c r="EG161" s="89"/>
      <c r="EH161" s="89"/>
      <c r="EI161" s="89"/>
      <c r="EJ161" s="89"/>
      <c r="EK161" s="89"/>
      <c r="EL161" s="89"/>
      <c r="EM161" s="89"/>
      <c r="EN161" s="89"/>
      <c r="EO161" s="89"/>
      <c r="EP161" s="89"/>
      <c r="EQ161" s="89"/>
      <c r="ER161" s="89"/>
      <c r="ES161" s="89"/>
      <c r="ET161" s="89"/>
      <c r="EU161" s="89"/>
      <c r="EV161" s="89"/>
      <c r="EW161" s="89"/>
      <c r="EX161" s="89"/>
      <c r="EY161" s="89"/>
      <c r="EZ161" s="89"/>
      <c r="FA161" s="89"/>
      <c r="FB161" s="89"/>
      <c r="FC161" s="89"/>
      <c r="FD161" s="89"/>
      <c r="FE161" s="89"/>
      <c r="FF161" s="89"/>
      <c r="FG161" s="89"/>
      <c r="FH161" s="89"/>
      <c r="FI161" s="89"/>
      <c r="FJ161" s="89"/>
      <c r="FK161" s="89"/>
      <c r="FL161" s="89"/>
      <c r="FM161" s="89"/>
      <c r="FN161" s="89"/>
      <c r="FO161" s="89"/>
      <c r="FP161" s="89"/>
      <c r="FQ161" s="89"/>
      <c r="FR161" s="89"/>
      <c r="FS161" s="89"/>
      <c r="FT161" s="89"/>
      <c r="FU161" s="89"/>
      <c r="FV161" s="89"/>
      <c r="FW161" s="89"/>
      <c r="FX161" s="89"/>
      <c r="FY161" s="89"/>
      <c r="FZ161" s="89"/>
      <c r="GA161" s="89"/>
      <c r="GB161" s="89"/>
      <c r="GC161" s="89"/>
      <c r="GD161" s="89"/>
      <c r="GE161" s="89"/>
      <c r="GF161" s="89"/>
      <c r="GG161" s="89"/>
      <c r="GH161" s="89"/>
      <c r="GI161" s="89"/>
      <c r="GJ161" s="89"/>
      <c r="GK161" s="89"/>
      <c r="GL161" s="89"/>
      <c r="GM161" s="89"/>
      <c r="GN161" s="89"/>
      <c r="GO161" s="89"/>
      <c r="GP161" s="89"/>
      <c r="GQ161" s="89"/>
      <c r="GR161" s="89"/>
      <c r="GS161" s="89"/>
      <c r="GT161" s="89"/>
      <c r="GU161" s="89"/>
      <c r="GV161" s="89"/>
      <c r="GW161" s="89"/>
      <c r="GX161" s="89"/>
      <c r="GY161" s="89"/>
      <c r="GZ161" s="89"/>
      <c r="HA161" s="89"/>
      <c r="HB161" s="89"/>
      <c r="HC161" s="89"/>
      <c r="HD161" s="89"/>
      <c r="HE161" s="89"/>
      <c r="HF161" s="89"/>
      <c r="HG161" s="89"/>
      <c r="HH161" s="89"/>
      <c r="HI161" s="89"/>
      <c r="HJ161" s="89"/>
      <c r="HK161" s="89"/>
      <c r="HL161" s="89"/>
      <c r="HM161" s="89"/>
      <c r="HN161" s="89"/>
      <c r="HO161" s="89"/>
      <c r="HP161" s="89"/>
      <c r="HQ161" s="89"/>
      <c r="HR161" s="89"/>
      <c r="HS161" s="89"/>
      <c r="HT161" s="89"/>
      <c r="HU161" s="89"/>
      <c r="HV161" s="89"/>
      <c r="HW161" s="89"/>
      <c r="HX161" s="89"/>
      <c r="HY161" s="89"/>
      <c r="HZ161" s="89"/>
      <c r="IA161" s="89"/>
      <c r="IB161" s="89"/>
      <c r="IC161" s="89"/>
      <c r="ID161" s="89"/>
      <c r="IE161" s="89"/>
      <c r="IF161" s="89"/>
      <c r="IG161" s="89"/>
      <c r="IH161" s="89"/>
      <c r="II161" s="89"/>
      <c r="IJ161" s="89"/>
      <c r="IK161" s="89"/>
      <c r="IL161" s="89"/>
      <c r="IM161" s="89"/>
      <c r="IN161" s="89"/>
      <c r="IO161" s="89"/>
      <c r="IP161" s="89"/>
      <c r="IQ161" s="89"/>
      <c r="IR161" s="89"/>
      <c r="IS161" s="89"/>
      <c r="IT161" s="89"/>
      <c r="IU161" s="89"/>
      <c r="IV161" s="89"/>
    </row>
    <row r="162" ht="13.8" customHeight="1" spans="1:256" s="21" customFormat="1" x14ac:dyDescent="0.25">
      <c r="A162" s="89"/>
      <c r="B162" s="90"/>
      <c r="C162" s="91"/>
      <c r="D162" s="89"/>
      <c r="E162" s="92"/>
      <c r="F162" s="91"/>
      <c r="G162" s="91"/>
      <c r="H162" s="91"/>
      <c r="I162" s="91"/>
      <c r="J162" s="91"/>
      <c r="K162" s="91"/>
      <c r="L162" s="91"/>
      <c r="M162" s="92"/>
      <c r="N162" s="91"/>
      <c r="O162" s="92"/>
      <c r="P162" s="92"/>
      <c r="Q162" s="91"/>
      <c r="R162" s="91"/>
      <c r="S162" s="91"/>
      <c r="T162" s="91"/>
      <c r="U162" s="91"/>
      <c r="V162" s="91"/>
      <c r="W162" s="91"/>
      <c r="X162" s="91"/>
      <c r="Y162" s="93"/>
      <c r="Z162" s="91"/>
      <c r="AA162" s="91"/>
      <c r="AB162" s="91"/>
      <c r="AC162" s="91"/>
      <c r="AD162" s="94"/>
      <c r="AE162" s="89"/>
      <c r="AF162" s="89"/>
      <c r="AG162" s="89"/>
      <c r="AH162" s="89"/>
      <c r="AI162" s="89"/>
      <c r="AJ162" s="89"/>
      <c r="AK162" s="89"/>
      <c r="AL162" s="89"/>
      <c r="AM162" s="89"/>
      <c r="AN162" s="89"/>
      <c r="AO162" s="89"/>
      <c r="AP162" s="95"/>
      <c r="AQ162" s="95"/>
      <c r="AR162" s="95"/>
      <c r="AS162" s="89"/>
      <c r="AT162" s="89"/>
      <c r="AU162" s="89"/>
      <c r="AV162" s="89"/>
      <c r="AW162" s="89"/>
      <c r="AX162" s="89"/>
      <c r="AY162" s="89"/>
      <c r="AZ162" s="89"/>
      <c r="BA162" s="89"/>
      <c r="BB162" s="89"/>
      <c r="BC162" s="89"/>
      <c r="BD162" s="89"/>
      <c r="BE162" s="89"/>
      <c r="BF162" s="89"/>
      <c r="BG162" s="89"/>
      <c r="BH162" s="89"/>
      <c r="BI162" s="89"/>
      <c r="BJ162" s="89"/>
      <c r="BK162" s="89"/>
      <c r="BL162" s="89"/>
      <c r="BM162" s="89"/>
      <c r="BN162" s="89"/>
      <c r="BO162" s="89"/>
      <c r="BP162" s="89"/>
      <c r="BQ162" s="89"/>
      <c r="BR162" s="89"/>
      <c r="BS162" s="89"/>
      <c r="BT162" s="89"/>
      <c r="BU162" s="89"/>
      <c r="BV162" s="89"/>
      <c r="BW162" s="89"/>
      <c r="BX162" s="89"/>
      <c r="BY162" s="89"/>
      <c r="BZ162" s="89"/>
      <c r="CA162" s="89"/>
      <c r="CB162" s="89"/>
      <c r="CC162" s="89"/>
      <c r="CD162" s="89"/>
      <c r="CE162" s="89"/>
      <c r="CF162" s="89"/>
      <c r="CG162" s="89"/>
      <c r="CH162" s="89"/>
      <c r="CI162" s="89"/>
      <c r="CJ162" s="89"/>
      <c r="CK162" s="89"/>
      <c r="CL162" s="89"/>
      <c r="CM162" s="89"/>
      <c r="CN162" s="89"/>
      <c r="CO162" s="89"/>
      <c r="CP162" s="89"/>
      <c r="CQ162" s="89"/>
      <c r="CR162" s="89"/>
      <c r="CS162" s="89"/>
      <c r="CT162" s="89"/>
      <c r="CU162" s="89"/>
      <c r="CV162" s="89"/>
      <c r="CW162" s="89"/>
      <c r="CX162" s="89"/>
      <c r="CY162" s="89"/>
      <c r="CZ162" s="89"/>
      <c r="DA162" s="89"/>
      <c r="DB162" s="89"/>
      <c r="DC162" s="89"/>
      <c r="DD162" s="89"/>
      <c r="DE162" s="89"/>
      <c r="DF162" s="89"/>
      <c r="DG162" s="89"/>
      <c r="DH162" s="89"/>
      <c r="DI162" s="89"/>
      <c r="DJ162" s="89"/>
      <c r="DK162" s="89"/>
      <c r="DL162" s="89"/>
      <c r="DM162" s="89"/>
      <c r="DN162" s="89"/>
      <c r="DO162" s="89"/>
      <c r="DP162" s="89"/>
      <c r="DQ162" s="89"/>
      <c r="DR162" s="89"/>
      <c r="DS162" s="89"/>
      <c r="DT162" s="89"/>
      <c r="DU162" s="89"/>
      <c r="DV162" s="89"/>
      <c r="DW162" s="89"/>
      <c r="DX162" s="89"/>
      <c r="DY162" s="89"/>
      <c r="DZ162" s="89"/>
      <c r="EA162" s="89"/>
      <c r="EB162" s="89"/>
      <c r="EC162" s="89"/>
      <c r="ED162" s="89"/>
      <c r="EE162" s="89"/>
      <c r="EF162" s="89"/>
      <c r="EG162" s="89"/>
      <c r="EH162" s="89"/>
      <c r="EI162" s="89"/>
      <c r="EJ162" s="89"/>
      <c r="EK162" s="89"/>
      <c r="EL162" s="89"/>
      <c r="EM162" s="89"/>
      <c r="EN162" s="89"/>
      <c r="EO162" s="89"/>
      <c r="EP162" s="89"/>
      <c r="EQ162" s="89"/>
      <c r="ER162" s="89"/>
      <c r="ES162" s="89"/>
      <c r="ET162" s="89"/>
      <c r="EU162" s="89"/>
      <c r="EV162" s="89"/>
      <c r="EW162" s="89"/>
      <c r="EX162" s="89"/>
      <c r="EY162" s="89"/>
      <c r="EZ162" s="89"/>
      <c r="FA162" s="89"/>
      <c r="FB162" s="89"/>
      <c r="FC162" s="89"/>
      <c r="FD162" s="89"/>
      <c r="FE162" s="89"/>
      <c r="FF162" s="89"/>
      <c r="FG162" s="89"/>
      <c r="FH162" s="89"/>
      <c r="FI162" s="89"/>
      <c r="FJ162" s="89"/>
      <c r="FK162" s="89"/>
      <c r="FL162" s="89"/>
      <c r="FM162" s="89"/>
      <c r="FN162" s="89"/>
      <c r="FO162" s="89"/>
      <c r="FP162" s="89"/>
      <c r="FQ162" s="89"/>
      <c r="FR162" s="89"/>
      <c r="FS162" s="89"/>
      <c r="FT162" s="89"/>
      <c r="FU162" s="89"/>
      <c r="FV162" s="89"/>
      <c r="FW162" s="89"/>
      <c r="FX162" s="89"/>
      <c r="FY162" s="89"/>
      <c r="FZ162" s="89"/>
      <c r="GA162" s="89"/>
      <c r="GB162" s="89"/>
      <c r="GC162" s="89"/>
      <c r="GD162" s="89"/>
      <c r="GE162" s="89"/>
      <c r="GF162" s="89"/>
      <c r="GG162" s="89"/>
      <c r="GH162" s="89"/>
      <c r="GI162" s="89"/>
      <c r="GJ162" s="89"/>
      <c r="GK162" s="89"/>
      <c r="GL162" s="89"/>
      <c r="GM162" s="89"/>
      <c r="GN162" s="89"/>
      <c r="GO162" s="89"/>
      <c r="GP162" s="89"/>
      <c r="GQ162" s="89"/>
      <c r="GR162" s="89"/>
      <c r="GS162" s="89"/>
      <c r="GT162" s="89"/>
      <c r="GU162" s="89"/>
      <c r="GV162" s="89"/>
      <c r="GW162" s="89"/>
      <c r="GX162" s="89"/>
      <c r="GY162" s="89"/>
      <c r="GZ162" s="89"/>
      <c r="HA162" s="89"/>
      <c r="HB162" s="89"/>
      <c r="HC162" s="89"/>
      <c r="HD162" s="89"/>
      <c r="HE162" s="89"/>
      <c r="HF162" s="89"/>
      <c r="HG162" s="89"/>
      <c r="HH162" s="89"/>
      <c r="HI162" s="89"/>
      <c r="HJ162" s="89"/>
      <c r="HK162" s="89"/>
      <c r="HL162" s="89"/>
      <c r="HM162" s="89"/>
      <c r="HN162" s="89"/>
      <c r="HO162" s="89"/>
      <c r="HP162" s="89"/>
      <c r="HQ162" s="89"/>
      <c r="HR162" s="89"/>
      <c r="HS162" s="89"/>
      <c r="HT162" s="89"/>
      <c r="HU162" s="89"/>
      <c r="HV162" s="89"/>
      <c r="HW162" s="89"/>
      <c r="HX162" s="89"/>
      <c r="HY162" s="89"/>
      <c r="HZ162" s="89"/>
      <c r="IA162" s="89"/>
      <c r="IB162" s="89"/>
      <c r="IC162" s="89"/>
      <c r="ID162" s="89"/>
      <c r="IE162" s="89"/>
      <c r="IF162" s="89"/>
      <c r="IG162" s="89"/>
      <c r="IH162" s="89"/>
      <c r="II162" s="89"/>
      <c r="IJ162" s="89"/>
      <c r="IK162" s="89"/>
      <c r="IL162" s="89"/>
      <c r="IM162" s="89"/>
      <c r="IN162" s="89"/>
      <c r="IO162" s="89"/>
      <c r="IP162" s="89"/>
      <c r="IQ162" s="89"/>
      <c r="IR162" s="89"/>
      <c r="IS162" s="89"/>
      <c r="IT162" s="89"/>
      <c r="IU162" s="89"/>
      <c r="IV162" s="89"/>
    </row>
    <row r="163" ht="13.8" customHeight="1" spans="1:256" s="21" customFormat="1" x14ac:dyDescent="0.25">
      <c r="A163" s="89"/>
      <c r="B163" s="90"/>
      <c r="C163" s="91"/>
      <c r="D163" s="89"/>
      <c r="E163" s="92"/>
      <c r="F163" s="91"/>
      <c r="G163" s="91"/>
      <c r="H163" s="91"/>
      <c r="I163" s="91"/>
      <c r="J163" s="91"/>
      <c r="K163" s="91"/>
      <c r="L163" s="91"/>
      <c r="M163" s="92"/>
      <c r="N163" s="91"/>
      <c r="O163" s="92"/>
      <c r="P163" s="92"/>
      <c r="Q163" s="91"/>
      <c r="R163" s="91"/>
      <c r="S163" s="91"/>
      <c r="T163" s="91"/>
      <c r="U163" s="91"/>
      <c r="V163" s="91"/>
      <c r="W163" s="91"/>
      <c r="X163" s="91"/>
      <c r="Y163" s="93"/>
      <c r="Z163" s="91"/>
      <c r="AA163" s="91"/>
      <c r="AB163" s="91"/>
      <c r="AC163" s="91"/>
      <c r="AD163" s="94"/>
      <c r="AE163" s="89"/>
      <c r="AF163" s="89"/>
      <c r="AG163" s="89"/>
      <c r="AH163" s="89"/>
      <c r="AI163" s="89"/>
      <c r="AJ163" s="89"/>
      <c r="AK163" s="89"/>
      <c r="AL163" s="89"/>
      <c r="AM163" s="89"/>
      <c r="AN163" s="89"/>
      <c r="AO163" s="89"/>
      <c r="AP163" s="95"/>
      <c r="AQ163" s="95"/>
      <c r="AR163" s="95"/>
      <c r="AS163" s="89"/>
      <c r="AT163" s="89"/>
      <c r="AU163" s="89"/>
      <c r="AV163" s="89"/>
      <c r="AW163" s="89"/>
      <c r="AX163" s="89"/>
      <c r="AY163" s="89"/>
      <c r="AZ163" s="89"/>
      <c r="BA163" s="89"/>
      <c r="BB163" s="89"/>
      <c r="BC163" s="89"/>
      <c r="BD163" s="89"/>
      <c r="BE163" s="89"/>
      <c r="BF163" s="89"/>
      <c r="BG163" s="89"/>
      <c r="BH163" s="89"/>
      <c r="BI163" s="89"/>
      <c r="BJ163" s="89"/>
      <c r="BK163" s="89"/>
      <c r="BL163" s="89"/>
      <c r="BM163" s="89"/>
      <c r="BN163" s="89"/>
      <c r="BO163" s="89"/>
      <c r="BP163" s="89"/>
      <c r="BQ163" s="89"/>
      <c r="BR163" s="89"/>
      <c r="BS163" s="89"/>
      <c r="BT163" s="89"/>
      <c r="BU163" s="89"/>
      <c r="BV163" s="89"/>
      <c r="BW163" s="89"/>
      <c r="BX163" s="89"/>
      <c r="BY163" s="89"/>
      <c r="BZ163" s="89"/>
      <c r="CA163" s="89"/>
      <c r="CB163" s="89"/>
      <c r="CC163" s="89"/>
      <c r="CD163" s="89"/>
      <c r="CE163" s="89"/>
      <c r="CF163" s="89"/>
      <c r="CG163" s="89"/>
      <c r="CH163" s="89"/>
      <c r="CI163" s="89"/>
      <c r="CJ163" s="89"/>
      <c r="CK163" s="89"/>
      <c r="CL163" s="89"/>
      <c r="CM163" s="89"/>
      <c r="CN163" s="89"/>
      <c r="CO163" s="89"/>
      <c r="CP163" s="89"/>
      <c r="CQ163" s="89"/>
      <c r="CR163" s="89"/>
      <c r="CS163" s="89"/>
      <c r="CT163" s="89"/>
      <c r="CU163" s="89"/>
      <c r="CV163" s="89"/>
      <c r="CW163" s="89"/>
      <c r="CX163" s="89"/>
      <c r="CY163" s="89"/>
      <c r="CZ163" s="89"/>
      <c r="DA163" s="89"/>
      <c r="DB163" s="89"/>
      <c r="DC163" s="89"/>
      <c r="DD163" s="89"/>
      <c r="DE163" s="89"/>
      <c r="DF163" s="89"/>
      <c r="DG163" s="89"/>
      <c r="DH163" s="89"/>
      <c r="DI163" s="89"/>
      <c r="DJ163" s="89"/>
      <c r="DK163" s="89"/>
      <c r="DL163" s="89"/>
      <c r="DM163" s="89"/>
      <c r="DN163" s="89"/>
      <c r="DO163" s="89"/>
      <c r="DP163" s="89"/>
      <c r="DQ163" s="89"/>
      <c r="DR163" s="89"/>
      <c r="DS163" s="89"/>
      <c r="DT163" s="89"/>
      <c r="DU163" s="89"/>
      <c r="DV163" s="89"/>
      <c r="DW163" s="89"/>
      <c r="DX163" s="89"/>
      <c r="DY163" s="89"/>
      <c r="DZ163" s="89"/>
      <c r="EA163" s="89"/>
      <c r="EB163" s="89"/>
      <c r="EC163" s="89"/>
      <c r="ED163" s="89"/>
      <c r="EE163" s="89"/>
      <c r="EF163" s="89"/>
      <c r="EG163" s="89"/>
      <c r="EH163" s="89"/>
      <c r="EI163" s="89"/>
      <c r="EJ163" s="89"/>
      <c r="EK163" s="89"/>
      <c r="EL163" s="89"/>
      <c r="EM163" s="89"/>
      <c r="EN163" s="89"/>
      <c r="EO163" s="89"/>
      <c r="EP163" s="89"/>
      <c r="EQ163" s="89"/>
      <c r="ER163" s="89"/>
      <c r="ES163" s="89"/>
      <c r="ET163" s="89"/>
      <c r="EU163" s="89"/>
      <c r="EV163" s="89"/>
      <c r="EW163" s="89"/>
      <c r="EX163" s="89"/>
      <c r="EY163" s="89"/>
      <c r="EZ163" s="89"/>
      <c r="FA163" s="89"/>
      <c r="FB163" s="89"/>
      <c r="FC163" s="89"/>
      <c r="FD163" s="89"/>
      <c r="FE163" s="89"/>
      <c r="FF163" s="89"/>
      <c r="FG163" s="89"/>
      <c r="FH163" s="89"/>
      <c r="FI163" s="89"/>
      <c r="FJ163" s="89"/>
      <c r="FK163" s="89"/>
      <c r="FL163" s="89"/>
      <c r="FM163" s="89"/>
      <c r="FN163" s="89"/>
      <c r="FO163" s="89"/>
      <c r="FP163" s="89"/>
      <c r="FQ163" s="89"/>
      <c r="FR163" s="89"/>
      <c r="FS163" s="89"/>
      <c r="FT163" s="89"/>
      <c r="FU163" s="89"/>
      <c r="FV163" s="89"/>
      <c r="FW163" s="89"/>
      <c r="FX163" s="89"/>
      <c r="FY163" s="89"/>
      <c r="FZ163" s="89"/>
      <c r="GA163" s="89"/>
      <c r="GB163" s="89"/>
      <c r="GC163" s="89"/>
      <c r="GD163" s="89"/>
      <c r="GE163" s="89"/>
      <c r="GF163" s="89"/>
      <c r="GG163" s="89"/>
      <c r="GH163" s="89"/>
      <c r="GI163" s="89"/>
      <c r="GJ163" s="89"/>
      <c r="GK163" s="89"/>
      <c r="GL163" s="89"/>
      <c r="GM163" s="89"/>
      <c r="GN163" s="89"/>
      <c r="GO163" s="89"/>
      <c r="GP163" s="89"/>
      <c r="GQ163" s="89"/>
      <c r="GR163" s="89"/>
      <c r="GS163" s="89"/>
      <c r="GT163" s="89"/>
      <c r="GU163" s="89"/>
      <c r="GV163" s="89"/>
      <c r="GW163" s="89"/>
      <c r="GX163" s="89"/>
      <c r="GY163" s="89"/>
      <c r="GZ163" s="89"/>
      <c r="HA163" s="89"/>
      <c r="HB163" s="89"/>
      <c r="HC163" s="89"/>
      <c r="HD163" s="89"/>
      <c r="HE163" s="89"/>
      <c r="HF163" s="89"/>
      <c r="HG163" s="89"/>
      <c r="HH163" s="89"/>
      <c r="HI163" s="89"/>
      <c r="HJ163" s="89"/>
      <c r="HK163" s="89"/>
      <c r="HL163" s="89"/>
      <c r="HM163" s="89"/>
      <c r="HN163" s="89"/>
      <c r="HO163" s="89"/>
      <c r="HP163" s="89"/>
      <c r="HQ163" s="89"/>
      <c r="HR163" s="89"/>
      <c r="HS163" s="89"/>
      <c r="HT163" s="89"/>
      <c r="HU163" s="89"/>
      <c r="HV163" s="89"/>
      <c r="HW163" s="89"/>
      <c r="HX163" s="89"/>
      <c r="HY163" s="89"/>
      <c r="HZ163" s="89"/>
      <c r="IA163" s="89"/>
      <c r="IB163" s="89"/>
      <c r="IC163" s="89"/>
      <c r="ID163" s="89"/>
      <c r="IE163" s="89"/>
      <c r="IF163" s="89"/>
      <c r="IG163" s="89"/>
      <c r="IH163" s="89"/>
      <c r="II163" s="89"/>
      <c r="IJ163" s="89"/>
      <c r="IK163" s="89"/>
      <c r="IL163" s="89"/>
      <c r="IM163" s="89"/>
      <c r="IN163" s="89"/>
      <c r="IO163" s="89"/>
      <c r="IP163" s="89"/>
      <c r="IQ163" s="89"/>
      <c r="IR163" s="89"/>
      <c r="IS163" s="89"/>
      <c r="IT163" s="89"/>
      <c r="IU163" s="89"/>
      <c r="IV163" s="89"/>
    </row>
    <row r="164" ht="13.8" customHeight="1" spans="1:261" s="110" customFormat="1" x14ac:dyDescent="0.25">
      <c r="A164" s="89"/>
      <c r="B164" s="90"/>
      <c r="C164" s="91"/>
      <c r="D164" s="89"/>
      <c r="E164" s="92"/>
      <c r="F164" s="91"/>
      <c r="G164" s="91"/>
      <c r="H164" s="91"/>
      <c r="I164" s="91"/>
      <c r="J164" s="91"/>
      <c r="K164" s="91"/>
      <c r="L164" s="91"/>
      <c r="M164" s="92"/>
      <c r="N164" s="91"/>
      <c r="O164" s="92"/>
      <c r="P164" s="92"/>
      <c r="Q164" s="91"/>
      <c r="R164" s="91"/>
      <c r="S164" s="91"/>
      <c r="T164" s="91"/>
      <c r="U164" s="91"/>
      <c r="V164" s="91"/>
      <c r="W164" s="91"/>
      <c r="X164" s="91"/>
      <c r="Y164" s="93"/>
      <c r="Z164" s="91"/>
      <c r="AA164" s="91"/>
      <c r="AB164" s="91"/>
      <c r="AC164" s="91"/>
      <c r="AD164" s="94"/>
      <c r="AE164" s="89"/>
      <c r="AF164" s="89"/>
      <c r="AG164" s="89"/>
      <c r="AH164" s="89"/>
      <c r="AI164" s="89"/>
      <c r="AJ164" s="89"/>
      <c r="AK164" s="89"/>
      <c r="AL164" s="89"/>
      <c r="AM164" s="89"/>
      <c r="AN164" s="89"/>
      <c r="AO164" s="89"/>
      <c r="AP164" s="95"/>
      <c r="AQ164" s="95"/>
      <c r="AR164" s="95"/>
      <c r="AS164" s="89"/>
      <c r="AT164" s="89"/>
      <c r="AU164" s="89"/>
      <c r="AV164" s="89"/>
      <c r="AW164" s="89"/>
      <c r="AX164" s="89"/>
      <c r="AY164" s="89"/>
      <c r="AZ164" s="89"/>
      <c r="BA164" s="89"/>
      <c r="BB164" s="89"/>
      <c r="BC164" s="89"/>
      <c r="BD164" s="89"/>
      <c r="BE164" s="89"/>
      <c r="BF164" s="89"/>
      <c r="BG164" s="89"/>
      <c r="BH164" s="89"/>
      <c r="BI164" s="89"/>
      <c r="BJ164" s="89"/>
      <c r="BK164" s="89"/>
      <c r="BL164" s="89"/>
      <c r="BM164" s="89"/>
      <c r="BN164" s="89"/>
      <c r="BO164" s="89"/>
      <c r="BP164" s="89"/>
      <c r="BQ164" s="89"/>
      <c r="BR164" s="89"/>
      <c r="BS164" s="89"/>
      <c r="BT164" s="89"/>
      <c r="BU164" s="89"/>
      <c r="BV164" s="89"/>
      <c r="BW164" s="89"/>
      <c r="BX164" s="89"/>
      <c r="BY164" s="89"/>
      <c r="BZ164" s="89"/>
      <c r="CA164" s="89"/>
      <c r="CB164" s="89"/>
      <c r="CC164" s="89"/>
      <c r="CD164" s="89"/>
      <c r="CE164" s="89"/>
      <c r="CF164" s="89"/>
      <c r="CG164" s="89"/>
      <c r="CH164" s="89"/>
      <c r="CI164" s="89"/>
      <c r="CJ164" s="89"/>
      <c r="CK164" s="89"/>
      <c r="CL164" s="89"/>
      <c r="CM164" s="89"/>
      <c r="CN164" s="89"/>
      <c r="CO164" s="89"/>
      <c r="CP164" s="89"/>
      <c r="CQ164" s="89"/>
      <c r="CR164" s="89"/>
      <c r="CS164" s="89"/>
      <c r="CT164" s="89"/>
      <c r="CU164" s="89"/>
      <c r="CV164" s="89"/>
      <c r="CW164" s="89"/>
      <c r="CX164" s="89"/>
      <c r="CY164" s="89"/>
      <c r="CZ164" s="89"/>
      <c r="DA164" s="89"/>
      <c r="DB164" s="89"/>
      <c r="DC164" s="89"/>
      <c r="DD164" s="89"/>
      <c r="DE164" s="89"/>
      <c r="DF164" s="89"/>
      <c r="DG164" s="89"/>
      <c r="DH164" s="89"/>
      <c r="DI164" s="89"/>
      <c r="DJ164" s="89"/>
      <c r="DK164" s="89"/>
      <c r="DL164" s="89"/>
      <c r="DM164" s="89"/>
      <c r="DN164" s="89"/>
      <c r="DO164" s="89"/>
      <c r="DP164" s="89"/>
      <c r="DQ164" s="89"/>
      <c r="DR164" s="89"/>
      <c r="DS164" s="89"/>
      <c r="DT164" s="89"/>
      <c r="DU164" s="89"/>
      <c r="DV164" s="89"/>
      <c r="DW164" s="89"/>
      <c r="DX164" s="89"/>
      <c r="DY164" s="89"/>
      <c r="DZ164" s="89"/>
      <c r="EA164" s="89"/>
      <c r="EB164" s="89"/>
      <c r="EC164" s="89"/>
      <c r="ED164" s="89"/>
      <c r="EE164" s="89"/>
      <c r="EF164" s="89"/>
      <c r="EG164" s="89"/>
      <c r="EH164" s="89"/>
      <c r="EI164" s="89"/>
      <c r="EJ164" s="89"/>
      <c r="EK164" s="89"/>
      <c r="EL164" s="89"/>
      <c r="EM164" s="89"/>
      <c r="EN164" s="89"/>
      <c r="EO164" s="89"/>
      <c r="EP164" s="89"/>
      <c r="EQ164" s="89"/>
      <c r="ER164" s="89"/>
      <c r="ES164" s="89"/>
      <c r="ET164" s="89"/>
      <c r="EU164" s="89"/>
      <c r="EV164" s="89"/>
      <c r="EW164" s="89"/>
      <c r="EX164" s="89"/>
      <c r="EY164" s="89"/>
      <c r="EZ164" s="89"/>
      <c r="FA164" s="89"/>
      <c r="FB164" s="89"/>
      <c r="FC164" s="89"/>
      <c r="FD164" s="89"/>
      <c r="FE164" s="89"/>
      <c r="FF164" s="89"/>
      <c r="FG164" s="89"/>
      <c r="FH164" s="89"/>
      <c r="FI164" s="89"/>
      <c r="FJ164" s="89"/>
      <c r="FK164" s="89"/>
      <c r="FL164" s="89"/>
      <c r="FM164" s="89"/>
      <c r="FN164" s="89"/>
      <c r="FO164" s="89"/>
      <c r="FP164" s="89"/>
      <c r="FQ164" s="89"/>
      <c r="FR164" s="89"/>
      <c r="FS164" s="89"/>
      <c r="FT164" s="89"/>
      <c r="FU164" s="89"/>
      <c r="FV164" s="89"/>
      <c r="FW164" s="89"/>
      <c r="FX164" s="89"/>
      <c r="FY164" s="89"/>
      <c r="FZ164" s="89"/>
      <c r="GA164" s="89"/>
      <c r="GB164" s="89"/>
      <c r="GC164" s="89"/>
      <c r="GD164" s="89"/>
      <c r="GE164" s="89"/>
      <c r="GF164" s="89"/>
      <c r="GG164" s="89"/>
      <c r="GH164" s="89"/>
      <c r="GI164" s="89"/>
      <c r="GJ164" s="89"/>
      <c r="GK164" s="89"/>
      <c r="GL164" s="89"/>
      <c r="GM164" s="89"/>
      <c r="GN164" s="89"/>
      <c r="GO164" s="89"/>
      <c r="GP164" s="89"/>
      <c r="GQ164" s="89"/>
      <c r="GR164" s="89"/>
      <c r="GS164" s="89"/>
      <c r="GT164" s="89"/>
      <c r="GU164" s="89"/>
      <c r="GV164" s="89"/>
      <c r="GW164" s="89"/>
      <c r="GX164" s="89"/>
      <c r="GY164" s="89"/>
      <c r="GZ164" s="89"/>
      <c r="HA164" s="89"/>
      <c r="HB164" s="89"/>
      <c r="HC164" s="89"/>
      <c r="HD164" s="89"/>
      <c r="HE164" s="89"/>
      <c r="HF164" s="89"/>
      <c r="HG164" s="89"/>
      <c r="HH164" s="89"/>
      <c r="HI164" s="89"/>
      <c r="HJ164" s="89"/>
      <c r="HK164" s="89"/>
      <c r="HL164" s="89"/>
      <c r="HM164" s="89"/>
      <c r="HN164" s="89"/>
      <c r="HO164" s="89"/>
      <c r="HP164" s="89"/>
      <c r="HQ164" s="89"/>
      <c r="HR164" s="89"/>
      <c r="HS164" s="89"/>
      <c r="HT164" s="89"/>
      <c r="HU164" s="89"/>
      <c r="HV164" s="89"/>
      <c r="HW164" s="89"/>
      <c r="HX164" s="89"/>
      <c r="HY164" s="89"/>
      <c r="HZ164" s="89"/>
      <c r="IA164" s="89"/>
      <c r="IB164" s="89"/>
      <c r="IC164" s="89"/>
      <c r="ID164" s="89"/>
      <c r="IE164" s="89"/>
      <c r="IF164" s="89"/>
      <c r="IG164" s="89"/>
      <c r="IH164" s="89"/>
      <c r="II164" s="89"/>
      <c r="IJ164" s="89"/>
      <c r="IK164" s="89"/>
      <c r="IL164" s="89"/>
      <c r="IM164" s="89"/>
      <c r="IN164" s="89"/>
      <c r="IO164" s="89"/>
      <c r="IP164" s="89"/>
      <c r="IQ164" s="89"/>
      <c r="IR164" s="89"/>
      <c r="IS164" s="89"/>
      <c r="IT164" s="89"/>
      <c r="IU164" s="89"/>
      <c r="IV164" s="89"/>
      <c r="IW164" s="21"/>
      <c r="IX164" s="21"/>
      <c r="IY164" s="21"/>
      <c r="IZ164" s="21"/>
      <c r="JA164" s="21"/>
    </row>
    <row r="165" ht="13.8" customHeight="1" spans="1:261" s="110" customFormat="1" x14ac:dyDescent="0.25">
      <c r="A165" s="89"/>
      <c r="B165" s="90"/>
      <c r="C165" s="91"/>
      <c r="D165" s="89"/>
      <c r="E165" s="92"/>
      <c r="F165" s="91"/>
      <c r="G165" s="91"/>
      <c r="H165" s="91"/>
      <c r="I165" s="91"/>
      <c r="J165" s="91"/>
      <c r="K165" s="91"/>
      <c r="L165" s="91"/>
      <c r="M165" s="92"/>
      <c r="N165" s="91"/>
      <c r="O165" s="92"/>
      <c r="P165" s="92"/>
      <c r="Q165" s="91"/>
      <c r="R165" s="91"/>
      <c r="S165" s="91"/>
      <c r="T165" s="91"/>
      <c r="U165" s="91"/>
      <c r="V165" s="91"/>
      <c r="W165" s="91"/>
      <c r="X165" s="91"/>
      <c r="Y165" s="93"/>
      <c r="Z165" s="91"/>
      <c r="AA165" s="91"/>
      <c r="AB165" s="91"/>
      <c r="AC165" s="91"/>
      <c r="AD165" s="94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95"/>
      <c r="AQ165" s="95"/>
      <c r="AR165" s="95"/>
      <c r="AS165" s="89"/>
      <c r="AT165" s="89"/>
      <c r="AU165" s="89"/>
      <c r="AV165" s="89"/>
      <c r="AW165" s="89"/>
      <c r="AX165" s="89"/>
      <c r="AY165" s="89"/>
      <c r="AZ165" s="89"/>
      <c r="BA165" s="89"/>
      <c r="BB165" s="89"/>
      <c r="BC165" s="89"/>
      <c r="BD165" s="89"/>
      <c r="BE165" s="89"/>
      <c r="BF165" s="89"/>
      <c r="BG165" s="89"/>
      <c r="BH165" s="89"/>
      <c r="BI165" s="89"/>
      <c r="BJ165" s="89"/>
      <c r="BK165" s="89"/>
      <c r="BL165" s="89"/>
      <c r="BM165" s="89"/>
      <c r="BN165" s="89"/>
      <c r="BO165" s="89"/>
      <c r="BP165" s="89"/>
      <c r="BQ165" s="89"/>
      <c r="BR165" s="89"/>
      <c r="BS165" s="89"/>
      <c r="BT165" s="89"/>
      <c r="BU165" s="89"/>
      <c r="BV165" s="89"/>
      <c r="BW165" s="89"/>
      <c r="BX165" s="89"/>
      <c r="BY165" s="89"/>
      <c r="BZ165" s="89"/>
      <c r="CA165" s="89"/>
      <c r="CB165" s="89"/>
      <c r="CC165" s="89"/>
      <c r="CD165" s="89"/>
      <c r="CE165" s="89"/>
      <c r="CF165" s="89"/>
      <c r="CG165" s="89"/>
      <c r="CH165" s="89"/>
      <c r="CI165" s="89"/>
      <c r="CJ165" s="89"/>
      <c r="CK165" s="89"/>
      <c r="CL165" s="89"/>
      <c r="CM165" s="89"/>
      <c r="CN165" s="89"/>
      <c r="CO165" s="89"/>
      <c r="CP165" s="89"/>
      <c r="CQ165" s="89"/>
      <c r="CR165" s="89"/>
      <c r="CS165" s="89"/>
      <c r="CT165" s="89"/>
      <c r="CU165" s="89"/>
      <c r="CV165" s="89"/>
      <c r="CW165" s="89"/>
      <c r="CX165" s="89"/>
      <c r="CY165" s="89"/>
      <c r="CZ165" s="89"/>
      <c r="DA165" s="89"/>
      <c r="DB165" s="89"/>
      <c r="DC165" s="89"/>
      <c r="DD165" s="89"/>
      <c r="DE165" s="89"/>
      <c r="DF165" s="89"/>
      <c r="DG165" s="89"/>
      <c r="DH165" s="89"/>
      <c r="DI165" s="89"/>
      <c r="DJ165" s="89"/>
      <c r="DK165" s="89"/>
      <c r="DL165" s="89"/>
      <c r="DM165" s="89"/>
      <c r="DN165" s="89"/>
      <c r="DO165" s="89"/>
      <c r="DP165" s="89"/>
      <c r="DQ165" s="89"/>
      <c r="DR165" s="89"/>
      <c r="DS165" s="89"/>
      <c r="DT165" s="89"/>
      <c r="DU165" s="89"/>
      <c r="DV165" s="89"/>
      <c r="DW165" s="89"/>
      <c r="DX165" s="89"/>
      <c r="DY165" s="89"/>
      <c r="DZ165" s="89"/>
      <c r="EA165" s="89"/>
      <c r="EB165" s="89"/>
      <c r="EC165" s="89"/>
      <c r="ED165" s="89"/>
      <c r="EE165" s="89"/>
      <c r="EF165" s="89"/>
      <c r="EG165" s="89"/>
      <c r="EH165" s="89"/>
      <c r="EI165" s="89"/>
      <c r="EJ165" s="89"/>
      <c r="EK165" s="89"/>
      <c r="EL165" s="89"/>
      <c r="EM165" s="89"/>
      <c r="EN165" s="89"/>
      <c r="EO165" s="89"/>
      <c r="EP165" s="89"/>
      <c r="EQ165" s="89"/>
      <c r="ER165" s="89"/>
      <c r="ES165" s="89"/>
      <c r="ET165" s="89"/>
      <c r="EU165" s="89"/>
      <c r="EV165" s="89"/>
      <c r="EW165" s="89"/>
      <c r="EX165" s="89"/>
      <c r="EY165" s="89"/>
      <c r="EZ165" s="89"/>
      <c r="FA165" s="89"/>
      <c r="FB165" s="89"/>
      <c r="FC165" s="89"/>
      <c r="FD165" s="89"/>
      <c r="FE165" s="89"/>
      <c r="FF165" s="89"/>
      <c r="FG165" s="89"/>
      <c r="FH165" s="89"/>
      <c r="FI165" s="89"/>
      <c r="FJ165" s="89"/>
      <c r="FK165" s="89"/>
      <c r="FL165" s="89"/>
      <c r="FM165" s="89"/>
      <c r="FN165" s="89"/>
      <c r="FO165" s="89"/>
      <c r="FP165" s="89"/>
      <c r="FQ165" s="89"/>
      <c r="FR165" s="89"/>
      <c r="FS165" s="89"/>
      <c r="FT165" s="89"/>
      <c r="FU165" s="89"/>
      <c r="FV165" s="89"/>
      <c r="FW165" s="89"/>
      <c r="FX165" s="89"/>
      <c r="FY165" s="89"/>
      <c r="FZ165" s="89"/>
      <c r="GA165" s="89"/>
      <c r="GB165" s="89"/>
      <c r="GC165" s="89"/>
      <c r="GD165" s="89"/>
      <c r="GE165" s="89"/>
      <c r="GF165" s="89"/>
      <c r="GG165" s="89"/>
      <c r="GH165" s="89"/>
      <c r="GI165" s="89"/>
      <c r="GJ165" s="89"/>
      <c r="GK165" s="89"/>
      <c r="GL165" s="89"/>
      <c r="GM165" s="89"/>
      <c r="GN165" s="89"/>
      <c r="GO165" s="89"/>
      <c r="GP165" s="89"/>
      <c r="GQ165" s="89"/>
      <c r="GR165" s="89"/>
      <c r="GS165" s="89"/>
      <c r="GT165" s="89"/>
      <c r="GU165" s="89"/>
      <c r="GV165" s="89"/>
      <c r="GW165" s="89"/>
      <c r="GX165" s="89"/>
      <c r="GY165" s="89"/>
      <c r="GZ165" s="89"/>
      <c r="HA165" s="89"/>
      <c r="HB165" s="89"/>
      <c r="HC165" s="89"/>
      <c r="HD165" s="89"/>
      <c r="HE165" s="89"/>
      <c r="HF165" s="89"/>
      <c r="HG165" s="89"/>
      <c r="HH165" s="89"/>
      <c r="HI165" s="89"/>
      <c r="HJ165" s="89"/>
      <c r="HK165" s="89"/>
      <c r="HL165" s="89"/>
      <c r="HM165" s="89"/>
      <c r="HN165" s="89"/>
      <c r="HO165" s="89"/>
      <c r="HP165" s="89"/>
      <c r="HQ165" s="89"/>
      <c r="HR165" s="89"/>
      <c r="HS165" s="89"/>
      <c r="HT165" s="89"/>
      <c r="HU165" s="89"/>
      <c r="HV165" s="89"/>
      <c r="HW165" s="89"/>
      <c r="HX165" s="89"/>
      <c r="HY165" s="89"/>
      <c r="HZ165" s="89"/>
      <c r="IA165" s="89"/>
      <c r="IB165" s="89"/>
      <c r="IC165" s="89"/>
      <c r="ID165" s="89"/>
      <c r="IE165" s="89"/>
      <c r="IF165" s="89"/>
      <c r="IG165" s="89"/>
      <c r="IH165" s="89"/>
      <c r="II165" s="89"/>
      <c r="IJ165" s="89"/>
      <c r="IK165" s="89"/>
      <c r="IL165" s="89"/>
      <c r="IM165" s="89"/>
      <c r="IN165" s="89"/>
      <c r="IO165" s="89"/>
      <c r="IP165" s="89"/>
      <c r="IQ165" s="89"/>
      <c r="IR165" s="89"/>
      <c r="IS165" s="89"/>
      <c r="IT165" s="89"/>
      <c r="IU165" s="89"/>
      <c r="IV165" s="89"/>
      <c r="IW165" s="21"/>
      <c r="IX165" s="21"/>
      <c r="IY165" s="21"/>
      <c r="IZ165" s="21"/>
      <c r="JA165" s="21"/>
    </row>
    <row r="166" ht="13.8" customHeight="1" spans="1:261" s="110" customFormat="1" x14ac:dyDescent="0.25">
      <c r="A166" s="89"/>
      <c r="B166" s="90"/>
      <c r="C166" s="91"/>
      <c r="D166" s="89"/>
      <c r="E166" s="92"/>
      <c r="F166" s="91"/>
      <c r="G166" s="91"/>
      <c r="H166" s="91"/>
      <c r="I166" s="91"/>
      <c r="J166" s="91"/>
      <c r="K166" s="91"/>
      <c r="L166" s="91"/>
      <c r="M166" s="92"/>
      <c r="N166" s="91"/>
      <c r="O166" s="92"/>
      <c r="P166" s="92"/>
      <c r="Q166" s="91"/>
      <c r="R166" s="91"/>
      <c r="S166" s="91"/>
      <c r="T166" s="91"/>
      <c r="U166" s="91"/>
      <c r="V166" s="91"/>
      <c r="W166" s="91"/>
      <c r="X166" s="91"/>
      <c r="Y166" s="93"/>
      <c r="Z166" s="91"/>
      <c r="AA166" s="91"/>
      <c r="AB166" s="91"/>
      <c r="AC166" s="91"/>
      <c r="AD166" s="94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95"/>
      <c r="AQ166" s="95"/>
      <c r="AR166" s="95"/>
      <c r="AS166" s="89"/>
      <c r="AT166" s="89"/>
      <c r="AU166" s="89"/>
      <c r="AV166" s="89"/>
      <c r="AW166" s="89"/>
      <c r="AX166" s="89"/>
      <c r="AY166" s="89"/>
      <c r="AZ166" s="89"/>
      <c r="BA166" s="89"/>
      <c r="BB166" s="89"/>
      <c r="BC166" s="89"/>
      <c r="BD166" s="89"/>
      <c r="BE166" s="89"/>
      <c r="BF166" s="89"/>
      <c r="BG166" s="89"/>
      <c r="BH166" s="89"/>
      <c r="BI166" s="89"/>
      <c r="BJ166" s="89"/>
      <c r="BK166" s="89"/>
      <c r="BL166" s="89"/>
      <c r="BM166" s="89"/>
      <c r="BN166" s="89"/>
      <c r="BO166" s="89"/>
      <c r="BP166" s="89"/>
      <c r="BQ166" s="89"/>
      <c r="BR166" s="89"/>
      <c r="BS166" s="89"/>
      <c r="BT166" s="89"/>
      <c r="BU166" s="89"/>
      <c r="BV166" s="89"/>
      <c r="BW166" s="89"/>
      <c r="BX166" s="89"/>
      <c r="BY166" s="89"/>
      <c r="BZ166" s="89"/>
      <c r="CA166" s="89"/>
      <c r="CB166" s="89"/>
      <c r="CC166" s="89"/>
      <c r="CD166" s="89"/>
      <c r="CE166" s="89"/>
      <c r="CF166" s="89"/>
      <c r="CG166" s="89"/>
      <c r="CH166" s="89"/>
      <c r="CI166" s="89"/>
      <c r="CJ166" s="89"/>
      <c r="CK166" s="89"/>
      <c r="CL166" s="89"/>
      <c r="CM166" s="89"/>
      <c r="CN166" s="89"/>
      <c r="CO166" s="89"/>
      <c r="CP166" s="89"/>
      <c r="CQ166" s="89"/>
      <c r="CR166" s="89"/>
      <c r="CS166" s="89"/>
      <c r="CT166" s="89"/>
      <c r="CU166" s="89"/>
      <c r="CV166" s="89"/>
      <c r="CW166" s="89"/>
      <c r="CX166" s="89"/>
      <c r="CY166" s="89"/>
      <c r="CZ166" s="89"/>
      <c r="DA166" s="89"/>
      <c r="DB166" s="89"/>
      <c r="DC166" s="89"/>
      <c r="DD166" s="89"/>
      <c r="DE166" s="89"/>
      <c r="DF166" s="89"/>
      <c r="DG166" s="89"/>
      <c r="DH166" s="89"/>
      <c r="DI166" s="89"/>
      <c r="DJ166" s="89"/>
      <c r="DK166" s="89"/>
      <c r="DL166" s="89"/>
      <c r="DM166" s="89"/>
      <c r="DN166" s="89"/>
      <c r="DO166" s="89"/>
      <c r="DP166" s="89"/>
      <c r="DQ166" s="89"/>
      <c r="DR166" s="89"/>
      <c r="DS166" s="89"/>
      <c r="DT166" s="89"/>
      <c r="DU166" s="89"/>
      <c r="DV166" s="89"/>
      <c r="DW166" s="89"/>
      <c r="DX166" s="89"/>
      <c r="DY166" s="89"/>
      <c r="DZ166" s="89"/>
      <c r="EA166" s="89"/>
      <c r="EB166" s="89"/>
      <c r="EC166" s="89"/>
      <c r="ED166" s="89"/>
      <c r="EE166" s="89"/>
      <c r="EF166" s="89"/>
      <c r="EG166" s="89"/>
      <c r="EH166" s="89"/>
      <c r="EI166" s="89"/>
      <c r="EJ166" s="89"/>
      <c r="EK166" s="89"/>
      <c r="EL166" s="89"/>
      <c r="EM166" s="89"/>
      <c r="EN166" s="89"/>
      <c r="EO166" s="89"/>
      <c r="EP166" s="89"/>
      <c r="EQ166" s="89"/>
      <c r="ER166" s="89"/>
      <c r="ES166" s="89"/>
      <c r="ET166" s="89"/>
      <c r="EU166" s="89"/>
      <c r="EV166" s="89"/>
      <c r="EW166" s="89"/>
      <c r="EX166" s="89"/>
      <c r="EY166" s="89"/>
      <c r="EZ166" s="89"/>
      <c r="FA166" s="89"/>
      <c r="FB166" s="89"/>
      <c r="FC166" s="89"/>
      <c r="FD166" s="89"/>
      <c r="FE166" s="89"/>
      <c r="FF166" s="89"/>
      <c r="FG166" s="89"/>
      <c r="FH166" s="89"/>
      <c r="FI166" s="89"/>
      <c r="FJ166" s="89"/>
      <c r="FK166" s="89"/>
      <c r="FL166" s="89"/>
      <c r="FM166" s="89"/>
      <c r="FN166" s="89"/>
      <c r="FO166" s="89"/>
      <c r="FP166" s="89"/>
      <c r="FQ166" s="89"/>
      <c r="FR166" s="89"/>
      <c r="FS166" s="89"/>
      <c r="FT166" s="89"/>
      <c r="FU166" s="89"/>
      <c r="FV166" s="89"/>
      <c r="FW166" s="89"/>
      <c r="FX166" s="89"/>
      <c r="FY166" s="89"/>
      <c r="FZ166" s="89"/>
      <c r="GA166" s="89"/>
      <c r="GB166" s="89"/>
      <c r="GC166" s="89"/>
      <c r="GD166" s="89"/>
      <c r="GE166" s="89"/>
      <c r="GF166" s="89"/>
      <c r="GG166" s="89"/>
      <c r="GH166" s="89"/>
      <c r="GI166" s="89"/>
      <c r="GJ166" s="89"/>
      <c r="GK166" s="89"/>
      <c r="GL166" s="89"/>
      <c r="GM166" s="89"/>
      <c r="GN166" s="89"/>
      <c r="GO166" s="89"/>
      <c r="GP166" s="89"/>
      <c r="GQ166" s="89"/>
      <c r="GR166" s="89"/>
      <c r="GS166" s="89"/>
      <c r="GT166" s="89"/>
      <c r="GU166" s="89"/>
      <c r="GV166" s="89"/>
      <c r="GW166" s="89"/>
      <c r="GX166" s="89"/>
      <c r="GY166" s="89"/>
      <c r="GZ166" s="89"/>
      <c r="HA166" s="89"/>
      <c r="HB166" s="89"/>
      <c r="HC166" s="89"/>
      <c r="HD166" s="89"/>
      <c r="HE166" s="89"/>
      <c r="HF166" s="89"/>
      <c r="HG166" s="89"/>
      <c r="HH166" s="89"/>
      <c r="HI166" s="89"/>
      <c r="HJ166" s="89"/>
      <c r="HK166" s="89"/>
      <c r="HL166" s="89"/>
      <c r="HM166" s="89"/>
      <c r="HN166" s="89"/>
      <c r="HO166" s="89"/>
      <c r="HP166" s="89"/>
      <c r="HQ166" s="89"/>
      <c r="HR166" s="89"/>
      <c r="HS166" s="89"/>
      <c r="HT166" s="89"/>
      <c r="HU166" s="89"/>
      <c r="HV166" s="89"/>
      <c r="HW166" s="89"/>
      <c r="HX166" s="89"/>
      <c r="HY166" s="89"/>
      <c r="HZ166" s="89"/>
      <c r="IA166" s="89"/>
      <c r="IB166" s="89"/>
      <c r="IC166" s="89"/>
      <c r="ID166" s="89"/>
      <c r="IE166" s="89"/>
      <c r="IF166" s="89"/>
      <c r="IG166" s="89"/>
      <c r="IH166" s="89"/>
      <c r="II166" s="89"/>
      <c r="IJ166" s="89"/>
      <c r="IK166" s="89"/>
      <c r="IL166" s="89"/>
      <c r="IM166" s="89"/>
      <c r="IN166" s="89"/>
      <c r="IO166" s="89"/>
      <c r="IP166" s="89"/>
      <c r="IQ166" s="89"/>
      <c r="IR166" s="89"/>
      <c r="IS166" s="89"/>
      <c r="IT166" s="89"/>
      <c r="IU166" s="89"/>
      <c r="IV166" s="89"/>
      <c r="IW166" s="21"/>
      <c r="IX166" s="21"/>
      <c r="IY166" s="21"/>
      <c r="IZ166" s="21"/>
      <c r="JA166" s="21"/>
    </row>
    <row r="167" ht="13.8" customHeight="1" spans="1:261" s="190" customFormat="1" x14ac:dyDescent="0.25">
      <c r="A167" s="89"/>
      <c r="B167" s="90"/>
      <c r="C167" s="91"/>
      <c r="D167" s="89"/>
      <c r="E167" s="92"/>
      <c r="F167" s="91"/>
      <c r="G167" s="91"/>
      <c r="H167" s="91"/>
      <c r="I167" s="91"/>
      <c r="J167" s="91"/>
      <c r="K167" s="91"/>
      <c r="L167" s="91"/>
      <c r="M167" s="92"/>
      <c r="N167" s="91"/>
      <c r="O167" s="92"/>
      <c r="P167" s="92"/>
      <c r="Q167" s="91"/>
      <c r="R167" s="91"/>
      <c r="S167" s="91"/>
      <c r="T167" s="91"/>
      <c r="U167" s="91"/>
      <c r="V167" s="91"/>
      <c r="W167" s="91"/>
      <c r="X167" s="91"/>
      <c r="Y167" s="93"/>
      <c r="Z167" s="91"/>
      <c r="AA167" s="91"/>
      <c r="AB167" s="91"/>
      <c r="AC167" s="91"/>
      <c r="AD167" s="94"/>
      <c r="AE167" s="89"/>
      <c r="AF167" s="89"/>
      <c r="AG167" s="89"/>
      <c r="AH167" s="89"/>
      <c r="AI167" s="89"/>
      <c r="AJ167" s="89"/>
      <c r="AK167" s="89"/>
      <c r="AL167" s="89"/>
      <c r="AM167" s="89"/>
      <c r="AN167" s="89"/>
      <c r="AO167" s="89"/>
      <c r="AP167" s="95"/>
      <c r="AQ167" s="95"/>
      <c r="AR167" s="95"/>
      <c r="AS167" s="89"/>
      <c r="AT167" s="89"/>
      <c r="AU167" s="89"/>
      <c r="AV167" s="89"/>
      <c r="AW167" s="89"/>
      <c r="AX167" s="89"/>
      <c r="AY167" s="89"/>
      <c r="AZ167" s="89"/>
      <c r="BA167" s="89"/>
      <c r="BB167" s="89"/>
      <c r="BC167" s="89"/>
      <c r="BD167" s="89"/>
      <c r="BE167" s="89"/>
      <c r="BF167" s="89"/>
      <c r="BG167" s="89"/>
      <c r="BH167" s="89"/>
      <c r="BI167" s="89"/>
      <c r="BJ167" s="89"/>
      <c r="BK167" s="89"/>
      <c r="BL167" s="89"/>
      <c r="BM167" s="89"/>
      <c r="BN167" s="89"/>
      <c r="BO167" s="89"/>
      <c r="BP167" s="89"/>
      <c r="BQ167" s="89"/>
      <c r="BR167" s="89"/>
      <c r="BS167" s="89"/>
      <c r="BT167" s="89"/>
      <c r="BU167" s="89"/>
      <c r="BV167" s="89"/>
      <c r="BW167" s="89"/>
      <c r="BX167" s="89"/>
      <c r="BY167" s="89"/>
      <c r="BZ167" s="89"/>
      <c r="CA167" s="89"/>
      <c r="CB167" s="89"/>
      <c r="CC167" s="89"/>
      <c r="CD167" s="89"/>
      <c r="CE167" s="89"/>
      <c r="CF167" s="89"/>
      <c r="CG167" s="89"/>
      <c r="CH167" s="89"/>
      <c r="CI167" s="89"/>
      <c r="CJ167" s="89"/>
      <c r="CK167" s="89"/>
      <c r="CL167" s="89"/>
      <c r="CM167" s="89"/>
      <c r="CN167" s="89"/>
      <c r="CO167" s="89"/>
      <c r="CP167" s="89"/>
      <c r="CQ167" s="89"/>
      <c r="CR167" s="89"/>
      <c r="CS167" s="89"/>
      <c r="CT167" s="89"/>
      <c r="CU167" s="89"/>
      <c r="CV167" s="89"/>
      <c r="CW167" s="89"/>
      <c r="CX167" s="89"/>
      <c r="CY167" s="89"/>
      <c r="CZ167" s="89"/>
      <c r="DA167" s="89"/>
      <c r="DB167" s="89"/>
      <c r="DC167" s="89"/>
      <c r="DD167" s="89"/>
      <c r="DE167" s="89"/>
      <c r="DF167" s="89"/>
      <c r="DG167" s="89"/>
      <c r="DH167" s="89"/>
      <c r="DI167" s="89"/>
      <c r="DJ167" s="89"/>
      <c r="DK167" s="89"/>
      <c r="DL167" s="89"/>
      <c r="DM167" s="89"/>
      <c r="DN167" s="89"/>
      <c r="DO167" s="89"/>
      <c r="DP167" s="89"/>
      <c r="DQ167" s="89"/>
      <c r="DR167" s="89"/>
      <c r="DS167" s="89"/>
      <c r="DT167" s="89"/>
      <c r="DU167" s="89"/>
      <c r="DV167" s="89"/>
      <c r="DW167" s="89"/>
      <c r="DX167" s="89"/>
      <c r="DY167" s="89"/>
      <c r="DZ167" s="89"/>
      <c r="EA167" s="89"/>
      <c r="EB167" s="89"/>
      <c r="EC167" s="89"/>
      <c r="ED167" s="89"/>
      <c r="EE167" s="89"/>
      <c r="EF167" s="89"/>
      <c r="EG167" s="89"/>
      <c r="EH167" s="89"/>
      <c r="EI167" s="89"/>
      <c r="EJ167" s="89"/>
      <c r="EK167" s="89"/>
      <c r="EL167" s="89"/>
      <c r="EM167" s="89"/>
      <c r="EN167" s="89"/>
      <c r="EO167" s="89"/>
      <c r="EP167" s="89"/>
      <c r="EQ167" s="89"/>
      <c r="ER167" s="89"/>
      <c r="ES167" s="89"/>
      <c r="ET167" s="89"/>
      <c r="EU167" s="89"/>
      <c r="EV167" s="89"/>
      <c r="EW167" s="89"/>
      <c r="EX167" s="89"/>
      <c r="EY167" s="89"/>
      <c r="EZ167" s="89"/>
      <c r="FA167" s="89"/>
      <c r="FB167" s="89"/>
      <c r="FC167" s="89"/>
      <c r="FD167" s="89"/>
      <c r="FE167" s="89"/>
      <c r="FF167" s="89"/>
      <c r="FG167" s="89"/>
      <c r="FH167" s="89"/>
      <c r="FI167" s="89"/>
      <c r="FJ167" s="89"/>
      <c r="FK167" s="89"/>
      <c r="FL167" s="89"/>
      <c r="FM167" s="89"/>
      <c r="FN167" s="89"/>
      <c r="FO167" s="89"/>
      <c r="FP167" s="89"/>
      <c r="FQ167" s="89"/>
      <c r="FR167" s="89"/>
      <c r="FS167" s="89"/>
      <c r="FT167" s="89"/>
      <c r="FU167" s="89"/>
      <c r="FV167" s="89"/>
      <c r="FW167" s="89"/>
      <c r="FX167" s="89"/>
      <c r="FY167" s="89"/>
      <c r="FZ167" s="89"/>
      <c r="GA167" s="89"/>
      <c r="GB167" s="89"/>
      <c r="GC167" s="89"/>
      <c r="GD167" s="89"/>
      <c r="GE167" s="89"/>
      <c r="GF167" s="89"/>
      <c r="GG167" s="89"/>
      <c r="GH167" s="89"/>
      <c r="GI167" s="89"/>
      <c r="GJ167" s="89"/>
      <c r="GK167" s="89"/>
      <c r="GL167" s="89"/>
      <c r="GM167" s="89"/>
      <c r="GN167" s="89"/>
      <c r="GO167" s="89"/>
      <c r="GP167" s="89"/>
      <c r="GQ167" s="89"/>
      <c r="GR167" s="89"/>
      <c r="GS167" s="89"/>
      <c r="GT167" s="89"/>
      <c r="GU167" s="89"/>
      <c r="GV167" s="89"/>
      <c r="GW167" s="89"/>
      <c r="GX167" s="89"/>
      <c r="GY167" s="89"/>
      <c r="GZ167" s="89"/>
      <c r="HA167" s="89"/>
      <c r="HB167" s="89"/>
      <c r="HC167" s="89"/>
      <c r="HD167" s="89"/>
      <c r="HE167" s="89"/>
      <c r="HF167" s="89"/>
      <c r="HG167" s="89"/>
      <c r="HH167" s="89"/>
      <c r="HI167" s="89"/>
      <c r="HJ167" s="89"/>
      <c r="HK167" s="89"/>
      <c r="HL167" s="89"/>
      <c r="HM167" s="89"/>
      <c r="HN167" s="89"/>
      <c r="HO167" s="89"/>
      <c r="HP167" s="89"/>
      <c r="HQ167" s="89"/>
      <c r="HR167" s="89"/>
      <c r="HS167" s="89"/>
      <c r="HT167" s="89"/>
      <c r="HU167" s="89"/>
      <c r="HV167" s="89"/>
      <c r="HW167" s="89"/>
      <c r="HX167" s="89"/>
      <c r="HY167" s="89"/>
      <c r="HZ167" s="89"/>
      <c r="IA167" s="89"/>
      <c r="IB167" s="89"/>
      <c r="IC167" s="89"/>
      <c r="ID167" s="89"/>
      <c r="IE167" s="89"/>
      <c r="IF167" s="89"/>
      <c r="IG167" s="89"/>
      <c r="IH167" s="89"/>
      <c r="II167" s="89"/>
      <c r="IJ167" s="89"/>
      <c r="IK167" s="89"/>
      <c r="IL167" s="89"/>
      <c r="IM167" s="89"/>
      <c r="IN167" s="89"/>
      <c r="IO167" s="89"/>
      <c r="IP167" s="89"/>
      <c r="IQ167" s="89"/>
      <c r="IR167" s="89"/>
      <c r="IS167" s="89"/>
      <c r="IT167" s="89"/>
      <c r="IU167" s="89"/>
      <c r="IV167" s="89"/>
      <c r="IW167" s="21"/>
      <c r="IX167" s="21"/>
      <c r="IY167" s="21"/>
      <c r="IZ167" s="21"/>
      <c r="JA167" s="21"/>
    </row>
    <row r="168" ht="13.8" customHeight="1" spans="1:261" s="190" customFormat="1" x14ac:dyDescent="0.25">
      <c r="A168" s="89"/>
      <c r="B168" s="90"/>
      <c r="C168" s="91"/>
      <c r="D168" s="89"/>
      <c r="E168" s="92"/>
      <c r="F168" s="91"/>
      <c r="G168" s="91"/>
      <c r="H168" s="91"/>
      <c r="I168" s="91"/>
      <c r="J168" s="91"/>
      <c r="K168" s="91"/>
      <c r="L168" s="91"/>
      <c r="M168" s="92"/>
      <c r="N168" s="91"/>
      <c r="O168" s="92"/>
      <c r="P168" s="92"/>
      <c r="Q168" s="91"/>
      <c r="R168" s="91"/>
      <c r="S168" s="91"/>
      <c r="T168" s="91"/>
      <c r="U168" s="91"/>
      <c r="V168" s="91"/>
      <c r="W168" s="91"/>
      <c r="X168" s="91"/>
      <c r="Y168" s="93"/>
      <c r="Z168" s="91"/>
      <c r="AA168" s="91"/>
      <c r="AB168" s="91"/>
      <c r="AC168" s="91"/>
      <c r="AD168" s="94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95"/>
      <c r="AQ168" s="95"/>
      <c r="AR168" s="95"/>
      <c r="AS168" s="89"/>
      <c r="AT168" s="89"/>
      <c r="AU168" s="89"/>
      <c r="AV168" s="89"/>
      <c r="AW168" s="89"/>
      <c r="AX168" s="89"/>
      <c r="AY168" s="89"/>
      <c r="AZ168" s="89"/>
      <c r="BA168" s="89"/>
      <c r="BB168" s="89"/>
      <c r="BC168" s="89"/>
      <c r="BD168" s="89"/>
      <c r="BE168" s="89"/>
      <c r="BF168" s="89"/>
      <c r="BG168" s="89"/>
      <c r="BH168" s="89"/>
      <c r="BI168" s="89"/>
      <c r="BJ168" s="89"/>
      <c r="BK168" s="89"/>
      <c r="BL168" s="89"/>
      <c r="BM168" s="89"/>
      <c r="BN168" s="89"/>
      <c r="BO168" s="89"/>
      <c r="BP168" s="89"/>
      <c r="BQ168" s="89"/>
      <c r="BR168" s="89"/>
      <c r="BS168" s="89"/>
      <c r="BT168" s="89"/>
      <c r="BU168" s="89"/>
      <c r="BV168" s="89"/>
      <c r="BW168" s="89"/>
      <c r="BX168" s="89"/>
      <c r="BY168" s="89"/>
      <c r="BZ168" s="89"/>
      <c r="CA168" s="89"/>
      <c r="CB168" s="89"/>
      <c r="CC168" s="89"/>
      <c r="CD168" s="89"/>
      <c r="CE168" s="89"/>
      <c r="CF168" s="89"/>
      <c r="CG168" s="89"/>
      <c r="CH168" s="89"/>
      <c r="CI168" s="89"/>
      <c r="CJ168" s="89"/>
      <c r="CK168" s="89"/>
      <c r="CL168" s="89"/>
      <c r="CM168" s="89"/>
      <c r="CN168" s="89"/>
      <c r="CO168" s="89"/>
      <c r="CP168" s="89"/>
      <c r="CQ168" s="89"/>
      <c r="CR168" s="89"/>
      <c r="CS168" s="89"/>
      <c r="CT168" s="89"/>
      <c r="CU168" s="89"/>
      <c r="CV168" s="89"/>
      <c r="CW168" s="89"/>
      <c r="CX168" s="89"/>
      <c r="CY168" s="89"/>
      <c r="CZ168" s="89"/>
      <c r="DA168" s="89"/>
      <c r="DB168" s="89"/>
      <c r="DC168" s="89"/>
      <c r="DD168" s="89"/>
      <c r="DE168" s="89"/>
      <c r="DF168" s="89"/>
      <c r="DG168" s="89"/>
      <c r="DH168" s="89"/>
      <c r="DI168" s="89"/>
      <c r="DJ168" s="89"/>
      <c r="DK168" s="89"/>
      <c r="DL168" s="89"/>
      <c r="DM168" s="89"/>
      <c r="DN168" s="89"/>
      <c r="DO168" s="89"/>
      <c r="DP168" s="89"/>
      <c r="DQ168" s="89"/>
      <c r="DR168" s="89"/>
      <c r="DS168" s="89"/>
      <c r="DT168" s="89"/>
      <c r="DU168" s="89"/>
      <c r="DV168" s="89"/>
      <c r="DW168" s="89"/>
      <c r="DX168" s="89"/>
      <c r="DY168" s="89"/>
      <c r="DZ168" s="89"/>
      <c r="EA168" s="89"/>
      <c r="EB168" s="89"/>
      <c r="EC168" s="89"/>
      <c r="ED168" s="89"/>
      <c r="EE168" s="89"/>
      <c r="EF168" s="89"/>
      <c r="EG168" s="89"/>
      <c r="EH168" s="89"/>
      <c r="EI168" s="89"/>
      <c r="EJ168" s="89"/>
      <c r="EK168" s="89"/>
      <c r="EL168" s="89"/>
      <c r="EM168" s="89"/>
      <c r="EN168" s="89"/>
      <c r="EO168" s="89"/>
      <c r="EP168" s="89"/>
      <c r="EQ168" s="89"/>
      <c r="ER168" s="89"/>
      <c r="ES168" s="89"/>
      <c r="ET168" s="89"/>
      <c r="EU168" s="89"/>
      <c r="EV168" s="89"/>
      <c r="EW168" s="89"/>
      <c r="EX168" s="89"/>
      <c r="EY168" s="89"/>
      <c r="EZ168" s="89"/>
      <c r="FA168" s="89"/>
      <c r="FB168" s="89"/>
      <c r="FC168" s="89"/>
      <c r="FD168" s="89"/>
      <c r="FE168" s="89"/>
      <c r="FF168" s="89"/>
      <c r="FG168" s="89"/>
      <c r="FH168" s="89"/>
      <c r="FI168" s="89"/>
      <c r="FJ168" s="89"/>
      <c r="FK168" s="89"/>
      <c r="FL168" s="89"/>
      <c r="FM168" s="89"/>
      <c r="FN168" s="89"/>
      <c r="FO168" s="89"/>
      <c r="FP168" s="89"/>
      <c r="FQ168" s="89"/>
      <c r="FR168" s="89"/>
      <c r="FS168" s="89"/>
      <c r="FT168" s="89"/>
      <c r="FU168" s="89"/>
      <c r="FV168" s="89"/>
      <c r="FW168" s="89"/>
      <c r="FX168" s="89"/>
      <c r="FY168" s="89"/>
      <c r="FZ168" s="89"/>
      <c r="GA168" s="89"/>
      <c r="GB168" s="89"/>
      <c r="GC168" s="89"/>
      <c r="GD168" s="89"/>
      <c r="GE168" s="89"/>
      <c r="GF168" s="89"/>
      <c r="GG168" s="89"/>
      <c r="GH168" s="89"/>
      <c r="GI168" s="89"/>
      <c r="GJ168" s="89"/>
      <c r="GK168" s="89"/>
      <c r="GL168" s="89"/>
      <c r="GM168" s="89"/>
      <c r="GN168" s="89"/>
      <c r="GO168" s="89"/>
      <c r="GP168" s="89"/>
      <c r="GQ168" s="89"/>
      <c r="GR168" s="89"/>
      <c r="GS168" s="89"/>
      <c r="GT168" s="89"/>
      <c r="GU168" s="89"/>
      <c r="GV168" s="89"/>
      <c r="GW168" s="89"/>
      <c r="GX168" s="89"/>
      <c r="GY168" s="89"/>
      <c r="GZ168" s="89"/>
      <c r="HA168" s="89"/>
      <c r="HB168" s="89"/>
      <c r="HC168" s="89"/>
      <c r="HD168" s="89"/>
      <c r="HE168" s="89"/>
      <c r="HF168" s="89"/>
      <c r="HG168" s="89"/>
      <c r="HH168" s="89"/>
      <c r="HI168" s="89"/>
      <c r="HJ168" s="89"/>
      <c r="HK168" s="89"/>
      <c r="HL168" s="89"/>
      <c r="HM168" s="89"/>
      <c r="HN168" s="89"/>
      <c r="HO168" s="89"/>
      <c r="HP168" s="89"/>
      <c r="HQ168" s="89"/>
      <c r="HR168" s="89"/>
      <c r="HS168" s="89"/>
      <c r="HT168" s="89"/>
      <c r="HU168" s="89"/>
      <c r="HV168" s="89"/>
      <c r="HW168" s="89"/>
      <c r="HX168" s="89"/>
      <c r="HY168" s="89"/>
      <c r="HZ168" s="89"/>
      <c r="IA168" s="89"/>
      <c r="IB168" s="89"/>
      <c r="IC168" s="89"/>
      <c r="ID168" s="89"/>
      <c r="IE168" s="89"/>
      <c r="IF168" s="89"/>
      <c r="IG168" s="89"/>
      <c r="IH168" s="89"/>
      <c r="II168" s="89"/>
      <c r="IJ168" s="89"/>
      <c r="IK168" s="89"/>
      <c r="IL168" s="89"/>
      <c r="IM168" s="89"/>
      <c r="IN168" s="89"/>
      <c r="IO168" s="89"/>
      <c r="IP168" s="89"/>
      <c r="IQ168" s="89"/>
      <c r="IR168" s="89"/>
      <c r="IS168" s="89"/>
      <c r="IT168" s="89"/>
      <c r="IU168" s="89"/>
      <c r="IV168" s="89"/>
      <c r="IW168" s="21"/>
      <c r="IX168" s="21"/>
      <c r="IY168" s="21"/>
      <c r="IZ168" s="21"/>
      <c r="JA168" s="21"/>
    </row>
    <row r="169" ht="13.8" customHeight="1" spans="1:261" s="190" customFormat="1" x14ac:dyDescent="0.25">
      <c r="A169" s="89"/>
      <c r="B169" s="90"/>
      <c r="C169" s="91"/>
      <c r="D169" s="89"/>
      <c r="E169" s="92"/>
      <c r="F169" s="91"/>
      <c r="G169" s="91"/>
      <c r="H169" s="91"/>
      <c r="I169" s="91"/>
      <c r="J169" s="91"/>
      <c r="K169" s="91"/>
      <c r="L169" s="91"/>
      <c r="M169" s="92"/>
      <c r="N169" s="91"/>
      <c r="O169" s="92"/>
      <c r="P169" s="92"/>
      <c r="Q169" s="91"/>
      <c r="R169" s="91"/>
      <c r="S169" s="91"/>
      <c r="T169" s="91"/>
      <c r="U169" s="91"/>
      <c r="V169" s="91"/>
      <c r="W169" s="91"/>
      <c r="X169" s="91"/>
      <c r="Y169" s="93"/>
      <c r="Z169" s="91"/>
      <c r="AA169" s="91"/>
      <c r="AB169" s="91"/>
      <c r="AC169" s="91"/>
      <c r="AD169" s="94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95"/>
      <c r="AQ169" s="95"/>
      <c r="AR169" s="95"/>
      <c r="AS169" s="89"/>
      <c r="AT169" s="89"/>
      <c r="AU169" s="89"/>
      <c r="AV169" s="89"/>
      <c r="AW169" s="89"/>
      <c r="AX169" s="89"/>
      <c r="AY169" s="89"/>
      <c r="AZ169" s="89"/>
      <c r="BA169" s="89"/>
      <c r="BB169" s="89"/>
      <c r="BC169" s="89"/>
      <c r="BD169" s="89"/>
      <c r="BE169" s="89"/>
      <c r="BF169" s="89"/>
      <c r="BG169" s="89"/>
      <c r="BH169" s="89"/>
      <c r="BI169" s="89"/>
      <c r="BJ169" s="89"/>
      <c r="BK169" s="89"/>
      <c r="BL169" s="89"/>
      <c r="BM169" s="89"/>
      <c r="BN169" s="89"/>
      <c r="BO169" s="89"/>
      <c r="BP169" s="89"/>
      <c r="BQ169" s="89"/>
      <c r="BR169" s="89"/>
      <c r="BS169" s="89"/>
      <c r="BT169" s="89"/>
      <c r="BU169" s="89"/>
      <c r="BV169" s="89"/>
      <c r="BW169" s="89"/>
      <c r="BX169" s="89"/>
      <c r="BY169" s="89"/>
      <c r="BZ169" s="89"/>
      <c r="CA169" s="89"/>
      <c r="CB169" s="89"/>
      <c r="CC169" s="89"/>
      <c r="CD169" s="89"/>
      <c r="CE169" s="89"/>
      <c r="CF169" s="89"/>
      <c r="CG169" s="89"/>
      <c r="CH169" s="89"/>
      <c r="CI169" s="89"/>
      <c r="CJ169" s="89"/>
      <c r="CK169" s="89"/>
      <c r="CL169" s="89"/>
      <c r="CM169" s="89"/>
      <c r="CN169" s="89"/>
      <c r="CO169" s="89"/>
      <c r="CP169" s="89"/>
      <c r="CQ169" s="89"/>
      <c r="CR169" s="89"/>
      <c r="CS169" s="89"/>
      <c r="CT169" s="89"/>
      <c r="CU169" s="89"/>
      <c r="CV169" s="89"/>
      <c r="CW169" s="89"/>
      <c r="CX169" s="89"/>
      <c r="CY169" s="89"/>
      <c r="CZ169" s="89"/>
      <c r="DA169" s="89"/>
      <c r="DB169" s="89"/>
      <c r="DC169" s="89"/>
      <c r="DD169" s="89"/>
      <c r="DE169" s="89"/>
      <c r="DF169" s="89"/>
      <c r="DG169" s="89"/>
      <c r="DH169" s="89"/>
      <c r="DI169" s="89"/>
      <c r="DJ169" s="89"/>
      <c r="DK169" s="89"/>
      <c r="DL169" s="89"/>
      <c r="DM169" s="89"/>
      <c r="DN169" s="89"/>
      <c r="DO169" s="89"/>
      <c r="DP169" s="89"/>
      <c r="DQ169" s="89"/>
      <c r="DR169" s="89"/>
      <c r="DS169" s="89"/>
      <c r="DT169" s="89"/>
      <c r="DU169" s="89"/>
      <c r="DV169" s="89"/>
      <c r="DW169" s="89"/>
      <c r="DX169" s="89"/>
      <c r="DY169" s="89"/>
      <c r="DZ169" s="89"/>
      <c r="EA169" s="89"/>
      <c r="EB169" s="89"/>
      <c r="EC169" s="89"/>
      <c r="ED169" s="89"/>
      <c r="EE169" s="89"/>
      <c r="EF169" s="89"/>
      <c r="EG169" s="89"/>
      <c r="EH169" s="89"/>
      <c r="EI169" s="89"/>
      <c r="EJ169" s="89"/>
      <c r="EK169" s="89"/>
      <c r="EL169" s="89"/>
      <c r="EM169" s="89"/>
      <c r="EN169" s="89"/>
      <c r="EO169" s="89"/>
      <c r="EP169" s="89"/>
      <c r="EQ169" s="89"/>
      <c r="ER169" s="89"/>
      <c r="ES169" s="89"/>
      <c r="ET169" s="89"/>
      <c r="EU169" s="89"/>
      <c r="EV169" s="89"/>
      <c r="EW169" s="89"/>
      <c r="EX169" s="89"/>
      <c r="EY169" s="89"/>
      <c r="EZ169" s="89"/>
      <c r="FA169" s="89"/>
      <c r="FB169" s="89"/>
      <c r="FC169" s="89"/>
      <c r="FD169" s="89"/>
      <c r="FE169" s="89"/>
      <c r="FF169" s="89"/>
      <c r="FG169" s="89"/>
      <c r="FH169" s="89"/>
      <c r="FI169" s="89"/>
      <c r="FJ169" s="89"/>
      <c r="FK169" s="89"/>
      <c r="FL169" s="89"/>
      <c r="FM169" s="89"/>
      <c r="FN169" s="89"/>
      <c r="FO169" s="89"/>
      <c r="FP169" s="89"/>
      <c r="FQ169" s="89"/>
      <c r="FR169" s="89"/>
      <c r="FS169" s="89"/>
      <c r="FT169" s="89"/>
      <c r="FU169" s="89"/>
      <c r="FV169" s="89"/>
      <c r="FW169" s="89"/>
      <c r="FX169" s="89"/>
      <c r="FY169" s="89"/>
      <c r="FZ169" s="89"/>
      <c r="GA169" s="89"/>
      <c r="GB169" s="89"/>
      <c r="GC169" s="89"/>
      <c r="GD169" s="89"/>
      <c r="GE169" s="89"/>
      <c r="GF169" s="89"/>
      <c r="GG169" s="89"/>
      <c r="GH169" s="89"/>
      <c r="GI169" s="89"/>
      <c r="GJ169" s="89"/>
      <c r="GK169" s="89"/>
      <c r="GL169" s="89"/>
      <c r="GM169" s="89"/>
      <c r="GN169" s="89"/>
      <c r="GO169" s="89"/>
      <c r="GP169" s="89"/>
      <c r="GQ169" s="89"/>
      <c r="GR169" s="89"/>
      <c r="GS169" s="89"/>
      <c r="GT169" s="89"/>
      <c r="GU169" s="89"/>
      <c r="GV169" s="89"/>
      <c r="GW169" s="89"/>
      <c r="GX169" s="89"/>
      <c r="GY169" s="89"/>
      <c r="GZ169" s="89"/>
      <c r="HA169" s="89"/>
      <c r="HB169" s="89"/>
      <c r="HC169" s="89"/>
      <c r="HD169" s="89"/>
      <c r="HE169" s="89"/>
      <c r="HF169" s="89"/>
      <c r="HG169" s="89"/>
      <c r="HH169" s="89"/>
      <c r="HI169" s="89"/>
      <c r="HJ169" s="89"/>
      <c r="HK169" s="89"/>
      <c r="HL169" s="89"/>
      <c r="HM169" s="89"/>
      <c r="HN169" s="89"/>
      <c r="HO169" s="89"/>
      <c r="HP169" s="89"/>
      <c r="HQ169" s="89"/>
      <c r="HR169" s="89"/>
      <c r="HS169" s="89"/>
      <c r="HT169" s="89"/>
      <c r="HU169" s="89"/>
      <c r="HV169" s="89"/>
      <c r="HW169" s="89"/>
      <c r="HX169" s="89"/>
      <c r="HY169" s="89"/>
      <c r="HZ169" s="89"/>
      <c r="IA169" s="89"/>
      <c r="IB169" s="89"/>
      <c r="IC169" s="89"/>
      <c r="ID169" s="89"/>
      <c r="IE169" s="89"/>
      <c r="IF169" s="89"/>
      <c r="IG169" s="89"/>
      <c r="IH169" s="89"/>
      <c r="II169" s="89"/>
      <c r="IJ169" s="89"/>
      <c r="IK169" s="89"/>
      <c r="IL169" s="89"/>
      <c r="IM169" s="89"/>
      <c r="IN169" s="89"/>
      <c r="IO169" s="89"/>
      <c r="IP169" s="89"/>
      <c r="IQ169" s="89"/>
      <c r="IR169" s="89"/>
      <c r="IS169" s="89"/>
      <c r="IT169" s="89"/>
      <c r="IU169" s="89"/>
      <c r="IV169" s="89"/>
      <c r="IW169" s="21"/>
      <c r="IX169" s="21"/>
      <c r="IY169" s="21"/>
      <c r="IZ169" s="21"/>
      <c r="JA169" s="21"/>
    </row>
    <row r="170" ht="13.8" customHeight="1" spans="1:261" s="190" customFormat="1" x14ac:dyDescent="0.25">
      <c r="A170" s="89"/>
      <c r="B170" s="90"/>
      <c r="C170" s="91"/>
      <c r="D170" s="89"/>
      <c r="E170" s="92"/>
      <c r="F170" s="91"/>
      <c r="G170" s="91"/>
      <c r="H170" s="91"/>
      <c r="I170" s="91"/>
      <c r="J170" s="91"/>
      <c r="K170" s="91"/>
      <c r="L170" s="91"/>
      <c r="M170" s="92"/>
      <c r="N170" s="91"/>
      <c r="O170" s="92"/>
      <c r="P170" s="92"/>
      <c r="Q170" s="91"/>
      <c r="R170" s="91"/>
      <c r="S170" s="91"/>
      <c r="T170" s="91"/>
      <c r="U170" s="91"/>
      <c r="V170" s="91"/>
      <c r="W170" s="91"/>
      <c r="X170" s="91"/>
      <c r="Y170" s="93"/>
      <c r="Z170" s="91"/>
      <c r="AA170" s="91"/>
      <c r="AB170" s="91"/>
      <c r="AC170" s="91"/>
      <c r="AD170" s="94"/>
      <c r="AE170" s="89"/>
      <c r="AF170" s="89"/>
      <c r="AG170" s="89"/>
      <c r="AH170" s="89"/>
      <c r="AI170" s="89"/>
      <c r="AJ170" s="89"/>
      <c r="AK170" s="89"/>
      <c r="AL170" s="89"/>
      <c r="AM170" s="89"/>
      <c r="AN170" s="89"/>
      <c r="AO170" s="89"/>
      <c r="AP170" s="95"/>
      <c r="AQ170" s="95"/>
      <c r="AR170" s="95"/>
      <c r="AS170" s="89"/>
      <c r="AT170" s="89"/>
      <c r="AU170" s="89"/>
      <c r="AV170" s="89"/>
      <c r="AW170" s="89"/>
      <c r="AX170" s="89"/>
      <c r="AY170" s="89"/>
      <c r="AZ170" s="89"/>
      <c r="BA170" s="89"/>
      <c r="BB170" s="89"/>
      <c r="BC170" s="89"/>
      <c r="BD170" s="89"/>
      <c r="BE170" s="89"/>
      <c r="BF170" s="89"/>
      <c r="BG170" s="89"/>
      <c r="BH170" s="89"/>
      <c r="BI170" s="89"/>
      <c r="BJ170" s="89"/>
      <c r="BK170" s="89"/>
      <c r="BL170" s="89"/>
      <c r="BM170" s="89"/>
      <c r="BN170" s="89"/>
      <c r="BO170" s="89"/>
      <c r="BP170" s="89"/>
      <c r="BQ170" s="89"/>
      <c r="BR170" s="89"/>
      <c r="BS170" s="89"/>
      <c r="BT170" s="89"/>
      <c r="BU170" s="89"/>
      <c r="BV170" s="89"/>
      <c r="BW170" s="89"/>
      <c r="BX170" s="89"/>
      <c r="BY170" s="89"/>
      <c r="BZ170" s="89"/>
      <c r="CA170" s="89"/>
      <c r="CB170" s="89"/>
      <c r="CC170" s="89"/>
      <c r="CD170" s="89"/>
      <c r="CE170" s="89"/>
      <c r="CF170" s="89"/>
      <c r="CG170" s="89"/>
      <c r="CH170" s="89"/>
      <c r="CI170" s="89"/>
      <c r="CJ170" s="89"/>
      <c r="CK170" s="89"/>
      <c r="CL170" s="89"/>
      <c r="CM170" s="89"/>
      <c r="CN170" s="89"/>
      <c r="CO170" s="89"/>
      <c r="CP170" s="89"/>
      <c r="CQ170" s="89"/>
      <c r="CR170" s="89"/>
      <c r="CS170" s="89"/>
      <c r="CT170" s="89"/>
      <c r="CU170" s="89"/>
      <c r="CV170" s="89"/>
      <c r="CW170" s="89"/>
      <c r="CX170" s="89"/>
      <c r="CY170" s="89"/>
      <c r="CZ170" s="89"/>
      <c r="DA170" s="89"/>
      <c r="DB170" s="89"/>
      <c r="DC170" s="89"/>
      <c r="DD170" s="89"/>
      <c r="DE170" s="89"/>
      <c r="DF170" s="89"/>
      <c r="DG170" s="89"/>
      <c r="DH170" s="89"/>
      <c r="DI170" s="89"/>
      <c r="DJ170" s="89"/>
      <c r="DK170" s="89"/>
      <c r="DL170" s="89"/>
      <c r="DM170" s="89"/>
      <c r="DN170" s="89"/>
      <c r="DO170" s="89"/>
      <c r="DP170" s="89"/>
      <c r="DQ170" s="89"/>
      <c r="DR170" s="89"/>
      <c r="DS170" s="89"/>
      <c r="DT170" s="89"/>
      <c r="DU170" s="89"/>
      <c r="DV170" s="89"/>
      <c r="DW170" s="89"/>
      <c r="DX170" s="89"/>
      <c r="DY170" s="89"/>
      <c r="DZ170" s="89"/>
      <c r="EA170" s="89"/>
      <c r="EB170" s="89"/>
      <c r="EC170" s="89"/>
      <c r="ED170" s="89"/>
      <c r="EE170" s="89"/>
      <c r="EF170" s="89"/>
      <c r="EG170" s="89"/>
      <c r="EH170" s="89"/>
      <c r="EI170" s="89"/>
      <c r="EJ170" s="89"/>
      <c r="EK170" s="89"/>
      <c r="EL170" s="89"/>
      <c r="EM170" s="89"/>
      <c r="EN170" s="89"/>
      <c r="EO170" s="89"/>
      <c r="EP170" s="89"/>
      <c r="EQ170" s="89"/>
      <c r="ER170" s="89"/>
      <c r="ES170" s="89"/>
      <c r="ET170" s="89"/>
      <c r="EU170" s="89"/>
      <c r="EV170" s="89"/>
      <c r="EW170" s="89"/>
      <c r="EX170" s="89"/>
      <c r="EY170" s="89"/>
      <c r="EZ170" s="89"/>
      <c r="FA170" s="89"/>
      <c r="FB170" s="89"/>
      <c r="FC170" s="89"/>
      <c r="FD170" s="89"/>
      <c r="FE170" s="89"/>
      <c r="FF170" s="89"/>
      <c r="FG170" s="89"/>
      <c r="FH170" s="89"/>
      <c r="FI170" s="89"/>
      <c r="FJ170" s="89"/>
      <c r="FK170" s="89"/>
      <c r="FL170" s="89"/>
      <c r="FM170" s="89"/>
      <c r="FN170" s="89"/>
      <c r="FO170" s="89"/>
      <c r="FP170" s="89"/>
      <c r="FQ170" s="89"/>
      <c r="FR170" s="89"/>
      <c r="FS170" s="89"/>
      <c r="FT170" s="89"/>
      <c r="FU170" s="89"/>
      <c r="FV170" s="89"/>
      <c r="FW170" s="89"/>
      <c r="FX170" s="89"/>
      <c r="FY170" s="89"/>
      <c r="FZ170" s="89"/>
      <c r="GA170" s="89"/>
      <c r="GB170" s="89"/>
      <c r="GC170" s="89"/>
      <c r="GD170" s="89"/>
      <c r="GE170" s="89"/>
      <c r="GF170" s="89"/>
      <c r="GG170" s="89"/>
      <c r="GH170" s="89"/>
      <c r="GI170" s="89"/>
      <c r="GJ170" s="89"/>
      <c r="GK170" s="89"/>
      <c r="GL170" s="89"/>
      <c r="GM170" s="89"/>
      <c r="GN170" s="89"/>
      <c r="GO170" s="89"/>
      <c r="GP170" s="89"/>
      <c r="GQ170" s="89"/>
      <c r="GR170" s="89"/>
      <c r="GS170" s="89"/>
      <c r="GT170" s="89"/>
      <c r="GU170" s="89"/>
      <c r="GV170" s="89"/>
      <c r="GW170" s="89"/>
      <c r="GX170" s="89"/>
      <c r="GY170" s="89"/>
      <c r="GZ170" s="89"/>
      <c r="HA170" s="89"/>
      <c r="HB170" s="89"/>
      <c r="HC170" s="89"/>
      <c r="HD170" s="89"/>
      <c r="HE170" s="89"/>
      <c r="HF170" s="89"/>
      <c r="HG170" s="89"/>
      <c r="HH170" s="89"/>
      <c r="HI170" s="89"/>
      <c r="HJ170" s="89"/>
      <c r="HK170" s="89"/>
      <c r="HL170" s="89"/>
      <c r="HM170" s="89"/>
      <c r="HN170" s="89"/>
      <c r="HO170" s="89"/>
      <c r="HP170" s="89"/>
      <c r="HQ170" s="89"/>
      <c r="HR170" s="89"/>
      <c r="HS170" s="89"/>
      <c r="HT170" s="89"/>
      <c r="HU170" s="89"/>
      <c r="HV170" s="89"/>
      <c r="HW170" s="89"/>
      <c r="HX170" s="89"/>
      <c r="HY170" s="89"/>
      <c r="HZ170" s="89"/>
      <c r="IA170" s="89"/>
      <c r="IB170" s="89"/>
      <c r="IC170" s="89"/>
      <c r="ID170" s="89"/>
      <c r="IE170" s="89"/>
      <c r="IF170" s="89"/>
      <c r="IG170" s="89"/>
      <c r="IH170" s="89"/>
      <c r="II170" s="89"/>
      <c r="IJ170" s="89"/>
      <c r="IK170" s="89"/>
      <c r="IL170" s="89"/>
      <c r="IM170" s="89"/>
      <c r="IN170" s="89"/>
      <c r="IO170" s="89"/>
      <c r="IP170" s="89"/>
      <c r="IQ170" s="89"/>
      <c r="IR170" s="89"/>
      <c r="IS170" s="89"/>
      <c r="IT170" s="89"/>
      <c r="IU170" s="89"/>
      <c r="IV170" s="89"/>
      <c r="IW170" s="21"/>
      <c r="IX170" s="21"/>
      <c r="IY170" s="21"/>
      <c r="IZ170" s="21"/>
      <c r="JA170" s="21"/>
    </row>
    <row r="171" ht="13.8" customHeight="1" spans="1:261" s="190" customFormat="1" x14ac:dyDescent="0.25">
      <c r="A171" s="89"/>
      <c r="B171" s="90"/>
      <c r="C171" s="91"/>
      <c r="D171" s="89"/>
      <c r="E171" s="92"/>
      <c r="F171" s="91"/>
      <c r="G171" s="91"/>
      <c r="H171" s="91"/>
      <c r="I171" s="91"/>
      <c r="J171" s="91"/>
      <c r="K171" s="91"/>
      <c r="L171" s="91"/>
      <c r="M171" s="92"/>
      <c r="N171" s="91"/>
      <c r="O171" s="92"/>
      <c r="P171" s="92"/>
      <c r="Q171" s="91"/>
      <c r="R171" s="91"/>
      <c r="S171" s="91"/>
      <c r="T171" s="91"/>
      <c r="U171" s="91"/>
      <c r="V171" s="91"/>
      <c r="W171" s="91"/>
      <c r="X171" s="91"/>
      <c r="Y171" s="93"/>
      <c r="Z171" s="91"/>
      <c r="AA171" s="91"/>
      <c r="AB171" s="91"/>
      <c r="AC171" s="91"/>
      <c r="AD171" s="94"/>
      <c r="AE171" s="89"/>
      <c r="AF171" s="89"/>
      <c r="AG171" s="89"/>
      <c r="AH171" s="89"/>
      <c r="AI171" s="89"/>
      <c r="AJ171" s="89"/>
      <c r="AK171" s="89"/>
      <c r="AL171" s="89"/>
      <c r="AM171" s="89"/>
      <c r="AN171" s="89"/>
      <c r="AO171" s="89"/>
      <c r="AP171" s="95"/>
      <c r="AQ171" s="95"/>
      <c r="AR171" s="95"/>
      <c r="AS171" s="89"/>
      <c r="AT171" s="89"/>
      <c r="AU171" s="89"/>
      <c r="AV171" s="89"/>
      <c r="AW171" s="89"/>
      <c r="AX171" s="89"/>
      <c r="AY171" s="89"/>
      <c r="AZ171" s="89"/>
      <c r="BA171" s="89"/>
      <c r="BB171" s="89"/>
      <c r="BC171" s="89"/>
      <c r="BD171" s="89"/>
      <c r="BE171" s="89"/>
      <c r="BF171" s="89"/>
      <c r="BG171" s="89"/>
      <c r="BH171" s="89"/>
      <c r="BI171" s="89"/>
      <c r="BJ171" s="89"/>
      <c r="BK171" s="89"/>
      <c r="BL171" s="89"/>
      <c r="BM171" s="89"/>
      <c r="BN171" s="89"/>
      <c r="BO171" s="89"/>
      <c r="BP171" s="89"/>
      <c r="BQ171" s="89"/>
      <c r="BR171" s="89"/>
      <c r="BS171" s="89"/>
      <c r="BT171" s="89"/>
      <c r="BU171" s="89"/>
      <c r="BV171" s="89"/>
      <c r="BW171" s="89"/>
      <c r="BX171" s="89"/>
      <c r="BY171" s="89"/>
      <c r="BZ171" s="89"/>
      <c r="CA171" s="89"/>
      <c r="CB171" s="89"/>
      <c r="CC171" s="89"/>
      <c r="CD171" s="89"/>
      <c r="CE171" s="89"/>
      <c r="CF171" s="89"/>
      <c r="CG171" s="89"/>
      <c r="CH171" s="89"/>
      <c r="CI171" s="89"/>
      <c r="CJ171" s="89"/>
      <c r="CK171" s="89"/>
      <c r="CL171" s="89"/>
      <c r="CM171" s="89"/>
      <c r="CN171" s="89"/>
      <c r="CO171" s="89"/>
      <c r="CP171" s="89"/>
      <c r="CQ171" s="89"/>
      <c r="CR171" s="89"/>
      <c r="CS171" s="89"/>
      <c r="CT171" s="89"/>
      <c r="CU171" s="89"/>
      <c r="CV171" s="89"/>
      <c r="CW171" s="89"/>
      <c r="CX171" s="89"/>
      <c r="CY171" s="89"/>
      <c r="CZ171" s="89"/>
      <c r="DA171" s="89"/>
      <c r="DB171" s="89"/>
      <c r="DC171" s="89"/>
      <c r="DD171" s="89"/>
      <c r="DE171" s="89"/>
      <c r="DF171" s="89"/>
      <c r="DG171" s="89"/>
      <c r="DH171" s="89"/>
      <c r="DI171" s="89"/>
      <c r="DJ171" s="89"/>
      <c r="DK171" s="89"/>
      <c r="DL171" s="89"/>
      <c r="DM171" s="89"/>
      <c r="DN171" s="89"/>
      <c r="DO171" s="89"/>
      <c r="DP171" s="89"/>
      <c r="DQ171" s="89"/>
      <c r="DR171" s="89"/>
      <c r="DS171" s="89"/>
      <c r="DT171" s="89"/>
      <c r="DU171" s="89"/>
      <c r="DV171" s="89"/>
      <c r="DW171" s="89"/>
      <c r="DX171" s="89"/>
      <c r="DY171" s="89"/>
      <c r="DZ171" s="89"/>
      <c r="EA171" s="89"/>
      <c r="EB171" s="89"/>
      <c r="EC171" s="89"/>
      <c r="ED171" s="89"/>
      <c r="EE171" s="89"/>
      <c r="EF171" s="89"/>
      <c r="EG171" s="89"/>
      <c r="EH171" s="89"/>
      <c r="EI171" s="89"/>
      <c r="EJ171" s="89"/>
      <c r="EK171" s="89"/>
      <c r="EL171" s="89"/>
      <c r="EM171" s="89"/>
      <c r="EN171" s="89"/>
      <c r="EO171" s="89"/>
      <c r="EP171" s="89"/>
      <c r="EQ171" s="89"/>
      <c r="ER171" s="89"/>
      <c r="ES171" s="89"/>
      <c r="ET171" s="89"/>
      <c r="EU171" s="89"/>
      <c r="EV171" s="89"/>
      <c r="EW171" s="89"/>
      <c r="EX171" s="89"/>
      <c r="EY171" s="89"/>
      <c r="EZ171" s="89"/>
      <c r="FA171" s="89"/>
      <c r="FB171" s="89"/>
      <c r="FC171" s="89"/>
      <c r="FD171" s="89"/>
      <c r="FE171" s="89"/>
      <c r="FF171" s="89"/>
      <c r="FG171" s="89"/>
      <c r="FH171" s="89"/>
      <c r="FI171" s="89"/>
      <c r="FJ171" s="89"/>
      <c r="FK171" s="89"/>
      <c r="FL171" s="89"/>
      <c r="FM171" s="89"/>
      <c r="FN171" s="89"/>
      <c r="FO171" s="89"/>
      <c r="FP171" s="89"/>
      <c r="FQ171" s="89"/>
      <c r="FR171" s="89"/>
      <c r="FS171" s="89"/>
      <c r="FT171" s="89"/>
      <c r="FU171" s="89"/>
      <c r="FV171" s="89"/>
      <c r="FW171" s="89"/>
      <c r="FX171" s="89"/>
      <c r="FY171" s="89"/>
      <c r="FZ171" s="89"/>
      <c r="GA171" s="89"/>
      <c r="GB171" s="89"/>
      <c r="GC171" s="89"/>
      <c r="GD171" s="89"/>
      <c r="GE171" s="89"/>
      <c r="GF171" s="89"/>
      <c r="GG171" s="89"/>
      <c r="GH171" s="89"/>
      <c r="GI171" s="89"/>
      <c r="GJ171" s="89"/>
      <c r="GK171" s="89"/>
      <c r="GL171" s="89"/>
      <c r="GM171" s="89"/>
      <c r="GN171" s="89"/>
      <c r="GO171" s="89"/>
      <c r="GP171" s="89"/>
      <c r="GQ171" s="89"/>
      <c r="GR171" s="89"/>
      <c r="GS171" s="89"/>
      <c r="GT171" s="89"/>
      <c r="GU171" s="89"/>
      <c r="GV171" s="89"/>
      <c r="GW171" s="89"/>
      <c r="GX171" s="89"/>
      <c r="GY171" s="89"/>
      <c r="GZ171" s="89"/>
      <c r="HA171" s="89"/>
      <c r="HB171" s="89"/>
      <c r="HC171" s="89"/>
      <c r="HD171" s="89"/>
      <c r="HE171" s="89"/>
      <c r="HF171" s="89"/>
      <c r="HG171" s="89"/>
      <c r="HH171" s="89"/>
      <c r="HI171" s="89"/>
      <c r="HJ171" s="89"/>
      <c r="HK171" s="89"/>
      <c r="HL171" s="89"/>
      <c r="HM171" s="89"/>
      <c r="HN171" s="89"/>
      <c r="HO171" s="89"/>
      <c r="HP171" s="89"/>
      <c r="HQ171" s="89"/>
      <c r="HR171" s="89"/>
      <c r="HS171" s="89"/>
      <c r="HT171" s="89"/>
      <c r="HU171" s="89"/>
      <c r="HV171" s="89"/>
      <c r="HW171" s="89"/>
      <c r="HX171" s="89"/>
      <c r="HY171" s="89"/>
      <c r="HZ171" s="89"/>
      <c r="IA171" s="89"/>
      <c r="IB171" s="89"/>
      <c r="IC171" s="89"/>
      <c r="ID171" s="89"/>
      <c r="IE171" s="89"/>
      <c r="IF171" s="89"/>
      <c r="IG171" s="89"/>
      <c r="IH171" s="89"/>
      <c r="II171" s="89"/>
      <c r="IJ171" s="89"/>
      <c r="IK171" s="89"/>
      <c r="IL171" s="89"/>
      <c r="IM171" s="89"/>
      <c r="IN171" s="89"/>
      <c r="IO171" s="89"/>
      <c r="IP171" s="89"/>
      <c r="IQ171" s="89"/>
      <c r="IR171" s="89"/>
      <c r="IS171" s="89"/>
      <c r="IT171" s="89"/>
      <c r="IU171" s="89"/>
      <c r="IV171" s="89"/>
      <c r="IW171" s="21"/>
      <c r="IX171" s="21"/>
      <c r="IY171" s="21"/>
      <c r="IZ171" s="21"/>
      <c r="JA171" s="21"/>
    </row>
    <row r="172" ht="13.8" customHeight="1" spans="1:261" s="190" customFormat="1" x14ac:dyDescent="0.25">
      <c r="A172" s="89"/>
      <c r="B172" s="90"/>
      <c r="C172" s="91"/>
      <c r="D172" s="89"/>
      <c r="E172" s="92"/>
      <c r="F172" s="91"/>
      <c r="G172" s="91"/>
      <c r="H172" s="91"/>
      <c r="I172" s="91"/>
      <c r="J172" s="91"/>
      <c r="K172" s="91"/>
      <c r="L172" s="91"/>
      <c r="M172" s="92"/>
      <c r="N172" s="91"/>
      <c r="O172" s="92"/>
      <c r="P172" s="92"/>
      <c r="Q172" s="91"/>
      <c r="R172" s="91"/>
      <c r="S172" s="91"/>
      <c r="T172" s="91"/>
      <c r="U172" s="91"/>
      <c r="V172" s="91"/>
      <c r="W172" s="91"/>
      <c r="X172" s="91"/>
      <c r="Y172" s="93"/>
      <c r="Z172" s="91"/>
      <c r="AA172" s="91"/>
      <c r="AB172" s="91"/>
      <c r="AC172" s="91"/>
      <c r="AD172" s="94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95"/>
      <c r="AQ172" s="95"/>
      <c r="AR172" s="95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  <c r="GC172" s="89"/>
      <c r="GD172" s="89"/>
      <c r="GE172" s="89"/>
      <c r="GF172" s="89"/>
      <c r="GG172" s="89"/>
      <c r="GH172" s="89"/>
      <c r="GI172" s="89"/>
      <c r="GJ172" s="89"/>
      <c r="GK172" s="89"/>
      <c r="GL172" s="89"/>
      <c r="GM172" s="89"/>
      <c r="GN172" s="89"/>
      <c r="GO172" s="89"/>
      <c r="GP172" s="89"/>
      <c r="GQ172" s="89"/>
      <c r="GR172" s="89"/>
      <c r="GS172" s="89"/>
      <c r="GT172" s="89"/>
      <c r="GU172" s="89"/>
      <c r="GV172" s="89"/>
      <c r="GW172" s="89"/>
      <c r="GX172" s="89"/>
      <c r="GY172" s="89"/>
      <c r="GZ172" s="89"/>
      <c r="HA172" s="89"/>
      <c r="HB172" s="89"/>
      <c r="HC172" s="89"/>
      <c r="HD172" s="89"/>
      <c r="HE172" s="89"/>
      <c r="HF172" s="89"/>
      <c r="HG172" s="89"/>
      <c r="HH172" s="89"/>
      <c r="HI172" s="89"/>
      <c r="HJ172" s="89"/>
      <c r="HK172" s="89"/>
      <c r="HL172" s="89"/>
      <c r="HM172" s="89"/>
      <c r="HN172" s="89"/>
      <c r="HO172" s="89"/>
      <c r="HP172" s="89"/>
      <c r="HQ172" s="89"/>
      <c r="HR172" s="89"/>
      <c r="HS172" s="89"/>
      <c r="HT172" s="89"/>
      <c r="HU172" s="89"/>
      <c r="HV172" s="89"/>
      <c r="HW172" s="89"/>
      <c r="HX172" s="89"/>
      <c r="HY172" s="89"/>
      <c r="HZ172" s="89"/>
      <c r="IA172" s="89"/>
      <c r="IB172" s="89"/>
      <c r="IC172" s="89"/>
      <c r="ID172" s="89"/>
      <c r="IE172" s="89"/>
      <c r="IF172" s="89"/>
      <c r="IG172" s="89"/>
      <c r="IH172" s="89"/>
      <c r="II172" s="89"/>
      <c r="IJ172" s="89"/>
      <c r="IK172" s="89"/>
      <c r="IL172" s="89"/>
      <c r="IM172" s="89"/>
      <c r="IN172" s="89"/>
      <c r="IO172" s="89"/>
      <c r="IP172" s="89"/>
      <c r="IQ172" s="89"/>
      <c r="IR172" s="89"/>
      <c r="IS172" s="89"/>
      <c r="IT172" s="89"/>
      <c r="IU172" s="89"/>
      <c r="IV172" s="89"/>
      <c r="IW172" s="21"/>
      <c r="IX172" s="21"/>
      <c r="IY172" s="21"/>
      <c r="IZ172" s="21"/>
      <c r="JA172" s="21"/>
    </row>
    <row r="173" ht="13.8" customHeight="1" spans="1:261" s="190" customFormat="1" x14ac:dyDescent="0.25">
      <c r="A173" s="89"/>
      <c r="B173" s="90"/>
      <c r="C173" s="91"/>
      <c r="D173" s="89"/>
      <c r="E173" s="92"/>
      <c r="F173" s="91"/>
      <c r="G173" s="91"/>
      <c r="H173" s="91"/>
      <c r="I173" s="91"/>
      <c r="J173" s="91"/>
      <c r="K173" s="91"/>
      <c r="L173" s="91"/>
      <c r="M173" s="92"/>
      <c r="N173" s="91"/>
      <c r="O173" s="92"/>
      <c r="P173" s="92"/>
      <c r="Q173" s="91"/>
      <c r="R173" s="91"/>
      <c r="S173" s="91"/>
      <c r="T173" s="91"/>
      <c r="U173" s="91"/>
      <c r="V173" s="91"/>
      <c r="W173" s="91"/>
      <c r="X173" s="91"/>
      <c r="Y173" s="93"/>
      <c r="Z173" s="91"/>
      <c r="AA173" s="91"/>
      <c r="AB173" s="91"/>
      <c r="AC173" s="91"/>
      <c r="AD173" s="94"/>
      <c r="AE173" s="89"/>
      <c r="AF173" s="89"/>
      <c r="AG173" s="89"/>
      <c r="AH173" s="89"/>
      <c r="AI173" s="89"/>
      <c r="AJ173" s="89"/>
      <c r="AK173" s="89"/>
      <c r="AL173" s="89"/>
      <c r="AM173" s="89"/>
      <c r="AN173" s="89"/>
      <c r="AO173" s="89"/>
      <c r="AP173" s="95"/>
      <c r="AQ173" s="95"/>
      <c r="AR173" s="95"/>
      <c r="AS173" s="89"/>
      <c r="AT173" s="89"/>
      <c r="AU173" s="89"/>
      <c r="AV173" s="89"/>
      <c r="AW173" s="89"/>
      <c r="AX173" s="89"/>
      <c r="AY173" s="89"/>
      <c r="AZ173" s="89"/>
      <c r="BA173" s="89"/>
      <c r="BB173" s="89"/>
      <c r="BC173" s="89"/>
      <c r="BD173" s="89"/>
      <c r="BE173" s="89"/>
      <c r="BF173" s="89"/>
      <c r="BG173" s="89"/>
      <c r="BH173" s="89"/>
      <c r="BI173" s="89"/>
      <c r="BJ173" s="89"/>
      <c r="BK173" s="89"/>
      <c r="BL173" s="89"/>
      <c r="BM173" s="89"/>
      <c r="BN173" s="89"/>
      <c r="BO173" s="89"/>
      <c r="BP173" s="89"/>
      <c r="BQ173" s="89"/>
      <c r="BR173" s="89"/>
      <c r="BS173" s="89"/>
      <c r="BT173" s="89"/>
      <c r="BU173" s="89"/>
      <c r="BV173" s="89"/>
      <c r="BW173" s="89"/>
      <c r="BX173" s="89"/>
      <c r="BY173" s="89"/>
      <c r="BZ173" s="89"/>
      <c r="CA173" s="89"/>
      <c r="CB173" s="89"/>
      <c r="CC173" s="89"/>
      <c r="CD173" s="89"/>
      <c r="CE173" s="89"/>
      <c r="CF173" s="89"/>
      <c r="CG173" s="89"/>
      <c r="CH173" s="89"/>
      <c r="CI173" s="89"/>
      <c r="CJ173" s="89"/>
      <c r="CK173" s="89"/>
      <c r="CL173" s="89"/>
      <c r="CM173" s="89"/>
      <c r="CN173" s="89"/>
      <c r="CO173" s="89"/>
      <c r="CP173" s="89"/>
      <c r="CQ173" s="89"/>
      <c r="CR173" s="89"/>
      <c r="CS173" s="89"/>
      <c r="CT173" s="89"/>
      <c r="CU173" s="89"/>
      <c r="CV173" s="89"/>
      <c r="CW173" s="89"/>
      <c r="CX173" s="89"/>
      <c r="CY173" s="89"/>
      <c r="CZ173" s="89"/>
      <c r="DA173" s="89"/>
      <c r="DB173" s="89"/>
      <c r="DC173" s="89"/>
      <c r="DD173" s="89"/>
      <c r="DE173" s="89"/>
      <c r="DF173" s="89"/>
      <c r="DG173" s="89"/>
      <c r="DH173" s="89"/>
      <c r="DI173" s="89"/>
      <c r="DJ173" s="89"/>
      <c r="DK173" s="89"/>
      <c r="DL173" s="89"/>
      <c r="DM173" s="89"/>
      <c r="DN173" s="89"/>
      <c r="DO173" s="89"/>
      <c r="DP173" s="89"/>
      <c r="DQ173" s="89"/>
      <c r="DR173" s="89"/>
      <c r="DS173" s="89"/>
      <c r="DT173" s="89"/>
      <c r="DU173" s="89"/>
      <c r="DV173" s="89"/>
      <c r="DW173" s="89"/>
      <c r="DX173" s="89"/>
      <c r="DY173" s="89"/>
      <c r="DZ173" s="89"/>
      <c r="EA173" s="89"/>
      <c r="EB173" s="89"/>
      <c r="EC173" s="89"/>
      <c r="ED173" s="89"/>
      <c r="EE173" s="89"/>
      <c r="EF173" s="89"/>
      <c r="EG173" s="89"/>
      <c r="EH173" s="89"/>
      <c r="EI173" s="89"/>
      <c r="EJ173" s="89"/>
      <c r="EK173" s="89"/>
      <c r="EL173" s="89"/>
      <c r="EM173" s="89"/>
      <c r="EN173" s="89"/>
      <c r="EO173" s="89"/>
      <c r="EP173" s="89"/>
      <c r="EQ173" s="89"/>
      <c r="ER173" s="89"/>
      <c r="ES173" s="89"/>
      <c r="ET173" s="89"/>
      <c r="EU173" s="89"/>
      <c r="EV173" s="89"/>
      <c r="EW173" s="89"/>
      <c r="EX173" s="89"/>
      <c r="EY173" s="89"/>
      <c r="EZ173" s="89"/>
      <c r="FA173" s="89"/>
      <c r="FB173" s="89"/>
      <c r="FC173" s="89"/>
      <c r="FD173" s="89"/>
      <c r="FE173" s="89"/>
      <c r="FF173" s="89"/>
      <c r="FG173" s="89"/>
      <c r="FH173" s="89"/>
      <c r="FI173" s="89"/>
      <c r="FJ173" s="89"/>
      <c r="FK173" s="89"/>
      <c r="FL173" s="89"/>
      <c r="FM173" s="89"/>
      <c r="FN173" s="89"/>
      <c r="FO173" s="89"/>
      <c r="FP173" s="89"/>
      <c r="FQ173" s="89"/>
      <c r="FR173" s="89"/>
      <c r="FS173" s="89"/>
      <c r="FT173" s="89"/>
      <c r="FU173" s="89"/>
      <c r="FV173" s="89"/>
      <c r="FW173" s="89"/>
      <c r="FX173" s="89"/>
      <c r="FY173" s="89"/>
      <c r="FZ173" s="89"/>
      <c r="GA173" s="89"/>
      <c r="GB173" s="89"/>
      <c r="GC173" s="89"/>
      <c r="GD173" s="89"/>
      <c r="GE173" s="89"/>
      <c r="GF173" s="89"/>
      <c r="GG173" s="89"/>
      <c r="GH173" s="89"/>
      <c r="GI173" s="89"/>
      <c r="GJ173" s="89"/>
      <c r="GK173" s="89"/>
      <c r="GL173" s="89"/>
      <c r="GM173" s="89"/>
      <c r="GN173" s="89"/>
      <c r="GO173" s="89"/>
      <c r="GP173" s="89"/>
      <c r="GQ173" s="89"/>
      <c r="GR173" s="89"/>
      <c r="GS173" s="89"/>
      <c r="GT173" s="89"/>
      <c r="GU173" s="89"/>
      <c r="GV173" s="89"/>
      <c r="GW173" s="89"/>
      <c r="GX173" s="89"/>
      <c r="GY173" s="89"/>
      <c r="GZ173" s="89"/>
      <c r="HA173" s="89"/>
      <c r="HB173" s="89"/>
      <c r="HC173" s="89"/>
      <c r="HD173" s="89"/>
      <c r="HE173" s="89"/>
      <c r="HF173" s="89"/>
      <c r="HG173" s="89"/>
      <c r="HH173" s="89"/>
      <c r="HI173" s="89"/>
      <c r="HJ173" s="89"/>
      <c r="HK173" s="89"/>
      <c r="HL173" s="89"/>
      <c r="HM173" s="89"/>
      <c r="HN173" s="89"/>
      <c r="HO173" s="89"/>
      <c r="HP173" s="89"/>
      <c r="HQ173" s="89"/>
      <c r="HR173" s="89"/>
      <c r="HS173" s="89"/>
      <c r="HT173" s="89"/>
      <c r="HU173" s="89"/>
      <c r="HV173" s="89"/>
      <c r="HW173" s="89"/>
      <c r="HX173" s="89"/>
      <c r="HY173" s="89"/>
      <c r="HZ173" s="89"/>
      <c r="IA173" s="89"/>
      <c r="IB173" s="89"/>
      <c r="IC173" s="89"/>
      <c r="ID173" s="89"/>
      <c r="IE173" s="89"/>
      <c r="IF173" s="89"/>
      <c r="IG173" s="89"/>
      <c r="IH173" s="89"/>
      <c r="II173" s="89"/>
      <c r="IJ173" s="89"/>
      <c r="IK173" s="89"/>
      <c r="IL173" s="89"/>
      <c r="IM173" s="89"/>
      <c r="IN173" s="89"/>
      <c r="IO173" s="89"/>
      <c r="IP173" s="89"/>
      <c r="IQ173" s="89"/>
      <c r="IR173" s="89"/>
      <c r="IS173" s="89"/>
      <c r="IT173" s="89"/>
      <c r="IU173" s="89"/>
      <c r="IV173" s="89"/>
      <c r="IW173" s="21"/>
      <c r="IX173" s="21"/>
      <c r="IY173" s="21"/>
      <c r="IZ173" s="21"/>
      <c r="JA173" s="21"/>
    </row>
    <row r="174" ht="13.8" customHeight="1" spans="1:261" s="190" customFormat="1" x14ac:dyDescent="0.25">
      <c r="A174" s="89"/>
      <c r="B174" s="90"/>
      <c r="C174" s="91"/>
      <c r="D174" s="89"/>
      <c r="E174" s="92"/>
      <c r="F174" s="91"/>
      <c r="G174" s="91"/>
      <c r="H174" s="91"/>
      <c r="I174" s="91"/>
      <c r="J174" s="91"/>
      <c r="K174" s="91"/>
      <c r="L174" s="91"/>
      <c r="M174" s="92"/>
      <c r="N174" s="91"/>
      <c r="O174" s="92"/>
      <c r="P174" s="92"/>
      <c r="Q174" s="91"/>
      <c r="R174" s="91"/>
      <c r="S174" s="91"/>
      <c r="T174" s="91"/>
      <c r="U174" s="91"/>
      <c r="V174" s="91"/>
      <c r="W174" s="91"/>
      <c r="X174" s="91"/>
      <c r="Y174" s="93"/>
      <c r="Z174" s="91"/>
      <c r="AA174" s="91"/>
      <c r="AB174" s="91"/>
      <c r="AC174" s="91"/>
      <c r="AD174" s="94"/>
      <c r="AE174" s="89"/>
      <c r="AF174" s="89"/>
      <c r="AG174" s="89"/>
      <c r="AH174" s="89"/>
      <c r="AI174" s="89"/>
      <c r="AJ174" s="89"/>
      <c r="AK174" s="89"/>
      <c r="AL174" s="89"/>
      <c r="AM174" s="89"/>
      <c r="AN174" s="89"/>
      <c r="AO174" s="89"/>
      <c r="AP174" s="95"/>
      <c r="AQ174" s="95"/>
      <c r="AR174" s="95"/>
      <c r="AS174" s="89"/>
      <c r="AT174" s="89"/>
      <c r="AU174" s="89"/>
      <c r="AV174" s="89"/>
      <c r="AW174" s="89"/>
      <c r="AX174" s="89"/>
      <c r="AY174" s="89"/>
      <c r="AZ174" s="89"/>
      <c r="BA174" s="89"/>
      <c r="BB174" s="89"/>
      <c r="BC174" s="89"/>
      <c r="BD174" s="89"/>
      <c r="BE174" s="89"/>
      <c r="BF174" s="89"/>
      <c r="BG174" s="89"/>
      <c r="BH174" s="89"/>
      <c r="BI174" s="89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89"/>
      <c r="BY174" s="89"/>
      <c r="BZ174" s="89"/>
      <c r="CA174" s="89"/>
      <c r="CB174" s="89"/>
      <c r="CC174" s="89"/>
      <c r="CD174" s="89"/>
      <c r="CE174" s="89"/>
      <c r="CF174" s="89"/>
      <c r="CG174" s="89"/>
      <c r="CH174" s="89"/>
      <c r="CI174" s="89"/>
      <c r="CJ174" s="89"/>
      <c r="CK174" s="89"/>
      <c r="CL174" s="89"/>
      <c r="CM174" s="89"/>
      <c r="CN174" s="89"/>
      <c r="CO174" s="89"/>
      <c r="CP174" s="89"/>
      <c r="CQ174" s="89"/>
      <c r="CR174" s="89"/>
      <c r="CS174" s="89"/>
      <c r="CT174" s="89"/>
      <c r="CU174" s="89"/>
      <c r="CV174" s="89"/>
      <c r="CW174" s="89"/>
      <c r="CX174" s="89"/>
      <c r="CY174" s="89"/>
      <c r="CZ174" s="89"/>
      <c r="DA174" s="89"/>
      <c r="DB174" s="89"/>
      <c r="DC174" s="89"/>
      <c r="DD174" s="89"/>
      <c r="DE174" s="89"/>
      <c r="DF174" s="89"/>
      <c r="DG174" s="89"/>
      <c r="DH174" s="89"/>
      <c r="DI174" s="89"/>
      <c r="DJ174" s="89"/>
      <c r="DK174" s="89"/>
      <c r="DL174" s="89"/>
      <c r="DM174" s="89"/>
      <c r="DN174" s="89"/>
      <c r="DO174" s="89"/>
      <c r="DP174" s="89"/>
      <c r="DQ174" s="89"/>
      <c r="DR174" s="89"/>
      <c r="DS174" s="89"/>
      <c r="DT174" s="89"/>
      <c r="DU174" s="89"/>
      <c r="DV174" s="89"/>
      <c r="DW174" s="89"/>
      <c r="DX174" s="89"/>
      <c r="DY174" s="89"/>
      <c r="DZ174" s="89"/>
      <c r="EA174" s="89"/>
      <c r="EB174" s="89"/>
      <c r="EC174" s="89"/>
      <c r="ED174" s="89"/>
      <c r="EE174" s="89"/>
      <c r="EF174" s="89"/>
      <c r="EG174" s="89"/>
      <c r="EH174" s="89"/>
      <c r="EI174" s="89"/>
      <c r="EJ174" s="89"/>
      <c r="EK174" s="89"/>
      <c r="EL174" s="89"/>
      <c r="EM174" s="89"/>
      <c r="EN174" s="89"/>
      <c r="EO174" s="89"/>
      <c r="EP174" s="89"/>
      <c r="EQ174" s="89"/>
      <c r="ER174" s="89"/>
      <c r="ES174" s="89"/>
      <c r="ET174" s="89"/>
      <c r="EU174" s="89"/>
      <c r="EV174" s="89"/>
      <c r="EW174" s="89"/>
      <c r="EX174" s="89"/>
      <c r="EY174" s="89"/>
      <c r="EZ174" s="89"/>
      <c r="FA174" s="89"/>
      <c r="FB174" s="89"/>
      <c r="FC174" s="89"/>
      <c r="FD174" s="89"/>
      <c r="FE174" s="89"/>
      <c r="FF174" s="89"/>
      <c r="FG174" s="89"/>
      <c r="FH174" s="89"/>
      <c r="FI174" s="89"/>
      <c r="FJ174" s="89"/>
      <c r="FK174" s="89"/>
      <c r="FL174" s="89"/>
      <c r="FM174" s="89"/>
      <c r="FN174" s="89"/>
      <c r="FO174" s="89"/>
      <c r="FP174" s="89"/>
      <c r="FQ174" s="89"/>
      <c r="FR174" s="89"/>
      <c r="FS174" s="89"/>
      <c r="FT174" s="89"/>
      <c r="FU174" s="89"/>
      <c r="FV174" s="89"/>
      <c r="FW174" s="89"/>
      <c r="FX174" s="89"/>
      <c r="FY174" s="89"/>
      <c r="FZ174" s="89"/>
      <c r="GA174" s="89"/>
      <c r="GB174" s="89"/>
      <c r="GC174" s="89"/>
      <c r="GD174" s="89"/>
      <c r="GE174" s="89"/>
      <c r="GF174" s="89"/>
      <c r="GG174" s="89"/>
      <c r="GH174" s="89"/>
      <c r="GI174" s="89"/>
      <c r="GJ174" s="89"/>
      <c r="GK174" s="89"/>
      <c r="GL174" s="89"/>
      <c r="GM174" s="89"/>
      <c r="GN174" s="89"/>
      <c r="GO174" s="89"/>
      <c r="GP174" s="89"/>
      <c r="GQ174" s="89"/>
      <c r="GR174" s="89"/>
      <c r="GS174" s="89"/>
      <c r="GT174" s="89"/>
      <c r="GU174" s="89"/>
      <c r="GV174" s="89"/>
      <c r="GW174" s="89"/>
      <c r="GX174" s="89"/>
      <c r="GY174" s="89"/>
      <c r="GZ174" s="89"/>
      <c r="HA174" s="89"/>
      <c r="HB174" s="89"/>
      <c r="HC174" s="89"/>
      <c r="HD174" s="89"/>
      <c r="HE174" s="89"/>
      <c r="HF174" s="89"/>
      <c r="HG174" s="89"/>
      <c r="HH174" s="89"/>
      <c r="HI174" s="89"/>
      <c r="HJ174" s="89"/>
      <c r="HK174" s="89"/>
      <c r="HL174" s="89"/>
      <c r="HM174" s="89"/>
      <c r="HN174" s="89"/>
      <c r="HO174" s="89"/>
      <c r="HP174" s="89"/>
      <c r="HQ174" s="89"/>
      <c r="HR174" s="89"/>
      <c r="HS174" s="89"/>
      <c r="HT174" s="89"/>
      <c r="HU174" s="89"/>
      <c r="HV174" s="89"/>
      <c r="HW174" s="89"/>
      <c r="HX174" s="89"/>
      <c r="HY174" s="89"/>
      <c r="HZ174" s="89"/>
      <c r="IA174" s="89"/>
      <c r="IB174" s="89"/>
      <c r="IC174" s="89"/>
      <c r="ID174" s="89"/>
      <c r="IE174" s="89"/>
      <c r="IF174" s="89"/>
      <c r="IG174" s="89"/>
      <c r="IH174" s="89"/>
      <c r="II174" s="89"/>
      <c r="IJ174" s="89"/>
      <c r="IK174" s="89"/>
      <c r="IL174" s="89"/>
      <c r="IM174" s="89"/>
      <c r="IN174" s="89"/>
      <c r="IO174" s="89"/>
      <c r="IP174" s="89"/>
      <c r="IQ174" s="89"/>
      <c r="IR174" s="89"/>
      <c r="IS174" s="89"/>
      <c r="IT174" s="89"/>
      <c r="IU174" s="89"/>
      <c r="IV174" s="89"/>
      <c r="IW174" s="21"/>
      <c r="IX174" s="21"/>
      <c r="IY174" s="21"/>
      <c r="IZ174" s="21"/>
      <c r="JA174" s="21"/>
    </row>
    <row r="175" ht="13.8" customHeight="1" spans="1:261" s="190" customFormat="1" x14ac:dyDescent="0.25">
      <c r="A175" s="89"/>
      <c r="B175" s="90"/>
      <c r="C175" s="91"/>
      <c r="D175" s="89"/>
      <c r="E175" s="92"/>
      <c r="F175" s="91"/>
      <c r="G175" s="91"/>
      <c r="H175" s="91"/>
      <c r="I175" s="91"/>
      <c r="J175" s="91"/>
      <c r="K175" s="91"/>
      <c r="L175" s="91"/>
      <c r="M175" s="92"/>
      <c r="N175" s="91"/>
      <c r="O175" s="92"/>
      <c r="P175" s="92"/>
      <c r="Q175" s="91"/>
      <c r="R175" s="91"/>
      <c r="S175" s="91"/>
      <c r="T175" s="91"/>
      <c r="U175" s="91"/>
      <c r="V175" s="91"/>
      <c r="W175" s="91"/>
      <c r="X175" s="91"/>
      <c r="Y175" s="93"/>
      <c r="Z175" s="91"/>
      <c r="AA175" s="91"/>
      <c r="AB175" s="91"/>
      <c r="AC175" s="91"/>
      <c r="AD175" s="94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  <c r="AO175" s="89"/>
      <c r="AP175" s="95"/>
      <c r="AQ175" s="95"/>
      <c r="AR175" s="95"/>
      <c r="AS175" s="89"/>
      <c r="AT175" s="89"/>
      <c r="AU175" s="89"/>
      <c r="AV175" s="89"/>
      <c r="AW175" s="89"/>
      <c r="AX175" s="89"/>
      <c r="AY175" s="89"/>
      <c r="AZ175" s="89"/>
      <c r="BA175" s="89"/>
      <c r="BB175" s="89"/>
      <c r="BC175" s="89"/>
      <c r="BD175" s="89"/>
      <c r="BE175" s="89"/>
      <c r="BF175" s="89"/>
      <c r="BG175" s="89"/>
      <c r="BH175" s="89"/>
      <c r="BI175" s="89"/>
      <c r="BJ175" s="89"/>
      <c r="BK175" s="89"/>
      <c r="BL175" s="89"/>
      <c r="BM175" s="89"/>
      <c r="BN175" s="89"/>
      <c r="BO175" s="89"/>
      <c r="BP175" s="89"/>
      <c r="BQ175" s="89"/>
      <c r="BR175" s="89"/>
      <c r="BS175" s="89"/>
      <c r="BT175" s="89"/>
      <c r="BU175" s="89"/>
      <c r="BV175" s="89"/>
      <c r="BW175" s="89"/>
      <c r="BX175" s="89"/>
      <c r="BY175" s="89"/>
      <c r="BZ175" s="89"/>
      <c r="CA175" s="89"/>
      <c r="CB175" s="89"/>
      <c r="CC175" s="89"/>
      <c r="CD175" s="89"/>
      <c r="CE175" s="89"/>
      <c r="CF175" s="89"/>
      <c r="CG175" s="89"/>
      <c r="CH175" s="89"/>
      <c r="CI175" s="89"/>
      <c r="CJ175" s="89"/>
      <c r="CK175" s="89"/>
      <c r="CL175" s="89"/>
      <c r="CM175" s="89"/>
      <c r="CN175" s="89"/>
      <c r="CO175" s="89"/>
      <c r="CP175" s="89"/>
      <c r="CQ175" s="89"/>
      <c r="CR175" s="89"/>
      <c r="CS175" s="89"/>
      <c r="CT175" s="89"/>
      <c r="CU175" s="89"/>
      <c r="CV175" s="89"/>
      <c r="CW175" s="89"/>
      <c r="CX175" s="89"/>
      <c r="CY175" s="89"/>
      <c r="CZ175" s="89"/>
      <c r="DA175" s="89"/>
      <c r="DB175" s="89"/>
      <c r="DC175" s="89"/>
      <c r="DD175" s="89"/>
      <c r="DE175" s="89"/>
      <c r="DF175" s="89"/>
      <c r="DG175" s="89"/>
      <c r="DH175" s="89"/>
      <c r="DI175" s="89"/>
      <c r="DJ175" s="89"/>
      <c r="DK175" s="89"/>
      <c r="DL175" s="89"/>
      <c r="DM175" s="89"/>
      <c r="DN175" s="89"/>
      <c r="DO175" s="89"/>
      <c r="DP175" s="89"/>
      <c r="DQ175" s="89"/>
      <c r="DR175" s="89"/>
      <c r="DS175" s="89"/>
      <c r="DT175" s="89"/>
      <c r="DU175" s="89"/>
      <c r="DV175" s="89"/>
      <c r="DW175" s="89"/>
      <c r="DX175" s="89"/>
      <c r="DY175" s="89"/>
      <c r="DZ175" s="89"/>
      <c r="EA175" s="89"/>
      <c r="EB175" s="89"/>
      <c r="EC175" s="89"/>
      <c r="ED175" s="89"/>
      <c r="EE175" s="89"/>
      <c r="EF175" s="89"/>
      <c r="EG175" s="89"/>
      <c r="EH175" s="89"/>
      <c r="EI175" s="89"/>
      <c r="EJ175" s="89"/>
      <c r="EK175" s="89"/>
      <c r="EL175" s="89"/>
      <c r="EM175" s="89"/>
      <c r="EN175" s="89"/>
      <c r="EO175" s="89"/>
      <c r="EP175" s="89"/>
      <c r="EQ175" s="89"/>
      <c r="ER175" s="89"/>
      <c r="ES175" s="89"/>
      <c r="ET175" s="89"/>
      <c r="EU175" s="89"/>
      <c r="EV175" s="89"/>
      <c r="EW175" s="89"/>
      <c r="EX175" s="89"/>
      <c r="EY175" s="89"/>
      <c r="EZ175" s="89"/>
      <c r="FA175" s="89"/>
      <c r="FB175" s="89"/>
      <c r="FC175" s="89"/>
      <c r="FD175" s="89"/>
      <c r="FE175" s="89"/>
      <c r="FF175" s="89"/>
      <c r="FG175" s="89"/>
      <c r="FH175" s="89"/>
      <c r="FI175" s="89"/>
      <c r="FJ175" s="89"/>
      <c r="FK175" s="89"/>
      <c r="FL175" s="89"/>
      <c r="FM175" s="89"/>
      <c r="FN175" s="89"/>
      <c r="FO175" s="89"/>
      <c r="FP175" s="89"/>
      <c r="FQ175" s="89"/>
      <c r="FR175" s="89"/>
      <c r="FS175" s="89"/>
      <c r="FT175" s="89"/>
      <c r="FU175" s="89"/>
      <c r="FV175" s="89"/>
      <c r="FW175" s="89"/>
      <c r="FX175" s="89"/>
      <c r="FY175" s="89"/>
      <c r="FZ175" s="89"/>
      <c r="GA175" s="89"/>
      <c r="GB175" s="89"/>
      <c r="GC175" s="89"/>
      <c r="GD175" s="89"/>
      <c r="GE175" s="89"/>
      <c r="GF175" s="89"/>
      <c r="GG175" s="89"/>
      <c r="GH175" s="89"/>
      <c r="GI175" s="89"/>
      <c r="GJ175" s="89"/>
      <c r="GK175" s="89"/>
      <c r="GL175" s="89"/>
      <c r="GM175" s="89"/>
      <c r="GN175" s="89"/>
      <c r="GO175" s="89"/>
      <c r="GP175" s="89"/>
      <c r="GQ175" s="89"/>
      <c r="GR175" s="89"/>
      <c r="GS175" s="89"/>
      <c r="GT175" s="89"/>
      <c r="GU175" s="89"/>
      <c r="GV175" s="89"/>
      <c r="GW175" s="89"/>
      <c r="GX175" s="89"/>
      <c r="GY175" s="89"/>
      <c r="GZ175" s="89"/>
      <c r="HA175" s="89"/>
      <c r="HB175" s="89"/>
      <c r="HC175" s="89"/>
      <c r="HD175" s="89"/>
      <c r="HE175" s="89"/>
      <c r="HF175" s="89"/>
      <c r="HG175" s="89"/>
      <c r="HH175" s="89"/>
      <c r="HI175" s="89"/>
      <c r="HJ175" s="89"/>
      <c r="HK175" s="89"/>
      <c r="HL175" s="89"/>
      <c r="HM175" s="89"/>
      <c r="HN175" s="89"/>
      <c r="HO175" s="89"/>
      <c r="HP175" s="89"/>
      <c r="HQ175" s="89"/>
      <c r="HR175" s="89"/>
      <c r="HS175" s="89"/>
      <c r="HT175" s="89"/>
      <c r="HU175" s="89"/>
      <c r="HV175" s="89"/>
      <c r="HW175" s="89"/>
      <c r="HX175" s="89"/>
      <c r="HY175" s="89"/>
      <c r="HZ175" s="89"/>
      <c r="IA175" s="89"/>
      <c r="IB175" s="89"/>
      <c r="IC175" s="89"/>
      <c r="ID175" s="89"/>
      <c r="IE175" s="89"/>
      <c r="IF175" s="89"/>
      <c r="IG175" s="89"/>
      <c r="IH175" s="89"/>
      <c r="II175" s="89"/>
      <c r="IJ175" s="89"/>
      <c r="IK175" s="89"/>
      <c r="IL175" s="89"/>
      <c r="IM175" s="89"/>
      <c r="IN175" s="89"/>
      <c r="IO175" s="89"/>
      <c r="IP175" s="89"/>
      <c r="IQ175" s="89"/>
      <c r="IR175" s="89"/>
      <c r="IS175" s="89"/>
      <c r="IT175" s="89"/>
      <c r="IU175" s="89"/>
      <c r="IV175" s="89"/>
      <c r="IW175" s="21"/>
      <c r="IX175" s="21"/>
      <c r="IY175" s="21"/>
      <c r="IZ175" s="21"/>
      <c r="JA175" s="21"/>
    </row>
    <row r="176" ht="13.8" customHeight="1" spans="1:261" s="190" customFormat="1" x14ac:dyDescent="0.25">
      <c r="A176" s="89"/>
      <c r="B176" s="90"/>
      <c r="C176" s="91"/>
      <c r="D176" s="89"/>
      <c r="E176" s="92"/>
      <c r="F176" s="91"/>
      <c r="G176" s="91"/>
      <c r="H176" s="91"/>
      <c r="I176" s="91"/>
      <c r="J176" s="91"/>
      <c r="K176" s="91"/>
      <c r="L176" s="91"/>
      <c r="M176" s="92"/>
      <c r="N176" s="91"/>
      <c r="O176" s="92"/>
      <c r="P176" s="92"/>
      <c r="Q176" s="91"/>
      <c r="R176" s="91"/>
      <c r="S176" s="91"/>
      <c r="T176" s="91"/>
      <c r="U176" s="91"/>
      <c r="V176" s="91"/>
      <c r="W176" s="91"/>
      <c r="X176" s="91"/>
      <c r="Y176" s="93"/>
      <c r="Z176" s="91"/>
      <c r="AA176" s="91"/>
      <c r="AB176" s="91"/>
      <c r="AC176" s="91"/>
      <c r="AD176" s="94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95"/>
      <c r="AQ176" s="95"/>
      <c r="AR176" s="95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89"/>
      <c r="BQ176" s="89"/>
      <c r="BR176" s="89"/>
      <c r="BS176" s="89"/>
      <c r="BT176" s="89"/>
      <c r="BU176" s="89"/>
      <c r="BV176" s="89"/>
      <c r="BW176" s="89"/>
      <c r="BX176" s="89"/>
      <c r="BY176" s="89"/>
      <c r="BZ176" s="89"/>
      <c r="CA176" s="89"/>
      <c r="CB176" s="89"/>
      <c r="CC176" s="89"/>
      <c r="CD176" s="89"/>
      <c r="CE176" s="89"/>
      <c r="CF176" s="89"/>
      <c r="CG176" s="89"/>
      <c r="CH176" s="89"/>
      <c r="CI176" s="89"/>
      <c r="CJ176" s="89"/>
      <c r="CK176" s="89"/>
      <c r="CL176" s="89"/>
      <c r="CM176" s="89"/>
      <c r="CN176" s="89"/>
      <c r="CO176" s="89"/>
      <c r="CP176" s="89"/>
      <c r="CQ176" s="89"/>
      <c r="CR176" s="89"/>
      <c r="CS176" s="89"/>
      <c r="CT176" s="89"/>
      <c r="CU176" s="89"/>
      <c r="CV176" s="89"/>
      <c r="CW176" s="89"/>
      <c r="CX176" s="89"/>
      <c r="CY176" s="89"/>
      <c r="CZ176" s="89"/>
      <c r="DA176" s="89"/>
      <c r="DB176" s="89"/>
      <c r="DC176" s="89"/>
      <c r="DD176" s="89"/>
      <c r="DE176" s="89"/>
      <c r="DF176" s="89"/>
      <c r="DG176" s="89"/>
      <c r="DH176" s="89"/>
      <c r="DI176" s="89"/>
      <c r="DJ176" s="89"/>
      <c r="DK176" s="89"/>
      <c r="DL176" s="89"/>
      <c r="DM176" s="89"/>
      <c r="DN176" s="89"/>
      <c r="DO176" s="89"/>
      <c r="DP176" s="89"/>
      <c r="DQ176" s="89"/>
      <c r="DR176" s="89"/>
      <c r="DS176" s="89"/>
      <c r="DT176" s="89"/>
      <c r="DU176" s="89"/>
      <c r="DV176" s="89"/>
      <c r="DW176" s="89"/>
      <c r="DX176" s="89"/>
      <c r="DY176" s="89"/>
      <c r="DZ176" s="89"/>
      <c r="EA176" s="89"/>
      <c r="EB176" s="89"/>
      <c r="EC176" s="89"/>
      <c r="ED176" s="89"/>
      <c r="EE176" s="89"/>
      <c r="EF176" s="89"/>
      <c r="EG176" s="89"/>
      <c r="EH176" s="89"/>
      <c r="EI176" s="89"/>
      <c r="EJ176" s="89"/>
      <c r="EK176" s="89"/>
      <c r="EL176" s="89"/>
      <c r="EM176" s="89"/>
      <c r="EN176" s="89"/>
      <c r="EO176" s="89"/>
      <c r="EP176" s="89"/>
      <c r="EQ176" s="89"/>
      <c r="ER176" s="89"/>
      <c r="ES176" s="89"/>
      <c r="ET176" s="89"/>
      <c r="EU176" s="89"/>
      <c r="EV176" s="89"/>
      <c r="EW176" s="89"/>
      <c r="EX176" s="89"/>
      <c r="EY176" s="89"/>
      <c r="EZ176" s="89"/>
      <c r="FA176" s="89"/>
      <c r="FB176" s="89"/>
      <c r="FC176" s="89"/>
      <c r="FD176" s="89"/>
      <c r="FE176" s="89"/>
      <c r="FF176" s="89"/>
      <c r="FG176" s="89"/>
      <c r="FH176" s="89"/>
      <c r="FI176" s="89"/>
      <c r="FJ176" s="89"/>
      <c r="FK176" s="89"/>
      <c r="FL176" s="89"/>
      <c r="FM176" s="89"/>
      <c r="FN176" s="89"/>
      <c r="FO176" s="89"/>
      <c r="FP176" s="89"/>
      <c r="FQ176" s="89"/>
      <c r="FR176" s="89"/>
      <c r="FS176" s="89"/>
      <c r="FT176" s="89"/>
      <c r="FU176" s="89"/>
      <c r="FV176" s="89"/>
      <c r="FW176" s="89"/>
      <c r="FX176" s="89"/>
      <c r="FY176" s="89"/>
      <c r="FZ176" s="89"/>
      <c r="GA176" s="89"/>
      <c r="GB176" s="89"/>
      <c r="GC176" s="89"/>
      <c r="GD176" s="89"/>
      <c r="GE176" s="89"/>
      <c r="GF176" s="89"/>
      <c r="GG176" s="89"/>
      <c r="GH176" s="89"/>
      <c r="GI176" s="89"/>
      <c r="GJ176" s="89"/>
      <c r="GK176" s="89"/>
      <c r="GL176" s="89"/>
      <c r="GM176" s="89"/>
      <c r="GN176" s="89"/>
      <c r="GO176" s="89"/>
      <c r="GP176" s="89"/>
      <c r="GQ176" s="89"/>
      <c r="GR176" s="89"/>
      <c r="GS176" s="89"/>
      <c r="GT176" s="89"/>
      <c r="GU176" s="89"/>
      <c r="GV176" s="89"/>
      <c r="GW176" s="89"/>
      <c r="GX176" s="89"/>
      <c r="GY176" s="89"/>
      <c r="GZ176" s="89"/>
      <c r="HA176" s="89"/>
      <c r="HB176" s="89"/>
      <c r="HC176" s="89"/>
      <c r="HD176" s="89"/>
      <c r="HE176" s="89"/>
      <c r="HF176" s="89"/>
      <c r="HG176" s="89"/>
      <c r="HH176" s="89"/>
      <c r="HI176" s="89"/>
      <c r="HJ176" s="89"/>
      <c r="HK176" s="89"/>
      <c r="HL176" s="89"/>
      <c r="HM176" s="89"/>
      <c r="HN176" s="89"/>
      <c r="HO176" s="89"/>
      <c r="HP176" s="89"/>
      <c r="HQ176" s="89"/>
      <c r="HR176" s="89"/>
      <c r="HS176" s="89"/>
      <c r="HT176" s="89"/>
      <c r="HU176" s="89"/>
      <c r="HV176" s="89"/>
      <c r="HW176" s="89"/>
      <c r="HX176" s="89"/>
      <c r="HY176" s="89"/>
      <c r="HZ176" s="89"/>
      <c r="IA176" s="89"/>
      <c r="IB176" s="89"/>
      <c r="IC176" s="89"/>
      <c r="ID176" s="89"/>
      <c r="IE176" s="89"/>
      <c r="IF176" s="89"/>
      <c r="IG176" s="89"/>
      <c r="IH176" s="89"/>
      <c r="II176" s="89"/>
      <c r="IJ176" s="89"/>
      <c r="IK176" s="89"/>
      <c r="IL176" s="89"/>
      <c r="IM176" s="89"/>
      <c r="IN176" s="89"/>
      <c r="IO176" s="89"/>
      <c r="IP176" s="89"/>
      <c r="IQ176" s="89"/>
      <c r="IR176" s="89"/>
      <c r="IS176" s="89"/>
      <c r="IT176" s="89"/>
      <c r="IU176" s="89"/>
      <c r="IV176" s="89"/>
      <c r="IW176" s="21"/>
      <c r="IX176" s="21"/>
      <c r="IY176" s="21"/>
      <c r="IZ176" s="21"/>
      <c r="JA176" s="21"/>
    </row>
    <row r="177" ht="13.8" customHeight="1" spans="1:261" s="191" customFormat="1" x14ac:dyDescent="0.25">
      <c r="A177" s="89"/>
      <c r="B177" s="90"/>
      <c r="C177" s="91"/>
      <c r="D177" s="89"/>
      <c r="E177" s="92"/>
      <c r="F177" s="91"/>
      <c r="G177" s="91"/>
      <c r="H177" s="91"/>
      <c r="I177" s="91"/>
      <c r="J177" s="91"/>
      <c r="K177" s="91"/>
      <c r="L177" s="91"/>
      <c r="M177" s="92"/>
      <c r="N177" s="91"/>
      <c r="O177" s="92"/>
      <c r="P177" s="92"/>
      <c r="Q177" s="91"/>
      <c r="R177" s="91"/>
      <c r="S177" s="91"/>
      <c r="T177" s="91"/>
      <c r="U177" s="91"/>
      <c r="V177" s="91"/>
      <c r="W177" s="91"/>
      <c r="X177" s="91"/>
      <c r="Y177" s="93"/>
      <c r="Z177" s="91"/>
      <c r="AA177" s="91"/>
      <c r="AB177" s="91"/>
      <c r="AC177" s="91"/>
      <c r="AD177" s="94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  <c r="AO177" s="89"/>
      <c r="AP177" s="95"/>
      <c r="AQ177" s="95"/>
      <c r="AR177" s="95"/>
      <c r="AS177" s="89"/>
      <c r="AT177" s="89"/>
      <c r="AU177" s="89"/>
      <c r="AV177" s="89"/>
      <c r="AW177" s="89"/>
      <c r="AX177" s="89"/>
      <c r="AY177" s="89"/>
      <c r="AZ177" s="89"/>
      <c r="BA177" s="89"/>
      <c r="BB177" s="89"/>
      <c r="BC177" s="89"/>
      <c r="BD177" s="89"/>
      <c r="BE177" s="89"/>
      <c r="BF177" s="89"/>
      <c r="BG177" s="89"/>
      <c r="BH177" s="89"/>
      <c r="BI177" s="89"/>
      <c r="BJ177" s="89"/>
      <c r="BK177" s="89"/>
      <c r="BL177" s="89"/>
      <c r="BM177" s="89"/>
      <c r="BN177" s="89"/>
      <c r="BO177" s="89"/>
      <c r="BP177" s="89"/>
      <c r="BQ177" s="89"/>
      <c r="BR177" s="89"/>
      <c r="BS177" s="89"/>
      <c r="BT177" s="89"/>
      <c r="BU177" s="89"/>
      <c r="BV177" s="89"/>
      <c r="BW177" s="89"/>
      <c r="BX177" s="89"/>
      <c r="BY177" s="89"/>
      <c r="BZ177" s="89"/>
      <c r="CA177" s="89"/>
      <c r="CB177" s="89"/>
      <c r="CC177" s="89"/>
      <c r="CD177" s="89"/>
      <c r="CE177" s="89"/>
      <c r="CF177" s="89"/>
      <c r="CG177" s="89"/>
      <c r="CH177" s="89"/>
      <c r="CI177" s="89"/>
      <c r="CJ177" s="89"/>
      <c r="CK177" s="89"/>
      <c r="CL177" s="89"/>
      <c r="CM177" s="89"/>
      <c r="CN177" s="89"/>
      <c r="CO177" s="89"/>
      <c r="CP177" s="89"/>
      <c r="CQ177" s="89"/>
      <c r="CR177" s="89"/>
      <c r="CS177" s="89"/>
      <c r="CT177" s="89"/>
      <c r="CU177" s="89"/>
      <c r="CV177" s="89"/>
      <c r="CW177" s="89"/>
      <c r="CX177" s="89"/>
      <c r="CY177" s="89"/>
      <c r="CZ177" s="89"/>
      <c r="DA177" s="89"/>
      <c r="DB177" s="89"/>
      <c r="DC177" s="89"/>
      <c r="DD177" s="89"/>
      <c r="DE177" s="89"/>
      <c r="DF177" s="89"/>
      <c r="DG177" s="89"/>
      <c r="DH177" s="89"/>
      <c r="DI177" s="89"/>
      <c r="DJ177" s="89"/>
      <c r="DK177" s="89"/>
      <c r="DL177" s="89"/>
      <c r="DM177" s="89"/>
      <c r="DN177" s="89"/>
      <c r="DO177" s="89"/>
      <c r="DP177" s="89"/>
      <c r="DQ177" s="89"/>
      <c r="DR177" s="89"/>
      <c r="DS177" s="89"/>
      <c r="DT177" s="89"/>
      <c r="DU177" s="89"/>
      <c r="DV177" s="89"/>
      <c r="DW177" s="89"/>
      <c r="DX177" s="89"/>
      <c r="DY177" s="89"/>
      <c r="DZ177" s="89"/>
      <c r="EA177" s="89"/>
      <c r="EB177" s="89"/>
      <c r="EC177" s="89"/>
      <c r="ED177" s="89"/>
      <c r="EE177" s="89"/>
      <c r="EF177" s="89"/>
      <c r="EG177" s="89"/>
      <c r="EH177" s="89"/>
      <c r="EI177" s="89"/>
      <c r="EJ177" s="89"/>
      <c r="EK177" s="89"/>
      <c r="EL177" s="89"/>
      <c r="EM177" s="89"/>
      <c r="EN177" s="89"/>
      <c r="EO177" s="89"/>
      <c r="EP177" s="89"/>
      <c r="EQ177" s="89"/>
      <c r="ER177" s="89"/>
      <c r="ES177" s="89"/>
      <c r="ET177" s="89"/>
      <c r="EU177" s="89"/>
      <c r="EV177" s="89"/>
      <c r="EW177" s="89"/>
      <c r="EX177" s="89"/>
      <c r="EY177" s="89"/>
      <c r="EZ177" s="89"/>
      <c r="FA177" s="89"/>
      <c r="FB177" s="89"/>
      <c r="FC177" s="89"/>
      <c r="FD177" s="89"/>
      <c r="FE177" s="89"/>
      <c r="FF177" s="89"/>
      <c r="FG177" s="89"/>
      <c r="FH177" s="89"/>
      <c r="FI177" s="89"/>
      <c r="FJ177" s="89"/>
      <c r="FK177" s="89"/>
      <c r="FL177" s="89"/>
      <c r="FM177" s="89"/>
      <c r="FN177" s="89"/>
      <c r="FO177" s="89"/>
      <c r="FP177" s="89"/>
      <c r="FQ177" s="89"/>
      <c r="FR177" s="89"/>
      <c r="FS177" s="89"/>
      <c r="FT177" s="89"/>
      <c r="FU177" s="89"/>
      <c r="FV177" s="89"/>
      <c r="FW177" s="89"/>
      <c r="FX177" s="89"/>
      <c r="FY177" s="89"/>
      <c r="FZ177" s="89"/>
      <c r="GA177" s="89"/>
      <c r="GB177" s="89"/>
      <c r="GC177" s="89"/>
      <c r="GD177" s="89"/>
      <c r="GE177" s="89"/>
      <c r="GF177" s="89"/>
      <c r="GG177" s="89"/>
      <c r="GH177" s="89"/>
      <c r="GI177" s="89"/>
      <c r="GJ177" s="89"/>
      <c r="GK177" s="89"/>
      <c r="GL177" s="89"/>
      <c r="GM177" s="89"/>
      <c r="GN177" s="89"/>
      <c r="GO177" s="89"/>
      <c r="GP177" s="89"/>
      <c r="GQ177" s="89"/>
      <c r="GR177" s="89"/>
      <c r="GS177" s="89"/>
      <c r="GT177" s="89"/>
      <c r="GU177" s="89"/>
      <c r="GV177" s="89"/>
      <c r="GW177" s="89"/>
      <c r="GX177" s="89"/>
      <c r="GY177" s="89"/>
      <c r="GZ177" s="89"/>
      <c r="HA177" s="89"/>
      <c r="HB177" s="89"/>
      <c r="HC177" s="89"/>
      <c r="HD177" s="89"/>
      <c r="HE177" s="89"/>
      <c r="HF177" s="89"/>
      <c r="HG177" s="89"/>
      <c r="HH177" s="89"/>
      <c r="HI177" s="89"/>
      <c r="HJ177" s="89"/>
      <c r="HK177" s="89"/>
      <c r="HL177" s="89"/>
      <c r="HM177" s="89"/>
      <c r="HN177" s="89"/>
      <c r="HO177" s="89"/>
      <c r="HP177" s="89"/>
      <c r="HQ177" s="89"/>
      <c r="HR177" s="89"/>
      <c r="HS177" s="89"/>
      <c r="HT177" s="89"/>
      <c r="HU177" s="89"/>
      <c r="HV177" s="89"/>
      <c r="HW177" s="89"/>
      <c r="HX177" s="89"/>
      <c r="HY177" s="89"/>
      <c r="HZ177" s="89"/>
      <c r="IA177" s="89"/>
      <c r="IB177" s="89"/>
      <c r="IC177" s="89"/>
      <c r="ID177" s="89"/>
      <c r="IE177" s="89"/>
      <c r="IF177" s="89"/>
      <c r="IG177" s="89"/>
      <c r="IH177" s="89"/>
      <c r="II177" s="89"/>
      <c r="IJ177" s="89"/>
      <c r="IK177" s="89"/>
      <c r="IL177" s="89"/>
      <c r="IM177" s="89"/>
      <c r="IN177" s="89"/>
      <c r="IO177" s="89"/>
      <c r="IP177" s="89"/>
      <c r="IQ177" s="89"/>
      <c r="IR177" s="89"/>
      <c r="IS177" s="89"/>
      <c r="IT177" s="89"/>
      <c r="IU177" s="89"/>
      <c r="IV177" s="89"/>
      <c r="IW177" s="21"/>
      <c r="IX177" s="21"/>
      <c r="IY177" s="21"/>
      <c r="IZ177" s="21"/>
      <c r="JA177" s="21"/>
    </row>
    <row r="178" ht="13.8" customHeight="1" spans="1:261" s="193" customFormat="1" x14ac:dyDescent="0.25">
      <c r="A178" s="89"/>
      <c r="B178" s="90"/>
      <c r="C178" s="91"/>
      <c r="D178" s="89"/>
      <c r="E178" s="92"/>
      <c r="F178" s="91"/>
      <c r="G178" s="91"/>
      <c r="H178" s="91"/>
      <c r="I178" s="91"/>
      <c r="J178" s="91"/>
      <c r="K178" s="91"/>
      <c r="L178" s="91"/>
      <c r="M178" s="92"/>
      <c r="N178" s="91"/>
      <c r="O178" s="92"/>
      <c r="P178" s="92"/>
      <c r="Q178" s="91"/>
      <c r="R178" s="91"/>
      <c r="S178" s="91"/>
      <c r="T178" s="91"/>
      <c r="U178" s="91"/>
      <c r="V178" s="91"/>
      <c r="W178" s="91"/>
      <c r="X178" s="91"/>
      <c r="Y178" s="93"/>
      <c r="Z178" s="91"/>
      <c r="AA178" s="91"/>
      <c r="AB178" s="91"/>
      <c r="AC178" s="91"/>
      <c r="AD178" s="94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  <c r="AO178" s="89"/>
      <c r="AP178" s="95"/>
      <c r="AQ178" s="95"/>
      <c r="AR178" s="95"/>
      <c r="AS178" s="89"/>
      <c r="AT178" s="89"/>
      <c r="AU178" s="89"/>
      <c r="AV178" s="89"/>
      <c r="AW178" s="89"/>
      <c r="AX178" s="89"/>
      <c r="AY178" s="89"/>
      <c r="AZ178" s="89"/>
      <c r="BA178" s="89"/>
      <c r="BB178" s="89"/>
      <c r="BC178" s="89"/>
      <c r="BD178" s="89"/>
      <c r="BE178" s="89"/>
      <c r="BF178" s="89"/>
      <c r="BG178" s="89"/>
      <c r="BH178" s="89"/>
      <c r="BI178" s="89"/>
      <c r="BJ178" s="89"/>
      <c r="BK178" s="89"/>
      <c r="BL178" s="89"/>
      <c r="BM178" s="89"/>
      <c r="BN178" s="89"/>
      <c r="BO178" s="89"/>
      <c r="BP178" s="89"/>
      <c r="BQ178" s="89"/>
      <c r="BR178" s="89"/>
      <c r="BS178" s="89"/>
      <c r="BT178" s="89"/>
      <c r="BU178" s="89"/>
      <c r="BV178" s="89"/>
      <c r="BW178" s="89"/>
      <c r="BX178" s="89"/>
      <c r="BY178" s="89"/>
      <c r="BZ178" s="89"/>
      <c r="CA178" s="89"/>
      <c r="CB178" s="89"/>
      <c r="CC178" s="89"/>
      <c r="CD178" s="89"/>
      <c r="CE178" s="89"/>
      <c r="CF178" s="89"/>
      <c r="CG178" s="89"/>
      <c r="CH178" s="89"/>
      <c r="CI178" s="89"/>
      <c r="CJ178" s="89"/>
      <c r="CK178" s="89"/>
      <c r="CL178" s="89"/>
      <c r="CM178" s="89"/>
      <c r="CN178" s="89"/>
      <c r="CO178" s="89"/>
      <c r="CP178" s="89"/>
      <c r="CQ178" s="89"/>
      <c r="CR178" s="89"/>
      <c r="CS178" s="89"/>
      <c r="CT178" s="89"/>
      <c r="CU178" s="89"/>
      <c r="CV178" s="89"/>
      <c r="CW178" s="89"/>
      <c r="CX178" s="89"/>
      <c r="CY178" s="89"/>
      <c r="CZ178" s="89"/>
      <c r="DA178" s="89"/>
      <c r="DB178" s="89"/>
      <c r="DC178" s="89"/>
      <c r="DD178" s="89"/>
      <c r="DE178" s="89"/>
      <c r="DF178" s="89"/>
      <c r="DG178" s="89"/>
      <c r="DH178" s="89"/>
      <c r="DI178" s="89"/>
      <c r="DJ178" s="89"/>
      <c r="DK178" s="89"/>
      <c r="DL178" s="89"/>
      <c r="DM178" s="89"/>
      <c r="DN178" s="89"/>
      <c r="DO178" s="89"/>
      <c r="DP178" s="89"/>
      <c r="DQ178" s="89"/>
      <c r="DR178" s="89"/>
      <c r="DS178" s="89"/>
      <c r="DT178" s="89"/>
      <c r="DU178" s="89"/>
      <c r="DV178" s="89"/>
      <c r="DW178" s="89"/>
      <c r="DX178" s="89"/>
      <c r="DY178" s="89"/>
      <c r="DZ178" s="89"/>
      <c r="EA178" s="89"/>
      <c r="EB178" s="89"/>
      <c r="EC178" s="89"/>
      <c r="ED178" s="89"/>
      <c r="EE178" s="89"/>
      <c r="EF178" s="89"/>
      <c r="EG178" s="89"/>
      <c r="EH178" s="89"/>
      <c r="EI178" s="89"/>
      <c r="EJ178" s="89"/>
      <c r="EK178" s="89"/>
      <c r="EL178" s="89"/>
      <c r="EM178" s="89"/>
      <c r="EN178" s="89"/>
      <c r="EO178" s="89"/>
      <c r="EP178" s="89"/>
      <c r="EQ178" s="89"/>
      <c r="ER178" s="89"/>
      <c r="ES178" s="89"/>
      <c r="ET178" s="89"/>
      <c r="EU178" s="89"/>
      <c r="EV178" s="89"/>
      <c r="EW178" s="89"/>
      <c r="EX178" s="89"/>
      <c r="EY178" s="89"/>
      <c r="EZ178" s="89"/>
      <c r="FA178" s="89"/>
      <c r="FB178" s="89"/>
      <c r="FC178" s="89"/>
      <c r="FD178" s="89"/>
      <c r="FE178" s="89"/>
      <c r="FF178" s="89"/>
      <c r="FG178" s="89"/>
      <c r="FH178" s="89"/>
      <c r="FI178" s="89"/>
      <c r="FJ178" s="89"/>
      <c r="FK178" s="89"/>
      <c r="FL178" s="89"/>
      <c r="FM178" s="89"/>
      <c r="FN178" s="89"/>
      <c r="FO178" s="89"/>
      <c r="FP178" s="89"/>
      <c r="FQ178" s="89"/>
      <c r="FR178" s="89"/>
      <c r="FS178" s="89"/>
      <c r="FT178" s="89"/>
      <c r="FU178" s="89"/>
      <c r="FV178" s="89"/>
      <c r="FW178" s="89"/>
      <c r="FX178" s="89"/>
      <c r="FY178" s="89"/>
      <c r="FZ178" s="89"/>
      <c r="GA178" s="89"/>
      <c r="GB178" s="89"/>
      <c r="GC178" s="89"/>
      <c r="GD178" s="89"/>
      <c r="GE178" s="89"/>
      <c r="GF178" s="89"/>
      <c r="GG178" s="89"/>
      <c r="GH178" s="89"/>
      <c r="GI178" s="89"/>
      <c r="GJ178" s="89"/>
      <c r="GK178" s="89"/>
      <c r="GL178" s="89"/>
      <c r="GM178" s="89"/>
      <c r="GN178" s="89"/>
      <c r="GO178" s="89"/>
      <c r="GP178" s="89"/>
      <c r="GQ178" s="89"/>
      <c r="GR178" s="89"/>
      <c r="GS178" s="89"/>
      <c r="GT178" s="89"/>
      <c r="GU178" s="89"/>
      <c r="GV178" s="89"/>
      <c r="GW178" s="89"/>
      <c r="GX178" s="89"/>
      <c r="GY178" s="89"/>
      <c r="GZ178" s="89"/>
      <c r="HA178" s="89"/>
      <c r="HB178" s="89"/>
      <c r="HC178" s="89"/>
      <c r="HD178" s="89"/>
      <c r="HE178" s="89"/>
      <c r="HF178" s="89"/>
      <c r="HG178" s="89"/>
      <c r="HH178" s="89"/>
      <c r="HI178" s="89"/>
      <c r="HJ178" s="89"/>
      <c r="HK178" s="89"/>
      <c r="HL178" s="89"/>
      <c r="HM178" s="89"/>
      <c r="HN178" s="89"/>
      <c r="HO178" s="89"/>
      <c r="HP178" s="89"/>
      <c r="HQ178" s="89"/>
      <c r="HR178" s="89"/>
      <c r="HS178" s="89"/>
      <c r="HT178" s="89"/>
      <c r="HU178" s="89"/>
      <c r="HV178" s="89"/>
      <c r="HW178" s="89"/>
      <c r="HX178" s="89"/>
      <c r="HY178" s="89"/>
      <c r="HZ178" s="89"/>
      <c r="IA178" s="89"/>
      <c r="IB178" s="89"/>
      <c r="IC178" s="89"/>
      <c r="ID178" s="89"/>
      <c r="IE178" s="89"/>
      <c r="IF178" s="89"/>
      <c r="IG178" s="89"/>
      <c r="IH178" s="89"/>
      <c r="II178" s="89"/>
      <c r="IJ178" s="89"/>
      <c r="IK178" s="89"/>
      <c r="IL178" s="89"/>
      <c r="IM178" s="89"/>
      <c r="IN178" s="89"/>
      <c r="IO178" s="89"/>
      <c r="IP178" s="89"/>
      <c r="IQ178" s="89"/>
      <c r="IR178" s="89"/>
      <c r="IS178" s="89"/>
      <c r="IT178" s="89"/>
      <c r="IU178" s="89"/>
      <c r="IV178" s="89"/>
      <c r="IW178" s="21"/>
      <c r="IX178" s="21"/>
      <c r="IY178" s="21"/>
      <c r="IZ178" s="21"/>
      <c r="JA178" s="21"/>
    </row>
    <row r="179" ht="13.8" customHeight="1" spans="1:261" s="190" customFormat="1" x14ac:dyDescent="0.25">
      <c r="A179" s="89"/>
      <c r="B179" s="90"/>
      <c r="C179" s="91"/>
      <c r="D179" s="89"/>
      <c r="E179" s="92"/>
      <c r="F179" s="91"/>
      <c r="G179" s="91"/>
      <c r="H179" s="91"/>
      <c r="I179" s="91"/>
      <c r="J179" s="91"/>
      <c r="K179" s="91"/>
      <c r="L179" s="91"/>
      <c r="M179" s="92"/>
      <c r="N179" s="91"/>
      <c r="O179" s="92"/>
      <c r="P179" s="92"/>
      <c r="Q179" s="91"/>
      <c r="R179" s="91"/>
      <c r="S179" s="91"/>
      <c r="T179" s="91"/>
      <c r="U179" s="91"/>
      <c r="V179" s="91"/>
      <c r="W179" s="91"/>
      <c r="X179" s="91"/>
      <c r="Y179" s="93"/>
      <c r="Z179" s="91"/>
      <c r="AA179" s="91"/>
      <c r="AB179" s="91"/>
      <c r="AC179" s="91"/>
      <c r="AD179" s="94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  <c r="AO179" s="89"/>
      <c r="AP179" s="95"/>
      <c r="AQ179" s="95"/>
      <c r="AR179" s="95"/>
      <c r="AS179" s="89"/>
      <c r="AT179" s="89"/>
      <c r="AU179" s="89"/>
      <c r="AV179" s="89"/>
      <c r="AW179" s="89"/>
      <c r="AX179" s="89"/>
      <c r="AY179" s="89"/>
      <c r="AZ179" s="89"/>
      <c r="BA179" s="89"/>
      <c r="BB179" s="89"/>
      <c r="BC179" s="89"/>
      <c r="BD179" s="89"/>
      <c r="BE179" s="89"/>
      <c r="BF179" s="89"/>
      <c r="BG179" s="89"/>
      <c r="BH179" s="89"/>
      <c r="BI179" s="89"/>
      <c r="BJ179" s="89"/>
      <c r="BK179" s="89"/>
      <c r="BL179" s="89"/>
      <c r="BM179" s="89"/>
      <c r="BN179" s="89"/>
      <c r="BO179" s="89"/>
      <c r="BP179" s="89"/>
      <c r="BQ179" s="89"/>
      <c r="BR179" s="89"/>
      <c r="BS179" s="89"/>
      <c r="BT179" s="89"/>
      <c r="BU179" s="89"/>
      <c r="BV179" s="89"/>
      <c r="BW179" s="89"/>
      <c r="BX179" s="89"/>
      <c r="BY179" s="89"/>
      <c r="BZ179" s="89"/>
      <c r="CA179" s="89"/>
      <c r="CB179" s="89"/>
      <c r="CC179" s="89"/>
      <c r="CD179" s="89"/>
      <c r="CE179" s="89"/>
      <c r="CF179" s="89"/>
      <c r="CG179" s="89"/>
      <c r="CH179" s="89"/>
      <c r="CI179" s="89"/>
      <c r="CJ179" s="89"/>
      <c r="CK179" s="89"/>
      <c r="CL179" s="89"/>
      <c r="CM179" s="89"/>
      <c r="CN179" s="89"/>
      <c r="CO179" s="89"/>
      <c r="CP179" s="89"/>
      <c r="CQ179" s="89"/>
      <c r="CR179" s="89"/>
      <c r="CS179" s="89"/>
      <c r="CT179" s="89"/>
      <c r="CU179" s="89"/>
      <c r="CV179" s="89"/>
      <c r="CW179" s="89"/>
      <c r="CX179" s="89"/>
      <c r="CY179" s="89"/>
      <c r="CZ179" s="89"/>
      <c r="DA179" s="89"/>
      <c r="DB179" s="89"/>
      <c r="DC179" s="89"/>
      <c r="DD179" s="89"/>
      <c r="DE179" s="89"/>
      <c r="DF179" s="89"/>
      <c r="DG179" s="89"/>
      <c r="DH179" s="89"/>
      <c r="DI179" s="89"/>
      <c r="DJ179" s="89"/>
      <c r="DK179" s="89"/>
      <c r="DL179" s="89"/>
      <c r="DM179" s="89"/>
      <c r="DN179" s="89"/>
      <c r="DO179" s="89"/>
      <c r="DP179" s="89"/>
      <c r="DQ179" s="89"/>
      <c r="DR179" s="89"/>
      <c r="DS179" s="89"/>
      <c r="DT179" s="89"/>
      <c r="DU179" s="89"/>
      <c r="DV179" s="89"/>
      <c r="DW179" s="89"/>
      <c r="DX179" s="89"/>
      <c r="DY179" s="89"/>
      <c r="DZ179" s="89"/>
      <c r="EA179" s="89"/>
      <c r="EB179" s="89"/>
      <c r="EC179" s="89"/>
      <c r="ED179" s="89"/>
      <c r="EE179" s="89"/>
      <c r="EF179" s="89"/>
      <c r="EG179" s="89"/>
      <c r="EH179" s="89"/>
      <c r="EI179" s="89"/>
      <c r="EJ179" s="89"/>
      <c r="EK179" s="89"/>
      <c r="EL179" s="89"/>
      <c r="EM179" s="89"/>
      <c r="EN179" s="89"/>
      <c r="EO179" s="89"/>
      <c r="EP179" s="89"/>
      <c r="EQ179" s="89"/>
      <c r="ER179" s="89"/>
      <c r="ES179" s="89"/>
      <c r="ET179" s="89"/>
      <c r="EU179" s="89"/>
      <c r="EV179" s="89"/>
      <c r="EW179" s="89"/>
      <c r="EX179" s="89"/>
      <c r="EY179" s="89"/>
      <c r="EZ179" s="89"/>
      <c r="FA179" s="89"/>
      <c r="FB179" s="89"/>
      <c r="FC179" s="89"/>
      <c r="FD179" s="89"/>
      <c r="FE179" s="89"/>
      <c r="FF179" s="89"/>
      <c r="FG179" s="89"/>
      <c r="FH179" s="89"/>
      <c r="FI179" s="89"/>
      <c r="FJ179" s="89"/>
      <c r="FK179" s="89"/>
      <c r="FL179" s="89"/>
      <c r="FM179" s="89"/>
      <c r="FN179" s="89"/>
      <c r="FO179" s="89"/>
      <c r="FP179" s="89"/>
      <c r="FQ179" s="89"/>
      <c r="FR179" s="89"/>
      <c r="FS179" s="89"/>
      <c r="FT179" s="89"/>
      <c r="FU179" s="89"/>
      <c r="FV179" s="89"/>
      <c r="FW179" s="89"/>
      <c r="FX179" s="89"/>
      <c r="FY179" s="89"/>
      <c r="FZ179" s="89"/>
      <c r="GA179" s="89"/>
      <c r="GB179" s="89"/>
      <c r="GC179" s="89"/>
      <c r="GD179" s="89"/>
      <c r="GE179" s="89"/>
      <c r="GF179" s="89"/>
      <c r="GG179" s="89"/>
      <c r="GH179" s="89"/>
      <c r="GI179" s="89"/>
      <c r="GJ179" s="89"/>
      <c r="GK179" s="89"/>
      <c r="GL179" s="89"/>
      <c r="GM179" s="89"/>
      <c r="GN179" s="89"/>
      <c r="GO179" s="89"/>
      <c r="GP179" s="89"/>
      <c r="GQ179" s="89"/>
      <c r="GR179" s="89"/>
      <c r="GS179" s="89"/>
      <c r="GT179" s="89"/>
      <c r="GU179" s="89"/>
      <c r="GV179" s="89"/>
      <c r="GW179" s="89"/>
      <c r="GX179" s="89"/>
      <c r="GY179" s="89"/>
      <c r="GZ179" s="89"/>
      <c r="HA179" s="89"/>
      <c r="HB179" s="89"/>
      <c r="HC179" s="89"/>
      <c r="HD179" s="89"/>
      <c r="HE179" s="89"/>
      <c r="HF179" s="89"/>
      <c r="HG179" s="89"/>
      <c r="HH179" s="89"/>
      <c r="HI179" s="89"/>
      <c r="HJ179" s="89"/>
      <c r="HK179" s="89"/>
      <c r="HL179" s="89"/>
      <c r="HM179" s="89"/>
      <c r="HN179" s="89"/>
      <c r="HO179" s="89"/>
      <c r="HP179" s="89"/>
      <c r="HQ179" s="89"/>
      <c r="HR179" s="89"/>
      <c r="HS179" s="89"/>
      <c r="HT179" s="89"/>
      <c r="HU179" s="89"/>
      <c r="HV179" s="89"/>
      <c r="HW179" s="89"/>
      <c r="HX179" s="89"/>
      <c r="HY179" s="89"/>
      <c r="HZ179" s="89"/>
      <c r="IA179" s="89"/>
      <c r="IB179" s="89"/>
      <c r="IC179" s="89"/>
      <c r="ID179" s="89"/>
      <c r="IE179" s="89"/>
      <c r="IF179" s="89"/>
      <c r="IG179" s="89"/>
      <c r="IH179" s="89"/>
      <c r="II179" s="89"/>
      <c r="IJ179" s="89"/>
      <c r="IK179" s="89"/>
      <c r="IL179" s="89"/>
      <c r="IM179" s="89"/>
      <c r="IN179" s="89"/>
      <c r="IO179" s="89"/>
      <c r="IP179" s="89"/>
      <c r="IQ179" s="89"/>
      <c r="IR179" s="89"/>
      <c r="IS179" s="89"/>
      <c r="IT179" s="89"/>
      <c r="IU179" s="89"/>
      <c r="IV179" s="89"/>
      <c r="IW179" s="21"/>
      <c r="IX179" s="21"/>
      <c r="IY179" s="21"/>
      <c r="IZ179" s="21"/>
      <c r="JA179" s="21"/>
    </row>
    <row r="180" ht="13.8" customHeight="1" spans="1:261" s="191" customFormat="1" x14ac:dyDescent="0.25">
      <c r="A180" s="89"/>
      <c r="B180" s="90"/>
      <c r="C180" s="91"/>
      <c r="D180" s="89"/>
      <c r="E180" s="92"/>
      <c r="F180" s="91"/>
      <c r="G180" s="91"/>
      <c r="H180" s="91"/>
      <c r="I180" s="91"/>
      <c r="J180" s="91"/>
      <c r="K180" s="91"/>
      <c r="L180" s="91"/>
      <c r="M180" s="92"/>
      <c r="N180" s="91"/>
      <c r="O180" s="92"/>
      <c r="P180" s="92"/>
      <c r="Q180" s="91"/>
      <c r="R180" s="91"/>
      <c r="S180" s="91"/>
      <c r="T180" s="91"/>
      <c r="U180" s="91"/>
      <c r="V180" s="91"/>
      <c r="W180" s="91"/>
      <c r="X180" s="91"/>
      <c r="Y180" s="93"/>
      <c r="Z180" s="91"/>
      <c r="AA180" s="91"/>
      <c r="AB180" s="91"/>
      <c r="AC180" s="91"/>
      <c r="AD180" s="94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  <c r="AO180" s="89"/>
      <c r="AP180" s="95"/>
      <c r="AQ180" s="95"/>
      <c r="AR180" s="95"/>
      <c r="AS180" s="89"/>
      <c r="AT180" s="89"/>
      <c r="AU180" s="89"/>
      <c r="AV180" s="89"/>
      <c r="AW180" s="89"/>
      <c r="AX180" s="89"/>
      <c r="AY180" s="89"/>
      <c r="AZ180" s="89"/>
      <c r="BA180" s="89"/>
      <c r="BB180" s="89"/>
      <c r="BC180" s="89"/>
      <c r="BD180" s="89"/>
      <c r="BE180" s="89"/>
      <c r="BF180" s="89"/>
      <c r="BG180" s="89"/>
      <c r="BH180" s="89"/>
      <c r="BI180" s="89"/>
      <c r="BJ180" s="89"/>
      <c r="BK180" s="89"/>
      <c r="BL180" s="89"/>
      <c r="BM180" s="89"/>
      <c r="BN180" s="89"/>
      <c r="BO180" s="89"/>
      <c r="BP180" s="89"/>
      <c r="BQ180" s="89"/>
      <c r="BR180" s="89"/>
      <c r="BS180" s="89"/>
      <c r="BT180" s="89"/>
      <c r="BU180" s="89"/>
      <c r="BV180" s="89"/>
      <c r="BW180" s="89"/>
      <c r="BX180" s="89"/>
      <c r="BY180" s="89"/>
      <c r="BZ180" s="89"/>
      <c r="CA180" s="89"/>
      <c r="CB180" s="89"/>
      <c r="CC180" s="89"/>
      <c r="CD180" s="89"/>
      <c r="CE180" s="89"/>
      <c r="CF180" s="89"/>
      <c r="CG180" s="89"/>
      <c r="CH180" s="89"/>
      <c r="CI180" s="89"/>
      <c r="CJ180" s="89"/>
      <c r="CK180" s="89"/>
      <c r="CL180" s="89"/>
      <c r="CM180" s="89"/>
      <c r="CN180" s="89"/>
      <c r="CO180" s="89"/>
      <c r="CP180" s="89"/>
      <c r="CQ180" s="89"/>
      <c r="CR180" s="89"/>
      <c r="CS180" s="89"/>
      <c r="CT180" s="89"/>
      <c r="CU180" s="89"/>
      <c r="CV180" s="89"/>
      <c r="CW180" s="89"/>
      <c r="CX180" s="89"/>
      <c r="CY180" s="89"/>
      <c r="CZ180" s="89"/>
      <c r="DA180" s="89"/>
      <c r="DB180" s="89"/>
      <c r="DC180" s="89"/>
      <c r="DD180" s="89"/>
      <c r="DE180" s="89"/>
      <c r="DF180" s="89"/>
      <c r="DG180" s="89"/>
      <c r="DH180" s="89"/>
      <c r="DI180" s="89"/>
      <c r="DJ180" s="89"/>
      <c r="DK180" s="89"/>
      <c r="DL180" s="89"/>
      <c r="DM180" s="89"/>
      <c r="DN180" s="89"/>
      <c r="DO180" s="89"/>
      <c r="DP180" s="89"/>
      <c r="DQ180" s="89"/>
      <c r="DR180" s="89"/>
      <c r="DS180" s="89"/>
      <c r="DT180" s="89"/>
      <c r="DU180" s="89"/>
      <c r="DV180" s="89"/>
      <c r="DW180" s="89"/>
      <c r="DX180" s="89"/>
      <c r="DY180" s="89"/>
      <c r="DZ180" s="89"/>
      <c r="EA180" s="89"/>
      <c r="EB180" s="89"/>
      <c r="EC180" s="89"/>
      <c r="ED180" s="89"/>
      <c r="EE180" s="89"/>
      <c r="EF180" s="89"/>
      <c r="EG180" s="89"/>
      <c r="EH180" s="89"/>
      <c r="EI180" s="89"/>
      <c r="EJ180" s="89"/>
      <c r="EK180" s="89"/>
      <c r="EL180" s="89"/>
      <c r="EM180" s="89"/>
      <c r="EN180" s="89"/>
      <c r="EO180" s="89"/>
      <c r="EP180" s="89"/>
      <c r="EQ180" s="89"/>
      <c r="ER180" s="89"/>
      <c r="ES180" s="89"/>
      <c r="ET180" s="89"/>
      <c r="EU180" s="89"/>
      <c r="EV180" s="89"/>
      <c r="EW180" s="89"/>
      <c r="EX180" s="89"/>
      <c r="EY180" s="89"/>
      <c r="EZ180" s="89"/>
      <c r="FA180" s="89"/>
      <c r="FB180" s="89"/>
      <c r="FC180" s="89"/>
      <c r="FD180" s="89"/>
      <c r="FE180" s="89"/>
      <c r="FF180" s="89"/>
      <c r="FG180" s="89"/>
      <c r="FH180" s="89"/>
      <c r="FI180" s="89"/>
      <c r="FJ180" s="89"/>
      <c r="FK180" s="89"/>
      <c r="FL180" s="89"/>
      <c r="FM180" s="89"/>
      <c r="FN180" s="89"/>
      <c r="FO180" s="89"/>
      <c r="FP180" s="89"/>
      <c r="FQ180" s="89"/>
      <c r="FR180" s="89"/>
      <c r="FS180" s="89"/>
      <c r="FT180" s="89"/>
      <c r="FU180" s="89"/>
      <c r="FV180" s="89"/>
      <c r="FW180" s="89"/>
      <c r="FX180" s="89"/>
      <c r="FY180" s="89"/>
      <c r="FZ180" s="89"/>
      <c r="GA180" s="89"/>
      <c r="GB180" s="89"/>
      <c r="GC180" s="89"/>
      <c r="GD180" s="89"/>
      <c r="GE180" s="89"/>
      <c r="GF180" s="89"/>
      <c r="GG180" s="89"/>
      <c r="GH180" s="89"/>
      <c r="GI180" s="89"/>
      <c r="GJ180" s="89"/>
      <c r="GK180" s="89"/>
      <c r="GL180" s="89"/>
      <c r="GM180" s="89"/>
      <c r="GN180" s="89"/>
      <c r="GO180" s="89"/>
      <c r="GP180" s="89"/>
      <c r="GQ180" s="89"/>
      <c r="GR180" s="89"/>
      <c r="GS180" s="89"/>
      <c r="GT180" s="89"/>
      <c r="GU180" s="89"/>
      <c r="GV180" s="89"/>
      <c r="GW180" s="89"/>
      <c r="GX180" s="89"/>
      <c r="GY180" s="89"/>
      <c r="GZ180" s="89"/>
      <c r="HA180" s="89"/>
      <c r="HB180" s="89"/>
      <c r="HC180" s="89"/>
      <c r="HD180" s="89"/>
      <c r="HE180" s="89"/>
      <c r="HF180" s="89"/>
      <c r="HG180" s="89"/>
      <c r="HH180" s="89"/>
      <c r="HI180" s="89"/>
      <c r="HJ180" s="89"/>
      <c r="HK180" s="89"/>
      <c r="HL180" s="89"/>
      <c r="HM180" s="89"/>
      <c r="HN180" s="89"/>
      <c r="HO180" s="89"/>
      <c r="HP180" s="89"/>
      <c r="HQ180" s="89"/>
      <c r="HR180" s="89"/>
      <c r="HS180" s="89"/>
      <c r="HT180" s="89"/>
      <c r="HU180" s="89"/>
      <c r="HV180" s="89"/>
      <c r="HW180" s="89"/>
      <c r="HX180" s="89"/>
      <c r="HY180" s="89"/>
      <c r="HZ180" s="89"/>
      <c r="IA180" s="89"/>
      <c r="IB180" s="89"/>
      <c r="IC180" s="89"/>
      <c r="ID180" s="89"/>
      <c r="IE180" s="89"/>
      <c r="IF180" s="89"/>
      <c r="IG180" s="89"/>
      <c r="IH180" s="89"/>
      <c r="II180" s="89"/>
      <c r="IJ180" s="89"/>
      <c r="IK180" s="89"/>
      <c r="IL180" s="89"/>
      <c r="IM180" s="89"/>
      <c r="IN180" s="89"/>
      <c r="IO180" s="89"/>
      <c r="IP180" s="89"/>
      <c r="IQ180" s="89"/>
      <c r="IR180" s="89"/>
      <c r="IS180" s="89"/>
      <c r="IT180" s="89"/>
      <c r="IU180" s="89"/>
      <c r="IV180" s="89"/>
      <c r="IW180" s="21"/>
      <c r="IX180" s="21"/>
      <c r="IY180" s="21"/>
      <c r="IZ180" s="21"/>
      <c r="JA180" s="21"/>
    </row>
    <row r="181" ht="13.8" customHeight="1" spans="1:261" s="190" customFormat="1" x14ac:dyDescent="0.25">
      <c r="A181" s="89"/>
      <c r="B181" s="90"/>
      <c r="C181" s="91"/>
      <c r="D181" s="89"/>
      <c r="E181" s="92"/>
      <c r="F181" s="91"/>
      <c r="G181" s="91"/>
      <c r="H181" s="91"/>
      <c r="I181" s="91"/>
      <c r="J181" s="91"/>
      <c r="K181" s="91"/>
      <c r="L181" s="91"/>
      <c r="M181" s="92"/>
      <c r="N181" s="91"/>
      <c r="O181" s="92"/>
      <c r="P181" s="92"/>
      <c r="Q181" s="91"/>
      <c r="R181" s="91"/>
      <c r="S181" s="91"/>
      <c r="T181" s="91"/>
      <c r="U181" s="91"/>
      <c r="V181" s="91"/>
      <c r="W181" s="91"/>
      <c r="X181" s="91"/>
      <c r="Y181" s="93"/>
      <c r="Z181" s="91"/>
      <c r="AA181" s="91"/>
      <c r="AB181" s="91"/>
      <c r="AC181" s="91"/>
      <c r="AD181" s="94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  <c r="AO181" s="89"/>
      <c r="AP181" s="95"/>
      <c r="AQ181" s="95"/>
      <c r="AR181" s="95"/>
      <c r="AS181" s="89"/>
      <c r="AT181" s="89"/>
      <c r="AU181" s="89"/>
      <c r="AV181" s="89"/>
      <c r="AW181" s="89"/>
      <c r="AX181" s="89"/>
      <c r="AY181" s="89"/>
      <c r="AZ181" s="89"/>
      <c r="BA181" s="89"/>
      <c r="BB181" s="89"/>
      <c r="BC181" s="89"/>
      <c r="BD181" s="89"/>
      <c r="BE181" s="89"/>
      <c r="BF181" s="89"/>
      <c r="BG181" s="89"/>
      <c r="BH181" s="89"/>
      <c r="BI181" s="89"/>
      <c r="BJ181" s="89"/>
      <c r="BK181" s="89"/>
      <c r="BL181" s="89"/>
      <c r="BM181" s="89"/>
      <c r="BN181" s="89"/>
      <c r="BO181" s="89"/>
      <c r="BP181" s="89"/>
      <c r="BQ181" s="89"/>
      <c r="BR181" s="89"/>
      <c r="BS181" s="89"/>
      <c r="BT181" s="89"/>
      <c r="BU181" s="89"/>
      <c r="BV181" s="89"/>
      <c r="BW181" s="89"/>
      <c r="BX181" s="89"/>
      <c r="BY181" s="89"/>
      <c r="BZ181" s="89"/>
      <c r="CA181" s="89"/>
      <c r="CB181" s="89"/>
      <c r="CC181" s="89"/>
      <c r="CD181" s="89"/>
      <c r="CE181" s="89"/>
      <c r="CF181" s="89"/>
      <c r="CG181" s="89"/>
      <c r="CH181" s="89"/>
      <c r="CI181" s="89"/>
      <c r="CJ181" s="89"/>
      <c r="CK181" s="89"/>
      <c r="CL181" s="89"/>
      <c r="CM181" s="89"/>
      <c r="CN181" s="89"/>
      <c r="CO181" s="89"/>
      <c r="CP181" s="89"/>
      <c r="CQ181" s="89"/>
      <c r="CR181" s="89"/>
      <c r="CS181" s="89"/>
      <c r="CT181" s="89"/>
      <c r="CU181" s="89"/>
      <c r="CV181" s="89"/>
      <c r="CW181" s="89"/>
      <c r="CX181" s="89"/>
      <c r="CY181" s="89"/>
      <c r="CZ181" s="89"/>
      <c r="DA181" s="89"/>
      <c r="DB181" s="89"/>
      <c r="DC181" s="89"/>
      <c r="DD181" s="89"/>
      <c r="DE181" s="89"/>
      <c r="DF181" s="89"/>
      <c r="DG181" s="89"/>
      <c r="DH181" s="89"/>
      <c r="DI181" s="89"/>
      <c r="DJ181" s="89"/>
      <c r="DK181" s="89"/>
      <c r="DL181" s="89"/>
      <c r="DM181" s="89"/>
      <c r="DN181" s="89"/>
      <c r="DO181" s="89"/>
      <c r="DP181" s="89"/>
      <c r="DQ181" s="89"/>
      <c r="DR181" s="89"/>
      <c r="DS181" s="89"/>
      <c r="DT181" s="89"/>
      <c r="DU181" s="89"/>
      <c r="DV181" s="89"/>
      <c r="DW181" s="89"/>
      <c r="DX181" s="89"/>
      <c r="DY181" s="89"/>
      <c r="DZ181" s="89"/>
      <c r="EA181" s="89"/>
      <c r="EB181" s="89"/>
      <c r="EC181" s="89"/>
      <c r="ED181" s="89"/>
      <c r="EE181" s="89"/>
      <c r="EF181" s="89"/>
      <c r="EG181" s="89"/>
      <c r="EH181" s="89"/>
      <c r="EI181" s="89"/>
      <c r="EJ181" s="89"/>
      <c r="EK181" s="89"/>
      <c r="EL181" s="89"/>
      <c r="EM181" s="89"/>
      <c r="EN181" s="89"/>
      <c r="EO181" s="89"/>
      <c r="EP181" s="89"/>
      <c r="EQ181" s="89"/>
      <c r="ER181" s="89"/>
      <c r="ES181" s="89"/>
      <c r="ET181" s="89"/>
      <c r="EU181" s="89"/>
      <c r="EV181" s="89"/>
      <c r="EW181" s="89"/>
      <c r="EX181" s="89"/>
      <c r="EY181" s="89"/>
      <c r="EZ181" s="89"/>
      <c r="FA181" s="89"/>
      <c r="FB181" s="89"/>
      <c r="FC181" s="89"/>
      <c r="FD181" s="89"/>
      <c r="FE181" s="89"/>
      <c r="FF181" s="89"/>
      <c r="FG181" s="89"/>
      <c r="FH181" s="89"/>
      <c r="FI181" s="89"/>
      <c r="FJ181" s="89"/>
      <c r="FK181" s="89"/>
      <c r="FL181" s="89"/>
      <c r="FM181" s="89"/>
      <c r="FN181" s="89"/>
      <c r="FO181" s="89"/>
      <c r="FP181" s="89"/>
      <c r="FQ181" s="89"/>
      <c r="FR181" s="89"/>
      <c r="FS181" s="89"/>
      <c r="FT181" s="89"/>
      <c r="FU181" s="89"/>
      <c r="FV181" s="89"/>
      <c r="FW181" s="89"/>
      <c r="FX181" s="89"/>
      <c r="FY181" s="89"/>
      <c r="FZ181" s="89"/>
      <c r="GA181" s="89"/>
      <c r="GB181" s="89"/>
      <c r="GC181" s="89"/>
      <c r="GD181" s="89"/>
      <c r="GE181" s="89"/>
      <c r="GF181" s="89"/>
      <c r="GG181" s="89"/>
      <c r="GH181" s="89"/>
      <c r="GI181" s="89"/>
      <c r="GJ181" s="89"/>
      <c r="GK181" s="89"/>
      <c r="GL181" s="89"/>
      <c r="GM181" s="89"/>
      <c r="GN181" s="89"/>
      <c r="GO181" s="89"/>
      <c r="GP181" s="89"/>
      <c r="GQ181" s="89"/>
      <c r="GR181" s="89"/>
      <c r="GS181" s="89"/>
      <c r="GT181" s="89"/>
      <c r="GU181" s="89"/>
      <c r="GV181" s="89"/>
      <c r="GW181" s="89"/>
      <c r="GX181" s="89"/>
      <c r="GY181" s="89"/>
      <c r="GZ181" s="89"/>
      <c r="HA181" s="89"/>
      <c r="HB181" s="89"/>
      <c r="HC181" s="89"/>
      <c r="HD181" s="89"/>
      <c r="HE181" s="89"/>
      <c r="HF181" s="89"/>
      <c r="HG181" s="89"/>
      <c r="HH181" s="89"/>
      <c r="HI181" s="89"/>
      <c r="HJ181" s="89"/>
      <c r="HK181" s="89"/>
      <c r="HL181" s="89"/>
      <c r="HM181" s="89"/>
      <c r="HN181" s="89"/>
      <c r="HO181" s="89"/>
      <c r="HP181" s="89"/>
      <c r="HQ181" s="89"/>
      <c r="HR181" s="89"/>
      <c r="HS181" s="89"/>
      <c r="HT181" s="89"/>
      <c r="HU181" s="89"/>
      <c r="HV181" s="89"/>
      <c r="HW181" s="89"/>
      <c r="HX181" s="89"/>
      <c r="HY181" s="89"/>
      <c r="HZ181" s="89"/>
      <c r="IA181" s="89"/>
      <c r="IB181" s="89"/>
      <c r="IC181" s="89"/>
      <c r="ID181" s="89"/>
      <c r="IE181" s="89"/>
      <c r="IF181" s="89"/>
      <c r="IG181" s="89"/>
      <c r="IH181" s="89"/>
      <c r="II181" s="89"/>
      <c r="IJ181" s="89"/>
      <c r="IK181" s="89"/>
      <c r="IL181" s="89"/>
      <c r="IM181" s="89"/>
      <c r="IN181" s="89"/>
      <c r="IO181" s="89"/>
      <c r="IP181" s="89"/>
      <c r="IQ181" s="89"/>
      <c r="IR181" s="89"/>
      <c r="IS181" s="89"/>
      <c r="IT181" s="89"/>
      <c r="IU181" s="89"/>
      <c r="IV181" s="89"/>
      <c r="IW181" s="21"/>
      <c r="IX181" s="21"/>
      <c r="IY181" s="21"/>
      <c r="IZ181" s="21"/>
      <c r="JA181" s="21"/>
    </row>
    <row r="182" ht="13.8" customHeight="1" spans="1:261" s="191" customFormat="1" x14ac:dyDescent="0.25">
      <c r="A182" s="89"/>
      <c r="B182" s="90"/>
      <c r="C182" s="91"/>
      <c r="D182" s="89"/>
      <c r="E182" s="92"/>
      <c r="F182" s="91"/>
      <c r="G182" s="91"/>
      <c r="H182" s="91"/>
      <c r="I182" s="91"/>
      <c r="J182" s="91"/>
      <c r="K182" s="91"/>
      <c r="L182" s="91"/>
      <c r="M182" s="92"/>
      <c r="N182" s="91"/>
      <c r="O182" s="92"/>
      <c r="P182" s="92"/>
      <c r="Q182" s="91"/>
      <c r="R182" s="91"/>
      <c r="S182" s="91"/>
      <c r="T182" s="91"/>
      <c r="U182" s="91"/>
      <c r="V182" s="91"/>
      <c r="W182" s="91"/>
      <c r="X182" s="91"/>
      <c r="Y182" s="93"/>
      <c r="Z182" s="91"/>
      <c r="AA182" s="91"/>
      <c r="AB182" s="91"/>
      <c r="AC182" s="91"/>
      <c r="AD182" s="94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  <c r="AO182" s="89"/>
      <c r="AP182" s="95"/>
      <c r="AQ182" s="95"/>
      <c r="AR182" s="95"/>
      <c r="AS182" s="89"/>
      <c r="AT182" s="89"/>
      <c r="AU182" s="89"/>
      <c r="AV182" s="89"/>
      <c r="AW182" s="89"/>
      <c r="AX182" s="89"/>
      <c r="AY182" s="89"/>
      <c r="AZ182" s="89"/>
      <c r="BA182" s="89"/>
      <c r="BB182" s="89"/>
      <c r="BC182" s="89"/>
      <c r="BD182" s="89"/>
      <c r="BE182" s="89"/>
      <c r="BF182" s="89"/>
      <c r="BG182" s="89"/>
      <c r="BH182" s="89"/>
      <c r="BI182" s="89"/>
      <c r="BJ182" s="89"/>
      <c r="BK182" s="89"/>
      <c r="BL182" s="89"/>
      <c r="BM182" s="89"/>
      <c r="BN182" s="89"/>
      <c r="BO182" s="89"/>
      <c r="BP182" s="89"/>
      <c r="BQ182" s="89"/>
      <c r="BR182" s="89"/>
      <c r="BS182" s="89"/>
      <c r="BT182" s="89"/>
      <c r="BU182" s="89"/>
      <c r="BV182" s="89"/>
      <c r="BW182" s="89"/>
      <c r="BX182" s="89"/>
      <c r="BY182" s="89"/>
      <c r="BZ182" s="89"/>
      <c r="CA182" s="89"/>
      <c r="CB182" s="89"/>
      <c r="CC182" s="89"/>
      <c r="CD182" s="89"/>
      <c r="CE182" s="89"/>
      <c r="CF182" s="89"/>
      <c r="CG182" s="89"/>
      <c r="CH182" s="89"/>
      <c r="CI182" s="89"/>
      <c r="CJ182" s="89"/>
      <c r="CK182" s="89"/>
      <c r="CL182" s="89"/>
      <c r="CM182" s="89"/>
      <c r="CN182" s="89"/>
      <c r="CO182" s="89"/>
      <c r="CP182" s="89"/>
      <c r="CQ182" s="89"/>
      <c r="CR182" s="89"/>
      <c r="CS182" s="89"/>
      <c r="CT182" s="89"/>
      <c r="CU182" s="89"/>
      <c r="CV182" s="89"/>
      <c r="CW182" s="89"/>
      <c r="CX182" s="89"/>
      <c r="CY182" s="89"/>
      <c r="CZ182" s="89"/>
      <c r="DA182" s="89"/>
      <c r="DB182" s="89"/>
      <c r="DC182" s="89"/>
      <c r="DD182" s="89"/>
      <c r="DE182" s="89"/>
      <c r="DF182" s="89"/>
      <c r="DG182" s="89"/>
      <c r="DH182" s="89"/>
      <c r="DI182" s="89"/>
      <c r="DJ182" s="89"/>
      <c r="DK182" s="89"/>
      <c r="DL182" s="89"/>
      <c r="DM182" s="89"/>
      <c r="DN182" s="89"/>
      <c r="DO182" s="89"/>
      <c r="DP182" s="89"/>
      <c r="DQ182" s="89"/>
      <c r="DR182" s="89"/>
      <c r="DS182" s="89"/>
      <c r="DT182" s="89"/>
      <c r="DU182" s="89"/>
      <c r="DV182" s="89"/>
      <c r="DW182" s="89"/>
      <c r="DX182" s="89"/>
      <c r="DY182" s="89"/>
      <c r="DZ182" s="89"/>
      <c r="EA182" s="89"/>
      <c r="EB182" s="89"/>
      <c r="EC182" s="89"/>
      <c r="ED182" s="89"/>
      <c r="EE182" s="89"/>
      <c r="EF182" s="89"/>
      <c r="EG182" s="89"/>
      <c r="EH182" s="89"/>
      <c r="EI182" s="89"/>
      <c r="EJ182" s="89"/>
      <c r="EK182" s="89"/>
      <c r="EL182" s="89"/>
      <c r="EM182" s="89"/>
      <c r="EN182" s="89"/>
      <c r="EO182" s="89"/>
      <c r="EP182" s="89"/>
      <c r="EQ182" s="89"/>
      <c r="ER182" s="89"/>
      <c r="ES182" s="89"/>
      <c r="ET182" s="89"/>
      <c r="EU182" s="89"/>
      <c r="EV182" s="89"/>
      <c r="EW182" s="89"/>
      <c r="EX182" s="89"/>
      <c r="EY182" s="89"/>
      <c r="EZ182" s="89"/>
      <c r="FA182" s="89"/>
      <c r="FB182" s="89"/>
      <c r="FC182" s="89"/>
      <c r="FD182" s="89"/>
      <c r="FE182" s="89"/>
      <c r="FF182" s="89"/>
      <c r="FG182" s="89"/>
      <c r="FH182" s="89"/>
      <c r="FI182" s="89"/>
      <c r="FJ182" s="89"/>
      <c r="FK182" s="89"/>
      <c r="FL182" s="89"/>
      <c r="FM182" s="89"/>
      <c r="FN182" s="89"/>
      <c r="FO182" s="89"/>
      <c r="FP182" s="89"/>
      <c r="FQ182" s="89"/>
      <c r="FR182" s="89"/>
      <c r="FS182" s="89"/>
      <c r="FT182" s="89"/>
      <c r="FU182" s="89"/>
      <c r="FV182" s="89"/>
      <c r="FW182" s="89"/>
      <c r="FX182" s="89"/>
      <c r="FY182" s="89"/>
      <c r="FZ182" s="89"/>
      <c r="GA182" s="89"/>
      <c r="GB182" s="89"/>
      <c r="GC182" s="89"/>
      <c r="GD182" s="89"/>
      <c r="GE182" s="89"/>
      <c r="GF182" s="89"/>
      <c r="GG182" s="89"/>
      <c r="GH182" s="89"/>
      <c r="GI182" s="89"/>
      <c r="GJ182" s="89"/>
      <c r="GK182" s="89"/>
      <c r="GL182" s="89"/>
      <c r="GM182" s="89"/>
      <c r="GN182" s="89"/>
      <c r="GO182" s="89"/>
      <c r="GP182" s="89"/>
      <c r="GQ182" s="89"/>
      <c r="GR182" s="89"/>
      <c r="GS182" s="89"/>
      <c r="GT182" s="89"/>
      <c r="GU182" s="89"/>
      <c r="GV182" s="89"/>
      <c r="GW182" s="89"/>
      <c r="GX182" s="89"/>
      <c r="GY182" s="89"/>
      <c r="GZ182" s="89"/>
      <c r="HA182" s="89"/>
      <c r="HB182" s="89"/>
      <c r="HC182" s="89"/>
      <c r="HD182" s="89"/>
      <c r="HE182" s="89"/>
      <c r="HF182" s="89"/>
      <c r="HG182" s="89"/>
      <c r="HH182" s="89"/>
      <c r="HI182" s="89"/>
      <c r="HJ182" s="89"/>
      <c r="HK182" s="89"/>
      <c r="HL182" s="89"/>
      <c r="HM182" s="89"/>
      <c r="HN182" s="89"/>
      <c r="HO182" s="89"/>
      <c r="HP182" s="89"/>
      <c r="HQ182" s="89"/>
      <c r="HR182" s="89"/>
      <c r="HS182" s="89"/>
      <c r="HT182" s="89"/>
      <c r="HU182" s="89"/>
      <c r="HV182" s="89"/>
      <c r="HW182" s="89"/>
      <c r="HX182" s="89"/>
      <c r="HY182" s="89"/>
      <c r="HZ182" s="89"/>
      <c r="IA182" s="89"/>
      <c r="IB182" s="89"/>
      <c r="IC182" s="89"/>
      <c r="ID182" s="89"/>
      <c r="IE182" s="89"/>
      <c r="IF182" s="89"/>
      <c r="IG182" s="89"/>
      <c r="IH182" s="89"/>
      <c r="II182" s="89"/>
      <c r="IJ182" s="89"/>
      <c r="IK182" s="89"/>
      <c r="IL182" s="89"/>
      <c r="IM182" s="89"/>
      <c r="IN182" s="89"/>
      <c r="IO182" s="89"/>
      <c r="IP182" s="89"/>
      <c r="IQ182" s="89"/>
      <c r="IR182" s="89"/>
      <c r="IS182" s="89"/>
      <c r="IT182" s="89"/>
      <c r="IU182" s="89"/>
      <c r="IV182" s="89"/>
      <c r="IW182" s="21"/>
      <c r="IX182" s="21"/>
      <c r="IY182" s="21"/>
      <c r="IZ182" s="21"/>
      <c r="JA182" s="21"/>
    </row>
    <row r="183" ht="13.8" customHeight="1" spans="1:261" s="191" customFormat="1" x14ac:dyDescent="0.25">
      <c r="A183" s="89"/>
      <c r="B183" s="90"/>
      <c r="C183" s="91"/>
      <c r="D183" s="89"/>
      <c r="E183" s="92"/>
      <c r="F183" s="91"/>
      <c r="G183" s="91"/>
      <c r="H183" s="91"/>
      <c r="I183" s="91"/>
      <c r="J183" s="91"/>
      <c r="K183" s="91"/>
      <c r="L183" s="91"/>
      <c r="M183" s="92"/>
      <c r="N183" s="91"/>
      <c r="O183" s="92"/>
      <c r="P183" s="92"/>
      <c r="Q183" s="91"/>
      <c r="R183" s="91"/>
      <c r="S183" s="91"/>
      <c r="T183" s="91"/>
      <c r="U183" s="91"/>
      <c r="V183" s="91"/>
      <c r="W183" s="91"/>
      <c r="X183" s="91"/>
      <c r="Y183" s="93"/>
      <c r="Z183" s="91"/>
      <c r="AA183" s="91"/>
      <c r="AB183" s="91"/>
      <c r="AC183" s="91"/>
      <c r="AD183" s="94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  <c r="AO183" s="89"/>
      <c r="AP183" s="95"/>
      <c r="AQ183" s="95"/>
      <c r="AR183" s="95"/>
      <c r="AS183" s="89"/>
      <c r="AT183" s="89"/>
      <c r="AU183" s="89"/>
      <c r="AV183" s="89"/>
      <c r="AW183" s="89"/>
      <c r="AX183" s="89"/>
      <c r="AY183" s="89"/>
      <c r="AZ183" s="89"/>
      <c r="BA183" s="89"/>
      <c r="BB183" s="89"/>
      <c r="BC183" s="89"/>
      <c r="BD183" s="89"/>
      <c r="BE183" s="89"/>
      <c r="BF183" s="89"/>
      <c r="BG183" s="89"/>
      <c r="BH183" s="89"/>
      <c r="BI183" s="89"/>
      <c r="BJ183" s="89"/>
      <c r="BK183" s="89"/>
      <c r="BL183" s="89"/>
      <c r="BM183" s="89"/>
      <c r="BN183" s="89"/>
      <c r="BO183" s="89"/>
      <c r="BP183" s="89"/>
      <c r="BQ183" s="89"/>
      <c r="BR183" s="89"/>
      <c r="BS183" s="89"/>
      <c r="BT183" s="89"/>
      <c r="BU183" s="89"/>
      <c r="BV183" s="89"/>
      <c r="BW183" s="89"/>
      <c r="BX183" s="89"/>
      <c r="BY183" s="89"/>
      <c r="BZ183" s="89"/>
      <c r="CA183" s="89"/>
      <c r="CB183" s="89"/>
      <c r="CC183" s="89"/>
      <c r="CD183" s="89"/>
      <c r="CE183" s="89"/>
      <c r="CF183" s="89"/>
      <c r="CG183" s="89"/>
      <c r="CH183" s="89"/>
      <c r="CI183" s="89"/>
      <c r="CJ183" s="89"/>
      <c r="CK183" s="89"/>
      <c r="CL183" s="89"/>
      <c r="CM183" s="89"/>
      <c r="CN183" s="89"/>
      <c r="CO183" s="89"/>
      <c r="CP183" s="89"/>
      <c r="CQ183" s="89"/>
      <c r="CR183" s="89"/>
      <c r="CS183" s="89"/>
      <c r="CT183" s="89"/>
      <c r="CU183" s="89"/>
      <c r="CV183" s="89"/>
      <c r="CW183" s="89"/>
      <c r="CX183" s="89"/>
      <c r="CY183" s="89"/>
      <c r="CZ183" s="89"/>
      <c r="DA183" s="89"/>
      <c r="DB183" s="89"/>
      <c r="DC183" s="89"/>
      <c r="DD183" s="89"/>
      <c r="DE183" s="89"/>
      <c r="DF183" s="89"/>
      <c r="DG183" s="89"/>
      <c r="DH183" s="89"/>
      <c r="DI183" s="89"/>
      <c r="DJ183" s="89"/>
      <c r="DK183" s="89"/>
      <c r="DL183" s="89"/>
      <c r="DM183" s="89"/>
      <c r="DN183" s="89"/>
      <c r="DO183" s="89"/>
      <c r="DP183" s="89"/>
      <c r="DQ183" s="89"/>
      <c r="DR183" s="89"/>
      <c r="DS183" s="89"/>
      <c r="DT183" s="89"/>
      <c r="DU183" s="89"/>
      <c r="DV183" s="89"/>
      <c r="DW183" s="89"/>
      <c r="DX183" s="89"/>
      <c r="DY183" s="89"/>
      <c r="DZ183" s="89"/>
      <c r="EA183" s="89"/>
      <c r="EB183" s="89"/>
      <c r="EC183" s="89"/>
      <c r="ED183" s="89"/>
      <c r="EE183" s="89"/>
      <c r="EF183" s="89"/>
      <c r="EG183" s="89"/>
      <c r="EH183" s="89"/>
      <c r="EI183" s="89"/>
      <c r="EJ183" s="89"/>
      <c r="EK183" s="89"/>
      <c r="EL183" s="89"/>
      <c r="EM183" s="89"/>
      <c r="EN183" s="89"/>
      <c r="EO183" s="89"/>
      <c r="EP183" s="89"/>
      <c r="EQ183" s="89"/>
      <c r="ER183" s="89"/>
      <c r="ES183" s="89"/>
      <c r="ET183" s="89"/>
      <c r="EU183" s="89"/>
      <c r="EV183" s="89"/>
      <c r="EW183" s="89"/>
      <c r="EX183" s="89"/>
      <c r="EY183" s="89"/>
      <c r="EZ183" s="89"/>
      <c r="FA183" s="89"/>
      <c r="FB183" s="89"/>
      <c r="FC183" s="89"/>
      <c r="FD183" s="89"/>
      <c r="FE183" s="89"/>
      <c r="FF183" s="89"/>
      <c r="FG183" s="89"/>
      <c r="FH183" s="89"/>
      <c r="FI183" s="89"/>
      <c r="FJ183" s="89"/>
      <c r="FK183" s="89"/>
      <c r="FL183" s="89"/>
      <c r="FM183" s="89"/>
      <c r="FN183" s="89"/>
      <c r="FO183" s="89"/>
      <c r="FP183" s="89"/>
      <c r="FQ183" s="89"/>
      <c r="FR183" s="89"/>
      <c r="FS183" s="89"/>
      <c r="FT183" s="89"/>
      <c r="FU183" s="89"/>
      <c r="FV183" s="89"/>
      <c r="FW183" s="89"/>
      <c r="FX183" s="89"/>
      <c r="FY183" s="89"/>
      <c r="FZ183" s="89"/>
      <c r="GA183" s="89"/>
      <c r="GB183" s="89"/>
      <c r="GC183" s="89"/>
      <c r="GD183" s="89"/>
      <c r="GE183" s="89"/>
      <c r="GF183" s="89"/>
      <c r="GG183" s="89"/>
      <c r="GH183" s="89"/>
      <c r="GI183" s="89"/>
      <c r="GJ183" s="89"/>
      <c r="GK183" s="89"/>
      <c r="GL183" s="89"/>
      <c r="GM183" s="89"/>
      <c r="GN183" s="89"/>
      <c r="GO183" s="89"/>
      <c r="GP183" s="89"/>
      <c r="GQ183" s="89"/>
      <c r="GR183" s="89"/>
      <c r="GS183" s="89"/>
      <c r="GT183" s="89"/>
      <c r="GU183" s="89"/>
      <c r="GV183" s="89"/>
      <c r="GW183" s="89"/>
      <c r="GX183" s="89"/>
      <c r="GY183" s="89"/>
      <c r="GZ183" s="89"/>
      <c r="HA183" s="89"/>
      <c r="HB183" s="89"/>
      <c r="HC183" s="89"/>
      <c r="HD183" s="89"/>
      <c r="HE183" s="89"/>
      <c r="HF183" s="89"/>
      <c r="HG183" s="89"/>
      <c r="HH183" s="89"/>
      <c r="HI183" s="89"/>
      <c r="HJ183" s="89"/>
      <c r="HK183" s="89"/>
      <c r="HL183" s="89"/>
      <c r="HM183" s="89"/>
      <c r="HN183" s="89"/>
      <c r="HO183" s="89"/>
      <c r="HP183" s="89"/>
      <c r="HQ183" s="89"/>
      <c r="HR183" s="89"/>
      <c r="HS183" s="89"/>
      <c r="HT183" s="89"/>
      <c r="HU183" s="89"/>
      <c r="HV183" s="89"/>
      <c r="HW183" s="89"/>
      <c r="HX183" s="89"/>
      <c r="HY183" s="89"/>
      <c r="HZ183" s="89"/>
      <c r="IA183" s="89"/>
      <c r="IB183" s="89"/>
      <c r="IC183" s="89"/>
      <c r="ID183" s="89"/>
      <c r="IE183" s="89"/>
      <c r="IF183" s="89"/>
      <c r="IG183" s="89"/>
      <c r="IH183" s="89"/>
      <c r="II183" s="89"/>
      <c r="IJ183" s="89"/>
      <c r="IK183" s="89"/>
      <c r="IL183" s="89"/>
      <c r="IM183" s="89"/>
      <c r="IN183" s="89"/>
      <c r="IO183" s="89"/>
      <c r="IP183" s="89"/>
      <c r="IQ183" s="89"/>
      <c r="IR183" s="89"/>
      <c r="IS183" s="89"/>
      <c r="IT183" s="89"/>
      <c r="IU183" s="89"/>
      <c r="IV183" s="89"/>
      <c r="IW183" s="21"/>
      <c r="IX183" s="21"/>
      <c r="IY183" s="21"/>
      <c r="IZ183" s="21"/>
      <c r="JA183" s="21"/>
    </row>
    <row r="184" ht="13.8" customHeight="1" spans="1:261" s="110" customFormat="1" x14ac:dyDescent="0.25">
      <c r="A184" s="89"/>
      <c r="B184" s="90"/>
      <c r="C184" s="91"/>
      <c r="D184" s="89"/>
      <c r="E184" s="92"/>
      <c r="F184" s="91"/>
      <c r="G184" s="91"/>
      <c r="H184" s="91"/>
      <c r="I184" s="91"/>
      <c r="J184" s="91"/>
      <c r="K184" s="91"/>
      <c r="L184" s="91"/>
      <c r="M184" s="92"/>
      <c r="N184" s="91"/>
      <c r="O184" s="92"/>
      <c r="P184" s="92"/>
      <c r="Q184" s="91"/>
      <c r="R184" s="91"/>
      <c r="S184" s="91"/>
      <c r="T184" s="91"/>
      <c r="U184" s="91"/>
      <c r="V184" s="91"/>
      <c r="W184" s="91"/>
      <c r="X184" s="91"/>
      <c r="Y184" s="93"/>
      <c r="Z184" s="91"/>
      <c r="AA184" s="91"/>
      <c r="AB184" s="91"/>
      <c r="AC184" s="91"/>
      <c r="AD184" s="94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  <c r="AO184" s="89"/>
      <c r="AP184" s="95"/>
      <c r="AQ184" s="95"/>
      <c r="AR184" s="95"/>
      <c r="AS184" s="89"/>
      <c r="AT184" s="89"/>
      <c r="AU184" s="89"/>
      <c r="AV184" s="89"/>
      <c r="AW184" s="89"/>
      <c r="AX184" s="89"/>
      <c r="AY184" s="89"/>
      <c r="AZ184" s="89"/>
      <c r="BA184" s="89"/>
      <c r="BB184" s="89"/>
      <c r="BC184" s="89"/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89"/>
      <c r="BP184" s="89"/>
      <c r="BQ184" s="89"/>
      <c r="BR184" s="89"/>
      <c r="BS184" s="89"/>
      <c r="BT184" s="89"/>
      <c r="BU184" s="89"/>
      <c r="BV184" s="89"/>
      <c r="BW184" s="89"/>
      <c r="BX184" s="89"/>
      <c r="BY184" s="89"/>
      <c r="BZ184" s="89"/>
      <c r="CA184" s="89"/>
      <c r="CB184" s="89"/>
      <c r="CC184" s="89"/>
      <c r="CD184" s="89"/>
      <c r="CE184" s="89"/>
      <c r="CF184" s="89"/>
      <c r="CG184" s="89"/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  <c r="CU184" s="89"/>
      <c r="CV184" s="89"/>
      <c r="CW184" s="89"/>
      <c r="CX184" s="89"/>
      <c r="CY184" s="89"/>
      <c r="CZ184" s="89"/>
      <c r="DA184" s="89"/>
      <c r="DB184" s="89"/>
      <c r="DC184" s="89"/>
      <c r="DD184" s="89"/>
      <c r="DE184" s="89"/>
      <c r="DF184" s="89"/>
      <c r="DG184" s="89"/>
      <c r="DH184" s="89"/>
      <c r="DI184" s="89"/>
      <c r="DJ184" s="89"/>
      <c r="DK184" s="89"/>
      <c r="DL184" s="89"/>
      <c r="DM184" s="89"/>
      <c r="DN184" s="89"/>
      <c r="DO184" s="89"/>
      <c r="DP184" s="89"/>
      <c r="DQ184" s="89"/>
      <c r="DR184" s="89"/>
      <c r="DS184" s="89"/>
      <c r="DT184" s="89"/>
      <c r="DU184" s="89"/>
      <c r="DV184" s="89"/>
      <c r="DW184" s="89"/>
      <c r="DX184" s="89"/>
      <c r="DY184" s="89"/>
      <c r="DZ184" s="89"/>
      <c r="EA184" s="89"/>
      <c r="EB184" s="89"/>
      <c r="EC184" s="89"/>
      <c r="ED184" s="89"/>
      <c r="EE184" s="89"/>
      <c r="EF184" s="89"/>
      <c r="EG184" s="89"/>
      <c r="EH184" s="89"/>
      <c r="EI184" s="89"/>
      <c r="EJ184" s="89"/>
      <c r="EK184" s="89"/>
      <c r="EL184" s="89"/>
      <c r="EM184" s="89"/>
      <c r="EN184" s="89"/>
      <c r="EO184" s="89"/>
      <c r="EP184" s="89"/>
      <c r="EQ184" s="89"/>
      <c r="ER184" s="89"/>
      <c r="ES184" s="89"/>
      <c r="ET184" s="89"/>
      <c r="EU184" s="89"/>
      <c r="EV184" s="89"/>
      <c r="EW184" s="89"/>
      <c r="EX184" s="89"/>
      <c r="EY184" s="89"/>
      <c r="EZ184" s="89"/>
      <c r="FA184" s="89"/>
      <c r="FB184" s="89"/>
      <c r="FC184" s="89"/>
      <c r="FD184" s="89"/>
      <c r="FE184" s="89"/>
      <c r="FF184" s="89"/>
      <c r="FG184" s="89"/>
      <c r="FH184" s="89"/>
      <c r="FI184" s="89"/>
      <c r="FJ184" s="89"/>
      <c r="FK184" s="89"/>
      <c r="FL184" s="89"/>
      <c r="FM184" s="89"/>
      <c r="FN184" s="89"/>
      <c r="FO184" s="89"/>
      <c r="FP184" s="89"/>
      <c r="FQ184" s="89"/>
      <c r="FR184" s="89"/>
      <c r="FS184" s="89"/>
      <c r="FT184" s="89"/>
      <c r="FU184" s="89"/>
      <c r="FV184" s="89"/>
      <c r="FW184" s="89"/>
      <c r="FX184" s="89"/>
      <c r="FY184" s="89"/>
      <c r="FZ184" s="89"/>
      <c r="GA184" s="89"/>
      <c r="GB184" s="89"/>
      <c r="GC184" s="89"/>
      <c r="GD184" s="89"/>
      <c r="GE184" s="89"/>
      <c r="GF184" s="89"/>
      <c r="GG184" s="89"/>
      <c r="GH184" s="89"/>
      <c r="GI184" s="89"/>
      <c r="GJ184" s="89"/>
      <c r="GK184" s="89"/>
      <c r="GL184" s="89"/>
      <c r="GM184" s="89"/>
      <c r="GN184" s="89"/>
      <c r="GO184" s="89"/>
      <c r="GP184" s="89"/>
      <c r="GQ184" s="89"/>
      <c r="GR184" s="89"/>
      <c r="GS184" s="89"/>
      <c r="GT184" s="89"/>
      <c r="GU184" s="89"/>
      <c r="GV184" s="89"/>
      <c r="GW184" s="89"/>
      <c r="GX184" s="89"/>
      <c r="GY184" s="89"/>
      <c r="GZ184" s="89"/>
      <c r="HA184" s="89"/>
      <c r="HB184" s="89"/>
      <c r="HC184" s="89"/>
      <c r="HD184" s="89"/>
      <c r="HE184" s="89"/>
      <c r="HF184" s="89"/>
      <c r="HG184" s="89"/>
      <c r="HH184" s="89"/>
      <c r="HI184" s="89"/>
      <c r="HJ184" s="89"/>
      <c r="HK184" s="89"/>
      <c r="HL184" s="89"/>
      <c r="HM184" s="89"/>
      <c r="HN184" s="89"/>
      <c r="HO184" s="89"/>
      <c r="HP184" s="89"/>
      <c r="HQ184" s="89"/>
      <c r="HR184" s="89"/>
      <c r="HS184" s="89"/>
      <c r="HT184" s="89"/>
      <c r="HU184" s="89"/>
      <c r="HV184" s="89"/>
      <c r="HW184" s="89"/>
      <c r="HX184" s="89"/>
      <c r="HY184" s="89"/>
      <c r="HZ184" s="89"/>
      <c r="IA184" s="89"/>
      <c r="IB184" s="89"/>
      <c r="IC184" s="89"/>
      <c r="ID184" s="89"/>
      <c r="IE184" s="89"/>
      <c r="IF184" s="89"/>
      <c r="IG184" s="89"/>
      <c r="IH184" s="89"/>
      <c r="II184" s="89"/>
      <c r="IJ184" s="89"/>
      <c r="IK184" s="89"/>
      <c r="IL184" s="89"/>
      <c r="IM184" s="89"/>
      <c r="IN184" s="89"/>
      <c r="IO184" s="89"/>
      <c r="IP184" s="89"/>
      <c r="IQ184" s="89"/>
      <c r="IR184" s="89"/>
      <c r="IS184" s="89"/>
      <c r="IT184" s="89"/>
      <c r="IU184" s="89"/>
      <c r="IV184" s="89"/>
      <c r="IW184" s="21"/>
      <c r="IX184" s="21"/>
      <c r="IY184" s="21"/>
      <c r="IZ184" s="21"/>
      <c r="JA184" s="21"/>
    </row>
    <row r="185" ht="13.8" customHeight="1" spans="1:261" s="191" customFormat="1" x14ac:dyDescent="0.25">
      <c r="A185" s="89"/>
      <c r="B185" s="90"/>
      <c r="C185" s="91"/>
      <c r="D185" s="89"/>
      <c r="E185" s="92"/>
      <c r="F185" s="91"/>
      <c r="G185" s="91"/>
      <c r="H185" s="91"/>
      <c r="I185" s="91"/>
      <c r="J185" s="91"/>
      <c r="K185" s="91"/>
      <c r="L185" s="91"/>
      <c r="M185" s="92"/>
      <c r="N185" s="91"/>
      <c r="O185" s="92"/>
      <c r="P185" s="92"/>
      <c r="Q185" s="91"/>
      <c r="R185" s="91"/>
      <c r="S185" s="91"/>
      <c r="T185" s="91"/>
      <c r="U185" s="91"/>
      <c r="V185" s="91"/>
      <c r="W185" s="91"/>
      <c r="X185" s="91"/>
      <c r="Y185" s="93"/>
      <c r="Z185" s="91"/>
      <c r="AA185" s="91"/>
      <c r="AB185" s="91"/>
      <c r="AC185" s="91"/>
      <c r="AD185" s="94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  <c r="AO185" s="89"/>
      <c r="AP185" s="95"/>
      <c r="AQ185" s="95"/>
      <c r="AR185" s="95"/>
      <c r="AS185" s="89"/>
      <c r="AT185" s="89"/>
      <c r="AU185" s="89"/>
      <c r="AV185" s="89"/>
      <c r="AW185" s="89"/>
      <c r="AX185" s="89"/>
      <c r="AY185" s="89"/>
      <c r="AZ185" s="89"/>
      <c r="BA185" s="89"/>
      <c r="BB185" s="89"/>
      <c r="BC185" s="89"/>
      <c r="BD185" s="89"/>
      <c r="BE185" s="89"/>
      <c r="BF185" s="89"/>
      <c r="BG185" s="89"/>
      <c r="BH185" s="89"/>
      <c r="BI185" s="89"/>
      <c r="BJ185" s="89"/>
      <c r="BK185" s="89"/>
      <c r="BL185" s="89"/>
      <c r="BM185" s="89"/>
      <c r="BN185" s="89"/>
      <c r="BO185" s="89"/>
      <c r="BP185" s="89"/>
      <c r="BQ185" s="89"/>
      <c r="BR185" s="89"/>
      <c r="BS185" s="89"/>
      <c r="BT185" s="89"/>
      <c r="BU185" s="89"/>
      <c r="BV185" s="89"/>
      <c r="BW185" s="89"/>
      <c r="BX185" s="89"/>
      <c r="BY185" s="89"/>
      <c r="BZ185" s="89"/>
      <c r="CA185" s="89"/>
      <c r="CB185" s="89"/>
      <c r="CC185" s="89"/>
      <c r="CD185" s="89"/>
      <c r="CE185" s="89"/>
      <c r="CF185" s="89"/>
      <c r="CG185" s="89"/>
      <c r="CH185" s="89"/>
      <c r="CI185" s="89"/>
      <c r="CJ185" s="89"/>
      <c r="CK185" s="89"/>
      <c r="CL185" s="89"/>
      <c r="CM185" s="89"/>
      <c r="CN185" s="89"/>
      <c r="CO185" s="89"/>
      <c r="CP185" s="89"/>
      <c r="CQ185" s="89"/>
      <c r="CR185" s="89"/>
      <c r="CS185" s="89"/>
      <c r="CT185" s="89"/>
      <c r="CU185" s="89"/>
      <c r="CV185" s="89"/>
      <c r="CW185" s="89"/>
      <c r="CX185" s="89"/>
      <c r="CY185" s="89"/>
      <c r="CZ185" s="89"/>
      <c r="DA185" s="89"/>
      <c r="DB185" s="89"/>
      <c r="DC185" s="89"/>
      <c r="DD185" s="89"/>
      <c r="DE185" s="89"/>
      <c r="DF185" s="89"/>
      <c r="DG185" s="89"/>
      <c r="DH185" s="89"/>
      <c r="DI185" s="89"/>
      <c r="DJ185" s="89"/>
      <c r="DK185" s="89"/>
      <c r="DL185" s="89"/>
      <c r="DM185" s="89"/>
      <c r="DN185" s="89"/>
      <c r="DO185" s="89"/>
      <c r="DP185" s="89"/>
      <c r="DQ185" s="89"/>
      <c r="DR185" s="89"/>
      <c r="DS185" s="89"/>
      <c r="DT185" s="89"/>
      <c r="DU185" s="89"/>
      <c r="DV185" s="89"/>
      <c r="DW185" s="89"/>
      <c r="DX185" s="89"/>
      <c r="DY185" s="89"/>
      <c r="DZ185" s="89"/>
      <c r="EA185" s="89"/>
      <c r="EB185" s="89"/>
      <c r="EC185" s="89"/>
      <c r="ED185" s="89"/>
      <c r="EE185" s="89"/>
      <c r="EF185" s="89"/>
      <c r="EG185" s="89"/>
      <c r="EH185" s="89"/>
      <c r="EI185" s="89"/>
      <c r="EJ185" s="89"/>
      <c r="EK185" s="89"/>
      <c r="EL185" s="89"/>
      <c r="EM185" s="89"/>
      <c r="EN185" s="89"/>
      <c r="EO185" s="89"/>
      <c r="EP185" s="89"/>
      <c r="EQ185" s="89"/>
      <c r="ER185" s="89"/>
      <c r="ES185" s="89"/>
      <c r="ET185" s="89"/>
      <c r="EU185" s="89"/>
      <c r="EV185" s="89"/>
      <c r="EW185" s="89"/>
      <c r="EX185" s="89"/>
      <c r="EY185" s="89"/>
      <c r="EZ185" s="89"/>
      <c r="FA185" s="89"/>
      <c r="FB185" s="89"/>
      <c r="FC185" s="89"/>
      <c r="FD185" s="89"/>
      <c r="FE185" s="89"/>
      <c r="FF185" s="89"/>
      <c r="FG185" s="89"/>
      <c r="FH185" s="89"/>
      <c r="FI185" s="89"/>
      <c r="FJ185" s="89"/>
      <c r="FK185" s="89"/>
      <c r="FL185" s="89"/>
      <c r="FM185" s="89"/>
      <c r="FN185" s="89"/>
      <c r="FO185" s="89"/>
      <c r="FP185" s="89"/>
      <c r="FQ185" s="89"/>
      <c r="FR185" s="89"/>
      <c r="FS185" s="89"/>
      <c r="FT185" s="89"/>
      <c r="FU185" s="89"/>
      <c r="FV185" s="89"/>
      <c r="FW185" s="89"/>
      <c r="FX185" s="89"/>
      <c r="FY185" s="89"/>
      <c r="FZ185" s="89"/>
      <c r="GA185" s="89"/>
      <c r="GB185" s="89"/>
      <c r="GC185" s="89"/>
      <c r="GD185" s="89"/>
      <c r="GE185" s="89"/>
      <c r="GF185" s="89"/>
      <c r="GG185" s="89"/>
      <c r="GH185" s="89"/>
      <c r="GI185" s="89"/>
      <c r="GJ185" s="89"/>
      <c r="GK185" s="89"/>
      <c r="GL185" s="89"/>
      <c r="GM185" s="89"/>
      <c r="GN185" s="89"/>
      <c r="GO185" s="89"/>
      <c r="GP185" s="89"/>
      <c r="GQ185" s="89"/>
      <c r="GR185" s="89"/>
      <c r="GS185" s="89"/>
      <c r="GT185" s="89"/>
      <c r="GU185" s="89"/>
      <c r="GV185" s="89"/>
      <c r="GW185" s="89"/>
      <c r="GX185" s="89"/>
      <c r="GY185" s="89"/>
      <c r="GZ185" s="89"/>
      <c r="HA185" s="89"/>
      <c r="HB185" s="89"/>
      <c r="HC185" s="89"/>
      <c r="HD185" s="89"/>
      <c r="HE185" s="89"/>
      <c r="HF185" s="89"/>
      <c r="HG185" s="89"/>
      <c r="HH185" s="89"/>
      <c r="HI185" s="89"/>
      <c r="HJ185" s="89"/>
      <c r="HK185" s="89"/>
      <c r="HL185" s="89"/>
      <c r="HM185" s="89"/>
      <c r="HN185" s="89"/>
      <c r="HO185" s="89"/>
      <c r="HP185" s="89"/>
      <c r="HQ185" s="89"/>
      <c r="HR185" s="89"/>
      <c r="HS185" s="89"/>
      <c r="HT185" s="89"/>
      <c r="HU185" s="89"/>
      <c r="HV185" s="89"/>
      <c r="HW185" s="89"/>
      <c r="HX185" s="89"/>
      <c r="HY185" s="89"/>
      <c r="HZ185" s="89"/>
      <c r="IA185" s="89"/>
      <c r="IB185" s="89"/>
      <c r="IC185" s="89"/>
      <c r="ID185" s="89"/>
      <c r="IE185" s="89"/>
      <c r="IF185" s="89"/>
      <c r="IG185" s="89"/>
      <c r="IH185" s="89"/>
      <c r="II185" s="89"/>
      <c r="IJ185" s="89"/>
      <c r="IK185" s="89"/>
      <c r="IL185" s="89"/>
      <c r="IM185" s="89"/>
      <c r="IN185" s="89"/>
      <c r="IO185" s="89"/>
      <c r="IP185" s="89"/>
      <c r="IQ185" s="89"/>
      <c r="IR185" s="89"/>
      <c r="IS185" s="89"/>
      <c r="IT185" s="89"/>
      <c r="IU185" s="89"/>
      <c r="IV185" s="89"/>
      <c r="IW185" s="21"/>
      <c r="IX185" s="21"/>
      <c r="IY185" s="21"/>
      <c r="IZ185" s="21"/>
      <c r="JA185" s="21"/>
    </row>
    <row r="186" ht="13.8" customHeight="1" spans="1:261" s="190" customFormat="1" x14ac:dyDescent="0.25">
      <c r="A186" s="89"/>
      <c r="B186" s="90"/>
      <c r="C186" s="91"/>
      <c r="D186" s="89"/>
      <c r="E186" s="92"/>
      <c r="F186" s="91"/>
      <c r="G186" s="91"/>
      <c r="H186" s="91"/>
      <c r="I186" s="91"/>
      <c r="J186" s="91"/>
      <c r="K186" s="91"/>
      <c r="L186" s="91"/>
      <c r="M186" s="92"/>
      <c r="N186" s="91"/>
      <c r="O186" s="92"/>
      <c r="P186" s="92"/>
      <c r="Q186" s="91"/>
      <c r="R186" s="91"/>
      <c r="S186" s="91"/>
      <c r="T186" s="91"/>
      <c r="U186" s="91"/>
      <c r="V186" s="91"/>
      <c r="W186" s="91"/>
      <c r="X186" s="91"/>
      <c r="Y186" s="93"/>
      <c r="Z186" s="91"/>
      <c r="AA186" s="91"/>
      <c r="AB186" s="91"/>
      <c r="AC186" s="91"/>
      <c r="AD186" s="94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  <c r="AO186" s="89"/>
      <c r="AP186" s="95"/>
      <c r="AQ186" s="95"/>
      <c r="AR186" s="95"/>
      <c r="AS186" s="89"/>
      <c r="AT186" s="89"/>
      <c r="AU186" s="89"/>
      <c r="AV186" s="89"/>
      <c r="AW186" s="89"/>
      <c r="AX186" s="89"/>
      <c r="AY186" s="89"/>
      <c r="AZ186" s="89"/>
      <c r="BA186" s="89"/>
      <c r="BB186" s="89"/>
      <c r="BC186" s="89"/>
      <c r="BD186" s="89"/>
      <c r="BE186" s="89"/>
      <c r="BF186" s="89"/>
      <c r="BG186" s="89"/>
      <c r="BH186" s="89"/>
      <c r="BI186" s="89"/>
      <c r="BJ186" s="89"/>
      <c r="BK186" s="89"/>
      <c r="BL186" s="89"/>
      <c r="BM186" s="89"/>
      <c r="BN186" s="89"/>
      <c r="BO186" s="89"/>
      <c r="BP186" s="89"/>
      <c r="BQ186" s="89"/>
      <c r="BR186" s="89"/>
      <c r="BS186" s="89"/>
      <c r="BT186" s="89"/>
      <c r="BU186" s="89"/>
      <c r="BV186" s="89"/>
      <c r="BW186" s="89"/>
      <c r="BX186" s="89"/>
      <c r="BY186" s="89"/>
      <c r="BZ186" s="89"/>
      <c r="CA186" s="89"/>
      <c r="CB186" s="89"/>
      <c r="CC186" s="89"/>
      <c r="CD186" s="89"/>
      <c r="CE186" s="89"/>
      <c r="CF186" s="89"/>
      <c r="CG186" s="89"/>
      <c r="CH186" s="89"/>
      <c r="CI186" s="89"/>
      <c r="CJ186" s="89"/>
      <c r="CK186" s="89"/>
      <c r="CL186" s="89"/>
      <c r="CM186" s="89"/>
      <c r="CN186" s="89"/>
      <c r="CO186" s="89"/>
      <c r="CP186" s="89"/>
      <c r="CQ186" s="89"/>
      <c r="CR186" s="89"/>
      <c r="CS186" s="89"/>
      <c r="CT186" s="89"/>
      <c r="CU186" s="89"/>
      <c r="CV186" s="89"/>
      <c r="CW186" s="89"/>
      <c r="CX186" s="89"/>
      <c r="CY186" s="89"/>
      <c r="CZ186" s="89"/>
      <c r="DA186" s="89"/>
      <c r="DB186" s="89"/>
      <c r="DC186" s="89"/>
      <c r="DD186" s="89"/>
      <c r="DE186" s="89"/>
      <c r="DF186" s="89"/>
      <c r="DG186" s="89"/>
      <c r="DH186" s="89"/>
      <c r="DI186" s="89"/>
      <c r="DJ186" s="89"/>
      <c r="DK186" s="89"/>
      <c r="DL186" s="89"/>
      <c r="DM186" s="89"/>
      <c r="DN186" s="89"/>
      <c r="DO186" s="89"/>
      <c r="DP186" s="89"/>
      <c r="DQ186" s="89"/>
      <c r="DR186" s="89"/>
      <c r="DS186" s="89"/>
      <c r="DT186" s="89"/>
      <c r="DU186" s="89"/>
      <c r="DV186" s="89"/>
      <c r="DW186" s="89"/>
      <c r="DX186" s="89"/>
      <c r="DY186" s="89"/>
      <c r="DZ186" s="89"/>
      <c r="EA186" s="89"/>
      <c r="EB186" s="89"/>
      <c r="EC186" s="89"/>
      <c r="ED186" s="89"/>
      <c r="EE186" s="89"/>
      <c r="EF186" s="89"/>
      <c r="EG186" s="89"/>
      <c r="EH186" s="89"/>
      <c r="EI186" s="89"/>
      <c r="EJ186" s="89"/>
      <c r="EK186" s="89"/>
      <c r="EL186" s="89"/>
      <c r="EM186" s="89"/>
      <c r="EN186" s="89"/>
      <c r="EO186" s="89"/>
      <c r="EP186" s="89"/>
      <c r="EQ186" s="89"/>
      <c r="ER186" s="89"/>
      <c r="ES186" s="89"/>
      <c r="ET186" s="89"/>
      <c r="EU186" s="89"/>
      <c r="EV186" s="89"/>
      <c r="EW186" s="89"/>
      <c r="EX186" s="89"/>
      <c r="EY186" s="89"/>
      <c r="EZ186" s="89"/>
      <c r="FA186" s="89"/>
      <c r="FB186" s="89"/>
      <c r="FC186" s="89"/>
      <c r="FD186" s="89"/>
      <c r="FE186" s="89"/>
      <c r="FF186" s="89"/>
      <c r="FG186" s="89"/>
      <c r="FH186" s="89"/>
      <c r="FI186" s="89"/>
      <c r="FJ186" s="89"/>
      <c r="FK186" s="89"/>
      <c r="FL186" s="89"/>
      <c r="FM186" s="89"/>
      <c r="FN186" s="89"/>
      <c r="FO186" s="89"/>
      <c r="FP186" s="89"/>
      <c r="FQ186" s="89"/>
      <c r="FR186" s="89"/>
      <c r="FS186" s="89"/>
      <c r="FT186" s="89"/>
      <c r="FU186" s="89"/>
      <c r="FV186" s="89"/>
      <c r="FW186" s="89"/>
      <c r="FX186" s="89"/>
      <c r="FY186" s="89"/>
      <c r="FZ186" s="89"/>
      <c r="GA186" s="89"/>
      <c r="GB186" s="89"/>
      <c r="GC186" s="89"/>
      <c r="GD186" s="89"/>
      <c r="GE186" s="89"/>
      <c r="GF186" s="89"/>
      <c r="GG186" s="89"/>
      <c r="GH186" s="89"/>
      <c r="GI186" s="89"/>
      <c r="GJ186" s="89"/>
      <c r="GK186" s="89"/>
      <c r="GL186" s="89"/>
      <c r="GM186" s="89"/>
      <c r="GN186" s="89"/>
      <c r="GO186" s="89"/>
      <c r="GP186" s="89"/>
      <c r="GQ186" s="89"/>
      <c r="GR186" s="89"/>
      <c r="GS186" s="89"/>
      <c r="GT186" s="89"/>
      <c r="GU186" s="89"/>
      <c r="GV186" s="89"/>
      <c r="GW186" s="89"/>
      <c r="GX186" s="89"/>
      <c r="GY186" s="89"/>
      <c r="GZ186" s="89"/>
      <c r="HA186" s="89"/>
      <c r="HB186" s="89"/>
      <c r="HC186" s="89"/>
      <c r="HD186" s="89"/>
      <c r="HE186" s="89"/>
      <c r="HF186" s="89"/>
      <c r="HG186" s="89"/>
      <c r="HH186" s="89"/>
      <c r="HI186" s="89"/>
      <c r="HJ186" s="89"/>
      <c r="HK186" s="89"/>
      <c r="HL186" s="89"/>
      <c r="HM186" s="89"/>
      <c r="HN186" s="89"/>
      <c r="HO186" s="89"/>
      <c r="HP186" s="89"/>
      <c r="HQ186" s="89"/>
      <c r="HR186" s="89"/>
      <c r="HS186" s="89"/>
      <c r="HT186" s="89"/>
      <c r="HU186" s="89"/>
      <c r="HV186" s="89"/>
      <c r="HW186" s="89"/>
      <c r="HX186" s="89"/>
      <c r="HY186" s="89"/>
      <c r="HZ186" s="89"/>
      <c r="IA186" s="89"/>
      <c r="IB186" s="89"/>
      <c r="IC186" s="89"/>
      <c r="ID186" s="89"/>
      <c r="IE186" s="89"/>
      <c r="IF186" s="89"/>
      <c r="IG186" s="89"/>
      <c r="IH186" s="89"/>
      <c r="II186" s="89"/>
      <c r="IJ186" s="89"/>
      <c r="IK186" s="89"/>
      <c r="IL186" s="89"/>
      <c r="IM186" s="89"/>
      <c r="IN186" s="89"/>
      <c r="IO186" s="89"/>
      <c r="IP186" s="89"/>
      <c r="IQ186" s="89"/>
      <c r="IR186" s="89"/>
      <c r="IS186" s="89"/>
      <c r="IT186" s="89"/>
      <c r="IU186" s="89"/>
      <c r="IV186" s="89"/>
      <c r="IW186" s="21"/>
      <c r="IX186" s="21"/>
      <c r="IY186" s="21"/>
      <c r="IZ186" s="21"/>
      <c r="JA186" s="21"/>
    </row>
    <row r="187" ht="13.8" customHeight="1" spans="1:261" s="190" customFormat="1" x14ac:dyDescent="0.25">
      <c r="A187" s="89"/>
      <c r="B187" s="90"/>
      <c r="C187" s="91"/>
      <c r="D187" s="89"/>
      <c r="E187" s="92"/>
      <c r="F187" s="91"/>
      <c r="G187" s="91"/>
      <c r="H187" s="91"/>
      <c r="I187" s="91"/>
      <c r="J187" s="91"/>
      <c r="K187" s="91"/>
      <c r="L187" s="91"/>
      <c r="M187" s="92"/>
      <c r="N187" s="91"/>
      <c r="O187" s="92"/>
      <c r="P187" s="92"/>
      <c r="Q187" s="91"/>
      <c r="R187" s="91"/>
      <c r="S187" s="91"/>
      <c r="T187" s="91"/>
      <c r="U187" s="91"/>
      <c r="V187" s="91"/>
      <c r="W187" s="91"/>
      <c r="X187" s="91"/>
      <c r="Y187" s="93"/>
      <c r="Z187" s="91"/>
      <c r="AA187" s="91"/>
      <c r="AB187" s="91"/>
      <c r="AC187" s="91"/>
      <c r="AD187" s="94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  <c r="AO187" s="89"/>
      <c r="AP187" s="95"/>
      <c r="AQ187" s="95"/>
      <c r="AR187" s="95"/>
      <c r="AS187" s="89"/>
      <c r="AT187" s="89"/>
      <c r="AU187" s="89"/>
      <c r="AV187" s="89"/>
      <c r="AW187" s="89"/>
      <c r="AX187" s="89"/>
      <c r="AY187" s="89"/>
      <c r="AZ187" s="89"/>
      <c r="BA187" s="89"/>
      <c r="BB187" s="89"/>
      <c r="BC187" s="89"/>
      <c r="BD187" s="89"/>
      <c r="BE187" s="89"/>
      <c r="BF187" s="89"/>
      <c r="BG187" s="89"/>
      <c r="BH187" s="89"/>
      <c r="BI187" s="89"/>
      <c r="BJ187" s="89"/>
      <c r="BK187" s="89"/>
      <c r="BL187" s="89"/>
      <c r="BM187" s="89"/>
      <c r="BN187" s="89"/>
      <c r="BO187" s="89"/>
      <c r="BP187" s="89"/>
      <c r="BQ187" s="89"/>
      <c r="BR187" s="89"/>
      <c r="BS187" s="89"/>
      <c r="BT187" s="89"/>
      <c r="BU187" s="89"/>
      <c r="BV187" s="89"/>
      <c r="BW187" s="89"/>
      <c r="BX187" s="89"/>
      <c r="BY187" s="89"/>
      <c r="BZ187" s="89"/>
      <c r="CA187" s="89"/>
      <c r="CB187" s="89"/>
      <c r="CC187" s="89"/>
      <c r="CD187" s="89"/>
      <c r="CE187" s="89"/>
      <c r="CF187" s="89"/>
      <c r="CG187" s="89"/>
      <c r="CH187" s="89"/>
      <c r="CI187" s="89"/>
      <c r="CJ187" s="89"/>
      <c r="CK187" s="89"/>
      <c r="CL187" s="89"/>
      <c r="CM187" s="89"/>
      <c r="CN187" s="89"/>
      <c r="CO187" s="89"/>
      <c r="CP187" s="89"/>
      <c r="CQ187" s="89"/>
      <c r="CR187" s="89"/>
      <c r="CS187" s="89"/>
      <c r="CT187" s="89"/>
      <c r="CU187" s="89"/>
      <c r="CV187" s="89"/>
      <c r="CW187" s="89"/>
      <c r="CX187" s="89"/>
      <c r="CY187" s="89"/>
      <c r="CZ187" s="89"/>
      <c r="DA187" s="89"/>
      <c r="DB187" s="89"/>
      <c r="DC187" s="89"/>
      <c r="DD187" s="89"/>
      <c r="DE187" s="89"/>
      <c r="DF187" s="89"/>
      <c r="DG187" s="89"/>
      <c r="DH187" s="89"/>
      <c r="DI187" s="89"/>
      <c r="DJ187" s="89"/>
      <c r="DK187" s="89"/>
      <c r="DL187" s="89"/>
      <c r="DM187" s="89"/>
      <c r="DN187" s="89"/>
      <c r="DO187" s="89"/>
      <c r="DP187" s="89"/>
      <c r="DQ187" s="89"/>
      <c r="DR187" s="89"/>
      <c r="DS187" s="89"/>
      <c r="DT187" s="89"/>
      <c r="DU187" s="89"/>
      <c r="DV187" s="89"/>
      <c r="DW187" s="89"/>
      <c r="DX187" s="89"/>
      <c r="DY187" s="89"/>
      <c r="DZ187" s="89"/>
      <c r="EA187" s="89"/>
      <c r="EB187" s="89"/>
      <c r="EC187" s="89"/>
      <c r="ED187" s="89"/>
      <c r="EE187" s="89"/>
      <c r="EF187" s="89"/>
      <c r="EG187" s="89"/>
      <c r="EH187" s="89"/>
      <c r="EI187" s="89"/>
      <c r="EJ187" s="89"/>
      <c r="EK187" s="89"/>
      <c r="EL187" s="89"/>
      <c r="EM187" s="89"/>
      <c r="EN187" s="89"/>
      <c r="EO187" s="89"/>
      <c r="EP187" s="89"/>
      <c r="EQ187" s="89"/>
      <c r="ER187" s="89"/>
      <c r="ES187" s="89"/>
      <c r="ET187" s="89"/>
      <c r="EU187" s="89"/>
      <c r="EV187" s="89"/>
      <c r="EW187" s="89"/>
      <c r="EX187" s="89"/>
      <c r="EY187" s="89"/>
      <c r="EZ187" s="89"/>
      <c r="FA187" s="89"/>
      <c r="FB187" s="89"/>
      <c r="FC187" s="89"/>
      <c r="FD187" s="89"/>
      <c r="FE187" s="89"/>
      <c r="FF187" s="89"/>
      <c r="FG187" s="89"/>
      <c r="FH187" s="89"/>
      <c r="FI187" s="89"/>
      <c r="FJ187" s="89"/>
      <c r="FK187" s="89"/>
      <c r="FL187" s="89"/>
      <c r="FM187" s="89"/>
      <c r="FN187" s="89"/>
      <c r="FO187" s="89"/>
      <c r="FP187" s="89"/>
      <c r="FQ187" s="89"/>
      <c r="FR187" s="89"/>
      <c r="FS187" s="89"/>
      <c r="FT187" s="89"/>
      <c r="FU187" s="89"/>
      <c r="FV187" s="89"/>
      <c r="FW187" s="89"/>
      <c r="FX187" s="89"/>
      <c r="FY187" s="89"/>
      <c r="FZ187" s="89"/>
      <c r="GA187" s="89"/>
      <c r="GB187" s="89"/>
      <c r="GC187" s="89"/>
      <c r="GD187" s="89"/>
      <c r="GE187" s="89"/>
      <c r="GF187" s="89"/>
      <c r="GG187" s="89"/>
      <c r="GH187" s="89"/>
      <c r="GI187" s="89"/>
      <c r="GJ187" s="89"/>
      <c r="GK187" s="89"/>
      <c r="GL187" s="89"/>
      <c r="GM187" s="89"/>
      <c r="GN187" s="89"/>
      <c r="GO187" s="89"/>
      <c r="GP187" s="89"/>
      <c r="GQ187" s="89"/>
      <c r="GR187" s="89"/>
      <c r="GS187" s="89"/>
      <c r="GT187" s="89"/>
      <c r="GU187" s="89"/>
      <c r="GV187" s="89"/>
      <c r="GW187" s="89"/>
      <c r="GX187" s="89"/>
      <c r="GY187" s="89"/>
      <c r="GZ187" s="89"/>
      <c r="HA187" s="89"/>
      <c r="HB187" s="89"/>
      <c r="HC187" s="89"/>
      <c r="HD187" s="89"/>
      <c r="HE187" s="89"/>
      <c r="HF187" s="89"/>
      <c r="HG187" s="89"/>
      <c r="HH187" s="89"/>
      <c r="HI187" s="89"/>
      <c r="HJ187" s="89"/>
      <c r="HK187" s="89"/>
      <c r="HL187" s="89"/>
      <c r="HM187" s="89"/>
      <c r="HN187" s="89"/>
      <c r="HO187" s="89"/>
      <c r="HP187" s="89"/>
      <c r="HQ187" s="89"/>
      <c r="HR187" s="89"/>
      <c r="HS187" s="89"/>
      <c r="HT187" s="89"/>
      <c r="HU187" s="89"/>
      <c r="HV187" s="89"/>
      <c r="HW187" s="89"/>
      <c r="HX187" s="89"/>
      <c r="HY187" s="89"/>
      <c r="HZ187" s="89"/>
      <c r="IA187" s="89"/>
      <c r="IB187" s="89"/>
      <c r="IC187" s="89"/>
      <c r="ID187" s="89"/>
      <c r="IE187" s="89"/>
      <c r="IF187" s="89"/>
      <c r="IG187" s="89"/>
      <c r="IH187" s="89"/>
      <c r="II187" s="89"/>
      <c r="IJ187" s="89"/>
      <c r="IK187" s="89"/>
      <c r="IL187" s="89"/>
      <c r="IM187" s="89"/>
      <c r="IN187" s="89"/>
      <c r="IO187" s="89"/>
      <c r="IP187" s="89"/>
      <c r="IQ187" s="89"/>
      <c r="IR187" s="89"/>
      <c r="IS187" s="89"/>
      <c r="IT187" s="89"/>
      <c r="IU187" s="89"/>
      <c r="IV187" s="89"/>
      <c r="IW187" s="21"/>
      <c r="IX187" s="21"/>
      <c r="IY187" s="21"/>
      <c r="IZ187" s="21"/>
      <c r="JA187" s="21"/>
    </row>
    <row r="188" ht="13.8" customHeight="1" spans="1:261" s="190" customFormat="1" x14ac:dyDescent="0.25">
      <c r="A188" s="89"/>
      <c r="B188" s="90"/>
      <c r="C188" s="91"/>
      <c r="D188" s="89"/>
      <c r="E188" s="92"/>
      <c r="F188" s="91"/>
      <c r="G188" s="91"/>
      <c r="H188" s="91"/>
      <c r="I188" s="91"/>
      <c r="J188" s="91"/>
      <c r="K188" s="91"/>
      <c r="L188" s="91"/>
      <c r="M188" s="92"/>
      <c r="N188" s="91"/>
      <c r="O188" s="92"/>
      <c r="P188" s="92"/>
      <c r="Q188" s="91"/>
      <c r="R188" s="91"/>
      <c r="S188" s="91"/>
      <c r="T188" s="91"/>
      <c r="U188" s="91"/>
      <c r="V188" s="91"/>
      <c r="W188" s="91"/>
      <c r="X188" s="91"/>
      <c r="Y188" s="93"/>
      <c r="Z188" s="91"/>
      <c r="AA188" s="91"/>
      <c r="AB188" s="91"/>
      <c r="AC188" s="91"/>
      <c r="AD188" s="94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  <c r="AO188" s="89"/>
      <c r="AP188" s="95"/>
      <c r="AQ188" s="95"/>
      <c r="AR188" s="95"/>
      <c r="AS188" s="89"/>
      <c r="AT188" s="89"/>
      <c r="AU188" s="89"/>
      <c r="AV188" s="89"/>
      <c r="AW188" s="89"/>
      <c r="AX188" s="89"/>
      <c r="AY188" s="89"/>
      <c r="AZ188" s="89"/>
      <c r="BA188" s="89"/>
      <c r="BB188" s="89"/>
      <c r="BC188" s="89"/>
      <c r="BD188" s="89"/>
      <c r="BE188" s="89"/>
      <c r="BF188" s="89"/>
      <c r="BG188" s="89"/>
      <c r="BH188" s="89"/>
      <c r="BI188" s="89"/>
      <c r="BJ188" s="89"/>
      <c r="BK188" s="89"/>
      <c r="BL188" s="89"/>
      <c r="BM188" s="89"/>
      <c r="BN188" s="89"/>
      <c r="BO188" s="89"/>
      <c r="BP188" s="89"/>
      <c r="BQ188" s="89"/>
      <c r="BR188" s="89"/>
      <c r="BS188" s="89"/>
      <c r="BT188" s="89"/>
      <c r="BU188" s="89"/>
      <c r="BV188" s="89"/>
      <c r="BW188" s="89"/>
      <c r="BX188" s="89"/>
      <c r="BY188" s="89"/>
      <c r="BZ188" s="89"/>
      <c r="CA188" s="89"/>
      <c r="CB188" s="89"/>
      <c r="CC188" s="89"/>
      <c r="CD188" s="89"/>
      <c r="CE188" s="89"/>
      <c r="CF188" s="89"/>
      <c r="CG188" s="89"/>
      <c r="CH188" s="89"/>
      <c r="CI188" s="89"/>
      <c r="CJ188" s="89"/>
      <c r="CK188" s="89"/>
      <c r="CL188" s="89"/>
      <c r="CM188" s="89"/>
      <c r="CN188" s="89"/>
      <c r="CO188" s="89"/>
      <c r="CP188" s="89"/>
      <c r="CQ188" s="89"/>
      <c r="CR188" s="89"/>
      <c r="CS188" s="89"/>
      <c r="CT188" s="89"/>
      <c r="CU188" s="89"/>
      <c r="CV188" s="89"/>
      <c r="CW188" s="89"/>
      <c r="CX188" s="89"/>
      <c r="CY188" s="89"/>
      <c r="CZ188" s="89"/>
      <c r="DA188" s="89"/>
      <c r="DB188" s="89"/>
      <c r="DC188" s="89"/>
      <c r="DD188" s="89"/>
      <c r="DE188" s="89"/>
      <c r="DF188" s="89"/>
      <c r="DG188" s="89"/>
      <c r="DH188" s="89"/>
      <c r="DI188" s="89"/>
      <c r="DJ188" s="89"/>
      <c r="DK188" s="89"/>
      <c r="DL188" s="89"/>
      <c r="DM188" s="89"/>
      <c r="DN188" s="89"/>
      <c r="DO188" s="89"/>
      <c r="DP188" s="89"/>
      <c r="DQ188" s="89"/>
      <c r="DR188" s="89"/>
      <c r="DS188" s="89"/>
      <c r="DT188" s="89"/>
      <c r="DU188" s="89"/>
      <c r="DV188" s="89"/>
      <c r="DW188" s="89"/>
      <c r="DX188" s="89"/>
      <c r="DY188" s="89"/>
      <c r="DZ188" s="89"/>
      <c r="EA188" s="89"/>
      <c r="EB188" s="89"/>
      <c r="EC188" s="89"/>
      <c r="ED188" s="89"/>
      <c r="EE188" s="89"/>
      <c r="EF188" s="89"/>
      <c r="EG188" s="89"/>
      <c r="EH188" s="89"/>
      <c r="EI188" s="89"/>
      <c r="EJ188" s="89"/>
      <c r="EK188" s="89"/>
      <c r="EL188" s="89"/>
      <c r="EM188" s="89"/>
      <c r="EN188" s="89"/>
      <c r="EO188" s="89"/>
      <c r="EP188" s="89"/>
      <c r="EQ188" s="89"/>
      <c r="ER188" s="89"/>
      <c r="ES188" s="89"/>
      <c r="ET188" s="89"/>
      <c r="EU188" s="89"/>
      <c r="EV188" s="89"/>
      <c r="EW188" s="89"/>
      <c r="EX188" s="89"/>
      <c r="EY188" s="89"/>
      <c r="EZ188" s="89"/>
      <c r="FA188" s="89"/>
      <c r="FB188" s="89"/>
      <c r="FC188" s="89"/>
      <c r="FD188" s="89"/>
      <c r="FE188" s="89"/>
      <c r="FF188" s="89"/>
      <c r="FG188" s="89"/>
      <c r="FH188" s="89"/>
      <c r="FI188" s="89"/>
      <c r="FJ188" s="89"/>
      <c r="FK188" s="89"/>
      <c r="FL188" s="89"/>
      <c r="FM188" s="89"/>
      <c r="FN188" s="89"/>
      <c r="FO188" s="89"/>
      <c r="FP188" s="89"/>
      <c r="FQ188" s="89"/>
      <c r="FR188" s="89"/>
      <c r="FS188" s="89"/>
      <c r="FT188" s="89"/>
      <c r="FU188" s="89"/>
      <c r="FV188" s="89"/>
      <c r="FW188" s="89"/>
      <c r="FX188" s="89"/>
      <c r="FY188" s="89"/>
      <c r="FZ188" s="89"/>
      <c r="GA188" s="89"/>
      <c r="GB188" s="89"/>
      <c r="GC188" s="89"/>
      <c r="GD188" s="89"/>
      <c r="GE188" s="89"/>
      <c r="GF188" s="89"/>
      <c r="GG188" s="89"/>
      <c r="GH188" s="89"/>
      <c r="GI188" s="89"/>
      <c r="GJ188" s="89"/>
      <c r="GK188" s="89"/>
      <c r="GL188" s="89"/>
      <c r="GM188" s="89"/>
      <c r="GN188" s="89"/>
      <c r="GO188" s="89"/>
      <c r="GP188" s="89"/>
      <c r="GQ188" s="89"/>
      <c r="GR188" s="89"/>
      <c r="GS188" s="89"/>
      <c r="GT188" s="89"/>
      <c r="GU188" s="89"/>
      <c r="GV188" s="89"/>
      <c r="GW188" s="89"/>
      <c r="GX188" s="89"/>
      <c r="GY188" s="89"/>
      <c r="GZ188" s="89"/>
      <c r="HA188" s="89"/>
      <c r="HB188" s="89"/>
      <c r="HC188" s="89"/>
      <c r="HD188" s="89"/>
      <c r="HE188" s="89"/>
      <c r="HF188" s="89"/>
      <c r="HG188" s="89"/>
      <c r="HH188" s="89"/>
      <c r="HI188" s="89"/>
      <c r="HJ188" s="89"/>
      <c r="HK188" s="89"/>
      <c r="HL188" s="89"/>
      <c r="HM188" s="89"/>
      <c r="HN188" s="89"/>
      <c r="HO188" s="89"/>
      <c r="HP188" s="89"/>
      <c r="HQ188" s="89"/>
      <c r="HR188" s="89"/>
      <c r="HS188" s="89"/>
      <c r="HT188" s="89"/>
      <c r="HU188" s="89"/>
      <c r="HV188" s="89"/>
      <c r="HW188" s="89"/>
      <c r="HX188" s="89"/>
      <c r="HY188" s="89"/>
      <c r="HZ188" s="89"/>
      <c r="IA188" s="89"/>
      <c r="IB188" s="89"/>
      <c r="IC188" s="89"/>
      <c r="ID188" s="89"/>
      <c r="IE188" s="89"/>
      <c r="IF188" s="89"/>
      <c r="IG188" s="89"/>
      <c r="IH188" s="89"/>
      <c r="II188" s="89"/>
      <c r="IJ188" s="89"/>
      <c r="IK188" s="89"/>
      <c r="IL188" s="89"/>
      <c r="IM188" s="89"/>
      <c r="IN188" s="89"/>
      <c r="IO188" s="89"/>
      <c r="IP188" s="89"/>
      <c r="IQ188" s="89"/>
      <c r="IR188" s="89"/>
      <c r="IS188" s="89"/>
      <c r="IT188" s="89"/>
      <c r="IU188" s="89"/>
      <c r="IV188" s="89"/>
      <c r="IW188" s="21"/>
      <c r="IX188" s="21"/>
      <c r="IY188" s="21"/>
      <c r="IZ188" s="21"/>
      <c r="JA188" s="21"/>
    </row>
    <row r="189" ht="13.8" customHeight="1" spans="1:261" s="190" customFormat="1" x14ac:dyDescent="0.25">
      <c r="A189" s="89"/>
      <c r="B189" s="90"/>
      <c r="C189" s="91"/>
      <c r="D189" s="89"/>
      <c r="E189" s="92"/>
      <c r="F189" s="91"/>
      <c r="G189" s="91"/>
      <c r="H189" s="91"/>
      <c r="I189" s="91"/>
      <c r="J189" s="91"/>
      <c r="K189" s="91"/>
      <c r="L189" s="91"/>
      <c r="M189" s="92"/>
      <c r="N189" s="91"/>
      <c r="O189" s="92"/>
      <c r="P189" s="92"/>
      <c r="Q189" s="91"/>
      <c r="R189" s="91"/>
      <c r="S189" s="91"/>
      <c r="T189" s="91"/>
      <c r="U189" s="91"/>
      <c r="V189" s="91"/>
      <c r="W189" s="91"/>
      <c r="X189" s="91"/>
      <c r="Y189" s="93"/>
      <c r="Z189" s="91"/>
      <c r="AA189" s="91"/>
      <c r="AB189" s="91"/>
      <c r="AC189" s="91"/>
      <c r="AD189" s="94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  <c r="AO189" s="89"/>
      <c r="AP189" s="95"/>
      <c r="AQ189" s="95"/>
      <c r="AR189" s="95"/>
      <c r="AS189" s="89"/>
      <c r="AT189" s="89"/>
      <c r="AU189" s="89"/>
      <c r="AV189" s="89"/>
      <c r="AW189" s="89"/>
      <c r="AX189" s="89"/>
      <c r="AY189" s="89"/>
      <c r="AZ189" s="89"/>
      <c r="BA189" s="89"/>
      <c r="BB189" s="89"/>
      <c r="BC189" s="89"/>
      <c r="BD189" s="89"/>
      <c r="BE189" s="89"/>
      <c r="BF189" s="89"/>
      <c r="BG189" s="89"/>
      <c r="BH189" s="89"/>
      <c r="BI189" s="89"/>
      <c r="BJ189" s="89"/>
      <c r="BK189" s="89"/>
      <c r="BL189" s="89"/>
      <c r="BM189" s="89"/>
      <c r="BN189" s="89"/>
      <c r="BO189" s="89"/>
      <c r="BP189" s="89"/>
      <c r="BQ189" s="89"/>
      <c r="BR189" s="89"/>
      <c r="BS189" s="89"/>
      <c r="BT189" s="89"/>
      <c r="BU189" s="89"/>
      <c r="BV189" s="89"/>
      <c r="BW189" s="89"/>
      <c r="BX189" s="89"/>
      <c r="BY189" s="89"/>
      <c r="BZ189" s="89"/>
      <c r="CA189" s="89"/>
      <c r="CB189" s="89"/>
      <c r="CC189" s="89"/>
      <c r="CD189" s="89"/>
      <c r="CE189" s="89"/>
      <c r="CF189" s="89"/>
      <c r="CG189" s="89"/>
      <c r="CH189" s="89"/>
      <c r="CI189" s="89"/>
      <c r="CJ189" s="89"/>
      <c r="CK189" s="89"/>
      <c r="CL189" s="89"/>
      <c r="CM189" s="89"/>
      <c r="CN189" s="89"/>
      <c r="CO189" s="89"/>
      <c r="CP189" s="89"/>
      <c r="CQ189" s="89"/>
      <c r="CR189" s="89"/>
      <c r="CS189" s="89"/>
      <c r="CT189" s="89"/>
      <c r="CU189" s="89"/>
      <c r="CV189" s="89"/>
      <c r="CW189" s="89"/>
      <c r="CX189" s="89"/>
      <c r="CY189" s="89"/>
      <c r="CZ189" s="89"/>
      <c r="DA189" s="89"/>
      <c r="DB189" s="89"/>
      <c r="DC189" s="89"/>
      <c r="DD189" s="89"/>
      <c r="DE189" s="89"/>
      <c r="DF189" s="89"/>
      <c r="DG189" s="89"/>
      <c r="DH189" s="89"/>
      <c r="DI189" s="89"/>
      <c r="DJ189" s="89"/>
      <c r="DK189" s="89"/>
      <c r="DL189" s="89"/>
      <c r="DM189" s="89"/>
      <c r="DN189" s="89"/>
      <c r="DO189" s="89"/>
      <c r="DP189" s="89"/>
      <c r="DQ189" s="89"/>
      <c r="DR189" s="89"/>
      <c r="DS189" s="89"/>
      <c r="DT189" s="89"/>
      <c r="DU189" s="89"/>
      <c r="DV189" s="89"/>
      <c r="DW189" s="89"/>
      <c r="DX189" s="89"/>
      <c r="DY189" s="89"/>
      <c r="DZ189" s="89"/>
      <c r="EA189" s="89"/>
      <c r="EB189" s="89"/>
      <c r="EC189" s="89"/>
      <c r="ED189" s="89"/>
      <c r="EE189" s="89"/>
      <c r="EF189" s="89"/>
      <c r="EG189" s="89"/>
      <c r="EH189" s="89"/>
      <c r="EI189" s="89"/>
      <c r="EJ189" s="89"/>
      <c r="EK189" s="89"/>
      <c r="EL189" s="89"/>
      <c r="EM189" s="89"/>
      <c r="EN189" s="89"/>
      <c r="EO189" s="89"/>
      <c r="EP189" s="89"/>
      <c r="EQ189" s="89"/>
      <c r="ER189" s="89"/>
      <c r="ES189" s="89"/>
      <c r="ET189" s="89"/>
      <c r="EU189" s="89"/>
      <c r="EV189" s="89"/>
      <c r="EW189" s="89"/>
      <c r="EX189" s="89"/>
      <c r="EY189" s="89"/>
      <c r="EZ189" s="89"/>
      <c r="FA189" s="89"/>
      <c r="FB189" s="89"/>
      <c r="FC189" s="89"/>
      <c r="FD189" s="89"/>
      <c r="FE189" s="89"/>
      <c r="FF189" s="89"/>
      <c r="FG189" s="89"/>
      <c r="FH189" s="89"/>
      <c r="FI189" s="89"/>
      <c r="FJ189" s="89"/>
      <c r="FK189" s="89"/>
      <c r="FL189" s="89"/>
      <c r="FM189" s="89"/>
      <c r="FN189" s="89"/>
      <c r="FO189" s="89"/>
      <c r="FP189" s="89"/>
      <c r="FQ189" s="89"/>
      <c r="FR189" s="89"/>
      <c r="FS189" s="89"/>
      <c r="FT189" s="89"/>
      <c r="FU189" s="89"/>
      <c r="FV189" s="89"/>
      <c r="FW189" s="89"/>
      <c r="FX189" s="89"/>
      <c r="FY189" s="89"/>
      <c r="FZ189" s="89"/>
      <c r="GA189" s="89"/>
      <c r="GB189" s="89"/>
      <c r="GC189" s="89"/>
      <c r="GD189" s="89"/>
      <c r="GE189" s="89"/>
      <c r="GF189" s="89"/>
      <c r="GG189" s="89"/>
      <c r="GH189" s="89"/>
      <c r="GI189" s="89"/>
      <c r="GJ189" s="89"/>
      <c r="GK189" s="89"/>
      <c r="GL189" s="89"/>
      <c r="GM189" s="89"/>
      <c r="GN189" s="89"/>
      <c r="GO189" s="89"/>
      <c r="GP189" s="89"/>
      <c r="GQ189" s="89"/>
      <c r="GR189" s="89"/>
      <c r="GS189" s="89"/>
      <c r="GT189" s="89"/>
      <c r="GU189" s="89"/>
      <c r="GV189" s="89"/>
      <c r="GW189" s="89"/>
      <c r="GX189" s="89"/>
      <c r="GY189" s="89"/>
      <c r="GZ189" s="89"/>
      <c r="HA189" s="89"/>
      <c r="HB189" s="89"/>
      <c r="HC189" s="89"/>
      <c r="HD189" s="89"/>
      <c r="HE189" s="89"/>
      <c r="HF189" s="89"/>
      <c r="HG189" s="89"/>
      <c r="HH189" s="89"/>
      <c r="HI189" s="89"/>
      <c r="HJ189" s="89"/>
      <c r="HK189" s="89"/>
      <c r="HL189" s="89"/>
      <c r="HM189" s="89"/>
      <c r="HN189" s="89"/>
      <c r="HO189" s="89"/>
      <c r="HP189" s="89"/>
      <c r="HQ189" s="89"/>
      <c r="HR189" s="89"/>
      <c r="HS189" s="89"/>
      <c r="HT189" s="89"/>
      <c r="HU189" s="89"/>
      <c r="HV189" s="89"/>
      <c r="HW189" s="89"/>
      <c r="HX189" s="89"/>
      <c r="HY189" s="89"/>
      <c r="HZ189" s="89"/>
      <c r="IA189" s="89"/>
      <c r="IB189" s="89"/>
      <c r="IC189" s="89"/>
      <c r="ID189" s="89"/>
      <c r="IE189" s="89"/>
      <c r="IF189" s="89"/>
      <c r="IG189" s="89"/>
      <c r="IH189" s="89"/>
      <c r="II189" s="89"/>
      <c r="IJ189" s="89"/>
      <c r="IK189" s="89"/>
      <c r="IL189" s="89"/>
      <c r="IM189" s="89"/>
      <c r="IN189" s="89"/>
      <c r="IO189" s="89"/>
      <c r="IP189" s="89"/>
      <c r="IQ189" s="89"/>
      <c r="IR189" s="89"/>
      <c r="IS189" s="89"/>
      <c r="IT189" s="89"/>
      <c r="IU189" s="89"/>
      <c r="IV189" s="89"/>
      <c r="IW189" s="21"/>
      <c r="IX189" s="21"/>
      <c r="IY189" s="21"/>
      <c r="IZ189" s="21"/>
      <c r="JA189" s="21"/>
    </row>
    <row r="190" ht="13.8" customHeight="1" spans="1:261" s="191" customFormat="1" x14ac:dyDescent="0.25">
      <c r="A190" s="89"/>
      <c r="B190" s="90"/>
      <c r="C190" s="91"/>
      <c r="D190" s="89"/>
      <c r="E190" s="92"/>
      <c r="F190" s="91"/>
      <c r="G190" s="91"/>
      <c r="H190" s="91"/>
      <c r="I190" s="91"/>
      <c r="J190" s="91"/>
      <c r="K190" s="91"/>
      <c r="L190" s="91"/>
      <c r="M190" s="92"/>
      <c r="N190" s="91"/>
      <c r="O190" s="92"/>
      <c r="P190" s="92"/>
      <c r="Q190" s="91"/>
      <c r="R190" s="91"/>
      <c r="S190" s="91"/>
      <c r="T190" s="91"/>
      <c r="U190" s="91"/>
      <c r="V190" s="91"/>
      <c r="W190" s="91"/>
      <c r="X190" s="91"/>
      <c r="Y190" s="93"/>
      <c r="Z190" s="91"/>
      <c r="AA190" s="91"/>
      <c r="AB190" s="91"/>
      <c r="AC190" s="91"/>
      <c r="AD190" s="94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  <c r="AO190" s="89"/>
      <c r="AP190" s="95"/>
      <c r="AQ190" s="95"/>
      <c r="AR190" s="95"/>
      <c r="AS190" s="89"/>
      <c r="AT190" s="89"/>
      <c r="AU190" s="89"/>
      <c r="AV190" s="89"/>
      <c r="AW190" s="89"/>
      <c r="AX190" s="89"/>
      <c r="AY190" s="89"/>
      <c r="AZ190" s="89"/>
      <c r="BA190" s="89"/>
      <c r="BB190" s="89"/>
      <c r="BC190" s="89"/>
      <c r="BD190" s="89"/>
      <c r="BE190" s="89"/>
      <c r="BF190" s="89"/>
      <c r="BG190" s="89"/>
      <c r="BH190" s="89"/>
      <c r="BI190" s="89"/>
      <c r="BJ190" s="89"/>
      <c r="BK190" s="89"/>
      <c r="BL190" s="89"/>
      <c r="BM190" s="89"/>
      <c r="BN190" s="89"/>
      <c r="BO190" s="89"/>
      <c r="BP190" s="89"/>
      <c r="BQ190" s="89"/>
      <c r="BR190" s="89"/>
      <c r="BS190" s="89"/>
      <c r="BT190" s="89"/>
      <c r="BU190" s="89"/>
      <c r="BV190" s="89"/>
      <c r="BW190" s="89"/>
      <c r="BX190" s="89"/>
      <c r="BY190" s="89"/>
      <c r="BZ190" s="89"/>
      <c r="CA190" s="89"/>
      <c r="CB190" s="89"/>
      <c r="CC190" s="89"/>
      <c r="CD190" s="89"/>
      <c r="CE190" s="89"/>
      <c r="CF190" s="89"/>
      <c r="CG190" s="89"/>
      <c r="CH190" s="89"/>
      <c r="CI190" s="89"/>
      <c r="CJ190" s="89"/>
      <c r="CK190" s="89"/>
      <c r="CL190" s="89"/>
      <c r="CM190" s="89"/>
      <c r="CN190" s="89"/>
      <c r="CO190" s="89"/>
      <c r="CP190" s="89"/>
      <c r="CQ190" s="89"/>
      <c r="CR190" s="89"/>
      <c r="CS190" s="89"/>
      <c r="CT190" s="89"/>
      <c r="CU190" s="89"/>
      <c r="CV190" s="89"/>
      <c r="CW190" s="89"/>
      <c r="CX190" s="89"/>
      <c r="CY190" s="89"/>
      <c r="CZ190" s="89"/>
      <c r="DA190" s="89"/>
      <c r="DB190" s="89"/>
      <c r="DC190" s="89"/>
      <c r="DD190" s="89"/>
      <c r="DE190" s="89"/>
      <c r="DF190" s="89"/>
      <c r="DG190" s="89"/>
      <c r="DH190" s="89"/>
      <c r="DI190" s="89"/>
      <c r="DJ190" s="89"/>
      <c r="DK190" s="89"/>
      <c r="DL190" s="89"/>
      <c r="DM190" s="89"/>
      <c r="DN190" s="89"/>
      <c r="DO190" s="89"/>
      <c r="DP190" s="89"/>
      <c r="DQ190" s="89"/>
      <c r="DR190" s="89"/>
      <c r="DS190" s="89"/>
      <c r="DT190" s="89"/>
      <c r="DU190" s="89"/>
      <c r="DV190" s="89"/>
      <c r="DW190" s="89"/>
      <c r="DX190" s="89"/>
      <c r="DY190" s="89"/>
      <c r="DZ190" s="89"/>
      <c r="EA190" s="89"/>
      <c r="EB190" s="89"/>
      <c r="EC190" s="89"/>
      <c r="ED190" s="89"/>
      <c r="EE190" s="89"/>
      <c r="EF190" s="89"/>
      <c r="EG190" s="89"/>
      <c r="EH190" s="89"/>
      <c r="EI190" s="89"/>
      <c r="EJ190" s="89"/>
      <c r="EK190" s="89"/>
      <c r="EL190" s="89"/>
      <c r="EM190" s="89"/>
      <c r="EN190" s="89"/>
      <c r="EO190" s="89"/>
      <c r="EP190" s="89"/>
      <c r="EQ190" s="89"/>
      <c r="ER190" s="89"/>
      <c r="ES190" s="89"/>
      <c r="ET190" s="89"/>
      <c r="EU190" s="89"/>
      <c r="EV190" s="89"/>
      <c r="EW190" s="89"/>
      <c r="EX190" s="89"/>
      <c r="EY190" s="89"/>
      <c r="EZ190" s="89"/>
      <c r="FA190" s="89"/>
      <c r="FB190" s="89"/>
      <c r="FC190" s="89"/>
      <c r="FD190" s="89"/>
      <c r="FE190" s="89"/>
      <c r="FF190" s="89"/>
      <c r="FG190" s="89"/>
      <c r="FH190" s="89"/>
      <c r="FI190" s="89"/>
      <c r="FJ190" s="89"/>
      <c r="FK190" s="89"/>
      <c r="FL190" s="89"/>
      <c r="FM190" s="89"/>
      <c r="FN190" s="89"/>
      <c r="FO190" s="89"/>
      <c r="FP190" s="89"/>
      <c r="FQ190" s="89"/>
      <c r="FR190" s="89"/>
      <c r="FS190" s="89"/>
      <c r="FT190" s="89"/>
      <c r="FU190" s="89"/>
      <c r="FV190" s="89"/>
      <c r="FW190" s="89"/>
      <c r="FX190" s="89"/>
      <c r="FY190" s="89"/>
      <c r="FZ190" s="89"/>
      <c r="GA190" s="89"/>
      <c r="GB190" s="89"/>
      <c r="GC190" s="89"/>
      <c r="GD190" s="89"/>
      <c r="GE190" s="89"/>
      <c r="GF190" s="89"/>
      <c r="GG190" s="89"/>
      <c r="GH190" s="89"/>
      <c r="GI190" s="89"/>
      <c r="GJ190" s="89"/>
      <c r="GK190" s="89"/>
      <c r="GL190" s="89"/>
      <c r="GM190" s="89"/>
      <c r="GN190" s="89"/>
      <c r="GO190" s="89"/>
      <c r="GP190" s="89"/>
      <c r="GQ190" s="89"/>
      <c r="GR190" s="89"/>
      <c r="GS190" s="89"/>
      <c r="GT190" s="89"/>
      <c r="GU190" s="89"/>
      <c r="GV190" s="89"/>
      <c r="GW190" s="89"/>
      <c r="GX190" s="89"/>
      <c r="GY190" s="89"/>
      <c r="GZ190" s="89"/>
      <c r="HA190" s="89"/>
      <c r="HB190" s="89"/>
      <c r="HC190" s="89"/>
      <c r="HD190" s="89"/>
      <c r="HE190" s="89"/>
      <c r="HF190" s="89"/>
      <c r="HG190" s="89"/>
      <c r="HH190" s="89"/>
      <c r="HI190" s="89"/>
      <c r="HJ190" s="89"/>
      <c r="HK190" s="89"/>
      <c r="HL190" s="89"/>
      <c r="HM190" s="89"/>
      <c r="HN190" s="89"/>
      <c r="HO190" s="89"/>
      <c r="HP190" s="89"/>
      <c r="HQ190" s="89"/>
      <c r="HR190" s="89"/>
      <c r="HS190" s="89"/>
      <c r="HT190" s="89"/>
      <c r="HU190" s="89"/>
      <c r="HV190" s="89"/>
      <c r="HW190" s="89"/>
      <c r="HX190" s="89"/>
      <c r="HY190" s="89"/>
      <c r="HZ190" s="89"/>
      <c r="IA190" s="89"/>
      <c r="IB190" s="89"/>
      <c r="IC190" s="89"/>
      <c r="ID190" s="89"/>
      <c r="IE190" s="89"/>
      <c r="IF190" s="89"/>
      <c r="IG190" s="89"/>
      <c r="IH190" s="89"/>
      <c r="II190" s="89"/>
      <c r="IJ190" s="89"/>
      <c r="IK190" s="89"/>
      <c r="IL190" s="89"/>
      <c r="IM190" s="89"/>
      <c r="IN190" s="89"/>
      <c r="IO190" s="89"/>
      <c r="IP190" s="89"/>
      <c r="IQ190" s="89"/>
      <c r="IR190" s="89"/>
      <c r="IS190" s="89"/>
      <c r="IT190" s="89"/>
      <c r="IU190" s="89"/>
      <c r="IV190" s="89"/>
      <c r="IW190" s="21"/>
      <c r="IX190" s="21"/>
      <c r="IY190" s="21"/>
      <c r="IZ190" s="21"/>
      <c r="JA190" s="21"/>
    </row>
    <row r="191" ht="13.8" customHeight="1" spans="1:261" s="191" customFormat="1" x14ac:dyDescent="0.25">
      <c r="A191" s="89"/>
      <c r="B191" s="90"/>
      <c r="C191" s="91"/>
      <c r="D191" s="89"/>
      <c r="E191" s="92"/>
      <c r="F191" s="91"/>
      <c r="G191" s="91"/>
      <c r="H191" s="91"/>
      <c r="I191" s="91"/>
      <c r="J191" s="91"/>
      <c r="K191" s="91"/>
      <c r="L191" s="91"/>
      <c r="M191" s="92"/>
      <c r="N191" s="91"/>
      <c r="O191" s="92"/>
      <c r="P191" s="92"/>
      <c r="Q191" s="91"/>
      <c r="R191" s="91"/>
      <c r="S191" s="91"/>
      <c r="T191" s="91"/>
      <c r="U191" s="91"/>
      <c r="V191" s="91"/>
      <c r="W191" s="91"/>
      <c r="X191" s="91"/>
      <c r="Y191" s="93"/>
      <c r="Z191" s="91"/>
      <c r="AA191" s="91"/>
      <c r="AB191" s="91"/>
      <c r="AC191" s="91"/>
      <c r="AD191" s="94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  <c r="AO191" s="89"/>
      <c r="AP191" s="95"/>
      <c r="AQ191" s="95"/>
      <c r="AR191" s="95"/>
      <c r="AS191" s="89"/>
      <c r="AT191" s="89"/>
      <c r="AU191" s="89"/>
      <c r="AV191" s="89"/>
      <c r="AW191" s="89"/>
      <c r="AX191" s="89"/>
      <c r="AY191" s="89"/>
      <c r="AZ191" s="89"/>
      <c r="BA191" s="89"/>
      <c r="BB191" s="89"/>
      <c r="BC191" s="89"/>
      <c r="BD191" s="89"/>
      <c r="BE191" s="89"/>
      <c r="BF191" s="89"/>
      <c r="BG191" s="89"/>
      <c r="BH191" s="89"/>
      <c r="BI191" s="89"/>
      <c r="BJ191" s="89"/>
      <c r="BK191" s="89"/>
      <c r="BL191" s="89"/>
      <c r="BM191" s="89"/>
      <c r="BN191" s="89"/>
      <c r="BO191" s="89"/>
      <c r="BP191" s="89"/>
      <c r="BQ191" s="89"/>
      <c r="BR191" s="89"/>
      <c r="BS191" s="89"/>
      <c r="BT191" s="89"/>
      <c r="BU191" s="89"/>
      <c r="BV191" s="89"/>
      <c r="BW191" s="89"/>
      <c r="BX191" s="89"/>
      <c r="BY191" s="89"/>
      <c r="BZ191" s="89"/>
      <c r="CA191" s="89"/>
      <c r="CB191" s="89"/>
      <c r="CC191" s="89"/>
      <c r="CD191" s="89"/>
      <c r="CE191" s="89"/>
      <c r="CF191" s="89"/>
      <c r="CG191" s="89"/>
      <c r="CH191" s="89"/>
      <c r="CI191" s="89"/>
      <c r="CJ191" s="89"/>
      <c r="CK191" s="89"/>
      <c r="CL191" s="89"/>
      <c r="CM191" s="89"/>
      <c r="CN191" s="89"/>
      <c r="CO191" s="89"/>
      <c r="CP191" s="89"/>
      <c r="CQ191" s="89"/>
      <c r="CR191" s="89"/>
      <c r="CS191" s="89"/>
      <c r="CT191" s="89"/>
      <c r="CU191" s="89"/>
      <c r="CV191" s="89"/>
      <c r="CW191" s="89"/>
      <c r="CX191" s="89"/>
      <c r="CY191" s="89"/>
      <c r="CZ191" s="89"/>
      <c r="DA191" s="89"/>
      <c r="DB191" s="89"/>
      <c r="DC191" s="89"/>
      <c r="DD191" s="89"/>
      <c r="DE191" s="89"/>
      <c r="DF191" s="89"/>
      <c r="DG191" s="89"/>
      <c r="DH191" s="89"/>
      <c r="DI191" s="89"/>
      <c r="DJ191" s="89"/>
      <c r="DK191" s="89"/>
      <c r="DL191" s="89"/>
      <c r="DM191" s="89"/>
      <c r="DN191" s="89"/>
      <c r="DO191" s="89"/>
      <c r="DP191" s="89"/>
      <c r="DQ191" s="89"/>
      <c r="DR191" s="89"/>
      <c r="DS191" s="89"/>
      <c r="DT191" s="89"/>
      <c r="DU191" s="89"/>
      <c r="DV191" s="89"/>
      <c r="DW191" s="89"/>
      <c r="DX191" s="89"/>
      <c r="DY191" s="89"/>
      <c r="DZ191" s="89"/>
      <c r="EA191" s="89"/>
      <c r="EB191" s="89"/>
      <c r="EC191" s="89"/>
      <c r="ED191" s="89"/>
      <c r="EE191" s="89"/>
      <c r="EF191" s="89"/>
      <c r="EG191" s="89"/>
      <c r="EH191" s="89"/>
      <c r="EI191" s="89"/>
      <c r="EJ191" s="89"/>
      <c r="EK191" s="89"/>
      <c r="EL191" s="89"/>
      <c r="EM191" s="89"/>
      <c r="EN191" s="89"/>
      <c r="EO191" s="89"/>
      <c r="EP191" s="89"/>
      <c r="EQ191" s="89"/>
      <c r="ER191" s="89"/>
      <c r="ES191" s="89"/>
      <c r="ET191" s="89"/>
      <c r="EU191" s="89"/>
      <c r="EV191" s="89"/>
      <c r="EW191" s="89"/>
      <c r="EX191" s="89"/>
      <c r="EY191" s="89"/>
      <c r="EZ191" s="89"/>
      <c r="FA191" s="89"/>
      <c r="FB191" s="89"/>
      <c r="FC191" s="89"/>
      <c r="FD191" s="89"/>
      <c r="FE191" s="89"/>
      <c r="FF191" s="89"/>
      <c r="FG191" s="89"/>
      <c r="FH191" s="89"/>
      <c r="FI191" s="89"/>
      <c r="FJ191" s="89"/>
      <c r="FK191" s="89"/>
      <c r="FL191" s="89"/>
      <c r="FM191" s="89"/>
      <c r="FN191" s="89"/>
      <c r="FO191" s="89"/>
      <c r="FP191" s="89"/>
      <c r="FQ191" s="89"/>
      <c r="FR191" s="89"/>
      <c r="FS191" s="89"/>
      <c r="FT191" s="89"/>
      <c r="FU191" s="89"/>
      <c r="FV191" s="89"/>
      <c r="FW191" s="89"/>
      <c r="FX191" s="89"/>
      <c r="FY191" s="89"/>
      <c r="FZ191" s="89"/>
      <c r="GA191" s="89"/>
      <c r="GB191" s="89"/>
      <c r="GC191" s="89"/>
      <c r="GD191" s="89"/>
      <c r="GE191" s="89"/>
      <c r="GF191" s="89"/>
      <c r="GG191" s="89"/>
      <c r="GH191" s="89"/>
      <c r="GI191" s="89"/>
      <c r="GJ191" s="89"/>
      <c r="GK191" s="89"/>
      <c r="GL191" s="89"/>
      <c r="GM191" s="89"/>
      <c r="GN191" s="89"/>
      <c r="GO191" s="89"/>
      <c r="GP191" s="89"/>
      <c r="GQ191" s="89"/>
      <c r="GR191" s="89"/>
      <c r="GS191" s="89"/>
      <c r="GT191" s="89"/>
      <c r="GU191" s="89"/>
      <c r="GV191" s="89"/>
      <c r="GW191" s="89"/>
      <c r="GX191" s="89"/>
      <c r="GY191" s="89"/>
      <c r="GZ191" s="89"/>
      <c r="HA191" s="89"/>
      <c r="HB191" s="89"/>
      <c r="HC191" s="89"/>
      <c r="HD191" s="89"/>
      <c r="HE191" s="89"/>
      <c r="HF191" s="89"/>
      <c r="HG191" s="89"/>
      <c r="HH191" s="89"/>
      <c r="HI191" s="89"/>
      <c r="HJ191" s="89"/>
      <c r="HK191" s="89"/>
      <c r="HL191" s="89"/>
      <c r="HM191" s="89"/>
      <c r="HN191" s="89"/>
      <c r="HO191" s="89"/>
      <c r="HP191" s="89"/>
      <c r="HQ191" s="89"/>
      <c r="HR191" s="89"/>
      <c r="HS191" s="89"/>
      <c r="HT191" s="89"/>
      <c r="HU191" s="89"/>
      <c r="HV191" s="89"/>
      <c r="HW191" s="89"/>
      <c r="HX191" s="89"/>
      <c r="HY191" s="89"/>
      <c r="HZ191" s="89"/>
      <c r="IA191" s="89"/>
      <c r="IB191" s="89"/>
      <c r="IC191" s="89"/>
      <c r="ID191" s="89"/>
      <c r="IE191" s="89"/>
      <c r="IF191" s="89"/>
      <c r="IG191" s="89"/>
      <c r="IH191" s="89"/>
      <c r="II191" s="89"/>
      <c r="IJ191" s="89"/>
      <c r="IK191" s="89"/>
      <c r="IL191" s="89"/>
      <c r="IM191" s="89"/>
      <c r="IN191" s="89"/>
      <c r="IO191" s="89"/>
      <c r="IP191" s="89"/>
      <c r="IQ191" s="89"/>
      <c r="IR191" s="89"/>
      <c r="IS191" s="89"/>
      <c r="IT191" s="89"/>
      <c r="IU191" s="89"/>
      <c r="IV191" s="89"/>
      <c r="IW191" s="21"/>
      <c r="IX191" s="21"/>
      <c r="IY191" s="21"/>
      <c r="IZ191" s="21"/>
      <c r="JA191" s="21"/>
    </row>
    <row r="192" ht="13.8" customHeight="1" spans="1:261" s="191" customFormat="1" x14ac:dyDescent="0.25">
      <c r="A192" s="89"/>
      <c r="B192" s="90"/>
      <c r="C192" s="91"/>
      <c r="D192" s="89"/>
      <c r="E192" s="92"/>
      <c r="F192" s="91"/>
      <c r="G192" s="91"/>
      <c r="H192" s="91"/>
      <c r="I192" s="91"/>
      <c r="J192" s="91"/>
      <c r="K192" s="91"/>
      <c r="L192" s="91"/>
      <c r="M192" s="92"/>
      <c r="N192" s="91"/>
      <c r="O192" s="92"/>
      <c r="P192" s="92"/>
      <c r="Q192" s="91"/>
      <c r="R192" s="91"/>
      <c r="S192" s="91"/>
      <c r="T192" s="91"/>
      <c r="U192" s="91"/>
      <c r="V192" s="91"/>
      <c r="W192" s="91"/>
      <c r="X192" s="91"/>
      <c r="Y192" s="93"/>
      <c r="Z192" s="91"/>
      <c r="AA192" s="91"/>
      <c r="AB192" s="91"/>
      <c r="AC192" s="91"/>
      <c r="AD192" s="94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  <c r="AO192" s="89"/>
      <c r="AP192" s="95"/>
      <c r="AQ192" s="95"/>
      <c r="AR192" s="95"/>
      <c r="AS192" s="89"/>
      <c r="AT192" s="89"/>
      <c r="AU192" s="89"/>
      <c r="AV192" s="89"/>
      <c r="AW192" s="89"/>
      <c r="AX192" s="89"/>
      <c r="AY192" s="89"/>
      <c r="AZ192" s="89"/>
      <c r="BA192" s="89"/>
      <c r="BB192" s="89"/>
      <c r="BC192" s="89"/>
      <c r="BD192" s="89"/>
      <c r="BE192" s="89"/>
      <c r="BF192" s="89"/>
      <c r="BG192" s="89"/>
      <c r="BH192" s="89"/>
      <c r="BI192" s="89"/>
      <c r="BJ192" s="89"/>
      <c r="BK192" s="89"/>
      <c r="BL192" s="89"/>
      <c r="BM192" s="89"/>
      <c r="BN192" s="89"/>
      <c r="BO192" s="89"/>
      <c r="BP192" s="89"/>
      <c r="BQ192" s="89"/>
      <c r="BR192" s="89"/>
      <c r="BS192" s="89"/>
      <c r="BT192" s="89"/>
      <c r="BU192" s="89"/>
      <c r="BV192" s="89"/>
      <c r="BW192" s="89"/>
      <c r="BX192" s="89"/>
      <c r="BY192" s="89"/>
      <c r="BZ192" s="89"/>
      <c r="CA192" s="89"/>
      <c r="CB192" s="89"/>
      <c r="CC192" s="89"/>
      <c r="CD192" s="89"/>
      <c r="CE192" s="89"/>
      <c r="CF192" s="89"/>
      <c r="CG192" s="89"/>
      <c r="CH192" s="89"/>
      <c r="CI192" s="89"/>
      <c r="CJ192" s="89"/>
      <c r="CK192" s="89"/>
      <c r="CL192" s="89"/>
      <c r="CM192" s="89"/>
      <c r="CN192" s="89"/>
      <c r="CO192" s="89"/>
      <c r="CP192" s="89"/>
      <c r="CQ192" s="89"/>
      <c r="CR192" s="89"/>
      <c r="CS192" s="89"/>
      <c r="CT192" s="89"/>
      <c r="CU192" s="89"/>
      <c r="CV192" s="89"/>
      <c r="CW192" s="89"/>
      <c r="CX192" s="89"/>
      <c r="CY192" s="89"/>
      <c r="CZ192" s="89"/>
      <c r="DA192" s="89"/>
      <c r="DB192" s="89"/>
      <c r="DC192" s="89"/>
      <c r="DD192" s="89"/>
      <c r="DE192" s="89"/>
      <c r="DF192" s="89"/>
      <c r="DG192" s="89"/>
      <c r="DH192" s="89"/>
      <c r="DI192" s="89"/>
      <c r="DJ192" s="89"/>
      <c r="DK192" s="89"/>
      <c r="DL192" s="89"/>
      <c r="DM192" s="89"/>
      <c r="DN192" s="89"/>
      <c r="DO192" s="89"/>
      <c r="DP192" s="89"/>
      <c r="DQ192" s="89"/>
      <c r="DR192" s="89"/>
      <c r="DS192" s="89"/>
      <c r="DT192" s="89"/>
      <c r="DU192" s="89"/>
      <c r="DV192" s="89"/>
      <c r="DW192" s="89"/>
      <c r="DX192" s="89"/>
      <c r="DY192" s="89"/>
      <c r="DZ192" s="89"/>
      <c r="EA192" s="89"/>
      <c r="EB192" s="89"/>
      <c r="EC192" s="89"/>
      <c r="ED192" s="89"/>
      <c r="EE192" s="89"/>
      <c r="EF192" s="89"/>
      <c r="EG192" s="89"/>
      <c r="EH192" s="89"/>
      <c r="EI192" s="89"/>
      <c r="EJ192" s="89"/>
      <c r="EK192" s="89"/>
      <c r="EL192" s="89"/>
      <c r="EM192" s="89"/>
      <c r="EN192" s="89"/>
      <c r="EO192" s="89"/>
      <c r="EP192" s="89"/>
      <c r="EQ192" s="89"/>
      <c r="ER192" s="89"/>
      <c r="ES192" s="89"/>
      <c r="ET192" s="89"/>
      <c r="EU192" s="89"/>
      <c r="EV192" s="89"/>
      <c r="EW192" s="89"/>
      <c r="EX192" s="89"/>
      <c r="EY192" s="89"/>
      <c r="EZ192" s="89"/>
      <c r="FA192" s="89"/>
      <c r="FB192" s="89"/>
      <c r="FC192" s="89"/>
      <c r="FD192" s="89"/>
      <c r="FE192" s="89"/>
      <c r="FF192" s="89"/>
      <c r="FG192" s="89"/>
      <c r="FH192" s="89"/>
      <c r="FI192" s="89"/>
      <c r="FJ192" s="89"/>
      <c r="FK192" s="89"/>
      <c r="FL192" s="89"/>
      <c r="FM192" s="89"/>
      <c r="FN192" s="89"/>
      <c r="FO192" s="89"/>
      <c r="FP192" s="89"/>
      <c r="FQ192" s="89"/>
      <c r="FR192" s="89"/>
      <c r="FS192" s="89"/>
      <c r="FT192" s="89"/>
      <c r="FU192" s="89"/>
      <c r="FV192" s="89"/>
      <c r="FW192" s="89"/>
      <c r="FX192" s="89"/>
      <c r="FY192" s="89"/>
      <c r="FZ192" s="89"/>
      <c r="GA192" s="89"/>
      <c r="GB192" s="89"/>
      <c r="GC192" s="89"/>
      <c r="GD192" s="89"/>
      <c r="GE192" s="89"/>
      <c r="GF192" s="89"/>
      <c r="GG192" s="89"/>
      <c r="GH192" s="89"/>
      <c r="GI192" s="89"/>
      <c r="GJ192" s="89"/>
      <c r="GK192" s="89"/>
      <c r="GL192" s="89"/>
      <c r="GM192" s="89"/>
      <c r="GN192" s="89"/>
      <c r="GO192" s="89"/>
      <c r="GP192" s="89"/>
      <c r="GQ192" s="89"/>
      <c r="GR192" s="89"/>
      <c r="GS192" s="89"/>
      <c r="GT192" s="89"/>
      <c r="GU192" s="89"/>
      <c r="GV192" s="89"/>
      <c r="GW192" s="89"/>
      <c r="GX192" s="89"/>
      <c r="GY192" s="89"/>
      <c r="GZ192" s="89"/>
      <c r="HA192" s="89"/>
      <c r="HB192" s="89"/>
      <c r="HC192" s="89"/>
      <c r="HD192" s="89"/>
      <c r="HE192" s="89"/>
      <c r="HF192" s="89"/>
      <c r="HG192" s="89"/>
      <c r="HH192" s="89"/>
      <c r="HI192" s="89"/>
      <c r="HJ192" s="89"/>
      <c r="HK192" s="89"/>
      <c r="HL192" s="89"/>
      <c r="HM192" s="89"/>
      <c r="HN192" s="89"/>
      <c r="HO192" s="89"/>
      <c r="HP192" s="89"/>
      <c r="HQ192" s="89"/>
      <c r="HR192" s="89"/>
      <c r="HS192" s="89"/>
      <c r="HT192" s="89"/>
      <c r="HU192" s="89"/>
      <c r="HV192" s="89"/>
      <c r="HW192" s="89"/>
      <c r="HX192" s="89"/>
      <c r="HY192" s="89"/>
      <c r="HZ192" s="89"/>
      <c r="IA192" s="89"/>
      <c r="IB192" s="89"/>
      <c r="IC192" s="89"/>
      <c r="ID192" s="89"/>
      <c r="IE192" s="89"/>
      <c r="IF192" s="89"/>
      <c r="IG192" s="89"/>
      <c r="IH192" s="89"/>
      <c r="II192" s="89"/>
      <c r="IJ192" s="89"/>
      <c r="IK192" s="89"/>
      <c r="IL192" s="89"/>
      <c r="IM192" s="89"/>
      <c r="IN192" s="89"/>
      <c r="IO192" s="89"/>
      <c r="IP192" s="89"/>
      <c r="IQ192" s="89"/>
      <c r="IR192" s="89"/>
      <c r="IS192" s="89"/>
      <c r="IT192" s="89"/>
      <c r="IU192" s="89"/>
      <c r="IV192" s="89"/>
      <c r="IW192" s="21"/>
      <c r="IX192" s="21"/>
      <c r="IY192" s="21"/>
      <c r="IZ192" s="21"/>
      <c r="JA192" s="21"/>
    </row>
    <row r="193" ht="13.8" customHeight="1" spans="1:261" s="194" customFormat="1" x14ac:dyDescent="0.25">
      <c r="A193" s="89"/>
      <c r="B193" s="90"/>
      <c r="C193" s="91"/>
      <c r="D193" s="89"/>
      <c r="E193" s="92"/>
      <c r="F193" s="91"/>
      <c r="G193" s="91"/>
      <c r="H193" s="91"/>
      <c r="I193" s="91"/>
      <c r="J193" s="91"/>
      <c r="K193" s="91"/>
      <c r="L193" s="91"/>
      <c r="M193" s="92"/>
      <c r="N193" s="91"/>
      <c r="O193" s="92"/>
      <c r="P193" s="92"/>
      <c r="Q193" s="91"/>
      <c r="R193" s="91"/>
      <c r="S193" s="91"/>
      <c r="T193" s="91"/>
      <c r="U193" s="91"/>
      <c r="V193" s="91"/>
      <c r="W193" s="91"/>
      <c r="X193" s="91"/>
      <c r="Y193" s="93"/>
      <c r="Z193" s="91"/>
      <c r="AA193" s="91"/>
      <c r="AB193" s="91"/>
      <c r="AC193" s="91"/>
      <c r="AD193" s="94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95"/>
      <c r="AQ193" s="95"/>
      <c r="AR193" s="95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  <c r="DK193" s="89"/>
      <c r="DL193" s="89"/>
      <c r="DM193" s="89"/>
      <c r="DN193" s="89"/>
      <c r="DO193" s="89"/>
      <c r="DP193" s="89"/>
      <c r="DQ193" s="89"/>
      <c r="DR193" s="89"/>
      <c r="DS193" s="89"/>
      <c r="DT193" s="89"/>
      <c r="DU193" s="89"/>
      <c r="DV193" s="89"/>
      <c r="DW193" s="89"/>
      <c r="DX193" s="89"/>
      <c r="DY193" s="89"/>
      <c r="DZ193" s="89"/>
      <c r="EA193" s="89"/>
      <c r="EB193" s="89"/>
      <c r="EC193" s="89"/>
      <c r="ED193" s="89"/>
      <c r="EE193" s="89"/>
      <c r="EF193" s="89"/>
      <c r="EG193" s="89"/>
      <c r="EH193" s="89"/>
      <c r="EI193" s="89"/>
      <c r="EJ193" s="89"/>
      <c r="EK193" s="89"/>
      <c r="EL193" s="89"/>
      <c r="EM193" s="89"/>
      <c r="EN193" s="89"/>
      <c r="EO193" s="89"/>
      <c r="EP193" s="89"/>
      <c r="EQ193" s="89"/>
      <c r="ER193" s="89"/>
      <c r="ES193" s="89"/>
      <c r="ET193" s="89"/>
      <c r="EU193" s="89"/>
      <c r="EV193" s="89"/>
      <c r="EW193" s="89"/>
      <c r="EX193" s="89"/>
      <c r="EY193" s="89"/>
      <c r="EZ193" s="89"/>
      <c r="FA193" s="89"/>
      <c r="FB193" s="89"/>
      <c r="FC193" s="89"/>
      <c r="FD193" s="89"/>
      <c r="FE193" s="89"/>
      <c r="FF193" s="89"/>
      <c r="FG193" s="89"/>
      <c r="FH193" s="89"/>
      <c r="FI193" s="89"/>
      <c r="FJ193" s="89"/>
      <c r="FK193" s="89"/>
      <c r="FL193" s="89"/>
      <c r="FM193" s="89"/>
      <c r="FN193" s="89"/>
      <c r="FO193" s="89"/>
      <c r="FP193" s="89"/>
      <c r="FQ193" s="89"/>
      <c r="FR193" s="89"/>
      <c r="FS193" s="89"/>
      <c r="FT193" s="89"/>
      <c r="FU193" s="89"/>
      <c r="FV193" s="89"/>
      <c r="FW193" s="89"/>
      <c r="FX193" s="89"/>
      <c r="FY193" s="89"/>
      <c r="FZ193" s="89"/>
      <c r="GA193" s="89"/>
      <c r="GB193" s="89"/>
      <c r="GC193" s="89"/>
      <c r="GD193" s="89"/>
      <c r="GE193" s="89"/>
      <c r="GF193" s="89"/>
      <c r="GG193" s="89"/>
      <c r="GH193" s="89"/>
      <c r="GI193" s="89"/>
      <c r="GJ193" s="89"/>
      <c r="GK193" s="89"/>
      <c r="GL193" s="89"/>
      <c r="GM193" s="89"/>
      <c r="GN193" s="89"/>
      <c r="GO193" s="89"/>
      <c r="GP193" s="89"/>
      <c r="GQ193" s="89"/>
      <c r="GR193" s="89"/>
      <c r="GS193" s="89"/>
      <c r="GT193" s="89"/>
      <c r="GU193" s="89"/>
      <c r="GV193" s="89"/>
      <c r="GW193" s="89"/>
      <c r="GX193" s="89"/>
      <c r="GY193" s="89"/>
      <c r="GZ193" s="89"/>
      <c r="HA193" s="89"/>
      <c r="HB193" s="89"/>
      <c r="HC193" s="89"/>
      <c r="HD193" s="89"/>
      <c r="HE193" s="89"/>
      <c r="HF193" s="89"/>
      <c r="HG193" s="89"/>
      <c r="HH193" s="89"/>
      <c r="HI193" s="89"/>
      <c r="HJ193" s="89"/>
      <c r="HK193" s="89"/>
      <c r="HL193" s="89"/>
      <c r="HM193" s="89"/>
      <c r="HN193" s="89"/>
      <c r="HO193" s="89"/>
      <c r="HP193" s="89"/>
      <c r="HQ193" s="89"/>
      <c r="HR193" s="89"/>
      <c r="HS193" s="89"/>
      <c r="HT193" s="89"/>
      <c r="HU193" s="89"/>
      <c r="HV193" s="89"/>
      <c r="HW193" s="89"/>
      <c r="HX193" s="89"/>
      <c r="HY193" s="89"/>
      <c r="HZ193" s="89"/>
      <c r="IA193" s="89"/>
      <c r="IB193" s="89"/>
      <c r="IC193" s="89"/>
      <c r="ID193" s="89"/>
      <c r="IE193" s="89"/>
      <c r="IF193" s="89"/>
      <c r="IG193" s="89"/>
      <c r="IH193" s="89"/>
      <c r="II193" s="89"/>
      <c r="IJ193" s="89"/>
      <c r="IK193" s="89"/>
      <c r="IL193" s="89"/>
      <c r="IM193" s="89"/>
      <c r="IN193" s="89"/>
      <c r="IO193" s="89"/>
      <c r="IP193" s="89"/>
      <c r="IQ193" s="89"/>
      <c r="IR193" s="89"/>
      <c r="IS193" s="89"/>
      <c r="IT193" s="89"/>
      <c r="IU193" s="89"/>
      <c r="IV193" s="89"/>
      <c r="IW193" s="21"/>
      <c r="IX193" s="21"/>
      <c r="IY193" s="21"/>
      <c r="IZ193" s="21"/>
      <c r="JA193" s="21"/>
    </row>
    <row r="194" ht="13.8" customHeight="1" spans="1:261" s="110" customFormat="1" x14ac:dyDescent="0.25">
      <c r="A194" s="89"/>
      <c r="B194" s="90"/>
      <c r="C194" s="91"/>
      <c r="D194" s="89"/>
      <c r="E194" s="92"/>
      <c r="F194" s="91"/>
      <c r="G194" s="91"/>
      <c r="H194" s="91"/>
      <c r="I194" s="91"/>
      <c r="J194" s="91"/>
      <c r="K194" s="91"/>
      <c r="L194" s="91"/>
      <c r="M194" s="92"/>
      <c r="N194" s="91"/>
      <c r="O194" s="92"/>
      <c r="P194" s="92"/>
      <c r="Q194" s="91"/>
      <c r="R194" s="91"/>
      <c r="S194" s="91"/>
      <c r="T194" s="91"/>
      <c r="U194" s="91"/>
      <c r="V194" s="91"/>
      <c r="W194" s="91"/>
      <c r="X194" s="91"/>
      <c r="Y194" s="93"/>
      <c r="Z194" s="91"/>
      <c r="AA194" s="91"/>
      <c r="AB194" s="91"/>
      <c r="AC194" s="91"/>
      <c r="AD194" s="94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  <c r="AO194" s="89"/>
      <c r="AP194" s="95"/>
      <c r="AQ194" s="95"/>
      <c r="AR194" s="95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  <c r="DO194" s="89"/>
      <c r="DP194" s="89"/>
      <c r="DQ194" s="89"/>
      <c r="DR194" s="89"/>
      <c r="DS194" s="89"/>
      <c r="DT194" s="89"/>
      <c r="DU194" s="89"/>
      <c r="DV194" s="89"/>
      <c r="DW194" s="89"/>
      <c r="DX194" s="89"/>
      <c r="DY194" s="89"/>
      <c r="DZ194" s="89"/>
      <c r="EA194" s="89"/>
      <c r="EB194" s="89"/>
      <c r="EC194" s="89"/>
      <c r="ED194" s="89"/>
      <c r="EE194" s="89"/>
      <c r="EF194" s="89"/>
      <c r="EG194" s="89"/>
      <c r="EH194" s="89"/>
      <c r="EI194" s="89"/>
      <c r="EJ194" s="89"/>
      <c r="EK194" s="89"/>
      <c r="EL194" s="89"/>
      <c r="EM194" s="89"/>
      <c r="EN194" s="89"/>
      <c r="EO194" s="89"/>
      <c r="EP194" s="89"/>
      <c r="EQ194" s="89"/>
      <c r="ER194" s="89"/>
      <c r="ES194" s="89"/>
      <c r="ET194" s="89"/>
      <c r="EU194" s="89"/>
      <c r="EV194" s="89"/>
      <c r="EW194" s="89"/>
      <c r="EX194" s="89"/>
      <c r="EY194" s="89"/>
      <c r="EZ194" s="89"/>
      <c r="FA194" s="89"/>
      <c r="FB194" s="89"/>
      <c r="FC194" s="89"/>
      <c r="FD194" s="89"/>
      <c r="FE194" s="89"/>
      <c r="FF194" s="89"/>
      <c r="FG194" s="89"/>
      <c r="FH194" s="89"/>
      <c r="FI194" s="89"/>
      <c r="FJ194" s="89"/>
      <c r="FK194" s="89"/>
      <c r="FL194" s="89"/>
      <c r="FM194" s="89"/>
      <c r="FN194" s="89"/>
      <c r="FO194" s="89"/>
      <c r="FP194" s="89"/>
      <c r="FQ194" s="89"/>
      <c r="FR194" s="89"/>
      <c r="FS194" s="89"/>
      <c r="FT194" s="89"/>
      <c r="FU194" s="89"/>
      <c r="FV194" s="89"/>
      <c r="FW194" s="89"/>
      <c r="FX194" s="89"/>
      <c r="FY194" s="89"/>
      <c r="FZ194" s="89"/>
      <c r="GA194" s="89"/>
      <c r="GB194" s="89"/>
      <c r="GC194" s="89"/>
      <c r="GD194" s="89"/>
      <c r="GE194" s="89"/>
      <c r="GF194" s="89"/>
      <c r="GG194" s="89"/>
      <c r="GH194" s="89"/>
      <c r="GI194" s="89"/>
      <c r="GJ194" s="89"/>
      <c r="GK194" s="89"/>
      <c r="GL194" s="89"/>
      <c r="GM194" s="89"/>
      <c r="GN194" s="89"/>
      <c r="GO194" s="89"/>
      <c r="GP194" s="89"/>
      <c r="GQ194" s="89"/>
      <c r="GR194" s="89"/>
      <c r="GS194" s="89"/>
      <c r="GT194" s="89"/>
      <c r="GU194" s="89"/>
      <c r="GV194" s="89"/>
      <c r="GW194" s="89"/>
      <c r="GX194" s="89"/>
      <c r="GY194" s="89"/>
      <c r="GZ194" s="89"/>
      <c r="HA194" s="89"/>
      <c r="HB194" s="89"/>
      <c r="HC194" s="89"/>
      <c r="HD194" s="89"/>
      <c r="HE194" s="89"/>
      <c r="HF194" s="89"/>
      <c r="HG194" s="89"/>
      <c r="HH194" s="89"/>
      <c r="HI194" s="89"/>
      <c r="HJ194" s="89"/>
      <c r="HK194" s="89"/>
      <c r="HL194" s="89"/>
      <c r="HM194" s="89"/>
      <c r="HN194" s="89"/>
      <c r="HO194" s="89"/>
      <c r="HP194" s="89"/>
      <c r="HQ194" s="89"/>
      <c r="HR194" s="89"/>
      <c r="HS194" s="89"/>
      <c r="HT194" s="89"/>
      <c r="HU194" s="89"/>
      <c r="HV194" s="89"/>
      <c r="HW194" s="89"/>
      <c r="HX194" s="89"/>
      <c r="HY194" s="89"/>
      <c r="HZ194" s="89"/>
      <c r="IA194" s="89"/>
      <c r="IB194" s="89"/>
      <c r="IC194" s="89"/>
      <c r="ID194" s="89"/>
      <c r="IE194" s="89"/>
      <c r="IF194" s="89"/>
      <c r="IG194" s="89"/>
      <c r="IH194" s="89"/>
      <c r="II194" s="89"/>
      <c r="IJ194" s="89"/>
      <c r="IK194" s="89"/>
      <c r="IL194" s="89"/>
      <c r="IM194" s="89"/>
      <c r="IN194" s="89"/>
      <c r="IO194" s="89"/>
      <c r="IP194" s="89"/>
      <c r="IQ194" s="89"/>
      <c r="IR194" s="89"/>
      <c r="IS194" s="89"/>
      <c r="IT194" s="89"/>
      <c r="IU194" s="89"/>
      <c r="IV194" s="89"/>
      <c r="IW194" s="21"/>
      <c r="IX194" s="21"/>
      <c r="IY194" s="21"/>
      <c r="IZ194" s="21"/>
      <c r="JA194" s="21"/>
    </row>
    <row r="195" ht="13.8" customHeight="1" spans="1:261" s="191" customFormat="1" x14ac:dyDescent="0.25">
      <c r="A195" s="89"/>
      <c r="B195" s="90"/>
      <c r="C195" s="91"/>
      <c r="D195" s="89"/>
      <c r="E195" s="92"/>
      <c r="F195" s="91"/>
      <c r="G195" s="91"/>
      <c r="H195" s="91"/>
      <c r="I195" s="91"/>
      <c r="J195" s="91"/>
      <c r="K195" s="91"/>
      <c r="L195" s="91"/>
      <c r="M195" s="92"/>
      <c r="N195" s="91"/>
      <c r="O195" s="92"/>
      <c r="P195" s="92"/>
      <c r="Q195" s="91"/>
      <c r="R195" s="91"/>
      <c r="S195" s="91"/>
      <c r="T195" s="91"/>
      <c r="U195" s="91"/>
      <c r="V195" s="91"/>
      <c r="W195" s="91"/>
      <c r="X195" s="91"/>
      <c r="Y195" s="93"/>
      <c r="Z195" s="91"/>
      <c r="AA195" s="91"/>
      <c r="AB195" s="91"/>
      <c r="AC195" s="91"/>
      <c r="AD195" s="94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  <c r="AO195" s="89"/>
      <c r="AP195" s="95"/>
      <c r="AQ195" s="95"/>
      <c r="AR195" s="95"/>
      <c r="AS195" s="89"/>
      <c r="AT195" s="89"/>
      <c r="AU195" s="89"/>
      <c r="AV195" s="89"/>
      <c r="AW195" s="89"/>
      <c r="AX195" s="89"/>
      <c r="AY195" s="89"/>
      <c r="AZ195" s="89"/>
      <c r="BA195" s="89"/>
      <c r="BB195" s="89"/>
      <c r="BC195" s="89"/>
      <c r="BD195" s="89"/>
      <c r="BE195" s="89"/>
      <c r="BF195" s="89"/>
      <c r="BG195" s="89"/>
      <c r="BH195" s="89"/>
      <c r="BI195" s="89"/>
      <c r="BJ195" s="89"/>
      <c r="BK195" s="89"/>
      <c r="BL195" s="89"/>
      <c r="BM195" s="89"/>
      <c r="BN195" s="89"/>
      <c r="BO195" s="89"/>
      <c r="BP195" s="89"/>
      <c r="BQ195" s="89"/>
      <c r="BR195" s="89"/>
      <c r="BS195" s="89"/>
      <c r="BT195" s="89"/>
      <c r="BU195" s="89"/>
      <c r="BV195" s="89"/>
      <c r="BW195" s="89"/>
      <c r="BX195" s="89"/>
      <c r="BY195" s="89"/>
      <c r="BZ195" s="89"/>
      <c r="CA195" s="89"/>
      <c r="CB195" s="89"/>
      <c r="CC195" s="89"/>
      <c r="CD195" s="89"/>
      <c r="CE195" s="89"/>
      <c r="CF195" s="89"/>
      <c r="CG195" s="89"/>
      <c r="CH195" s="89"/>
      <c r="CI195" s="89"/>
      <c r="CJ195" s="89"/>
      <c r="CK195" s="89"/>
      <c r="CL195" s="89"/>
      <c r="CM195" s="89"/>
      <c r="CN195" s="89"/>
      <c r="CO195" s="89"/>
      <c r="CP195" s="89"/>
      <c r="CQ195" s="89"/>
      <c r="CR195" s="89"/>
      <c r="CS195" s="89"/>
      <c r="CT195" s="89"/>
      <c r="CU195" s="89"/>
      <c r="CV195" s="89"/>
      <c r="CW195" s="89"/>
      <c r="CX195" s="89"/>
      <c r="CY195" s="89"/>
      <c r="CZ195" s="89"/>
      <c r="DA195" s="89"/>
      <c r="DB195" s="89"/>
      <c r="DC195" s="89"/>
      <c r="DD195" s="89"/>
      <c r="DE195" s="89"/>
      <c r="DF195" s="89"/>
      <c r="DG195" s="89"/>
      <c r="DH195" s="89"/>
      <c r="DI195" s="89"/>
      <c r="DJ195" s="89"/>
      <c r="DK195" s="89"/>
      <c r="DL195" s="89"/>
      <c r="DM195" s="89"/>
      <c r="DN195" s="89"/>
      <c r="DO195" s="89"/>
      <c r="DP195" s="89"/>
      <c r="DQ195" s="89"/>
      <c r="DR195" s="89"/>
      <c r="DS195" s="89"/>
      <c r="DT195" s="89"/>
      <c r="DU195" s="89"/>
      <c r="DV195" s="89"/>
      <c r="DW195" s="89"/>
      <c r="DX195" s="89"/>
      <c r="DY195" s="89"/>
      <c r="DZ195" s="89"/>
      <c r="EA195" s="89"/>
      <c r="EB195" s="89"/>
      <c r="EC195" s="89"/>
      <c r="ED195" s="89"/>
      <c r="EE195" s="89"/>
      <c r="EF195" s="89"/>
      <c r="EG195" s="89"/>
      <c r="EH195" s="89"/>
      <c r="EI195" s="89"/>
      <c r="EJ195" s="89"/>
      <c r="EK195" s="89"/>
      <c r="EL195" s="89"/>
      <c r="EM195" s="89"/>
      <c r="EN195" s="89"/>
      <c r="EO195" s="89"/>
      <c r="EP195" s="89"/>
      <c r="EQ195" s="89"/>
      <c r="ER195" s="89"/>
      <c r="ES195" s="89"/>
      <c r="ET195" s="89"/>
      <c r="EU195" s="89"/>
      <c r="EV195" s="89"/>
      <c r="EW195" s="89"/>
      <c r="EX195" s="89"/>
      <c r="EY195" s="89"/>
      <c r="EZ195" s="89"/>
      <c r="FA195" s="89"/>
      <c r="FB195" s="89"/>
      <c r="FC195" s="89"/>
      <c r="FD195" s="89"/>
      <c r="FE195" s="89"/>
      <c r="FF195" s="89"/>
      <c r="FG195" s="89"/>
      <c r="FH195" s="89"/>
      <c r="FI195" s="89"/>
      <c r="FJ195" s="89"/>
      <c r="FK195" s="89"/>
      <c r="FL195" s="89"/>
      <c r="FM195" s="89"/>
      <c r="FN195" s="89"/>
      <c r="FO195" s="89"/>
      <c r="FP195" s="89"/>
      <c r="FQ195" s="89"/>
      <c r="FR195" s="89"/>
      <c r="FS195" s="89"/>
      <c r="FT195" s="89"/>
      <c r="FU195" s="89"/>
      <c r="FV195" s="89"/>
      <c r="FW195" s="89"/>
      <c r="FX195" s="89"/>
      <c r="FY195" s="89"/>
      <c r="FZ195" s="89"/>
      <c r="GA195" s="89"/>
      <c r="GB195" s="89"/>
      <c r="GC195" s="89"/>
      <c r="GD195" s="89"/>
      <c r="GE195" s="89"/>
      <c r="GF195" s="89"/>
      <c r="GG195" s="89"/>
      <c r="GH195" s="89"/>
      <c r="GI195" s="89"/>
      <c r="GJ195" s="89"/>
      <c r="GK195" s="89"/>
      <c r="GL195" s="89"/>
      <c r="GM195" s="89"/>
      <c r="GN195" s="89"/>
      <c r="GO195" s="89"/>
      <c r="GP195" s="89"/>
      <c r="GQ195" s="89"/>
      <c r="GR195" s="89"/>
      <c r="GS195" s="89"/>
      <c r="GT195" s="89"/>
      <c r="GU195" s="89"/>
      <c r="GV195" s="89"/>
      <c r="GW195" s="89"/>
      <c r="GX195" s="89"/>
      <c r="GY195" s="89"/>
      <c r="GZ195" s="89"/>
      <c r="HA195" s="89"/>
      <c r="HB195" s="89"/>
      <c r="HC195" s="89"/>
      <c r="HD195" s="89"/>
      <c r="HE195" s="89"/>
      <c r="HF195" s="89"/>
      <c r="HG195" s="89"/>
      <c r="HH195" s="89"/>
      <c r="HI195" s="89"/>
      <c r="HJ195" s="89"/>
      <c r="HK195" s="89"/>
      <c r="HL195" s="89"/>
      <c r="HM195" s="89"/>
      <c r="HN195" s="89"/>
      <c r="HO195" s="89"/>
      <c r="HP195" s="89"/>
      <c r="HQ195" s="89"/>
      <c r="HR195" s="89"/>
      <c r="HS195" s="89"/>
      <c r="HT195" s="89"/>
      <c r="HU195" s="89"/>
      <c r="HV195" s="89"/>
      <c r="HW195" s="89"/>
      <c r="HX195" s="89"/>
      <c r="HY195" s="89"/>
      <c r="HZ195" s="89"/>
      <c r="IA195" s="89"/>
      <c r="IB195" s="89"/>
      <c r="IC195" s="89"/>
      <c r="ID195" s="89"/>
      <c r="IE195" s="89"/>
      <c r="IF195" s="89"/>
      <c r="IG195" s="89"/>
      <c r="IH195" s="89"/>
      <c r="II195" s="89"/>
      <c r="IJ195" s="89"/>
      <c r="IK195" s="89"/>
      <c r="IL195" s="89"/>
      <c r="IM195" s="89"/>
      <c r="IN195" s="89"/>
      <c r="IO195" s="89"/>
      <c r="IP195" s="89"/>
      <c r="IQ195" s="89"/>
      <c r="IR195" s="89"/>
      <c r="IS195" s="89"/>
      <c r="IT195" s="89"/>
      <c r="IU195" s="89"/>
      <c r="IV195" s="89"/>
      <c r="IW195" s="21"/>
      <c r="IX195" s="21"/>
      <c r="IY195" s="21"/>
      <c r="IZ195" s="21"/>
      <c r="JA195" s="21"/>
    </row>
    <row r="196" ht="13.8" customHeight="1" spans="1:261" s="191" customFormat="1" x14ac:dyDescent="0.25">
      <c r="A196" s="89"/>
      <c r="B196" s="90"/>
      <c r="C196" s="91"/>
      <c r="D196" s="89"/>
      <c r="E196" s="92"/>
      <c r="F196" s="91"/>
      <c r="G196" s="91"/>
      <c r="H196" s="91"/>
      <c r="I196" s="91"/>
      <c r="J196" s="91"/>
      <c r="K196" s="91"/>
      <c r="L196" s="91"/>
      <c r="M196" s="92"/>
      <c r="N196" s="91"/>
      <c r="O196" s="92"/>
      <c r="P196" s="92"/>
      <c r="Q196" s="91"/>
      <c r="R196" s="91"/>
      <c r="S196" s="91"/>
      <c r="T196" s="91"/>
      <c r="U196" s="91"/>
      <c r="V196" s="91"/>
      <c r="W196" s="91"/>
      <c r="X196" s="91"/>
      <c r="Y196" s="93"/>
      <c r="Z196" s="91"/>
      <c r="AA196" s="91"/>
      <c r="AB196" s="91"/>
      <c r="AC196" s="91"/>
      <c r="AD196" s="94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  <c r="AO196" s="89"/>
      <c r="AP196" s="95"/>
      <c r="AQ196" s="95"/>
      <c r="AR196" s="95"/>
      <c r="AS196" s="89"/>
      <c r="AT196" s="89"/>
      <c r="AU196" s="89"/>
      <c r="AV196" s="89"/>
      <c r="AW196" s="89"/>
      <c r="AX196" s="89"/>
      <c r="AY196" s="89"/>
      <c r="AZ196" s="89"/>
      <c r="BA196" s="89"/>
      <c r="BB196" s="89"/>
      <c r="BC196" s="89"/>
      <c r="BD196" s="89"/>
      <c r="BE196" s="89"/>
      <c r="BF196" s="89"/>
      <c r="BG196" s="89"/>
      <c r="BH196" s="89"/>
      <c r="BI196" s="89"/>
      <c r="BJ196" s="89"/>
      <c r="BK196" s="89"/>
      <c r="BL196" s="89"/>
      <c r="BM196" s="89"/>
      <c r="BN196" s="89"/>
      <c r="BO196" s="89"/>
      <c r="BP196" s="89"/>
      <c r="BQ196" s="89"/>
      <c r="BR196" s="89"/>
      <c r="BS196" s="89"/>
      <c r="BT196" s="89"/>
      <c r="BU196" s="89"/>
      <c r="BV196" s="89"/>
      <c r="BW196" s="89"/>
      <c r="BX196" s="89"/>
      <c r="BY196" s="89"/>
      <c r="BZ196" s="89"/>
      <c r="CA196" s="89"/>
      <c r="CB196" s="89"/>
      <c r="CC196" s="89"/>
      <c r="CD196" s="89"/>
      <c r="CE196" s="89"/>
      <c r="CF196" s="89"/>
      <c r="CG196" s="89"/>
      <c r="CH196" s="89"/>
      <c r="CI196" s="89"/>
      <c r="CJ196" s="89"/>
      <c r="CK196" s="89"/>
      <c r="CL196" s="89"/>
      <c r="CM196" s="89"/>
      <c r="CN196" s="89"/>
      <c r="CO196" s="89"/>
      <c r="CP196" s="89"/>
      <c r="CQ196" s="89"/>
      <c r="CR196" s="89"/>
      <c r="CS196" s="89"/>
      <c r="CT196" s="89"/>
      <c r="CU196" s="89"/>
      <c r="CV196" s="89"/>
      <c r="CW196" s="89"/>
      <c r="CX196" s="89"/>
      <c r="CY196" s="89"/>
      <c r="CZ196" s="89"/>
      <c r="DA196" s="89"/>
      <c r="DB196" s="89"/>
      <c r="DC196" s="89"/>
      <c r="DD196" s="89"/>
      <c r="DE196" s="89"/>
      <c r="DF196" s="89"/>
      <c r="DG196" s="89"/>
      <c r="DH196" s="89"/>
      <c r="DI196" s="89"/>
      <c r="DJ196" s="89"/>
      <c r="DK196" s="89"/>
      <c r="DL196" s="89"/>
      <c r="DM196" s="89"/>
      <c r="DN196" s="89"/>
      <c r="DO196" s="89"/>
      <c r="DP196" s="89"/>
      <c r="DQ196" s="89"/>
      <c r="DR196" s="89"/>
      <c r="DS196" s="89"/>
      <c r="DT196" s="89"/>
      <c r="DU196" s="89"/>
      <c r="DV196" s="89"/>
      <c r="DW196" s="89"/>
      <c r="DX196" s="89"/>
      <c r="DY196" s="89"/>
      <c r="DZ196" s="89"/>
      <c r="EA196" s="89"/>
      <c r="EB196" s="89"/>
      <c r="EC196" s="89"/>
      <c r="ED196" s="89"/>
      <c r="EE196" s="89"/>
      <c r="EF196" s="89"/>
      <c r="EG196" s="89"/>
      <c r="EH196" s="89"/>
      <c r="EI196" s="89"/>
      <c r="EJ196" s="89"/>
      <c r="EK196" s="89"/>
      <c r="EL196" s="89"/>
      <c r="EM196" s="89"/>
      <c r="EN196" s="89"/>
      <c r="EO196" s="89"/>
      <c r="EP196" s="89"/>
      <c r="EQ196" s="89"/>
      <c r="ER196" s="89"/>
      <c r="ES196" s="89"/>
      <c r="ET196" s="89"/>
      <c r="EU196" s="89"/>
      <c r="EV196" s="89"/>
      <c r="EW196" s="89"/>
      <c r="EX196" s="89"/>
      <c r="EY196" s="89"/>
      <c r="EZ196" s="89"/>
      <c r="FA196" s="89"/>
      <c r="FB196" s="89"/>
      <c r="FC196" s="89"/>
      <c r="FD196" s="89"/>
      <c r="FE196" s="89"/>
      <c r="FF196" s="89"/>
      <c r="FG196" s="89"/>
      <c r="FH196" s="89"/>
      <c r="FI196" s="89"/>
      <c r="FJ196" s="89"/>
      <c r="FK196" s="89"/>
      <c r="FL196" s="89"/>
      <c r="FM196" s="89"/>
      <c r="FN196" s="89"/>
      <c r="FO196" s="89"/>
      <c r="FP196" s="89"/>
      <c r="FQ196" s="89"/>
      <c r="FR196" s="89"/>
      <c r="FS196" s="89"/>
      <c r="FT196" s="89"/>
      <c r="FU196" s="89"/>
      <c r="FV196" s="89"/>
      <c r="FW196" s="89"/>
      <c r="FX196" s="89"/>
      <c r="FY196" s="89"/>
      <c r="FZ196" s="89"/>
      <c r="GA196" s="89"/>
      <c r="GB196" s="89"/>
      <c r="GC196" s="89"/>
      <c r="GD196" s="89"/>
      <c r="GE196" s="89"/>
      <c r="GF196" s="89"/>
      <c r="GG196" s="89"/>
      <c r="GH196" s="89"/>
      <c r="GI196" s="89"/>
      <c r="GJ196" s="89"/>
      <c r="GK196" s="89"/>
      <c r="GL196" s="89"/>
      <c r="GM196" s="89"/>
      <c r="GN196" s="89"/>
      <c r="GO196" s="89"/>
      <c r="GP196" s="89"/>
      <c r="GQ196" s="89"/>
      <c r="GR196" s="89"/>
      <c r="GS196" s="89"/>
      <c r="GT196" s="89"/>
      <c r="GU196" s="89"/>
      <c r="GV196" s="89"/>
      <c r="GW196" s="89"/>
      <c r="GX196" s="89"/>
      <c r="GY196" s="89"/>
      <c r="GZ196" s="89"/>
      <c r="HA196" s="89"/>
      <c r="HB196" s="89"/>
      <c r="HC196" s="89"/>
      <c r="HD196" s="89"/>
      <c r="HE196" s="89"/>
      <c r="HF196" s="89"/>
      <c r="HG196" s="89"/>
      <c r="HH196" s="89"/>
      <c r="HI196" s="89"/>
      <c r="HJ196" s="89"/>
      <c r="HK196" s="89"/>
      <c r="HL196" s="89"/>
      <c r="HM196" s="89"/>
      <c r="HN196" s="89"/>
      <c r="HO196" s="89"/>
      <c r="HP196" s="89"/>
      <c r="HQ196" s="89"/>
      <c r="HR196" s="89"/>
      <c r="HS196" s="89"/>
      <c r="HT196" s="89"/>
      <c r="HU196" s="89"/>
      <c r="HV196" s="89"/>
      <c r="HW196" s="89"/>
      <c r="HX196" s="89"/>
      <c r="HY196" s="89"/>
      <c r="HZ196" s="89"/>
      <c r="IA196" s="89"/>
      <c r="IB196" s="89"/>
      <c r="IC196" s="89"/>
      <c r="ID196" s="89"/>
      <c r="IE196" s="89"/>
      <c r="IF196" s="89"/>
      <c r="IG196" s="89"/>
      <c r="IH196" s="89"/>
      <c r="II196" s="89"/>
      <c r="IJ196" s="89"/>
      <c r="IK196" s="89"/>
      <c r="IL196" s="89"/>
      <c r="IM196" s="89"/>
      <c r="IN196" s="89"/>
      <c r="IO196" s="89"/>
      <c r="IP196" s="89"/>
      <c r="IQ196" s="89"/>
      <c r="IR196" s="89"/>
      <c r="IS196" s="89"/>
      <c r="IT196" s="89"/>
      <c r="IU196" s="89"/>
      <c r="IV196" s="89"/>
      <c r="IW196" s="21"/>
      <c r="IX196" s="21"/>
      <c r="IY196" s="21"/>
      <c r="IZ196" s="21"/>
      <c r="JA196" s="21"/>
    </row>
    <row r="197" ht="13.8" customHeight="1" spans="1:261" s="191" customFormat="1" x14ac:dyDescent="0.25">
      <c r="A197" s="89"/>
      <c r="B197" s="90"/>
      <c r="C197" s="91"/>
      <c r="D197" s="89"/>
      <c r="E197" s="92"/>
      <c r="F197" s="91"/>
      <c r="G197" s="91"/>
      <c r="H197" s="91"/>
      <c r="I197" s="91"/>
      <c r="J197" s="91"/>
      <c r="K197" s="91"/>
      <c r="L197" s="91"/>
      <c r="M197" s="92"/>
      <c r="N197" s="91"/>
      <c r="O197" s="92"/>
      <c r="P197" s="92"/>
      <c r="Q197" s="91"/>
      <c r="R197" s="91"/>
      <c r="S197" s="91"/>
      <c r="T197" s="91"/>
      <c r="U197" s="91"/>
      <c r="V197" s="91"/>
      <c r="W197" s="91"/>
      <c r="X197" s="91"/>
      <c r="Y197" s="93"/>
      <c r="Z197" s="91"/>
      <c r="AA197" s="91"/>
      <c r="AB197" s="91"/>
      <c r="AC197" s="91"/>
      <c r="AD197" s="94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  <c r="AO197" s="89"/>
      <c r="AP197" s="95"/>
      <c r="AQ197" s="95"/>
      <c r="AR197" s="95"/>
      <c r="AS197" s="89"/>
      <c r="AT197" s="89"/>
      <c r="AU197" s="89"/>
      <c r="AV197" s="89"/>
      <c r="AW197" s="89"/>
      <c r="AX197" s="89"/>
      <c r="AY197" s="89"/>
      <c r="AZ197" s="89"/>
      <c r="BA197" s="89"/>
      <c r="BB197" s="89"/>
      <c r="BC197" s="89"/>
      <c r="BD197" s="89"/>
      <c r="BE197" s="89"/>
      <c r="BF197" s="89"/>
      <c r="BG197" s="89"/>
      <c r="BH197" s="89"/>
      <c r="BI197" s="89"/>
      <c r="BJ197" s="89"/>
      <c r="BK197" s="89"/>
      <c r="BL197" s="89"/>
      <c r="BM197" s="89"/>
      <c r="BN197" s="89"/>
      <c r="BO197" s="89"/>
      <c r="BP197" s="89"/>
      <c r="BQ197" s="89"/>
      <c r="BR197" s="89"/>
      <c r="BS197" s="89"/>
      <c r="BT197" s="89"/>
      <c r="BU197" s="89"/>
      <c r="BV197" s="89"/>
      <c r="BW197" s="89"/>
      <c r="BX197" s="89"/>
      <c r="BY197" s="89"/>
      <c r="BZ197" s="89"/>
      <c r="CA197" s="89"/>
      <c r="CB197" s="89"/>
      <c r="CC197" s="89"/>
      <c r="CD197" s="89"/>
      <c r="CE197" s="89"/>
      <c r="CF197" s="89"/>
      <c r="CG197" s="89"/>
      <c r="CH197" s="89"/>
      <c r="CI197" s="89"/>
      <c r="CJ197" s="89"/>
      <c r="CK197" s="89"/>
      <c r="CL197" s="89"/>
      <c r="CM197" s="89"/>
      <c r="CN197" s="89"/>
      <c r="CO197" s="89"/>
      <c r="CP197" s="89"/>
      <c r="CQ197" s="89"/>
      <c r="CR197" s="89"/>
      <c r="CS197" s="89"/>
      <c r="CT197" s="89"/>
      <c r="CU197" s="89"/>
      <c r="CV197" s="89"/>
      <c r="CW197" s="89"/>
      <c r="CX197" s="89"/>
      <c r="CY197" s="89"/>
      <c r="CZ197" s="89"/>
      <c r="DA197" s="89"/>
      <c r="DB197" s="89"/>
      <c r="DC197" s="89"/>
      <c r="DD197" s="89"/>
      <c r="DE197" s="89"/>
      <c r="DF197" s="89"/>
      <c r="DG197" s="89"/>
      <c r="DH197" s="89"/>
      <c r="DI197" s="89"/>
      <c r="DJ197" s="89"/>
      <c r="DK197" s="89"/>
      <c r="DL197" s="89"/>
      <c r="DM197" s="89"/>
      <c r="DN197" s="89"/>
      <c r="DO197" s="89"/>
      <c r="DP197" s="89"/>
      <c r="DQ197" s="89"/>
      <c r="DR197" s="89"/>
      <c r="DS197" s="89"/>
      <c r="DT197" s="89"/>
      <c r="DU197" s="89"/>
      <c r="DV197" s="89"/>
      <c r="DW197" s="89"/>
      <c r="DX197" s="89"/>
      <c r="DY197" s="89"/>
      <c r="DZ197" s="89"/>
      <c r="EA197" s="89"/>
      <c r="EB197" s="89"/>
      <c r="EC197" s="89"/>
      <c r="ED197" s="89"/>
      <c r="EE197" s="89"/>
      <c r="EF197" s="89"/>
      <c r="EG197" s="89"/>
      <c r="EH197" s="89"/>
      <c r="EI197" s="89"/>
      <c r="EJ197" s="89"/>
      <c r="EK197" s="89"/>
      <c r="EL197" s="89"/>
      <c r="EM197" s="89"/>
      <c r="EN197" s="89"/>
      <c r="EO197" s="89"/>
      <c r="EP197" s="89"/>
      <c r="EQ197" s="89"/>
      <c r="ER197" s="89"/>
      <c r="ES197" s="89"/>
      <c r="ET197" s="89"/>
      <c r="EU197" s="89"/>
      <c r="EV197" s="89"/>
      <c r="EW197" s="89"/>
      <c r="EX197" s="89"/>
      <c r="EY197" s="89"/>
      <c r="EZ197" s="89"/>
      <c r="FA197" s="89"/>
      <c r="FB197" s="89"/>
      <c r="FC197" s="89"/>
      <c r="FD197" s="89"/>
      <c r="FE197" s="89"/>
      <c r="FF197" s="89"/>
      <c r="FG197" s="89"/>
      <c r="FH197" s="89"/>
      <c r="FI197" s="89"/>
      <c r="FJ197" s="89"/>
      <c r="FK197" s="89"/>
      <c r="FL197" s="89"/>
      <c r="FM197" s="89"/>
      <c r="FN197" s="89"/>
      <c r="FO197" s="89"/>
      <c r="FP197" s="89"/>
      <c r="FQ197" s="89"/>
      <c r="FR197" s="89"/>
      <c r="FS197" s="89"/>
      <c r="FT197" s="89"/>
      <c r="FU197" s="89"/>
      <c r="FV197" s="89"/>
      <c r="FW197" s="89"/>
      <c r="FX197" s="89"/>
      <c r="FY197" s="89"/>
      <c r="FZ197" s="89"/>
      <c r="GA197" s="89"/>
      <c r="GB197" s="89"/>
      <c r="GC197" s="89"/>
      <c r="GD197" s="89"/>
      <c r="GE197" s="89"/>
      <c r="GF197" s="89"/>
      <c r="GG197" s="89"/>
      <c r="GH197" s="89"/>
      <c r="GI197" s="89"/>
      <c r="GJ197" s="89"/>
      <c r="GK197" s="89"/>
      <c r="GL197" s="89"/>
      <c r="GM197" s="89"/>
      <c r="GN197" s="89"/>
      <c r="GO197" s="89"/>
      <c r="GP197" s="89"/>
      <c r="GQ197" s="89"/>
      <c r="GR197" s="89"/>
      <c r="GS197" s="89"/>
      <c r="GT197" s="89"/>
      <c r="GU197" s="89"/>
      <c r="GV197" s="89"/>
      <c r="GW197" s="89"/>
      <c r="GX197" s="89"/>
      <c r="GY197" s="89"/>
      <c r="GZ197" s="89"/>
      <c r="HA197" s="89"/>
      <c r="HB197" s="89"/>
      <c r="HC197" s="89"/>
      <c r="HD197" s="89"/>
      <c r="HE197" s="89"/>
      <c r="HF197" s="89"/>
      <c r="HG197" s="89"/>
      <c r="HH197" s="89"/>
      <c r="HI197" s="89"/>
      <c r="HJ197" s="89"/>
      <c r="HK197" s="89"/>
      <c r="HL197" s="89"/>
      <c r="HM197" s="89"/>
      <c r="HN197" s="89"/>
      <c r="HO197" s="89"/>
      <c r="HP197" s="89"/>
      <c r="HQ197" s="89"/>
      <c r="HR197" s="89"/>
      <c r="HS197" s="89"/>
      <c r="HT197" s="89"/>
      <c r="HU197" s="89"/>
      <c r="HV197" s="89"/>
      <c r="HW197" s="89"/>
      <c r="HX197" s="89"/>
      <c r="HY197" s="89"/>
      <c r="HZ197" s="89"/>
      <c r="IA197" s="89"/>
      <c r="IB197" s="89"/>
      <c r="IC197" s="89"/>
      <c r="ID197" s="89"/>
      <c r="IE197" s="89"/>
      <c r="IF197" s="89"/>
      <c r="IG197" s="89"/>
      <c r="IH197" s="89"/>
      <c r="II197" s="89"/>
      <c r="IJ197" s="89"/>
      <c r="IK197" s="89"/>
      <c r="IL197" s="89"/>
      <c r="IM197" s="89"/>
      <c r="IN197" s="89"/>
      <c r="IO197" s="89"/>
      <c r="IP197" s="89"/>
      <c r="IQ197" s="89"/>
      <c r="IR197" s="89"/>
      <c r="IS197" s="89"/>
      <c r="IT197" s="89"/>
      <c r="IU197" s="89"/>
      <c r="IV197" s="89"/>
      <c r="IW197" s="21"/>
      <c r="IX197" s="21"/>
      <c r="IY197" s="21"/>
      <c r="IZ197" s="21"/>
      <c r="JA197" s="21"/>
    </row>
    <row r="198" ht="13.8" customHeight="1" spans="1:261" s="191" customFormat="1" x14ac:dyDescent="0.25">
      <c r="A198" s="89"/>
      <c r="B198" s="90"/>
      <c r="C198" s="91"/>
      <c r="D198" s="89"/>
      <c r="E198" s="92"/>
      <c r="F198" s="91"/>
      <c r="G198" s="91"/>
      <c r="H198" s="91"/>
      <c r="I198" s="91"/>
      <c r="J198" s="91"/>
      <c r="K198" s="91"/>
      <c r="L198" s="91"/>
      <c r="M198" s="92"/>
      <c r="N198" s="91"/>
      <c r="O198" s="92"/>
      <c r="P198" s="92"/>
      <c r="Q198" s="91"/>
      <c r="R198" s="91"/>
      <c r="S198" s="91"/>
      <c r="T198" s="91"/>
      <c r="U198" s="91"/>
      <c r="V198" s="91"/>
      <c r="W198" s="91"/>
      <c r="X198" s="91"/>
      <c r="Y198" s="93"/>
      <c r="Z198" s="91"/>
      <c r="AA198" s="91"/>
      <c r="AB198" s="91"/>
      <c r="AC198" s="91"/>
      <c r="AD198" s="94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  <c r="AO198" s="89"/>
      <c r="AP198" s="95"/>
      <c r="AQ198" s="95"/>
      <c r="AR198" s="95"/>
      <c r="AS198" s="89"/>
      <c r="AT198" s="89"/>
      <c r="AU198" s="89"/>
      <c r="AV198" s="89"/>
      <c r="AW198" s="89"/>
      <c r="AX198" s="89"/>
      <c r="AY198" s="89"/>
      <c r="AZ198" s="89"/>
      <c r="BA198" s="89"/>
      <c r="BB198" s="89"/>
      <c r="BC198" s="89"/>
      <c r="BD198" s="89"/>
      <c r="BE198" s="89"/>
      <c r="BF198" s="89"/>
      <c r="BG198" s="89"/>
      <c r="BH198" s="89"/>
      <c r="BI198" s="89"/>
      <c r="BJ198" s="89"/>
      <c r="BK198" s="89"/>
      <c r="BL198" s="89"/>
      <c r="BM198" s="89"/>
      <c r="BN198" s="89"/>
      <c r="BO198" s="89"/>
      <c r="BP198" s="89"/>
      <c r="BQ198" s="89"/>
      <c r="BR198" s="89"/>
      <c r="BS198" s="89"/>
      <c r="BT198" s="89"/>
      <c r="BU198" s="89"/>
      <c r="BV198" s="89"/>
      <c r="BW198" s="89"/>
      <c r="BX198" s="89"/>
      <c r="BY198" s="89"/>
      <c r="BZ198" s="89"/>
      <c r="CA198" s="89"/>
      <c r="CB198" s="89"/>
      <c r="CC198" s="89"/>
      <c r="CD198" s="89"/>
      <c r="CE198" s="89"/>
      <c r="CF198" s="89"/>
      <c r="CG198" s="89"/>
      <c r="CH198" s="89"/>
      <c r="CI198" s="89"/>
      <c r="CJ198" s="89"/>
      <c r="CK198" s="89"/>
      <c r="CL198" s="89"/>
      <c r="CM198" s="89"/>
      <c r="CN198" s="89"/>
      <c r="CO198" s="89"/>
      <c r="CP198" s="89"/>
      <c r="CQ198" s="89"/>
      <c r="CR198" s="89"/>
      <c r="CS198" s="89"/>
      <c r="CT198" s="89"/>
      <c r="CU198" s="89"/>
      <c r="CV198" s="89"/>
      <c r="CW198" s="89"/>
      <c r="CX198" s="89"/>
      <c r="CY198" s="89"/>
      <c r="CZ198" s="89"/>
      <c r="DA198" s="89"/>
      <c r="DB198" s="89"/>
      <c r="DC198" s="89"/>
      <c r="DD198" s="89"/>
      <c r="DE198" s="89"/>
      <c r="DF198" s="89"/>
      <c r="DG198" s="89"/>
      <c r="DH198" s="89"/>
      <c r="DI198" s="89"/>
      <c r="DJ198" s="89"/>
      <c r="DK198" s="89"/>
      <c r="DL198" s="89"/>
      <c r="DM198" s="89"/>
      <c r="DN198" s="89"/>
      <c r="DO198" s="89"/>
      <c r="DP198" s="89"/>
      <c r="DQ198" s="89"/>
      <c r="DR198" s="89"/>
      <c r="DS198" s="89"/>
      <c r="DT198" s="89"/>
      <c r="DU198" s="89"/>
      <c r="DV198" s="89"/>
      <c r="DW198" s="89"/>
      <c r="DX198" s="89"/>
      <c r="DY198" s="89"/>
      <c r="DZ198" s="89"/>
      <c r="EA198" s="89"/>
      <c r="EB198" s="89"/>
      <c r="EC198" s="89"/>
      <c r="ED198" s="89"/>
      <c r="EE198" s="89"/>
      <c r="EF198" s="89"/>
      <c r="EG198" s="89"/>
      <c r="EH198" s="89"/>
      <c r="EI198" s="89"/>
      <c r="EJ198" s="89"/>
      <c r="EK198" s="89"/>
      <c r="EL198" s="89"/>
      <c r="EM198" s="89"/>
      <c r="EN198" s="89"/>
      <c r="EO198" s="89"/>
      <c r="EP198" s="89"/>
      <c r="EQ198" s="89"/>
      <c r="ER198" s="89"/>
      <c r="ES198" s="89"/>
      <c r="ET198" s="89"/>
      <c r="EU198" s="89"/>
      <c r="EV198" s="89"/>
      <c r="EW198" s="89"/>
      <c r="EX198" s="89"/>
      <c r="EY198" s="89"/>
      <c r="EZ198" s="89"/>
      <c r="FA198" s="89"/>
      <c r="FB198" s="89"/>
      <c r="FC198" s="89"/>
      <c r="FD198" s="89"/>
      <c r="FE198" s="89"/>
      <c r="FF198" s="89"/>
      <c r="FG198" s="89"/>
      <c r="FH198" s="89"/>
      <c r="FI198" s="89"/>
      <c r="FJ198" s="89"/>
      <c r="FK198" s="89"/>
      <c r="FL198" s="89"/>
      <c r="FM198" s="89"/>
      <c r="FN198" s="89"/>
      <c r="FO198" s="89"/>
      <c r="FP198" s="89"/>
      <c r="FQ198" s="89"/>
      <c r="FR198" s="89"/>
      <c r="FS198" s="89"/>
      <c r="FT198" s="89"/>
      <c r="FU198" s="89"/>
      <c r="FV198" s="89"/>
      <c r="FW198" s="89"/>
      <c r="FX198" s="89"/>
      <c r="FY198" s="89"/>
      <c r="FZ198" s="89"/>
      <c r="GA198" s="89"/>
      <c r="GB198" s="89"/>
      <c r="GC198" s="89"/>
      <c r="GD198" s="89"/>
      <c r="GE198" s="89"/>
      <c r="GF198" s="89"/>
      <c r="GG198" s="89"/>
      <c r="GH198" s="89"/>
      <c r="GI198" s="89"/>
      <c r="GJ198" s="89"/>
      <c r="GK198" s="89"/>
      <c r="GL198" s="89"/>
      <c r="GM198" s="89"/>
      <c r="GN198" s="89"/>
      <c r="GO198" s="89"/>
      <c r="GP198" s="89"/>
      <c r="GQ198" s="89"/>
      <c r="GR198" s="89"/>
      <c r="GS198" s="89"/>
      <c r="GT198" s="89"/>
      <c r="GU198" s="89"/>
      <c r="GV198" s="89"/>
      <c r="GW198" s="89"/>
      <c r="GX198" s="89"/>
      <c r="GY198" s="89"/>
      <c r="GZ198" s="89"/>
      <c r="HA198" s="89"/>
      <c r="HB198" s="89"/>
      <c r="HC198" s="89"/>
      <c r="HD198" s="89"/>
      <c r="HE198" s="89"/>
      <c r="HF198" s="89"/>
      <c r="HG198" s="89"/>
      <c r="HH198" s="89"/>
      <c r="HI198" s="89"/>
      <c r="HJ198" s="89"/>
      <c r="HK198" s="89"/>
      <c r="HL198" s="89"/>
      <c r="HM198" s="89"/>
      <c r="HN198" s="89"/>
      <c r="HO198" s="89"/>
      <c r="HP198" s="89"/>
      <c r="HQ198" s="89"/>
      <c r="HR198" s="89"/>
      <c r="HS198" s="89"/>
      <c r="HT198" s="89"/>
      <c r="HU198" s="89"/>
      <c r="HV198" s="89"/>
      <c r="HW198" s="89"/>
      <c r="HX198" s="89"/>
      <c r="HY198" s="89"/>
      <c r="HZ198" s="89"/>
      <c r="IA198" s="89"/>
      <c r="IB198" s="89"/>
      <c r="IC198" s="89"/>
      <c r="ID198" s="89"/>
      <c r="IE198" s="89"/>
      <c r="IF198" s="89"/>
      <c r="IG198" s="89"/>
      <c r="IH198" s="89"/>
      <c r="II198" s="89"/>
      <c r="IJ198" s="89"/>
      <c r="IK198" s="89"/>
      <c r="IL198" s="89"/>
      <c r="IM198" s="89"/>
      <c r="IN198" s="89"/>
      <c r="IO198" s="89"/>
      <c r="IP198" s="89"/>
      <c r="IQ198" s="89"/>
      <c r="IR198" s="89"/>
      <c r="IS198" s="89"/>
      <c r="IT198" s="89"/>
      <c r="IU198" s="89"/>
      <c r="IV198" s="89"/>
      <c r="IW198" s="21"/>
      <c r="IX198" s="21"/>
      <c r="IY198" s="21"/>
      <c r="IZ198" s="21"/>
      <c r="JA198" s="21"/>
    </row>
    <row r="199" ht="13.8" customHeight="1" spans="1:261" s="191" customFormat="1" x14ac:dyDescent="0.25">
      <c r="A199" s="89"/>
      <c r="B199" s="90"/>
      <c r="C199" s="91"/>
      <c r="D199" s="89"/>
      <c r="E199" s="92"/>
      <c r="F199" s="91"/>
      <c r="G199" s="91"/>
      <c r="H199" s="91"/>
      <c r="I199" s="91"/>
      <c r="J199" s="91"/>
      <c r="K199" s="91"/>
      <c r="L199" s="91"/>
      <c r="M199" s="92"/>
      <c r="N199" s="91"/>
      <c r="O199" s="92"/>
      <c r="P199" s="92"/>
      <c r="Q199" s="91"/>
      <c r="R199" s="91"/>
      <c r="S199" s="91"/>
      <c r="T199" s="91"/>
      <c r="U199" s="91"/>
      <c r="V199" s="91"/>
      <c r="W199" s="91"/>
      <c r="X199" s="91"/>
      <c r="Y199" s="93"/>
      <c r="Z199" s="91"/>
      <c r="AA199" s="91"/>
      <c r="AB199" s="91"/>
      <c r="AC199" s="91"/>
      <c r="AD199" s="94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  <c r="AO199" s="89"/>
      <c r="AP199" s="95"/>
      <c r="AQ199" s="95"/>
      <c r="AR199" s="95"/>
      <c r="AS199" s="89"/>
      <c r="AT199" s="89"/>
      <c r="AU199" s="89"/>
      <c r="AV199" s="89"/>
      <c r="AW199" s="89"/>
      <c r="AX199" s="89"/>
      <c r="AY199" s="89"/>
      <c r="AZ199" s="89"/>
      <c r="BA199" s="89"/>
      <c r="BB199" s="89"/>
      <c r="BC199" s="89"/>
      <c r="BD199" s="89"/>
      <c r="BE199" s="89"/>
      <c r="BF199" s="89"/>
      <c r="BG199" s="89"/>
      <c r="BH199" s="89"/>
      <c r="BI199" s="89"/>
      <c r="BJ199" s="89"/>
      <c r="BK199" s="89"/>
      <c r="BL199" s="89"/>
      <c r="BM199" s="89"/>
      <c r="BN199" s="89"/>
      <c r="BO199" s="89"/>
      <c r="BP199" s="89"/>
      <c r="BQ199" s="89"/>
      <c r="BR199" s="89"/>
      <c r="BS199" s="89"/>
      <c r="BT199" s="89"/>
      <c r="BU199" s="89"/>
      <c r="BV199" s="89"/>
      <c r="BW199" s="89"/>
      <c r="BX199" s="89"/>
      <c r="BY199" s="89"/>
      <c r="BZ199" s="89"/>
      <c r="CA199" s="89"/>
      <c r="CB199" s="89"/>
      <c r="CC199" s="89"/>
      <c r="CD199" s="89"/>
      <c r="CE199" s="89"/>
      <c r="CF199" s="89"/>
      <c r="CG199" s="89"/>
      <c r="CH199" s="89"/>
      <c r="CI199" s="89"/>
      <c r="CJ199" s="89"/>
      <c r="CK199" s="89"/>
      <c r="CL199" s="89"/>
      <c r="CM199" s="89"/>
      <c r="CN199" s="89"/>
      <c r="CO199" s="89"/>
      <c r="CP199" s="89"/>
      <c r="CQ199" s="89"/>
      <c r="CR199" s="89"/>
      <c r="CS199" s="89"/>
      <c r="CT199" s="89"/>
      <c r="CU199" s="89"/>
      <c r="CV199" s="89"/>
      <c r="CW199" s="89"/>
      <c r="CX199" s="89"/>
      <c r="CY199" s="89"/>
      <c r="CZ199" s="89"/>
      <c r="DA199" s="89"/>
      <c r="DB199" s="89"/>
      <c r="DC199" s="89"/>
      <c r="DD199" s="89"/>
      <c r="DE199" s="89"/>
      <c r="DF199" s="89"/>
      <c r="DG199" s="89"/>
      <c r="DH199" s="89"/>
      <c r="DI199" s="89"/>
      <c r="DJ199" s="89"/>
      <c r="DK199" s="89"/>
      <c r="DL199" s="89"/>
      <c r="DM199" s="89"/>
      <c r="DN199" s="89"/>
      <c r="DO199" s="89"/>
      <c r="DP199" s="89"/>
      <c r="DQ199" s="89"/>
      <c r="DR199" s="89"/>
      <c r="DS199" s="89"/>
      <c r="DT199" s="89"/>
      <c r="DU199" s="89"/>
      <c r="DV199" s="89"/>
      <c r="DW199" s="89"/>
      <c r="DX199" s="89"/>
      <c r="DY199" s="89"/>
      <c r="DZ199" s="89"/>
      <c r="EA199" s="89"/>
      <c r="EB199" s="89"/>
      <c r="EC199" s="89"/>
      <c r="ED199" s="89"/>
      <c r="EE199" s="89"/>
      <c r="EF199" s="89"/>
      <c r="EG199" s="89"/>
      <c r="EH199" s="89"/>
      <c r="EI199" s="89"/>
      <c r="EJ199" s="89"/>
      <c r="EK199" s="89"/>
      <c r="EL199" s="89"/>
      <c r="EM199" s="89"/>
      <c r="EN199" s="89"/>
      <c r="EO199" s="89"/>
      <c r="EP199" s="89"/>
      <c r="EQ199" s="89"/>
      <c r="ER199" s="89"/>
      <c r="ES199" s="89"/>
      <c r="ET199" s="89"/>
      <c r="EU199" s="89"/>
      <c r="EV199" s="89"/>
      <c r="EW199" s="89"/>
      <c r="EX199" s="89"/>
      <c r="EY199" s="89"/>
      <c r="EZ199" s="89"/>
      <c r="FA199" s="89"/>
      <c r="FB199" s="89"/>
      <c r="FC199" s="89"/>
      <c r="FD199" s="89"/>
      <c r="FE199" s="89"/>
      <c r="FF199" s="89"/>
      <c r="FG199" s="89"/>
      <c r="FH199" s="89"/>
      <c r="FI199" s="89"/>
      <c r="FJ199" s="89"/>
      <c r="FK199" s="89"/>
      <c r="FL199" s="89"/>
      <c r="FM199" s="89"/>
      <c r="FN199" s="89"/>
      <c r="FO199" s="89"/>
      <c r="FP199" s="89"/>
      <c r="FQ199" s="89"/>
      <c r="FR199" s="89"/>
      <c r="FS199" s="89"/>
      <c r="FT199" s="89"/>
      <c r="FU199" s="89"/>
      <c r="FV199" s="89"/>
      <c r="FW199" s="89"/>
      <c r="FX199" s="89"/>
      <c r="FY199" s="89"/>
      <c r="FZ199" s="89"/>
      <c r="GA199" s="89"/>
      <c r="GB199" s="89"/>
      <c r="GC199" s="89"/>
      <c r="GD199" s="89"/>
      <c r="GE199" s="89"/>
      <c r="GF199" s="89"/>
      <c r="GG199" s="89"/>
      <c r="GH199" s="89"/>
      <c r="GI199" s="89"/>
      <c r="GJ199" s="89"/>
      <c r="GK199" s="89"/>
      <c r="GL199" s="89"/>
      <c r="GM199" s="89"/>
      <c r="GN199" s="89"/>
      <c r="GO199" s="89"/>
      <c r="GP199" s="89"/>
      <c r="GQ199" s="89"/>
      <c r="GR199" s="89"/>
      <c r="GS199" s="89"/>
      <c r="GT199" s="89"/>
      <c r="GU199" s="89"/>
      <c r="GV199" s="89"/>
      <c r="GW199" s="89"/>
      <c r="GX199" s="89"/>
      <c r="GY199" s="89"/>
      <c r="GZ199" s="89"/>
      <c r="HA199" s="89"/>
      <c r="HB199" s="89"/>
      <c r="HC199" s="89"/>
      <c r="HD199" s="89"/>
      <c r="HE199" s="89"/>
      <c r="HF199" s="89"/>
      <c r="HG199" s="89"/>
      <c r="HH199" s="89"/>
      <c r="HI199" s="89"/>
      <c r="HJ199" s="89"/>
      <c r="HK199" s="89"/>
      <c r="HL199" s="89"/>
      <c r="HM199" s="89"/>
      <c r="HN199" s="89"/>
      <c r="HO199" s="89"/>
      <c r="HP199" s="89"/>
      <c r="HQ199" s="89"/>
      <c r="HR199" s="89"/>
      <c r="HS199" s="89"/>
      <c r="HT199" s="89"/>
      <c r="HU199" s="89"/>
      <c r="HV199" s="89"/>
      <c r="HW199" s="89"/>
      <c r="HX199" s="89"/>
      <c r="HY199" s="89"/>
      <c r="HZ199" s="89"/>
      <c r="IA199" s="89"/>
      <c r="IB199" s="89"/>
      <c r="IC199" s="89"/>
      <c r="ID199" s="89"/>
      <c r="IE199" s="89"/>
      <c r="IF199" s="89"/>
      <c r="IG199" s="89"/>
      <c r="IH199" s="89"/>
      <c r="II199" s="89"/>
      <c r="IJ199" s="89"/>
      <c r="IK199" s="89"/>
      <c r="IL199" s="89"/>
      <c r="IM199" s="89"/>
      <c r="IN199" s="89"/>
      <c r="IO199" s="89"/>
      <c r="IP199" s="89"/>
      <c r="IQ199" s="89"/>
      <c r="IR199" s="89"/>
      <c r="IS199" s="89"/>
      <c r="IT199" s="89"/>
      <c r="IU199" s="89"/>
      <c r="IV199" s="89"/>
      <c r="IW199" s="21"/>
      <c r="IX199" s="21"/>
      <c r="IY199" s="21"/>
      <c r="IZ199" s="21"/>
      <c r="JA199" s="21"/>
    </row>
    <row r="200" ht="13.8" customHeight="1" spans="1:261" s="191" customFormat="1" x14ac:dyDescent="0.25">
      <c r="A200" s="89"/>
      <c r="B200" s="90"/>
      <c r="C200" s="91"/>
      <c r="D200" s="89"/>
      <c r="E200" s="92"/>
      <c r="F200" s="91"/>
      <c r="G200" s="91"/>
      <c r="H200" s="91"/>
      <c r="I200" s="91"/>
      <c r="J200" s="91"/>
      <c r="K200" s="91"/>
      <c r="L200" s="91"/>
      <c r="M200" s="92"/>
      <c r="N200" s="91"/>
      <c r="O200" s="92"/>
      <c r="P200" s="92"/>
      <c r="Q200" s="91"/>
      <c r="R200" s="91"/>
      <c r="S200" s="91"/>
      <c r="T200" s="91"/>
      <c r="U200" s="91"/>
      <c r="V200" s="91"/>
      <c r="W200" s="91"/>
      <c r="X200" s="91"/>
      <c r="Y200" s="93"/>
      <c r="Z200" s="91"/>
      <c r="AA200" s="91"/>
      <c r="AB200" s="91"/>
      <c r="AC200" s="91"/>
      <c r="AD200" s="94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  <c r="AO200" s="89"/>
      <c r="AP200" s="95"/>
      <c r="AQ200" s="95"/>
      <c r="AR200" s="95"/>
      <c r="AS200" s="89"/>
      <c r="AT200" s="89"/>
      <c r="AU200" s="89"/>
      <c r="AV200" s="89"/>
      <c r="AW200" s="89"/>
      <c r="AX200" s="89"/>
      <c r="AY200" s="89"/>
      <c r="AZ200" s="89"/>
      <c r="BA200" s="89"/>
      <c r="BB200" s="89"/>
      <c r="BC200" s="89"/>
      <c r="BD200" s="89"/>
      <c r="BE200" s="89"/>
      <c r="BF200" s="89"/>
      <c r="BG200" s="89"/>
      <c r="BH200" s="89"/>
      <c r="BI200" s="89"/>
      <c r="BJ200" s="89"/>
      <c r="BK200" s="89"/>
      <c r="BL200" s="89"/>
      <c r="BM200" s="89"/>
      <c r="BN200" s="89"/>
      <c r="BO200" s="89"/>
      <c r="BP200" s="89"/>
      <c r="BQ200" s="89"/>
      <c r="BR200" s="89"/>
      <c r="BS200" s="89"/>
      <c r="BT200" s="89"/>
      <c r="BU200" s="89"/>
      <c r="BV200" s="89"/>
      <c r="BW200" s="89"/>
      <c r="BX200" s="89"/>
      <c r="BY200" s="89"/>
      <c r="BZ200" s="89"/>
      <c r="CA200" s="89"/>
      <c r="CB200" s="89"/>
      <c r="CC200" s="89"/>
      <c r="CD200" s="89"/>
      <c r="CE200" s="89"/>
      <c r="CF200" s="89"/>
      <c r="CG200" s="89"/>
      <c r="CH200" s="89"/>
      <c r="CI200" s="89"/>
      <c r="CJ200" s="89"/>
      <c r="CK200" s="89"/>
      <c r="CL200" s="89"/>
      <c r="CM200" s="89"/>
      <c r="CN200" s="89"/>
      <c r="CO200" s="89"/>
      <c r="CP200" s="89"/>
      <c r="CQ200" s="89"/>
      <c r="CR200" s="89"/>
      <c r="CS200" s="89"/>
      <c r="CT200" s="89"/>
      <c r="CU200" s="89"/>
      <c r="CV200" s="89"/>
      <c r="CW200" s="89"/>
      <c r="CX200" s="89"/>
      <c r="CY200" s="89"/>
      <c r="CZ200" s="89"/>
      <c r="DA200" s="89"/>
      <c r="DB200" s="89"/>
      <c r="DC200" s="89"/>
      <c r="DD200" s="89"/>
      <c r="DE200" s="89"/>
      <c r="DF200" s="89"/>
      <c r="DG200" s="89"/>
      <c r="DH200" s="89"/>
      <c r="DI200" s="89"/>
      <c r="DJ200" s="89"/>
      <c r="DK200" s="89"/>
      <c r="DL200" s="89"/>
      <c r="DM200" s="89"/>
      <c r="DN200" s="89"/>
      <c r="DO200" s="89"/>
      <c r="DP200" s="89"/>
      <c r="DQ200" s="89"/>
      <c r="DR200" s="89"/>
      <c r="DS200" s="89"/>
      <c r="DT200" s="89"/>
      <c r="DU200" s="89"/>
      <c r="DV200" s="89"/>
      <c r="DW200" s="89"/>
      <c r="DX200" s="89"/>
      <c r="DY200" s="89"/>
      <c r="DZ200" s="89"/>
      <c r="EA200" s="89"/>
      <c r="EB200" s="89"/>
      <c r="EC200" s="89"/>
      <c r="ED200" s="89"/>
      <c r="EE200" s="89"/>
      <c r="EF200" s="89"/>
      <c r="EG200" s="89"/>
      <c r="EH200" s="89"/>
      <c r="EI200" s="89"/>
      <c r="EJ200" s="89"/>
      <c r="EK200" s="89"/>
      <c r="EL200" s="89"/>
      <c r="EM200" s="89"/>
      <c r="EN200" s="89"/>
      <c r="EO200" s="89"/>
      <c r="EP200" s="89"/>
      <c r="EQ200" s="89"/>
      <c r="ER200" s="89"/>
      <c r="ES200" s="89"/>
      <c r="ET200" s="89"/>
      <c r="EU200" s="89"/>
      <c r="EV200" s="89"/>
      <c r="EW200" s="89"/>
      <c r="EX200" s="89"/>
      <c r="EY200" s="89"/>
      <c r="EZ200" s="89"/>
      <c r="FA200" s="89"/>
      <c r="FB200" s="89"/>
      <c r="FC200" s="89"/>
      <c r="FD200" s="89"/>
      <c r="FE200" s="89"/>
      <c r="FF200" s="89"/>
      <c r="FG200" s="89"/>
      <c r="FH200" s="89"/>
      <c r="FI200" s="89"/>
      <c r="FJ200" s="89"/>
      <c r="FK200" s="89"/>
      <c r="FL200" s="89"/>
      <c r="FM200" s="89"/>
      <c r="FN200" s="89"/>
      <c r="FO200" s="89"/>
      <c r="FP200" s="89"/>
      <c r="FQ200" s="89"/>
      <c r="FR200" s="89"/>
      <c r="FS200" s="89"/>
      <c r="FT200" s="89"/>
      <c r="FU200" s="89"/>
      <c r="FV200" s="89"/>
      <c r="FW200" s="89"/>
      <c r="FX200" s="89"/>
      <c r="FY200" s="89"/>
      <c r="FZ200" s="89"/>
      <c r="GA200" s="89"/>
      <c r="GB200" s="89"/>
      <c r="GC200" s="89"/>
      <c r="GD200" s="89"/>
      <c r="GE200" s="89"/>
      <c r="GF200" s="89"/>
      <c r="GG200" s="89"/>
      <c r="GH200" s="89"/>
      <c r="GI200" s="89"/>
      <c r="GJ200" s="89"/>
      <c r="GK200" s="89"/>
      <c r="GL200" s="89"/>
      <c r="GM200" s="89"/>
      <c r="GN200" s="89"/>
      <c r="GO200" s="89"/>
      <c r="GP200" s="89"/>
      <c r="GQ200" s="89"/>
      <c r="GR200" s="89"/>
      <c r="GS200" s="89"/>
      <c r="GT200" s="89"/>
      <c r="GU200" s="89"/>
      <c r="GV200" s="89"/>
      <c r="GW200" s="89"/>
      <c r="GX200" s="89"/>
      <c r="GY200" s="89"/>
      <c r="GZ200" s="89"/>
      <c r="HA200" s="89"/>
      <c r="HB200" s="89"/>
      <c r="HC200" s="89"/>
      <c r="HD200" s="89"/>
      <c r="HE200" s="89"/>
      <c r="HF200" s="89"/>
      <c r="HG200" s="89"/>
      <c r="HH200" s="89"/>
      <c r="HI200" s="89"/>
      <c r="HJ200" s="89"/>
      <c r="HK200" s="89"/>
      <c r="HL200" s="89"/>
      <c r="HM200" s="89"/>
      <c r="HN200" s="89"/>
      <c r="HO200" s="89"/>
      <c r="HP200" s="89"/>
      <c r="HQ200" s="89"/>
      <c r="HR200" s="89"/>
      <c r="HS200" s="89"/>
      <c r="HT200" s="89"/>
      <c r="HU200" s="89"/>
      <c r="HV200" s="89"/>
      <c r="HW200" s="89"/>
      <c r="HX200" s="89"/>
      <c r="HY200" s="89"/>
      <c r="HZ200" s="89"/>
      <c r="IA200" s="89"/>
      <c r="IB200" s="89"/>
      <c r="IC200" s="89"/>
      <c r="ID200" s="89"/>
      <c r="IE200" s="89"/>
      <c r="IF200" s="89"/>
      <c r="IG200" s="89"/>
      <c r="IH200" s="89"/>
      <c r="II200" s="89"/>
      <c r="IJ200" s="89"/>
      <c r="IK200" s="89"/>
      <c r="IL200" s="89"/>
      <c r="IM200" s="89"/>
      <c r="IN200" s="89"/>
      <c r="IO200" s="89"/>
      <c r="IP200" s="89"/>
      <c r="IQ200" s="89"/>
      <c r="IR200" s="89"/>
      <c r="IS200" s="89"/>
      <c r="IT200" s="89"/>
      <c r="IU200" s="89"/>
      <c r="IV200" s="89"/>
      <c r="IW200" s="21"/>
      <c r="IX200" s="21"/>
      <c r="IY200" s="21"/>
      <c r="IZ200" s="21"/>
      <c r="JA200" s="21"/>
    </row>
    <row r="201" ht="13.8" customHeight="1" spans="1:261" s="191" customFormat="1" x14ac:dyDescent="0.25">
      <c r="A201" s="89"/>
      <c r="B201" s="90"/>
      <c r="C201" s="91"/>
      <c r="D201" s="89"/>
      <c r="E201" s="92"/>
      <c r="F201" s="91"/>
      <c r="G201" s="91"/>
      <c r="H201" s="91"/>
      <c r="I201" s="91"/>
      <c r="J201" s="91"/>
      <c r="K201" s="91"/>
      <c r="L201" s="91"/>
      <c r="M201" s="92"/>
      <c r="N201" s="91"/>
      <c r="O201" s="92"/>
      <c r="P201" s="92"/>
      <c r="Q201" s="91"/>
      <c r="R201" s="91"/>
      <c r="S201" s="91"/>
      <c r="T201" s="91"/>
      <c r="U201" s="91"/>
      <c r="V201" s="91"/>
      <c r="W201" s="91"/>
      <c r="X201" s="91"/>
      <c r="Y201" s="93"/>
      <c r="Z201" s="91"/>
      <c r="AA201" s="91"/>
      <c r="AB201" s="91"/>
      <c r="AC201" s="91"/>
      <c r="AD201" s="94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  <c r="AO201" s="89"/>
      <c r="AP201" s="95"/>
      <c r="AQ201" s="95"/>
      <c r="AR201" s="95"/>
      <c r="AS201" s="89"/>
      <c r="AT201" s="89"/>
      <c r="AU201" s="89"/>
      <c r="AV201" s="89"/>
      <c r="AW201" s="89"/>
      <c r="AX201" s="89"/>
      <c r="AY201" s="89"/>
      <c r="AZ201" s="89"/>
      <c r="BA201" s="89"/>
      <c r="BB201" s="89"/>
      <c r="BC201" s="89"/>
      <c r="BD201" s="89"/>
      <c r="BE201" s="89"/>
      <c r="BF201" s="89"/>
      <c r="BG201" s="89"/>
      <c r="BH201" s="89"/>
      <c r="BI201" s="89"/>
      <c r="BJ201" s="89"/>
      <c r="BK201" s="89"/>
      <c r="BL201" s="89"/>
      <c r="BM201" s="89"/>
      <c r="BN201" s="89"/>
      <c r="BO201" s="89"/>
      <c r="BP201" s="89"/>
      <c r="BQ201" s="89"/>
      <c r="BR201" s="89"/>
      <c r="BS201" s="89"/>
      <c r="BT201" s="89"/>
      <c r="BU201" s="89"/>
      <c r="BV201" s="89"/>
      <c r="BW201" s="89"/>
      <c r="BX201" s="89"/>
      <c r="BY201" s="89"/>
      <c r="BZ201" s="89"/>
      <c r="CA201" s="89"/>
      <c r="CB201" s="89"/>
      <c r="CC201" s="89"/>
      <c r="CD201" s="89"/>
      <c r="CE201" s="89"/>
      <c r="CF201" s="89"/>
      <c r="CG201" s="89"/>
      <c r="CH201" s="89"/>
      <c r="CI201" s="89"/>
      <c r="CJ201" s="89"/>
      <c r="CK201" s="89"/>
      <c r="CL201" s="89"/>
      <c r="CM201" s="89"/>
      <c r="CN201" s="89"/>
      <c r="CO201" s="89"/>
      <c r="CP201" s="89"/>
      <c r="CQ201" s="89"/>
      <c r="CR201" s="89"/>
      <c r="CS201" s="89"/>
      <c r="CT201" s="89"/>
      <c r="CU201" s="89"/>
      <c r="CV201" s="89"/>
      <c r="CW201" s="89"/>
      <c r="CX201" s="89"/>
      <c r="CY201" s="89"/>
      <c r="CZ201" s="89"/>
      <c r="DA201" s="89"/>
      <c r="DB201" s="89"/>
      <c r="DC201" s="89"/>
      <c r="DD201" s="89"/>
      <c r="DE201" s="89"/>
      <c r="DF201" s="89"/>
      <c r="DG201" s="89"/>
      <c r="DH201" s="89"/>
      <c r="DI201" s="89"/>
      <c r="DJ201" s="89"/>
      <c r="DK201" s="89"/>
      <c r="DL201" s="89"/>
      <c r="DM201" s="89"/>
      <c r="DN201" s="89"/>
      <c r="DO201" s="89"/>
      <c r="DP201" s="89"/>
      <c r="DQ201" s="89"/>
      <c r="DR201" s="89"/>
      <c r="DS201" s="89"/>
      <c r="DT201" s="89"/>
      <c r="DU201" s="89"/>
      <c r="DV201" s="89"/>
      <c r="DW201" s="89"/>
      <c r="DX201" s="89"/>
      <c r="DY201" s="89"/>
      <c r="DZ201" s="89"/>
      <c r="EA201" s="89"/>
      <c r="EB201" s="89"/>
      <c r="EC201" s="89"/>
      <c r="ED201" s="89"/>
      <c r="EE201" s="89"/>
      <c r="EF201" s="89"/>
      <c r="EG201" s="89"/>
      <c r="EH201" s="89"/>
      <c r="EI201" s="89"/>
      <c r="EJ201" s="89"/>
      <c r="EK201" s="89"/>
      <c r="EL201" s="89"/>
      <c r="EM201" s="89"/>
      <c r="EN201" s="89"/>
      <c r="EO201" s="89"/>
      <c r="EP201" s="89"/>
      <c r="EQ201" s="89"/>
      <c r="ER201" s="89"/>
      <c r="ES201" s="89"/>
      <c r="ET201" s="89"/>
      <c r="EU201" s="89"/>
      <c r="EV201" s="89"/>
      <c r="EW201" s="89"/>
      <c r="EX201" s="89"/>
      <c r="EY201" s="89"/>
      <c r="EZ201" s="89"/>
      <c r="FA201" s="89"/>
      <c r="FB201" s="89"/>
      <c r="FC201" s="89"/>
      <c r="FD201" s="89"/>
      <c r="FE201" s="89"/>
      <c r="FF201" s="89"/>
      <c r="FG201" s="89"/>
      <c r="FH201" s="89"/>
      <c r="FI201" s="89"/>
      <c r="FJ201" s="89"/>
      <c r="FK201" s="89"/>
      <c r="FL201" s="89"/>
      <c r="FM201" s="89"/>
      <c r="FN201" s="89"/>
      <c r="FO201" s="89"/>
      <c r="FP201" s="89"/>
      <c r="FQ201" s="89"/>
      <c r="FR201" s="89"/>
      <c r="FS201" s="89"/>
      <c r="FT201" s="89"/>
      <c r="FU201" s="89"/>
      <c r="FV201" s="89"/>
      <c r="FW201" s="89"/>
      <c r="FX201" s="89"/>
      <c r="FY201" s="89"/>
      <c r="FZ201" s="89"/>
      <c r="GA201" s="89"/>
      <c r="GB201" s="89"/>
      <c r="GC201" s="89"/>
      <c r="GD201" s="89"/>
      <c r="GE201" s="89"/>
      <c r="GF201" s="89"/>
      <c r="GG201" s="89"/>
      <c r="GH201" s="89"/>
      <c r="GI201" s="89"/>
      <c r="GJ201" s="89"/>
      <c r="GK201" s="89"/>
      <c r="GL201" s="89"/>
      <c r="GM201" s="89"/>
      <c r="GN201" s="89"/>
      <c r="GO201" s="89"/>
      <c r="GP201" s="89"/>
      <c r="GQ201" s="89"/>
      <c r="GR201" s="89"/>
      <c r="GS201" s="89"/>
      <c r="GT201" s="89"/>
      <c r="GU201" s="89"/>
      <c r="GV201" s="89"/>
      <c r="GW201" s="89"/>
      <c r="GX201" s="89"/>
      <c r="GY201" s="89"/>
      <c r="GZ201" s="89"/>
      <c r="HA201" s="89"/>
      <c r="HB201" s="89"/>
      <c r="HC201" s="89"/>
      <c r="HD201" s="89"/>
      <c r="HE201" s="89"/>
      <c r="HF201" s="89"/>
      <c r="HG201" s="89"/>
      <c r="HH201" s="89"/>
      <c r="HI201" s="89"/>
      <c r="HJ201" s="89"/>
      <c r="HK201" s="89"/>
      <c r="HL201" s="89"/>
      <c r="HM201" s="89"/>
      <c r="HN201" s="89"/>
      <c r="HO201" s="89"/>
      <c r="HP201" s="89"/>
      <c r="HQ201" s="89"/>
      <c r="HR201" s="89"/>
      <c r="HS201" s="89"/>
      <c r="HT201" s="89"/>
      <c r="HU201" s="89"/>
      <c r="HV201" s="89"/>
      <c r="HW201" s="89"/>
      <c r="HX201" s="89"/>
      <c r="HY201" s="89"/>
      <c r="HZ201" s="89"/>
      <c r="IA201" s="89"/>
      <c r="IB201" s="89"/>
      <c r="IC201" s="89"/>
      <c r="ID201" s="89"/>
      <c r="IE201" s="89"/>
      <c r="IF201" s="89"/>
      <c r="IG201" s="89"/>
      <c r="IH201" s="89"/>
      <c r="II201" s="89"/>
      <c r="IJ201" s="89"/>
      <c r="IK201" s="89"/>
      <c r="IL201" s="89"/>
      <c r="IM201" s="89"/>
      <c r="IN201" s="89"/>
      <c r="IO201" s="89"/>
      <c r="IP201" s="89"/>
      <c r="IQ201" s="89"/>
      <c r="IR201" s="89"/>
      <c r="IS201" s="89"/>
      <c r="IT201" s="89"/>
      <c r="IU201" s="89"/>
      <c r="IV201" s="89"/>
      <c r="IW201" s="21"/>
      <c r="IX201" s="21"/>
      <c r="IY201" s="21"/>
      <c r="IZ201" s="21"/>
      <c r="JA201" s="21"/>
    </row>
    <row r="202" ht="13.8" customHeight="1" spans="1:261" s="191" customFormat="1" x14ac:dyDescent="0.25">
      <c r="A202" s="89"/>
      <c r="B202" s="90"/>
      <c r="C202" s="91"/>
      <c r="D202" s="89"/>
      <c r="E202" s="92"/>
      <c r="F202" s="91"/>
      <c r="G202" s="91"/>
      <c r="H202" s="91"/>
      <c r="I202" s="91"/>
      <c r="J202" s="91"/>
      <c r="K202" s="91"/>
      <c r="L202" s="91"/>
      <c r="M202" s="92"/>
      <c r="N202" s="91"/>
      <c r="O202" s="92"/>
      <c r="P202" s="92"/>
      <c r="Q202" s="91"/>
      <c r="R202" s="91"/>
      <c r="S202" s="91"/>
      <c r="T202" s="91"/>
      <c r="U202" s="91"/>
      <c r="V202" s="91"/>
      <c r="W202" s="91"/>
      <c r="X202" s="91"/>
      <c r="Y202" s="93"/>
      <c r="Z202" s="91"/>
      <c r="AA202" s="91"/>
      <c r="AB202" s="91"/>
      <c r="AC202" s="91"/>
      <c r="AD202" s="94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  <c r="AO202" s="89"/>
      <c r="AP202" s="95"/>
      <c r="AQ202" s="95"/>
      <c r="AR202" s="95"/>
      <c r="AS202" s="89"/>
      <c r="AT202" s="89"/>
      <c r="AU202" s="89"/>
      <c r="AV202" s="89"/>
      <c r="AW202" s="89"/>
      <c r="AX202" s="89"/>
      <c r="AY202" s="89"/>
      <c r="AZ202" s="89"/>
      <c r="BA202" s="89"/>
      <c r="BB202" s="89"/>
      <c r="BC202" s="89"/>
      <c r="BD202" s="89"/>
      <c r="BE202" s="89"/>
      <c r="BF202" s="89"/>
      <c r="BG202" s="89"/>
      <c r="BH202" s="89"/>
      <c r="BI202" s="89"/>
      <c r="BJ202" s="89"/>
      <c r="BK202" s="89"/>
      <c r="BL202" s="89"/>
      <c r="BM202" s="89"/>
      <c r="BN202" s="89"/>
      <c r="BO202" s="89"/>
      <c r="BP202" s="89"/>
      <c r="BQ202" s="89"/>
      <c r="BR202" s="89"/>
      <c r="BS202" s="89"/>
      <c r="BT202" s="89"/>
      <c r="BU202" s="89"/>
      <c r="BV202" s="89"/>
      <c r="BW202" s="89"/>
      <c r="BX202" s="89"/>
      <c r="BY202" s="89"/>
      <c r="BZ202" s="89"/>
      <c r="CA202" s="89"/>
      <c r="CB202" s="89"/>
      <c r="CC202" s="89"/>
      <c r="CD202" s="89"/>
      <c r="CE202" s="89"/>
      <c r="CF202" s="89"/>
      <c r="CG202" s="89"/>
      <c r="CH202" s="89"/>
      <c r="CI202" s="89"/>
      <c r="CJ202" s="89"/>
      <c r="CK202" s="89"/>
      <c r="CL202" s="89"/>
      <c r="CM202" s="89"/>
      <c r="CN202" s="89"/>
      <c r="CO202" s="89"/>
      <c r="CP202" s="89"/>
      <c r="CQ202" s="89"/>
      <c r="CR202" s="89"/>
      <c r="CS202" s="89"/>
      <c r="CT202" s="89"/>
      <c r="CU202" s="89"/>
      <c r="CV202" s="89"/>
      <c r="CW202" s="89"/>
      <c r="CX202" s="89"/>
      <c r="CY202" s="89"/>
      <c r="CZ202" s="89"/>
      <c r="DA202" s="89"/>
      <c r="DB202" s="89"/>
      <c r="DC202" s="89"/>
      <c r="DD202" s="89"/>
      <c r="DE202" s="89"/>
      <c r="DF202" s="89"/>
      <c r="DG202" s="89"/>
      <c r="DH202" s="89"/>
      <c r="DI202" s="89"/>
      <c r="DJ202" s="89"/>
      <c r="DK202" s="89"/>
      <c r="DL202" s="89"/>
      <c r="DM202" s="89"/>
      <c r="DN202" s="89"/>
      <c r="DO202" s="89"/>
      <c r="DP202" s="89"/>
      <c r="DQ202" s="89"/>
      <c r="DR202" s="89"/>
      <c r="DS202" s="89"/>
      <c r="DT202" s="89"/>
      <c r="DU202" s="89"/>
      <c r="DV202" s="89"/>
      <c r="DW202" s="89"/>
      <c r="DX202" s="89"/>
      <c r="DY202" s="89"/>
      <c r="DZ202" s="89"/>
      <c r="EA202" s="89"/>
      <c r="EB202" s="89"/>
      <c r="EC202" s="89"/>
      <c r="ED202" s="89"/>
      <c r="EE202" s="89"/>
      <c r="EF202" s="89"/>
      <c r="EG202" s="89"/>
      <c r="EH202" s="89"/>
      <c r="EI202" s="89"/>
      <c r="EJ202" s="89"/>
      <c r="EK202" s="89"/>
      <c r="EL202" s="89"/>
      <c r="EM202" s="89"/>
      <c r="EN202" s="89"/>
      <c r="EO202" s="89"/>
      <c r="EP202" s="89"/>
      <c r="EQ202" s="89"/>
      <c r="ER202" s="89"/>
      <c r="ES202" s="89"/>
      <c r="ET202" s="89"/>
      <c r="EU202" s="89"/>
      <c r="EV202" s="89"/>
      <c r="EW202" s="89"/>
      <c r="EX202" s="89"/>
      <c r="EY202" s="89"/>
      <c r="EZ202" s="89"/>
      <c r="FA202" s="89"/>
      <c r="FB202" s="89"/>
      <c r="FC202" s="89"/>
      <c r="FD202" s="89"/>
      <c r="FE202" s="89"/>
      <c r="FF202" s="89"/>
      <c r="FG202" s="89"/>
      <c r="FH202" s="89"/>
      <c r="FI202" s="89"/>
      <c r="FJ202" s="89"/>
      <c r="FK202" s="89"/>
      <c r="FL202" s="89"/>
      <c r="FM202" s="89"/>
      <c r="FN202" s="89"/>
      <c r="FO202" s="89"/>
      <c r="FP202" s="89"/>
      <c r="FQ202" s="89"/>
      <c r="FR202" s="89"/>
      <c r="FS202" s="89"/>
      <c r="FT202" s="89"/>
      <c r="FU202" s="89"/>
      <c r="FV202" s="89"/>
      <c r="FW202" s="89"/>
      <c r="FX202" s="89"/>
      <c r="FY202" s="89"/>
      <c r="FZ202" s="89"/>
      <c r="GA202" s="89"/>
      <c r="GB202" s="89"/>
      <c r="GC202" s="89"/>
      <c r="GD202" s="89"/>
      <c r="GE202" s="89"/>
      <c r="GF202" s="89"/>
      <c r="GG202" s="89"/>
      <c r="GH202" s="89"/>
      <c r="GI202" s="89"/>
      <c r="GJ202" s="89"/>
      <c r="GK202" s="89"/>
      <c r="GL202" s="89"/>
      <c r="GM202" s="89"/>
      <c r="GN202" s="89"/>
      <c r="GO202" s="89"/>
      <c r="GP202" s="89"/>
      <c r="GQ202" s="89"/>
      <c r="GR202" s="89"/>
      <c r="GS202" s="89"/>
      <c r="GT202" s="89"/>
      <c r="GU202" s="89"/>
      <c r="GV202" s="89"/>
      <c r="GW202" s="89"/>
      <c r="GX202" s="89"/>
      <c r="GY202" s="89"/>
      <c r="GZ202" s="89"/>
      <c r="HA202" s="89"/>
      <c r="HB202" s="89"/>
      <c r="HC202" s="89"/>
      <c r="HD202" s="89"/>
      <c r="HE202" s="89"/>
      <c r="HF202" s="89"/>
      <c r="HG202" s="89"/>
      <c r="HH202" s="89"/>
      <c r="HI202" s="89"/>
      <c r="HJ202" s="89"/>
      <c r="HK202" s="89"/>
      <c r="HL202" s="89"/>
      <c r="HM202" s="89"/>
      <c r="HN202" s="89"/>
      <c r="HO202" s="89"/>
      <c r="HP202" s="89"/>
      <c r="HQ202" s="89"/>
      <c r="HR202" s="89"/>
      <c r="HS202" s="89"/>
      <c r="HT202" s="89"/>
      <c r="HU202" s="89"/>
      <c r="HV202" s="89"/>
      <c r="HW202" s="89"/>
      <c r="HX202" s="89"/>
      <c r="HY202" s="89"/>
      <c r="HZ202" s="89"/>
      <c r="IA202" s="89"/>
      <c r="IB202" s="89"/>
      <c r="IC202" s="89"/>
      <c r="ID202" s="89"/>
      <c r="IE202" s="89"/>
      <c r="IF202" s="89"/>
      <c r="IG202" s="89"/>
      <c r="IH202" s="89"/>
      <c r="II202" s="89"/>
      <c r="IJ202" s="89"/>
      <c r="IK202" s="89"/>
      <c r="IL202" s="89"/>
      <c r="IM202" s="89"/>
      <c r="IN202" s="89"/>
      <c r="IO202" s="89"/>
      <c r="IP202" s="89"/>
      <c r="IQ202" s="89"/>
      <c r="IR202" s="89"/>
      <c r="IS202" s="89"/>
      <c r="IT202" s="89"/>
      <c r="IU202" s="89"/>
      <c r="IV202" s="89"/>
      <c r="IW202" s="21"/>
      <c r="IX202" s="21"/>
      <c r="IY202" s="21"/>
      <c r="IZ202" s="21"/>
      <c r="JA202" s="21"/>
    </row>
    <row r="203" ht="13.8" customHeight="1" spans="1:261" s="191" customFormat="1" x14ac:dyDescent="0.25">
      <c r="A203" s="89"/>
      <c r="B203" s="90"/>
      <c r="C203" s="91"/>
      <c r="D203" s="89"/>
      <c r="E203" s="92"/>
      <c r="F203" s="91"/>
      <c r="G203" s="91"/>
      <c r="H203" s="91"/>
      <c r="I203" s="91"/>
      <c r="J203" s="91"/>
      <c r="K203" s="91"/>
      <c r="L203" s="91"/>
      <c r="M203" s="92"/>
      <c r="N203" s="91"/>
      <c r="O203" s="92"/>
      <c r="P203" s="92"/>
      <c r="Q203" s="91"/>
      <c r="R203" s="91"/>
      <c r="S203" s="91"/>
      <c r="T203" s="91"/>
      <c r="U203" s="91"/>
      <c r="V203" s="91"/>
      <c r="W203" s="91"/>
      <c r="X203" s="91"/>
      <c r="Y203" s="93"/>
      <c r="Z203" s="91"/>
      <c r="AA203" s="91"/>
      <c r="AB203" s="91"/>
      <c r="AC203" s="91"/>
      <c r="AD203" s="94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  <c r="AO203" s="89"/>
      <c r="AP203" s="95"/>
      <c r="AQ203" s="95"/>
      <c r="AR203" s="95"/>
      <c r="AS203" s="89"/>
      <c r="AT203" s="89"/>
      <c r="AU203" s="89"/>
      <c r="AV203" s="89"/>
      <c r="AW203" s="89"/>
      <c r="AX203" s="89"/>
      <c r="AY203" s="89"/>
      <c r="AZ203" s="89"/>
      <c r="BA203" s="89"/>
      <c r="BB203" s="89"/>
      <c r="BC203" s="89"/>
      <c r="BD203" s="89"/>
      <c r="BE203" s="89"/>
      <c r="BF203" s="89"/>
      <c r="BG203" s="89"/>
      <c r="BH203" s="89"/>
      <c r="BI203" s="89"/>
      <c r="BJ203" s="89"/>
      <c r="BK203" s="89"/>
      <c r="BL203" s="89"/>
      <c r="BM203" s="89"/>
      <c r="BN203" s="89"/>
      <c r="BO203" s="89"/>
      <c r="BP203" s="89"/>
      <c r="BQ203" s="89"/>
      <c r="BR203" s="89"/>
      <c r="BS203" s="89"/>
      <c r="BT203" s="89"/>
      <c r="BU203" s="89"/>
      <c r="BV203" s="89"/>
      <c r="BW203" s="89"/>
      <c r="BX203" s="89"/>
      <c r="BY203" s="89"/>
      <c r="BZ203" s="89"/>
      <c r="CA203" s="89"/>
      <c r="CB203" s="89"/>
      <c r="CC203" s="89"/>
      <c r="CD203" s="89"/>
      <c r="CE203" s="89"/>
      <c r="CF203" s="89"/>
      <c r="CG203" s="89"/>
      <c r="CH203" s="89"/>
      <c r="CI203" s="89"/>
      <c r="CJ203" s="89"/>
      <c r="CK203" s="89"/>
      <c r="CL203" s="89"/>
      <c r="CM203" s="89"/>
      <c r="CN203" s="89"/>
      <c r="CO203" s="89"/>
      <c r="CP203" s="89"/>
      <c r="CQ203" s="89"/>
      <c r="CR203" s="89"/>
      <c r="CS203" s="89"/>
      <c r="CT203" s="89"/>
      <c r="CU203" s="89"/>
      <c r="CV203" s="89"/>
      <c r="CW203" s="89"/>
      <c r="CX203" s="89"/>
      <c r="CY203" s="89"/>
      <c r="CZ203" s="89"/>
      <c r="DA203" s="89"/>
      <c r="DB203" s="89"/>
      <c r="DC203" s="89"/>
      <c r="DD203" s="89"/>
      <c r="DE203" s="89"/>
      <c r="DF203" s="89"/>
      <c r="DG203" s="89"/>
      <c r="DH203" s="89"/>
      <c r="DI203" s="89"/>
      <c r="DJ203" s="89"/>
      <c r="DK203" s="89"/>
      <c r="DL203" s="89"/>
      <c r="DM203" s="89"/>
      <c r="DN203" s="89"/>
      <c r="DO203" s="89"/>
      <c r="DP203" s="89"/>
      <c r="DQ203" s="89"/>
      <c r="DR203" s="89"/>
      <c r="DS203" s="89"/>
      <c r="DT203" s="89"/>
      <c r="DU203" s="89"/>
      <c r="DV203" s="89"/>
      <c r="DW203" s="89"/>
      <c r="DX203" s="89"/>
      <c r="DY203" s="89"/>
      <c r="DZ203" s="89"/>
      <c r="EA203" s="89"/>
      <c r="EB203" s="89"/>
      <c r="EC203" s="89"/>
      <c r="ED203" s="89"/>
      <c r="EE203" s="89"/>
      <c r="EF203" s="89"/>
      <c r="EG203" s="89"/>
      <c r="EH203" s="89"/>
      <c r="EI203" s="89"/>
      <c r="EJ203" s="89"/>
      <c r="EK203" s="89"/>
      <c r="EL203" s="89"/>
      <c r="EM203" s="89"/>
      <c r="EN203" s="89"/>
      <c r="EO203" s="89"/>
      <c r="EP203" s="89"/>
      <c r="EQ203" s="89"/>
      <c r="ER203" s="89"/>
      <c r="ES203" s="89"/>
      <c r="ET203" s="89"/>
      <c r="EU203" s="89"/>
      <c r="EV203" s="89"/>
      <c r="EW203" s="89"/>
      <c r="EX203" s="89"/>
      <c r="EY203" s="89"/>
      <c r="EZ203" s="89"/>
      <c r="FA203" s="89"/>
      <c r="FB203" s="89"/>
      <c r="FC203" s="89"/>
      <c r="FD203" s="89"/>
      <c r="FE203" s="89"/>
      <c r="FF203" s="89"/>
      <c r="FG203" s="89"/>
      <c r="FH203" s="89"/>
      <c r="FI203" s="89"/>
      <c r="FJ203" s="89"/>
      <c r="FK203" s="89"/>
      <c r="FL203" s="89"/>
      <c r="FM203" s="89"/>
      <c r="FN203" s="89"/>
      <c r="FO203" s="89"/>
      <c r="FP203" s="89"/>
      <c r="FQ203" s="89"/>
      <c r="FR203" s="89"/>
      <c r="FS203" s="89"/>
      <c r="FT203" s="89"/>
      <c r="FU203" s="89"/>
      <c r="FV203" s="89"/>
      <c r="FW203" s="89"/>
      <c r="FX203" s="89"/>
      <c r="FY203" s="89"/>
      <c r="FZ203" s="89"/>
      <c r="GA203" s="89"/>
      <c r="GB203" s="89"/>
      <c r="GC203" s="89"/>
      <c r="GD203" s="89"/>
      <c r="GE203" s="89"/>
      <c r="GF203" s="89"/>
      <c r="GG203" s="89"/>
      <c r="GH203" s="89"/>
      <c r="GI203" s="89"/>
      <c r="GJ203" s="89"/>
      <c r="GK203" s="89"/>
      <c r="GL203" s="89"/>
      <c r="GM203" s="89"/>
      <c r="GN203" s="89"/>
      <c r="GO203" s="89"/>
      <c r="GP203" s="89"/>
      <c r="GQ203" s="89"/>
      <c r="GR203" s="89"/>
      <c r="GS203" s="89"/>
      <c r="GT203" s="89"/>
      <c r="GU203" s="89"/>
      <c r="GV203" s="89"/>
      <c r="GW203" s="89"/>
      <c r="GX203" s="89"/>
      <c r="GY203" s="89"/>
      <c r="GZ203" s="89"/>
      <c r="HA203" s="89"/>
      <c r="HB203" s="89"/>
      <c r="HC203" s="89"/>
      <c r="HD203" s="89"/>
      <c r="HE203" s="89"/>
      <c r="HF203" s="89"/>
      <c r="HG203" s="89"/>
      <c r="HH203" s="89"/>
      <c r="HI203" s="89"/>
      <c r="HJ203" s="89"/>
      <c r="HK203" s="89"/>
      <c r="HL203" s="89"/>
      <c r="HM203" s="89"/>
      <c r="HN203" s="89"/>
      <c r="HO203" s="89"/>
      <c r="HP203" s="89"/>
      <c r="HQ203" s="89"/>
      <c r="HR203" s="89"/>
      <c r="HS203" s="89"/>
      <c r="HT203" s="89"/>
      <c r="HU203" s="89"/>
      <c r="HV203" s="89"/>
      <c r="HW203" s="89"/>
      <c r="HX203" s="89"/>
      <c r="HY203" s="89"/>
      <c r="HZ203" s="89"/>
      <c r="IA203" s="89"/>
      <c r="IB203" s="89"/>
      <c r="IC203" s="89"/>
      <c r="ID203" s="89"/>
      <c r="IE203" s="89"/>
      <c r="IF203" s="89"/>
      <c r="IG203" s="89"/>
      <c r="IH203" s="89"/>
      <c r="II203" s="89"/>
      <c r="IJ203" s="89"/>
      <c r="IK203" s="89"/>
      <c r="IL203" s="89"/>
      <c r="IM203" s="89"/>
      <c r="IN203" s="89"/>
      <c r="IO203" s="89"/>
      <c r="IP203" s="89"/>
      <c r="IQ203" s="89"/>
      <c r="IR203" s="89"/>
      <c r="IS203" s="89"/>
      <c r="IT203" s="89"/>
      <c r="IU203" s="89"/>
      <c r="IV203" s="89"/>
      <c r="IW203" s="21"/>
      <c r="IX203" s="21"/>
      <c r="IY203" s="21"/>
      <c r="IZ203" s="21"/>
      <c r="JA203" s="21"/>
    </row>
    <row r="204" ht="13.8" customHeight="1" spans="1:261" s="191" customFormat="1" x14ac:dyDescent="0.25">
      <c r="A204" s="89"/>
      <c r="B204" s="90"/>
      <c r="C204" s="91"/>
      <c r="D204" s="89"/>
      <c r="E204" s="92"/>
      <c r="F204" s="91"/>
      <c r="G204" s="91"/>
      <c r="H204" s="91"/>
      <c r="I204" s="91"/>
      <c r="J204" s="91"/>
      <c r="K204" s="91"/>
      <c r="L204" s="91"/>
      <c r="M204" s="92"/>
      <c r="N204" s="91"/>
      <c r="O204" s="92"/>
      <c r="P204" s="92"/>
      <c r="Q204" s="91"/>
      <c r="R204" s="91"/>
      <c r="S204" s="91"/>
      <c r="T204" s="91"/>
      <c r="U204" s="91"/>
      <c r="V204" s="91"/>
      <c r="W204" s="91"/>
      <c r="X204" s="91"/>
      <c r="Y204" s="93"/>
      <c r="Z204" s="91"/>
      <c r="AA204" s="91"/>
      <c r="AB204" s="91"/>
      <c r="AC204" s="91"/>
      <c r="AD204" s="94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  <c r="AO204" s="89"/>
      <c r="AP204" s="95"/>
      <c r="AQ204" s="95"/>
      <c r="AR204" s="95"/>
      <c r="AS204" s="89"/>
      <c r="AT204" s="89"/>
      <c r="AU204" s="89"/>
      <c r="AV204" s="89"/>
      <c r="AW204" s="89"/>
      <c r="AX204" s="89"/>
      <c r="AY204" s="89"/>
      <c r="AZ204" s="89"/>
      <c r="BA204" s="89"/>
      <c r="BB204" s="89"/>
      <c r="BC204" s="89"/>
      <c r="BD204" s="89"/>
      <c r="BE204" s="89"/>
      <c r="BF204" s="89"/>
      <c r="BG204" s="89"/>
      <c r="BH204" s="89"/>
      <c r="BI204" s="89"/>
      <c r="BJ204" s="89"/>
      <c r="BK204" s="89"/>
      <c r="BL204" s="89"/>
      <c r="BM204" s="89"/>
      <c r="BN204" s="89"/>
      <c r="BO204" s="89"/>
      <c r="BP204" s="89"/>
      <c r="BQ204" s="89"/>
      <c r="BR204" s="89"/>
      <c r="BS204" s="89"/>
      <c r="BT204" s="89"/>
      <c r="BU204" s="89"/>
      <c r="BV204" s="89"/>
      <c r="BW204" s="89"/>
      <c r="BX204" s="89"/>
      <c r="BY204" s="89"/>
      <c r="BZ204" s="89"/>
      <c r="CA204" s="89"/>
      <c r="CB204" s="89"/>
      <c r="CC204" s="89"/>
      <c r="CD204" s="89"/>
      <c r="CE204" s="89"/>
      <c r="CF204" s="89"/>
      <c r="CG204" s="89"/>
      <c r="CH204" s="89"/>
      <c r="CI204" s="89"/>
      <c r="CJ204" s="89"/>
      <c r="CK204" s="89"/>
      <c r="CL204" s="89"/>
      <c r="CM204" s="89"/>
      <c r="CN204" s="89"/>
      <c r="CO204" s="89"/>
      <c r="CP204" s="89"/>
      <c r="CQ204" s="89"/>
      <c r="CR204" s="89"/>
      <c r="CS204" s="89"/>
      <c r="CT204" s="89"/>
      <c r="CU204" s="89"/>
      <c r="CV204" s="89"/>
      <c r="CW204" s="89"/>
      <c r="CX204" s="89"/>
      <c r="CY204" s="89"/>
      <c r="CZ204" s="89"/>
      <c r="DA204" s="89"/>
      <c r="DB204" s="89"/>
      <c r="DC204" s="89"/>
      <c r="DD204" s="89"/>
      <c r="DE204" s="89"/>
      <c r="DF204" s="89"/>
      <c r="DG204" s="89"/>
      <c r="DH204" s="89"/>
      <c r="DI204" s="89"/>
      <c r="DJ204" s="89"/>
      <c r="DK204" s="89"/>
      <c r="DL204" s="89"/>
      <c r="DM204" s="89"/>
      <c r="DN204" s="89"/>
      <c r="DO204" s="89"/>
      <c r="DP204" s="89"/>
      <c r="DQ204" s="89"/>
      <c r="DR204" s="89"/>
      <c r="DS204" s="89"/>
      <c r="DT204" s="89"/>
      <c r="DU204" s="89"/>
      <c r="DV204" s="89"/>
      <c r="DW204" s="89"/>
      <c r="DX204" s="89"/>
      <c r="DY204" s="89"/>
      <c r="DZ204" s="89"/>
      <c r="EA204" s="89"/>
      <c r="EB204" s="89"/>
      <c r="EC204" s="89"/>
      <c r="ED204" s="89"/>
      <c r="EE204" s="89"/>
      <c r="EF204" s="89"/>
      <c r="EG204" s="89"/>
      <c r="EH204" s="89"/>
      <c r="EI204" s="89"/>
      <c r="EJ204" s="89"/>
      <c r="EK204" s="89"/>
      <c r="EL204" s="89"/>
      <c r="EM204" s="89"/>
      <c r="EN204" s="89"/>
      <c r="EO204" s="89"/>
      <c r="EP204" s="89"/>
      <c r="EQ204" s="89"/>
      <c r="ER204" s="89"/>
      <c r="ES204" s="89"/>
      <c r="ET204" s="89"/>
      <c r="EU204" s="89"/>
      <c r="EV204" s="89"/>
      <c r="EW204" s="89"/>
      <c r="EX204" s="89"/>
      <c r="EY204" s="89"/>
      <c r="EZ204" s="89"/>
      <c r="FA204" s="89"/>
      <c r="FB204" s="89"/>
      <c r="FC204" s="89"/>
      <c r="FD204" s="89"/>
      <c r="FE204" s="89"/>
      <c r="FF204" s="89"/>
      <c r="FG204" s="89"/>
      <c r="FH204" s="89"/>
      <c r="FI204" s="89"/>
      <c r="FJ204" s="89"/>
      <c r="FK204" s="89"/>
      <c r="FL204" s="89"/>
      <c r="FM204" s="89"/>
      <c r="FN204" s="89"/>
      <c r="FO204" s="89"/>
      <c r="FP204" s="89"/>
      <c r="FQ204" s="89"/>
      <c r="FR204" s="89"/>
      <c r="FS204" s="89"/>
      <c r="FT204" s="89"/>
      <c r="FU204" s="89"/>
      <c r="FV204" s="89"/>
      <c r="FW204" s="89"/>
      <c r="FX204" s="89"/>
      <c r="FY204" s="89"/>
      <c r="FZ204" s="89"/>
      <c r="GA204" s="89"/>
      <c r="GB204" s="89"/>
      <c r="GC204" s="89"/>
      <c r="GD204" s="89"/>
      <c r="GE204" s="89"/>
      <c r="GF204" s="89"/>
      <c r="GG204" s="89"/>
      <c r="GH204" s="89"/>
      <c r="GI204" s="89"/>
      <c r="GJ204" s="89"/>
      <c r="GK204" s="89"/>
      <c r="GL204" s="89"/>
      <c r="GM204" s="89"/>
      <c r="GN204" s="89"/>
      <c r="GO204" s="89"/>
      <c r="GP204" s="89"/>
      <c r="GQ204" s="89"/>
      <c r="GR204" s="89"/>
      <c r="GS204" s="89"/>
      <c r="GT204" s="89"/>
      <c r="GU204" s="89"/>
      <c r="GV204" s="89"/>
      <c r="GW204" s="89"/>
      <c r="GX204" s="89"/>
      <c r="GY204" s="89"/>
      <c r="GZ204" s="89"/>
      <c r="HA204" s="89"/>
      <c r="HB204" s="89"/>
      <c r="HC204" s="89"/>
      <c r="HD204" s="89"/>
      <c r="HE204" s="89"/>
      <c r="HF204" s="89"/>
      <c r="HG204" s="89"/>
      <c r="HH204" s="89"/>
      <c r="HI204" s="89"/>
      <c r="HJ204" s="89"/>
      <c r="HK204" s="89"/>
      <c r="HL204" s="89"/>
      <c r="HM204" s="89"/>
      <c r="HN204" s="89"/>
      <c r="HO204" s="89"/>
      <c r="HP204" s="89"/>
      <c r="HQ204" s="89"/>
      <c r="HR204" s="89"/>
      <c r="HS204" s="89"/>
      <c r="HT204" s="89"/>
      <c r="HU204" s="89"/>
      <c r="HV204" s="89"/>
      <c r="HW204" s="89"/>
      <c r="HX204" s="89"/>
      <c r="HY204" s="89"/>
      <c r="HZ204" s="89"/>
      <c r="IA204" s="89"/>
      <c r="IB204" s="89"/>
      <c r="IC204" s="89"/>
      <c r="ID204" s="89"/>
      <c r="IE204" s="89"/>
      <c r="IF204" s="89"/>
      <c r="IG204" s="89"/>
      <c r="IH204" s="89"/>
      <c r="II204" s="89"/>
      <c r="IJ204" s="89"/>
      <c r="IK204" s="89"/>
      <c r="IL204" s="89"/>
      <c r="IM204" s="89"/>
      <c r="IN204" s="89"/>
      <c r="IO204" s="89"/>
      <c r="IP204" s="89"/>
      <c r="IQ204" s="89"/>
      <c r="IR204" s="89"/>
      <c r="IS204" s="89"/>
      <c r="IT204" s="89"/>
      <c r="IU204" s="89"/>
      <c r="IV204" s="89"/>
      <c r="IW204" s="21"/>
      <c r="IX204" s="21"/>
      <c r="IY204" s="21"/>
      <c r="IZ204" s="21"/>
      <c r="JA204" s="21"/>
    </row>
    <row r="205" ht="13.8" customHeight="1" spans="1:261" s="191" customFormat="1" x14ac:dyDescent="0.25">
      <c r="A205" s="89"/>
      <c r="B205" s="90"/>
      <c r="C205" s="91"/>
      <c r="D205" s="89"/>
      <c r="E205" s="92"/>
      <c r="F205" s="91"/>
      <c r="G205" s="91"/>
      <c r="H205" s="91"/>
      <c r="I205" s="91"/>
      <c r="J205" s="91"/>
      <c r="K205" s="91"/>
      <c r="L205" s="91"/>
      <c r="M205" s="92"/>
      <c r="N205" s="91"/>
      <c r="O205" s="92"/>
      <c r="P205" s="92"/>
      <c r="Q205" s="91"/>
      <c r="R205" s="91"/>
      <c r="S205" s="91"/>
      <c r="T205" s="91"/>
      <c r="U205" s="91"/>
      <c r="V205" s="91"/>
      <c r="W205" s="91"/>
      <c r="X205" s="91"/>
      <c r="Y205" s="93"/>
      <c r="Z205" s="91"/>
      <c r="AA205" s="91"/>
      <c r="AB205" s="91"/>
      <c r="AC205" s="91"/>
      <c r="AD205" s="94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  <c r="AO205" s="89"/>
      <c r="AP205" s="95"/>
      <c r="AQ205" s="95"/>
      <c r="AR205" s="95"/>
      <c r="AS205" s="89"/>
      <c r="AT205" s="89"/>
      <c r="AU205" s="89"/>
      <c r="AV205" s="89"/>
      <c r="AW205" s="89"/>
      <c r="AX205" s="89"/>
      <c r="AY205" s="89"/>
      <c r="AZ205" s="89"/>
      <c r="BA205" s="89"/>
      <c r="BB205" s="89"/>
      <c r="BC205" s="89"/>
      <c r="BD205" s="89"/>
      <c r="BE205" s="89"/>
      <c r="BF205" s="89"/>
      <c r="BG205" s="89"/>
      <c r="BH205" s="89"/>
      <c r="BI205" s="89"/>
      <c r="BJ205" s="89"/>
      <c r="BK205" s="89"/>
      <c r="BL205" s="89"/>
      <c r="BM205" s="89"/>
      <c r="BN205" s="89"/>
      <c r="BO205" s="89"/>
      <c r="BP205" s="89"/>
      <c r="BQ205" s="89"/>
      <c r="BR205" s="89"/>
      <c r="BS205" s="89"/>
      <c r="BT205" s="89"/>
      <c r="BU205" s="89"/>
      <c r="BV205" s="89"/>
      <c r="BW205" s="89"/>
      <c r="BX205" s="89"/>
      <c r="BY205" s="89"/>
      <c r="BZ205" s="89"/>
      <c r="CA205" s="89"/>
      <c r="CB205" s="89"/>
      <c r="CC205" s="89"/>
      <c r="CD205" s="89"/>
      <c r="CE205" s="89"/>
      <c r="CF205" s="89"/>
      <c r="CG205" s="89"/>
      <c r="CH205" s="89"/>
      <c r="CI205" s="89"/>
      <c r="CJ205" s="89"/>
      <c r="CK205" s="89"/>
      <c r="CL205" s="89"/>
      <c r="CM205" s="89"/>
      <c r="CN205" s="89"/>
      <c r="CO205" s="89"/>
      <c r="CP205" s="89"/>
      <c r="CQ205" s="89"/>
      <c r="CR205" s="89"/>
      <c r="CS205" s="89"/>
      <c r="CT205" s="89"/>
      <c r="CU205" s="89"/>
      <c r="CV205" s="89"/>
      <c r="CW205" s="89"/>
      <c r="CX205" s="89"/>
      <c r="CY205" s="89"/>
      <c r="CZ205" s="89"/>
      <c r="DA205" s="89"/>
      <c r="DB205" s="89"/>
      <c r="DC205" s="89"/>
      <c r="DD205" s="89"/>
      <c r="DE205" s="89"/>
      <c r="DF205" s="89"/>
      <c r="DG205" s="89"/>
      <c r="DH205" s="89"/>
      <c r="DI205" s="89"/>
      <c r="DJ205" s="89"/>
      <c r="DK205" s="89"/>
      <c r="DL205" s="89"/>
      <c r="DM205" s="89"/>
      <c r="DN205" s="89"/>
      <c r="DO205" s="89"/>
      <c r="DP205" s="89"/>
      <c r="DQ205" s="89"/>
      <c r="DR205" s="89"/>
      <c r="DS205" s="89"/>
      <c r="DT205" s="89"/>
      <c r="DU205" s="89"/>
      <c r="DV205" s="89"/>
      <c r="DW205" s="89"/>
      <c r="DX205" s="89"/>
      <c r="DY205" s="89"/>
      <c r="DZ205" s="89"/>
      <c r="EA205" s="89"/>
      <c r="EB205" s="89"/>
      <c r="EC205" s="89"/>
      <c r="ED205" s="89"/>
      <c r="EE205" s="89"/>
      <c r="EF205" s="89"/>
      <c r="EG205" s="89"/>
      <c r="EH205" s="89"/>
      <c r="EI205" s="89"/>
      <c r="EJ205" s="89"/>
      <c r="EK205" s="89"/>
      <c r="EL205" s="89"/>
      <c r="EM205" s="89"/>
      <c r="EN205" s="89"/>
      <c r="EO205" s="89"/>
      <c r="EP205" s="89"/>
      <c r="EQ205" s="89"/>
      <c r="ER205" s="89"/>
      <c r="ES205" s="89"/>
      <c r="ET205" s="89"/>
      <c r="EU205" s="89"/>
      <c r="EV205" s="89"/>
      <c r="EW205" s="89"/>
      <c r="EX205" s="89"/>
      <c r="EY205" s="89"/>
      <c r="EZ205" s="89"/>
      <c r="FA205" s="89"/>
      <c r="FB205" s="89"/>
      <c r="FC205" s="89"/>
      <c r="FD205" s="89"/>
      <c r="FE205" s="89"/>
      <c r="FF205" s="89"/>
      <c r="FG205" s="89"/>
      <c r="FH205" s="89"/>
      <c r="FI205" s="89"/>
      <c r="FJ205" s="89"/>
      <c r="FK205" s="89"/>
      <c r="FL205" s="89"/>
      <c r="FM205" s="89"/>
      <c r="FN205" s="89"/>
      <c r="FO205" s="89"/>
      <c r="FP205" s="89"/>
      <c r="FQ205" s="89"/>
      <c r="FR205" s="89"/>
      <c r="FS205" s="89"/>
      <c r="FT205" s="89"/>
      <c r="FU205" s="89"/>
      <c r="FV205" s="89"/>
      <c r="FW205" s="89"/>
      <c r="FX205" s="89"/>
      <c r="FY205" s="89"/>
      <c r="FZ205" s="89"/>
      <c r="GA205" s="89"/>
      <c r="GB205" s="89"/>
      <c r="GC205" s="89"/>
      <c r="GD205" s="89"/>
      <c r="GE205" s="89"/>
      <c r="GF205" s="89"/>
      <c r="GG205" s="89"/>
      <c r="GH205" s="89"/>
      <c r="GI205" s="89"/>
      <c r="GJ205" s="89"/>
      <c r="GK205" s="89"/>
      <c r="GL205" s="89"/>
      <c r="GM205" s="89"/>
      <c r="GN205" s="89"/>
      <c r="GO205" s="89"/>
      <c r="GP205" s="89"/>
      <c r="GQ205" s="89"/>
      <c r="GR205" s="89"/>
      <c r="GS205" s="89"/>
      <c r="GT205" s="89"/>
      <c r="GU205" s="89"/>
      <c r="GV205" s="89"/>
      <c r="GW205" s="89"/>
      <c r="GX205" s="89"/>
      <c r="GY205" s="89"/>
      <c r="GZ205" s="89"/>
      <c r="HA205" s="89"/>
      <c r="HB205" s="89"/>
      <c r="HC205" s="89"/>
      <c r="HD205" s="89"/>
      <c r="HE205" s="89"/>
      <c r="HF205" s="89"/>
      <c r="HG205" s="89"/>
      <c r="HH205" s="89"/>
      <c r="HI205" s="89"/>
      <c r="HJ205" s="89"/>
      <c r="HK205" s="89"/>
      <c r="HL205" s="89"/>
      <c r="HM205" s="89"/>
      <c r="HN205" s="89"/>
      <c r="HO205" s="89"/>
      <c r="HP205" s="89"/>
      <c r="HQ205" s="89"/>
      <c r="HR205" s="89"/>
      <c r="HS205" s="89"/>
      <c r="HT205" s="89"/>
      <c r="HU205" s="89"/>
      <c r="HV205" s="89"/>
      <c r="HW205" s="89"/>
      <c r="HX205" s="89"/>
      <c r="HY205" s="89"/>
      <c r="HZ205" s="89"/>
      <c r="IA205" s="89"/>
      <c r="IB205" s="89"/>
      <c r="IC205" s="89"/>
      <c r="ID205" s="89"/>
      <c r="IE205" s="89"/>
      <c r="IF205" s="89"/>
      <c r="IG205" s="89"/>
      <c r="IH205" s="89"/>
      <c r="II205" s="89"/>
      <c r="IJ205" s="89"/>
      <c r="IK205" s="89"/>
      <c r="IL205" s="89"/>
      <c r="IM205" s="89"/>
      <c r="IN205" s="89"/>
      <c r="IO205" s="89"/>
      <c r="IP205" s="89"/>
      <c r="IQ205" s="89"/>
      <c r="IR205" s="89"/>
      <c r="IS205" s="89"/>
      <c r="IT205" s="89"/>
      <c r="IU205" s="89"/>
      <c r="IV205" s="89"/>
      <c r="IW205" s="21"/>
      <c r="IX205" s="21"/>
      <c r="IY205" s="21"/>
      <c r="IZ205" s="21"/>
      <c r="JA205" s="21"/>
    </row>
    <row r="206" ht="13.8" customHeight="1" spans="1:261" s="191" customFormat="1" x14ac:dyDescent="0.25">
      <c r="A206" s="89"/>
      <c r="B206" s="90"/>
      <c r="C206" s="91"/>
      <c r="D206" s="89"/>
      <c r="E206" s="92"/>
      <c r="F206" s="91"/>
      <c r="G206" s="91"/>
      <c r="H206" s="91"/>
      <c r="I206" s="91"/>
      <c r="J206" s="91"/>
      <c r="K206" s="91"/>
      <c r="L206" s="91"/>
      <c r="M206" s="92"/>
      <c r="N206" s="91"/>
      <c r="O206" s="92"/>
      <c r="P206" s="92"/>
      <c r="Q206" s="91"/>
      <c r="R206" s="91"/>
      <c r="S206" s="91"/>
      <c r="T206" s="91"/>
      <c r="U206" s="91"/>
      <c r="V206" s="91"/>
      <c r="W206" s="91"/>
      <c r="X206" s="91"/>
      <c r="Y206" s="93"/>
      <c r="Z206" s="91"/>
      <c r="AA206" s="91"/>
      <c r="AB206" s="91"/>
      <c r="AC206" s="91"/>
      <c r="AD206" s="94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  <c r="AO206" s="89"/>
      <c r="AP206" s="95"/>
      <c r="AQ206" s="95"/>
      <c r="AR206" s="95"/>
      <c r="AS206" s="89"/>
      <c r="AT206" s="89"/>
      <c r="AU206" s="89"/>
      <c r="AV206" s="89"/>
      <c r="AW206" s="89"/>
      <c r="AX206" s="89"/>
      <c r="AY206" s="89"/>
      <c r="AZ206" s="89"/>
      <c r="BA206" s="89"/>
      <c r="BB206" s="89"/>
      <c r="BC206" s="89"/>
      <c r="BD206" s="89"/>
      <c r="BE206" s="89"/>
      <c r="BF206" s="89"/>
      <c r="BG206" s="89"/>
      <c r="BH206" s="89"/>
      <c r="BI206" s="89"/>
      <c r="BJ206" s="89"/>
      <c r="BK206" s="89"/>
      <c r="BL206" s="89"/>
      <c r="BM206" s="89"/>
      <c r="BN206" s="89"/>
      <c r="BO206" s="89"/>
      <c r="BP206" s="89"/>
      <c r="BQ206" s="89"/>
      <c r="BR206" s="89"/>
      <c r="BS206" s="89"/>
      <c r="BT206" s="89"/>
      <c r="BU206" s="89"/>
      <c r="BV206" s="89"/>
      <c r="BW206" s="89"/>
      <c r="BX206" s="89"/>
      <c r="BY206" s="89"/>
      <c r="BZ206" s="89"/>
      <c r="CA206" s="89"/>
      <c r="CB206" s="89"/>
      <c r="CC206" s="89"/>
      <c r="CD206" s="89"/>
      <c r="CE206" s="89"/>
      <c r="CF206" s="89"/>
      <c r="CG206" s="89"/>
      <c r="CH206" s="89"/>
      <c r="CI206" s="89"/>
      <c r="CJ206" s="89"/>
      <c r="CK206" s="89"/>
      <c r="CL206" s="89"/>
      <c r="CM206" s="89"/>
      <c r="CN206" s="89"/>
      <c r="CO206" s="89"/>
      <c r="CP206" s="89"/>
      <c r="CQ206" s="89"/>
      <c r="CR206" s="89"/>
      <c r="CS206" s="89"/>
      <c r="CT206" s="89"/>
      <c r="CU206" s="89"/>
      <c r="CV206" s="89"/>
      <c r="CW206" s="89"/>
      <c r="CX206" s="89"/>
      <c r="CY206" s="89"/>
      <c r="CZ206" s="89"/>
      <c r="DA206" s="89"/>
      <c r="DB206" s="89"/>
      <c r="DC206" s="89"/>
      <c r="DD206" s="89"/>
      <c r="DE206" s="89"/>
      <c r="DF206" s="89"/>
      <c r="DG206" s="89"/>
      <c r="DH206" s="89"/>
      <c r="DI206" s="89"/>
      <c r="DJ206" s="89"/>
      <c r="DK206" s="89"/>
      <c r="DL206" s="89"/>
      <c r="DM206" s="89"/>
      <c r="DN206" s="89"/>
      <c r="DO206" s="89"/>
      <c r="DP206" s="89"/>
      <c r="DQ206" s="89"/>
      <c r="DR206" s="89"/>
      <c r="DS206" s="89"/>
      <c r="DT206" s="89"/>
      <c r="DU206" s="89"/>
      <c r="DV206" s="89"/>
      <c r="DW206" s="89"/>
      <c r="DX206" s="89"/>
      <c r="DY206" s="89"/>
      <c r="DZ206" s="89"/>
      <c r="EA206" s="89"/>
      <c r="EB206" s="89"/>
      <c r="EC206" s="89"/>
      <c r="ED206" s="89"/>
      <c r="EE206" s="89"/>
      <c r="EF206" s="89"/>
      <c r="EG206" s="89"/>
      <c r="EH206" s="89"/>
      <c r="EI206" s="89"/>
      <c r="EJ206" s="89"/>
      <c r="EK206" s="89"/>
      <c r="EL206" s="89"/>
      <c r="EM206" s="89"/>
      <c r="EN206" s="89"/>
      <c r="EO206" s="89"/>
      <c r="EP206" s="89"/>
      <c r="EQ206" s="89"/>
      <c r="ER206" s="89"/>
      <c r="ES206" s="89"/>
      <c r="ET206" s="89"/>
      <c r="EU206" s="89"/>
      <c r="EV206" s="89"/>
      <c r="EW206" s="89"/>
      <c r="EX206" s="89"/>
      <c r="EY206" s="89"/>
      <c r="EZ206" s="89"/>
      <c r="FA206" s="89"/>
      <c r="FB206" s="89"/>
      <c r="FC206" s="89"/>
      <c r="FD206" s="89"/>
      <c r="FE206" s="89"/>
      <c r="FF206" s="89"/>
      <c r="FG206" s="89"/>
      <c r="FH206" s="89"/>
      <c r="FI206" s="89"/>
      <c r="FJ206" s="89"/>
      <c r="FK206" s="89"/>
      <c r="FL206" s="89"/>
      <c r="FM206" s="89"/>
      <c r="FN206" s="89"/>
      <c r="FO206" s="89"/>
      <c r="FP206" s="89"/>
      <c r="FQ206" s="89"/>
      <c r="FR206" s="89"/>
      <c r="FS206" s="89"/>
      <c r="FT206" s="89"/>
      <c r="FU206" s="89"/>
      <c r="FV206" s="89"/>
      <c r="FW206" s="89"/>
      <c r="FX206" s="89"/>
      <c r="FY206" s="89"/>
      <c r="FZ206" s="89"/>
      <c r="GA206" s="89"/>
      <c r="GB206" s="89"/>
      <c r="GC206" s="89"/>
      <c r="GD206" s="89"/>
      <c r="GE206" s="89"/>
      <c r="GF206" s="89"/>
      <c r="GG206" s="89"/>
      <c r="GH206" s="89"/>
      <c r="GI206" s="89"/>
      <c r="GJ206" s="89"/>
      <c r="GK206" s="89"/>
      <c r="GL206" s="89"/>
      <c r="GM206" s="89"/>
      <c r="GN206" s="89"/>
      <c r="GO206" s="89"/>
      <c r="GP206" s="89"/>
      <c r="GQ206" s="89"/>
      <c r="GR206" s="89"/>
      <c r="GS206" s="89"/>
      <c r="GT206" s="89"/>
      <c r="GU206" s="89"/>
      <c r="GV206" s="89"/>
      <c r="GW206" s="89"/>
      <c r="GX206" s="89"/>
      <c r="GY206" s="89"/>
      <c r="GZ206" s="89"/>
      <c r="HA206" s="89"/>
      <c r="HB206" s="89"/>
      <c r="HC206" s="89"/>
      <c r="HD206" s="89"/>
      <c r="HE206" s="89"/>
      <c r="HF206" s="89"/>
      <c r="HG206" s="89"/>
      <c r="HH206" s="89"/>
      <c r="HI206" s="89"/>
      <c r="HJ206" s="89"/>
      <c r="HK206" s="89"/>
      <c r="HL206" s="89"/>
      <c r="HM206" s="89"/>
      <c r="HN206" s="89"/>
      <c r="HO206" s="89"/>
      <c r="HP206" s="89"/>
      <c r="HQ206" s="89"/>
      <c r="HR206" s="89"/>
      <c r="HS206" s="89"/>
      <c r="HT206" s="89"/>
      <c r="HU206" s="89"/>
      <c r="HV206" s="89"/>
      <c r="HW206" s="89"/>
      <c r="HX206" s="89"/>
      <c r="HY206" s="89"/>
      <c r="HZ206" s="89"/>
      <c r="IA206" s="89"/>
      <c r="IB206" s="89"/>
      <c r="IC206" s="89"/>
      <c r="ID206" s="89"/>
      <c r="IE206" s="89"/>
      <c r="IF206" s="89"/>
      <c r="IG206" s="89"/>
      <c r="IH206" s="89"/>
      <c r="II206" s="89"/>
      <c r="IJ206" s="89"/>
      <c r="IK206" s="89"/>
      <c r="IL206" s="89"/>
      <c r="IM206" s="89"/>
      <c r="IN206" s="89"/>
      <c r="IO206" s="89"/>
      <c r="IP206" s="89"/>
      <c r="IQ206" s="89"/>
      <c r="IR206" s="89"/>
      <c r="IS206" s="89"/>
      <c r="IT206" s="89"/>
      <c r="IU206" s="89"/>
      <c r="IV206" s="89"/>
      <c r="IW206" s="21"/>
      <c r="IX206" s="21"/>
      <c r="IY206" s="21"/>
      <c r="IZ206" s="21"/>
      <c r="JA206" s="21"/>
    </row>
    <row r="207" ht="13.8" customHeight="1" spans="1:261" s="191" customFormat="1" x14ac:dyDescent="0.25">
      <c r="A207" s="89"/>
      <c r="B207" s="90"/>
      <c r="C207" s="91"/>
      <c r="D207" s="89"/>
      <c r="E207" s="92"/>
      <c r="F207" s="91"/>
      <c r="G207" s="91"/>
      <c r="H207" s="91"/>
      <c r="I207" s="91"/>
      <c r="J207" s="91"/>
      <c r="K207" s="91"/>
      <c r="L207" s="91"/>
      <c r="M207" s="92"/>
      <c r="N207" s="91"/>
      <c r="O207" s="92"/>
      <c r="P207" s="92"/>
      <c r="Q207" s="91"/>
      <c r="R207" s="91"/>
      <c r="S207" s="91"/>
      <c r="T207" s="91"/>
      <c r="U207" s="91"/>
      <c r="V207" s="91"/>
      <c r="W207" s="91"/>
      <c r="X207" s="91"/>
      <c r="Y207" s="93"/>
      <c r="Z207" s="91"/>
      <c r="AA207" s="91"/>
      <c r="AB207" s="91"/>
      <c r="AC207" s="91"/>
      <c r="AD207" s="94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  <c r="AO207" s="89"/>
      <c r="AP207" s="95"/>
      <c r="AQ207" s="95"/>
      <c r="AR207" s="95"/>
      <c r="AS207" s="89"/>
      <c r="AT207" s="89"/>
      <c r="AU207" s="89"/>
      <c r="AV207" s="89"/>
      <c r="AW207" s="89"/>
      <c r="AX207" s="89"/>
      <c r="AY207" s="89"/>
      <c r="AZ207" s="89"/>
      <c r="BA207" s="89"/>
      <c r="BB207" s="89"/>
      <c r="BC207" s="89"/>
      <c r="BD207" s="89"/>
      <c r="BE207" s="89"/>
      <c r="BF207" s="89"/>
      <c r="BG207" s="89"/>
      <c r="BH207" s="89"/>
      <c r="BI207" s="89"/>
      <c r="BJ207" s="89"/>
      <c r="BK207" s="89"/>
      <c r="BL207" s="89"/>
      <c r="BM207" s="89"/>
      <c r="BN207" s="89"/>
      <c r="BO207" s="89"/>
      <c r="BP207" s="89"/>
      <c r="BQ207" s="89"/>
      <c r="BR207" s="89"/>
      <c r="BS207" s="89"/>
      <c r="BT207" s="89"/>
      <c r="BU207" s="89"/>
      <c r="BV207" s="89"/>
      <c r="BW207" s="89"/>
      <c r="BX207" s="89"/>
      <c r="BY207" s="89"/>
      <c r="BZ207" s="89"/>
      <c r="CA207" s="89"/>
      <c r="CB207" s="89"/>
      <c r="CC207" s="89"/>
      <c r="CD207" s="89"/>
      <c r="CE207" s="89"/>
      <c r="CF207" s="89"/>
      <c r="CG207" s="89"/>
      <c r="CH207" s="89"/>
      <c r="CI207" s="89"/>
      <c r="CJ207" s="89"/>
      <c r="CK207" s="89"/>
      <c r="CL207" s="89"/>
      <c r="CM207" s="89"/>
      <c r="CN207" s="89"/>
      <c r="CO207" s="89"/>
      <c r="CP207" s="89"/>
      <c r="CQ207" s="89"/>
      <c r="CR207" s="89"/>
      <c r="CS207" s="89"/>
      <c r="CT207" s="89"/>
      <c r="CU207" s="89"/>
      <c r="CV207" s="89"/>
      <c r="CW207" s="89"/>
      <c r="CX207" s="89"/>
      <c r="CY207" s="89"/>
      <c r="CZ207" s="89"/>
      <c r="DA207" s="89"/>
      <c r="DB207" s="89"/>
      <c r="DC207" s="89"/>
      <c r="DD207" s="89"/>
      <c r="DE207" s="89"/>
      <c r="DF207" s="89"/>
      <c r="DG207" s="89"/>
      <c r="DH207" s="89"/>
      <c r="DI207" s="89"/>
      <c r="DJ207" s="89"/>
      <c r="DK207" s="89"/>
      <c r="DL207" s="89"/>
      <c r="DM207" s="89"/>
      <c r="DN207" s="89"/>
      <c r="DO207" s="89"/>
      <c r="DP207" s="89"/>
      <c r="DQ207" s="89"/>
      <c r="DR207" s="89"/>
      <c r="DS207" s="89"/>
      <c r="DT207" s="89"/>
      <c r="DU207" s="89"/>
      <c r="DV207" s="89"/>
      <c r="DW207" s="89"/>
      <c r="DX207" s="89"/>
      <c r="DY207" s="89"/>
      <c r="DZ207" s="89"/>
      <c r="EA207" s="89"/>
      <c r="EB207" s="89"/>
      <c r="EC207" s="89"/>
      <c r="ED207" s="89"/>
      <c r="EE207" s="89"/>
      <c r="EF207" s="89"/>
      <c r="EG207" s="89"/>
      <c r="EH207" s="89"/>
      <c r="EI207" s="89"/>
      <c r="EJ207" s="89"/>
      <c r="EK207" s="89"/>
      <c r="EL207" s="89"/>
      <c r="EM207" s="89"/>
      <c r="EN207" s="89"/>
      <c r="EO207" s="89"/>
      <c r="EP207" s="89"/>
      <c r="EQ207" s="89"/>
      <c r="ER207" s="89"/>
      <c r="ES207" s="89"/>
      <c r="ET207" s="89"/>
      <c r="EU207" s="89"/>
      <c r="EV207" s="89"/>
      <c r="EW207" s="89"/>
      <c r="EX207" s="89"/>
      <c r="EY207" s="89"/>
      <c r="EZ207" s="89"/>
      <c r="FA207" s="89"/>
      <c r="FB207" s="89"/>
      <c r="FC207" s="89"/>
      <c r="FD207" s="89"/>
      <c r="FE207" s="89"/>
      <c r="FF207" s="89"/>
      <c r="FG207" s="89"/>
      <c r="FH207" s="89"/>
      <c r="FI207" s="89"/>
      <c r="FJ207" s="89"/>
      <c r="FK207" s="89"/>
      <c r="FL207" s="89"/>
      <c r="FM207" s="89"/>
      <c r="FN207" s="89"/>
      <c r="FO207" s="89"/>
      <c r="FP207" s="89"/>
      <c r="FQ207" s="89"/>
      <c r="FR207" s="89"/>
      <c r="FS207" s="89"/>
      <c r="FT207" s="89"/>
      <c r="FU207" s="89"/>
      <c r="FV207" s="89"/>
      <c r="FW207" s="89"/>
      <c r="FX207" s="89"/>
      <c r="FY207" s="89"/>
      <c r="FZ207" s="89"/>
      <c r="GA207" s="89"/>
      <c r="GB207" s="89"/>
      <c r="GC207" s="89"/>
      <c r="GD207" s="89"/>
      <c r="GE207" s="89"/>
      <c r="GF207" s="89"/>
      <c r="GG207" s="89"/>
      <c r="GH207" s="89"/>
      <c r="GI207" s="89"/>
      <c r="GJ207" s="89"/>
      <c r="GK207" s="89"/>
      <c r="GL207" s="89"/>
      <c r="GM207" s="89"/>
      <c r="GN207" s="89"/>
      <c r="GO207" s="89"/>
      <c r="GP207" s="89"/>
      <c r="GQ207" s="89"/>
      <c r="GR207" s="89"/>
      <c r="GS207" s="89"/>
      <c r="GT207" s="89"/>
      <c r="GU207" s="89"/>
      <c r="GV207" s="89"/>
      <c r="GW207" s="89"/>
      <c r="GX207" s="89"/>
      <c r="GY207" s="89"/>
      <c r="GZ207" s="89"/>
      <c r="HA207" s="89"/>
      <c r="HB207" s="89"/>
      <c r="HC207" s="89"/>
      <c r="HD207" s="89"/>
      <c r="HE207" s="89"/>
      <c r="HF207" s="89"/>
      <c r="HG207" s="89"/>
      <c r="HH207" s="89"/>
      <c r="HI207" s="89"/>
      <c r="HJ207" s="89"/>
      <c r="HK207" s="89"/>
      <c r="HL207" s="89"/>
      <c r="HM207" s="89"/>
      <c r="HN207" s="89"/>
      <c r="HO207" s="89"/>
      <c r="HP207" s="89"/>
      <c r="HQ207" s="89"/>
      <c r="HR207" s="89"/>
      <c r="HS207" s="89"/>
      <c r="HT207" s="89"/>
      <c r="HU207" s="89"/>
      <c r="HV207" s="89"/>
      <c r="HW207" s="89"/>
      <c r="HX207" s="89"/>
      <c r="HY207" s="89"/>
      <c r="HZ207" s="89"/>
      <c r="IA207" s="89"/>
      <c r="IB207" s="89"/>
      <c r="IC207" s="89"/>
      <c r="ID207" s="89"/>
      <c r="IE207" s="89"/>
      <c r="IF207" s="89"/>
      <c r="IG207" s="89"/>
      <c r="IH207" s="89"/>
      <c r="II207" s="89"/>
      <c r="IJ207" s="89"/>
      <c r="IK207" s="89"/>
      <c r="IL207" s="89"/>
      <c r="IM207" s="89"/>
      <c r="IN207" s="89"/>
      <c r="IO207" s="89"/>
      <c r="IP207" s="89"/>
      <c r="IQ207" s="89"/>
      <c r="IR207" s="89"/>
      <c r="IS207" s="89"/>
      <c r="IT207" s="89"/>
      <c r="IU207" s="89"/>
      <c r="IV207" s="89"/>
      <c r="IW207" s="21"/>
      <c r="IX207" s="21"/>
      <c r="IY207" s="21"/>
      <c r="IZ207" s="21"/>
      <c r="JA207" s="21"/>
    </row>
    <row r="208" ht="13.8" customHeight="1" spans="1:261" s="191" customFormat="1" x14ac:dyDescent="0.25">
      <c r="A208" s="89"/>
      <c r="B208" s="90"/>
      <c r="C208" s="91"/>
      <c r="D208" s="89"/>
      <c r="E208" s="92"/>
      <c r="F208" s="91"/>
      <c r="G208" s="91"/>
      <c r="H208" s="91"/>
      <c r="I208" s="91"/>
      <c r="J208" s="91"/>
      <c r="K208" s="91"/>
      <c r="L208" s="91"/>
      <c r="M208" s="92"/>
      <c r="N208" s="91"/>
      <c r="O208" s="92"/>
      <c r="P208" s="92"/>
      <c r="Q208" s="91"/>
      <c r="R208" s="91"/>
      <c r="S208" s="91"/>
      <c r="T208" s="91"/>
      <c r="U208" s="91"/>
      <c r="V208" s="91"/>
      <c r="W208" s="91"/>
      <c r="X208" s="91"/>
      <c r="Y208" s="93"/>
      <c r="Z208" s="91"/>
      <c r="AA208" s="91"/>
      <c r="AB208" s="91"/>
      <c r="AC208" s="91"/>
      <c r="AD208" s="94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95"/>
      <c r="AQ208" s="95"/>
      <c r="AR208" s="95"/>
      <c r="AS208" s="89"/>
      <c r="AT208" s="89"/>
      <c r="AU208" s="89"/>
      <c r="AV208" s="89"/>
      <c r="AW208" s="89"/>
      <c r="AX208" s="89"/>
      <c r="AY208" s="89"/>
      <c r="AZ208" s="89"/>
      <c r="BA208" s="89"/>
      <c r="BB208" s="89"/>
      <c r="BC208" s="89"/>
      <c r="BD208" s="89"/>
      <c r="BE208" s="89"/>
      <c r="BF208" s="89"/>
      <c r="BG208" s="89"/>
      <c r="BH208" s="89"/>
      <c r="BI208" s="89"/>
      <c r="BJ208" s="89"/>
      <c r="BK208" s="89"/>
      <c r="BL208" s="89"/>
      <c r="BM208" s="89"/>
      <c r="BN208" s="89"/>
      <c r="BO208" s="89"/>
      <c r="BP208" s="89"/>
      <c r="BQ208" s="89"/>
      <c r="BR208" s="89"/>
      <c r="BS208" s="89"/>
      <c r="BT208" s="89"/>
      <c r="BU208" s="89"/>
      <c r="BV208" s="89"/>
      <c r="BW208" s="89"/>
      <c r="BX208" s="89"/>
      <c r="BY208" s="89"/>
      <c r="BZ208" s="89"/>
      <c r="CA208" s="89"/>
      <c r="CB208" s="89"/>
      <c r="CC208" s="89"/>
      <c r="CD208" s="89"/>
      <c r="CE208" s="89"/>
      <c r="CF208" s="89"/>
      <c r="CG208" s="89"/>
      <c r="CH208" s="89"/>
      <c r="CI208" s="89"/>
      <c r="CJ208" s="89"/>
      <c r="CK208" s="89"/>
      <c r="CL208" s="89"/>
      <c r="CM208" s="89"/>
      <c r="CN208" s="89"/>
      <c r="CO208" s="89"/>
      <c r="CP208" s="89"/>
      <c r="CQ208" s="89"/>
      <c r="CR208" s="89"/>
      <c r="CS208" s="89"/>
      <c r="CT208" s="89"/>
      <c r="CU208" s="89"/>
      <c r="CV208" s="89"/>
      <c r="CW208" s="89"/>
      <c r="CX208" s="89"/>
      <c r="CY208" s="89"/>
      <c r="CZ208" s="89"/>
      <c r="DA208" s="89"/>
      <c r="DB208" s="89"/>
      <c r="DC208" s="89"/>
      <c r="DD208" s="89"/>
      <c r="DE208" s="89"/>
      <c r="DF208" s="89"/>
      <c r="DG208" s="89"/>
      <c r="DH208" s="89"/>
      <c r="DI208" s="89"/>
      <c r="DJ208" s="89"/>
      <c r="DK208" s="89"/>
      <c r="DL208" s="89"/>
      <c r="DM208" s="89"/>
      <c r="DN208" s="89"/>
      <c r="DO208" s="89"/>
      <c r="DP208" s="89"/>
      <c r="DQ208" s="89"/>
      <c r="DR208" s="89"/>
      <c r="DS208" s="89"/>
      <c r="DT208" s="89"/>
      <c r="DU208" s="89"/>
      <c r="DV208" s="89"/>
      <c r="DW208" s="89"/>
      <c r="DX208" s="89"/>
      <c r="DY208" s="89"/>
      <c r="DZ208" s="89"/>
      <c r="EA208" s="89"/>
      <c r="EB208" s="89"/>
      <c r="EC208" s="89"/>
      <c r="ED208" s="89"/>
      <c r="EE208" s="89"/>
      <c r="EF208" s="89"/>
      <c r="EG208" s="89"/>
      <c r="EH208" s="89"/>
      <c r="EI208" s="89"/>
      <c r="EJ208" s="89"/>
      <c r="EK208" s="89"/>
      <c r="EL208" s="89"/>
      <c r="EM208" s="89"/>
      <c r="EN208" s="89"/>
      <c r="EO208" s="89"/>
      <c r="EP208" s="89"/>
      <c r="EQ208" s="89"/>
      <c r="ER208" s="89"/>
      <c r="ES208" s="89"/>
      <c r="ET208" s="89"/>
      <c r="EU208" s="89"/>
      <c r="EV208" s="89"/>
      <c r="EW208" s="89"/>
      <c r="EX208" s="89"/>
      <c r="EY208" s="89"/>
      <c r="EZ208" s="89"/>
      <c r="FA208" s="89"/>
      <c r="FB208" s="89"/>
      <c r="FC208" s="89"/>
      <c r="FD208" s="89"/>
      <c r="FE208" s="89"/>
      <c r="FF208" s="89"/>
      <c r="FG208" s="89"/>
      <c r="FH208" s="89"/>
      <c r="FI208" s="89"/>
      <c r="FJ208" s="89"/>
      <c r="FK208" s="89"/>
      <c r="FL208" s="89"/>
      <c r="FM208" s="89"/>
      <c r="FN208" s="89"/>
      <c r="FO208" s="89"/>
      <c r="FP208" s="89"/>
      <c r="FQ208" s="89"/>
      <c r="FR208" s="89"/>
      <c r="FS208" s="89"/>
      <c r="FT208" s="89"/>
      <c r="FU208" s="89"/>
      <c r="FV208" s="89"/>
      <c r="FW208" s="89"/>
      <c r="FX208" s="89"/>
      <c r="FY208" s="89"/>
      <c r="FZ208" s="89"/>
      <c r="GA208" s="89"/>
      <c r="GB208" s="89"/>
      <c r="GC208" s="89"/>
      <c r="GD208" s="89"/>
      <c r="GE208" s="89"/>
      <c r="GF208" s="89"/>
      <c r="GG208" s="89"/>
      <c r="GH208" s="89"/>
      <c r="GI208" s="89"/>
      <c r="GJ208" s="89"/>
      <c r="GK208" s="89"/>
      <c r="GL208" s="89"/>
      <c r="GM208" s="89"/>
      <c r="GN208" s="89"/>
      <c r="GO208" s="89"/>
      <c r="GP208" s="89"/>
      <c r="GQ208" s="89"/>
      <c r="GR208" s="89"/>
      <c r="GS208" s="89"/>
      <c r="GT208" s="89"/>
      <c r="GU208" s="89"/>
      <c r="GV208" s="89"/>
      <c r="GW208" s="89"/>
      <c r="GX208" s="89"/>
      <c r="GY208" s="89"/>
      <c r="GZ208" s="89"/>
      <c r="HA208" s="89"/>
      <c r="HB208" s="89"/>
      <c r="HC208" s="89"/>
      <c r="HD208" s="89"/>
      <c r="HE208" s="89"/>
      <c r="HF208" s="89"/>
      <c r="HG208" s="89"/>
      <c r="HH208" s="89"/>
      <c r="HI208" s="89"/>
      <c r="HJ208" s="89"/>
      <c r="HK208" s="89"/>
      <c r="HL208" s="89"/>
      <c r="HM208" s="89"/>
      <c r="HN208" s="89"/>
      <c r="HO208" s="89"/>
      <c r="HP208" s="89"/>
      <c r="HQ208" s="89"/>
      <c r="HR208" s="89"/>
      <c r="HS208" s="89"/>
      <c r="HT208" s="89"/>
      <c r="HU208" s="89"/>
      <c r="HV208" s="89"/>
      <c r="HW208" s="89"/>
      <c r="HX208" s="89"/>
      <c r="HY208" s="89"/>
      <c r="HZ208" s="89"/>
      <c r="IA208" s="89"/>
      <c r="IB208" s="89"/>
      <c r="IC208" s="89"/>
      <c r="ID208" s="89"/>
      <c r="IE208" s="89"/>
      <c r="IF208" s="89"/>
      <c r="IG208" s="89"/>
      <c r="IH208" s="89"/>
      <c r="II208" s="89"/>
      <c r="IJ208" s="89"/>
      <c r="IK208" s="89"/>
      <c r="IL208" s="89"/>
      <c r="IM208" s="89"/>
      <c r="IN208" s="89"/>
      <c r="IO208" s="89"/>
      <c r="IP208" s="89"/>
      <c r="IQ208" s="89"/>
      <c r="IR208" s="89"/>
      <c r="IS208" s="89"/>
      <c r="IT208" s="89"/>
      <c r="IU208" s="89"/>
      <c r="IV208" s="89"/>
      <c r="IW208" s="21"/>
      <c r="IX208" s="21"/>
      <c r="IY208" s="21"/>
      <c r="IZ208" s="21"/>
      <c r="JA208" s="21"/>
    </row>
    <row r="209" ht="13.8" customHeight="1" spans="1:261" s="191" customFormat="1" x14ac:dyDescent="0.25">
      <c r="A209" s="89"/>
      <c r="B209" s="90"/>
      <c r="C209" s="91"/>
      <c r="D209" s="89"/>
      <c r="E209" s="92"/>
      <c r="F209" s="91"/>
      <c r="G209" s="91"/>
      <c r="H209" s="91"/>
      <c r="I209" s="91"/>
      <c r="J209" s="91"/>
      <c r="K209" s="91"/>
      <c r="L209" s="91"/>
      <c r="M209" s="92"/>
      <c r="N209" s="91"/>
      <c r="O209" s="92"/>
      <c r="P209" s="92"/>
      <c r="Q209" s="91"/>
      <c r="R209" s="91"/>
      <c r="S209" s="91"/>
      <c r="T209" s="91"/>
      <c r="U209" s="91"/>
      <c r="V209" s="91"/>
      <c r="W209" s="91"/>
      <c r="X209" s="91"/>
      <c r="Y209" s="93"/>
      <c r="Z209" s="91"/>
      <c r="AA209" s="91"/>
      <c r="AB209" s="91"/>
      <c r="AC209" s="91"/>
      <c r="AD209" s="94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95"/>
      <c r="AQ209" s="95"/>
      <c r="AR209" s="95"/>
      <c r="AS209" s="89"/>
      <c r="AT209" s="89"/>
      <c r="AU209" s="89"/>
      <c r="AV209" s="89"/>
      <c r="AW209" s="89"/>
      <c r="AX209" s="89"/>
      <c r="AY209" s="89"/>
      <c r="AZ209" s="89"/>
      <c r="BA209" s="89"/>
      <c r="BB209" s="89"/>
      <c r="BC209" s="89"/>
      <c r="BD209" s="89"/>
      <c r="BE209" s="89"/>
      <c r="BF209" s="89"/>
      <c r="BG209" s="89"/>
      <c r="BH209" s="89"/>
      <c r="BI209" s="89"/>
      <c r="BJ209" s="89"/>
      <c r="BK209" s="89"/>
      <c r="BL209" s="89"/>
      <c r="BM209" s="89"/>
      <c r="BN209" s="89"/>
      <c r="BO209" s="89"/>
      <c r="BP209" s="89"/>
      <c r="BQ209" s="89"/>
      <c r="BR209" s="89"/>
      <c r="BS209" s="89"/>
      <c r="BT209" s="89"/>
      <c r="BU209" s="89"/>
      <c r="BV209" s="89"/>
      <c r="BW209" s="89"/>
      <c r="BX209" s="89"/>
      <c r="BY209" s="89"/>
      <c r="BZ209" s="89"/>
      <c r="CA209" s="89"/>
      <c r="CB209" s="89"/>
      <c r="CC209" s="89"/>
      <c r="CD209" s="89"/>
      <c r="CE209" s="89"/>
      <c r="CF209" s="89"/>
      <c r="CG209" s="89"/>
      <c r="CH209" s="89"/>
      <c r="CI209" s="89"/>
      <c r="CJ209" s="89"/>
      <c r="CK209" s="89"/>
      <c r="CL209" s="89"/>
      <c r="CM209" s="89"/>
      <c r="CN209" s="89"/>
      <c r="CO209" s="89"/>
      <c r="CP209" s="89"/>
      <c r="CQ209" s="89"/>
      <c r="CR209" s="89"/>
      <c r="CS209" s="89"/>
      <c r="CT209" s="89"/>
      <c r="CU209" s="89"/>
      <c r="CV209" s="89"/>
      <c r="CW209" s="89"/>
      <c r="CX209" s="89"/>
      <c r="CY209" s="89"/>
      <c r="CZ209" s="89"/>
      <c r="DA209" s="89"/>
      <c r="DB209" s="89"/>
      <c r="DC209" s="89"/>
      <c r="DD209" s="89"/>
      <c r="DE209" s="89"/>
      <c r="DF209" s="89"/>
      <c r="DG209" s="89"/>
      <c r="DH209" s="89"/>
      <c r="DI209" s="89"/>
      <c r="DJ209" s="89"/>
      <c r="DK209" s="89"/>
      <c r="DL209" s="89"/>
      <c r="DM209" s="89"/>
      <c r="DN209" s="89"/>
      <c r="DO209" s="89"/>
      <c r="DP209" s="89"/>
      <c r="DQ209" s="89"/>
      <c r="DR209" s="89"/>
      <c r="DS209" s="89"/>
      <c r="DT209" s="89"/>
      <c r="DU209" s="89"/>
      <c r="DV209" s="89"/>
      <c r="DW209" s="89"/>
      <c r="DX209" s="89"/>
      <c r="DY209" s="89"/>
      <c r="DZ209" s="89"/>
      <c r="EA209" s="89"/>
      <c r="EB209" s="89"/>
      <c r="EC209" s="89"/>
      <c r="ED209" s="89"/>
      <c r="EE209" s="89"/>
      <c r="EF209" s="89"/>
      <c r="EG209" s="89"/>
      <c r="EH209" s="89"/>
      <c r="EI209" s="89"/>
      <c r="EJ209" s="89"/>
      <c r="EK209" s="89"/>
      <c r="EL209" s="89"/>
      <c r="EM209" s="89"/>
      <c r="EN209" s="89"/>
      <c r="EO209" s="89"/>
      <c r="EP209" s="89"/>
      <c r="EQ209" s="89"/>
      <c r="ER209" s="89"/>
      <c r="ES209" s="89"/>
      <c r="ET209" s="89"/>
      <c r="EU209" s="89"/>
      <c r="EV209" s="89"/>
      <c r="EW209" s="89"/>
      <c r="EX209" s="89"/>
      <c r="EY209" s="89"/>
      <c r="EZ209" s="89"/>
      <c r="FA209" s="89"/>
      <c r="FB209" s="89"/>
      <c r="FC209" s="89"/>
      <c r="FD209" s="89"/>
      <c r="FE209" s="89"/>
      <c r="FF209" s="89"/>
      <c r="FG209" s="89"/>
      <c r="FH209" s="89"/>
      <c r="FI209" s="89"/>
      <c r="FJ209" s="89"/>
      <c r="FK209" s="89"/>
      <c r="FL209" s="89"/>
      <c r="FM209" s="89"/>
      <c r="FN209" s="89"/>
      <c r="FO209" s="89"/>
      <c r="FP209" s="89"/>
      <c r="FQ209" s="89"/>
      <c r="FR209" s="89"/>
      <c r="FS209" s="89"/>
      <c r="FT209" s="89"/>
      <c r="FU209" s="89"/>
      <c r="FV209" s="89"/>
      <c r="FW209" s="89"/>
      <c r="FX209" s="89"/>
      <c r="FY209" s="89"/>
      <c r="FZ209" s="89"/>
      <c r="GA209" s="89"/>
      <c r="GB209" s="89"/>
      <c r="GC209" s="89"/>
      <c r="GD209" s="89"/>
      <c r="GE209" s="89"/>
      <c r="GF209" s="89"/>
      <c r="GG209" s="89"/>
      <c r="GH209" s="89"/>
      <c r="GI209" s="89"/>
      <c r="GJ209" s="89"/>
      <c r="GK209" s="89"/>
      <c r="GL209" s="89"/>
      <c r="GM209" s="89"/>
      <c r="GN209" s="89"/>
      <c r="GO209" s="89"/>
      <c r="GP209" s="89"/>
      <c r="GQ209" s="89"/>
      <c r="GR209" s="89"/>
      <c r="GS209" s="89"/>
      <c r="GT209" s="89"/>
      <c r="GU209" s="89"/>
      <c r="GV209" s="89"/>
      <c r="GW209" s="89"/>
      <c r="GX209" s="89"/>
      <c r="GY209" s="89"/>
      <c r="GZ209" s="89"/>
      <c r="HA209" s="89"/>
      <c r="HB209" s="89"/>
      <c r="HC209" s="89"/>
      <c r="HD209" s="89"/>
      <c r="HE209" s="89"/>
      <c r="HF209" s="89"/>
      <c r="HG209" s="89"/>
      <c r="HH209" s="89"/>
      <c r="HI209" s="89"/>
      <c r="HJ209" s="89"/>
      <c r="HK209" s="89"/>
      <c r="HL209" s="89"/>
      <c r="HM209" s="89"/>
      <c r="HN209" s="89"/>
      <c r="HO209" s="89"/>
      <c r="HP209" s="89"/>
      <c r="HQ209" s="89"/>
      <c r="HR209" s="89"/>
      <c r="HS209" s="89"/>
      <c r="HT209" s="89"/>
      <c r="HU209" s="89"/>
      <c r="HV209" s="89"/>
      <c r="HW209" s="89"/>
      <c r="HX209" s="89"/>
      <c r="HY209" s="89"/>
      <c r="HZ209" s="89"/>
      <c r="IA209" s="89"/>
      <c r="IB209" s="89"/>
      <c r="IC209" s="89"/>
      <c r="ID209" s="89"/>
      <c r="IE209" s="89"/>
      <c r="IF209" s="89"/>
      <c r="IG209" s="89"/>
      <c r="IH209" s="89"/>
      <c r="II209" s="89"/>
      <c r="IJ209" s="89"/>
      <c r="IK209" s="89"/>
      <c r="IL209" s="89"/>
      <c r="IM209" s="89"/>
      <c r="IN209" s="89"/>
      <c r="IO209" s="89"/>
      <c r="IP209" s="89"/>
      <c r="IQ209" s="89"/>
      <c r="IR209" s="89"/>
      <c r="IS209" s="89"/>
      <c r="IT209" s="89"/>
      <c r="IU209" s="89"/>
      <c r="IV209" s="89"/>
      <c r="IW209" s="21"/>
      <c r="IX209" s="21"/>
      <c r="IY209" s="21"/>
      <c r="IZ209" s="21"/>
      <c r="JA209" s="21"/>
    </row>
    <row r="210" ht="13.8" customHeight="1" spans="1:261" s="191" customFormat="1" x14ac:dyDescent="0.25">
      <c r="A210" s="89"/>
      <c r="B210" s="90"/>
      <c r="C210" s="91"/>
      <c r="D210" s="89"/>
      <c r="E210" s="92"/>
      <c r="F210" s="91"/>
      <c r="G210" s="91"/>
      <c r="H210" s="91"/>
      <c r="I210" s="91"/>
      <c r="J210" s="91"/>
      <c r="K210" s="91"/>
      <c r="L210" s="91"/>
      <c r="M210" s="92"/>
      <c r="N210" s="91"/>
      <c r="O210" s="92"/>
      <c r="P210" s="92"/>
      <c r="Q210" s="91"/>
      <c r="R210" s="91"/>
      <c r="S210" s="91"/>
      <c r="T210" s="91"/>
      <c r="U210" s="91"/>
      <c r="V210" s="91"/>
      <c r="W210" s="91"/>
      <c r="X210" s="91"/>
      <c r="Y210" s="93"/>
      <c r="Z210" s="91"/>
      <c r="AA210" s="91"/>
      <c r="AB210" s="91"/>
      <c r="AC210" s="91"/>
      <c r="AD210" s="94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  <c r="AO210" s="89"/>
      <c r="AP210" s="95"/>
      <c r="AQ210" s="95"/>
      <c r="AR210" s="95"/>
      <c r="AS210" s="89"/>
      <c r="AT210" s="89"/>
      <c r="AU210" s="89"/>
      <c r="AV210" s="89"/>
      <c r="AW210" s="89"/>
      <c r="AX210" s="89"/>
      <c r="AY210" s="89"/>
      <c r="AZ210" s="89"/>
      <c r="BA210" s="89"/>
      <c r="BB210" s="89"/>
      <c r="BC210" s="89"/>
      <c r="BD210" s="89"/>
      <c r="BE210" s="89"/>
      <c r="BF210" s="89"/>
      <c r="BG210" s="89"/>
      <c r="BH210" s="89"/>
      <c r="BI210" s="89"/>
      <c r="BJ210" s="89"/>
      <c r="BK210" s="89"/>
      <c r="BL210" s="89"/>
      <c r="BM210" s="89"/>
      <c r="BN210" s="89"/>
      <c r="BO210" s="89"/>
      <c r="BP210" s="89"/>
      <c r="BQ210" s="89"/>
      <c r="BR210" s="89"/>
      <c r="BS210" s="89"/>
      <c r="BT210" s="89"/>
      <c r="BU210" s="89"/>
      <c r="BV210" s="89"/>
      <c r="BW210" s="89"/>
      <c r="BX210" s="89"/>
      <c r="BY210" s="89"/>
      <c r="BZ210" s="89"/>
      <c r="CA210" s="89"/>
      <c r="CB210" s="89"/>
      <c r="CC210" s="89"/>
      <c r="CD210" s="89"/>
      <c r="CE210" s="89"/>
      <c r="CF210" s="89"/>
      <c r="CG210" s="89"/>
      <c r="CH210" s="89"/>
      <c r="CI210" s="89"/>
      <c r="CJ210" s="89"/>
      <c r="CK210" s="89"/>
      <c r="CL210" s="89"/>
      <c r="CM210" s="89"/>
      <c r="CN210" s="89"/>
      <c r="CO210" s="89"/>
      <c r="CP210" s="89"/>
      <c r="CQ210" s="89"/>
      <c r="CR210" s="89"/>
      <c r="CS210" s="89"/>
      <c r="CT210" s="89"/>
      <c r="CU210" s="89"/>
      <c r="CV210" s="89"/>
      <c r="CW210" s="89"/>
      <c r="CX210" s="89"/>
      <c r="CY210" s="89"/>
      <c r="CZ210" s="89"/>
      <c r="DA210" s="89"/>
      <c r="DB210" s="89"/>
      <c r="DC210" s="89"/>
      <c r="DD210" s="89"/>
      <c r="DE210" s="89"/>
      <c r="DF210" s="89"/>
      <c r="DG210" s="89"/>
      <c r="DH210" s="89"/>
      <c r="DI210" s="89"/>
      <c r="DJ210" s="89"/>
      <c r="DK210" s="89"/>
      <c r="DL210" s="89"/>
      <c r="DM210" s="89"/>
      <c r="DN210" s="89"/>
      <c r="DO210" s="89"/>
      <c r="DP210" s="89"/>
      <c r="DQ210" s="89"/>
      <c r="DR210" s="89"/>
      <c r="DS210" s="89"/>
      <c r="DT210" s="89"/>
      <c r="DU210" s="89"/>
      <c r="DV210" s="89"/>
      <c r="DW210" s="89"/>
      <c r="DX210" s="89"/>
      <c r="DY210" s="89"/>
      <c r="DZ210" s="89"/>
      <c r="EA210" s="89"/>
      <c r="EB210" s="89"/>
      <c r="EC210" s="89"/>
      <c r="ED210" s="89"/>
      <c r="EE210" s="89"/>
      <c r="EF210" s="89"/>
      <c r="EG210" s="89"/>
      <c r="EH210" s="89"/>
      <c r="EI210" s="89"/>
      <c r="EJ210" s="89"/>
      <c r="EK210" s="89"/>
      <c r="EL210" s="89"/>
      <c r="EM210" s="89"/>
      <c r="EN210" s="89"/>
      <c r="EO210" s="89"/>
      <c r="EP210" s="89"/>
      <c r="EQ210" s="89"/>
      <c r="ER210" s="89"/>
      <c r="ES210" s="89"/>
      <c r="ET210" s="89"/>
      <c r="EU210" s="89"/>
      <c r="EV210" s="89"/>
      <c r="EW210" s="89"/>
      <c r="EX210" s="89"/>
      <c r="EY210" s="89"/>
      <c r="EZ210" s="89"/>
      <c r="FA210" s="89"/>
      <c r="FB210" s="89"/>
      <c r="FC210" s="89"/>
      <c r="FD210" s="89"/>
      <c r="FE210" s="89"/>
      <c r="FF210" s="89"/>
      <c r="FG210" s="89"/>
      <c r="FH210" s="89"/>
      <c r="FI210" s="89"/>
      <c r="FJ210" s="89"/>
      <c r="FK210" s="89"/>
      <c r="FL210" s="89"/>
      <c r="FM210" s="89"/>
      <c r="FN210" s="89"/>
      <c r="FO210" s="89"/>
      <c r="FP210" s="89"/>
      <c r="FQ210" s="89"/>
      <c r="FR210" s="89"/>
      <c r="FS210" s="89"/>
      <c r="FT210" s="89"/>
      <c r="FU210" s="89"/>
      <c r="FV210" s="89"/>
      <c r="FW210" s="89"/>
      <c r="FX210" s="89"/>
      <c r="FY210" s="89"/>
      <c r="FZ210" s="89"/>
      <c r="GA210" s="89"/>
      <c r="GB210" s="89"/>
      <c r="GC210" s="89"/>
      <c r="GD210" s="89"/>
      <c r="GE210" s="89"/>
      <c r="GF210" s="89"/>
      <c r="GG210" s="89"/>
      <c r="GH210" s="89"/>
      <c r="GI210" s="89"/>
      <c r="GJ210" s="89"/>
      <c r="GK210" s="89"/>
      <c r="GL210" s="89"/>
      <c r="GM210" s="89"/>
      <c r="GN210" s="89"/>
      <c r="GO210" s="89"/>
      <c r="GP210" s="89"/>
      <c r="GQ210" s="89"/>
      <c r="GR210" s="89"/>
      <c r="GS210" s="89"/>
      <c r="GT210" s="89"/>
      <c r="GU210" s="89"/>
      <c r="GV210" s="89"/>
      <c r="GW210" s="89"/>
      <c r="GX210" s="89"/>
      <c r="GY210" s="89"/>
      <c r="GZ210" s="89"/>
      <c r="HA210" s="89"/>
      <c r="HB210" s="89"/>
      <c r="HC210" s="89"/>
      <c r="HD210" s="89"/>
      <c r="HE210" s="89"/>
      <c r="HF210" s="89"/>
      <c r="HG210" s="89"/>
      <c r="HH210" s="89"/>
      <c r="HI210" s="89"/>
      <c r="HJ210" s="89"/>
      <c r="HK210" s="89"/>
      <c r="HL210" s="89"/>
      <c r="HM210" s="89"/>
      <c r="HN210" s="89"/>
      <c r="HO210" s="89"/>
      <c r="HP210" s="89"/>
      <c r="HQ210" s="89"/>
      <c r="HR210" s="89"/>
      <c r="HS210" s="89"/>
      <c r="HT210" s="89"/>
      <c r="HU210" s="89"/>
      <c r="HV210" s="89"/>
      <c r="HW210" s="89"/>
      <c r="HX210" s="89"/>
      <c r="HY210" s="89"/>
      <c r="HZ210" s="89"/>
      <c r="IA210" s="89"/>
      <c r="IB210" s="89"/>
      <c r="IC210" s="89"/>
      <c r="ID210" s="89"/>
      <c r="IE210" s="89"/>
      <c r="IF210" s="89"/>
      <c r="IG210" s="89"/>
      <c r="IH210" s="89"/>
      <c r="II210" s="89"/>
      <c r="IJ210" s="89"/>
      <c r="IK210" s="89"/>
      <c r="IL210" s="89"/>
      <c r="IM210" s="89"/>
      <c r="IN210" s="89"/>
      <c r="IO210" s="89"/>
      <c r="IP210" s="89"/>
      <c r="IQ210" s="89"/>
      <c r="IR210" s="89"/>
      <c r="IS210" s="89"/>
      <c r="IT210" s="89"/>
      <c r="IU210" s="89"/>
      <c r="IV210" s="89"/>
      <c r="IW210" s="21"/>
      <c r="IX210" s="21"/>
      <c r="IY210" s="21"/>
      <c r="IZ210" s="21"/>
      <c r="JA210" s="21"/>
    </row>
    <row r="211" ht="13.8" customHeight="1" spans="1:261" s="191" customFormat="1" x14ac:dyDescent="0.25">
      <c r="A211" s="89"/>
      <c r="B211" s="90"/>
      <c r="C211" s="91"/>
      <c r="D211" s="89"/>
      <c r="E211" s="92"/>
      <c r="F211" s="91"/>
      <c r="G211" s="91"/>
      <c r="H211" s="91"/>
      <c r="I211" s="91"/>
      <c r="J211" s="91"/>
      <c r="K211" s="91"/>
      <c r="L211" s="91"/>
      <c r="M211" s="92"/>
      <c r="N211" s="91"/>
      <c r="O211" s="92"/>
      <c r="P211" s="92"/>
      <c r="Q211" s="91"/>
      <c r="R211" s="91"/>
      <c r="S211" s="91"/>
      <c r="T211" s="91"/>
      <c r="U211" s="91"/>
      <c r="V211" s="91"/>
      <c r="W211" s="91"/>
      <c r="X211" s="91"/>
      <c r="Y211" s="93"/>
      <c r="Z211" s="91"/>
      <c r="AA211" s="91"/>
      <c r="AB211" s="91"/>
      <c r="AC211" s="91"/>
      <c r="AD211" s="94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  <c r="AO211" s="89"/>
      <c r="AP211" s="95"/>
      <c r="AQ211" s="95"/>
      <c r="AR211" s="95"/>
      <c r="AS211" s="89"/>
      <c r="AT211" s="89"/>
      <c r="AU211" s="89"/>
      <c r="AV211" s="89"/>
      <c r="AW211" s="89"/>
      <c r="AX211" s="89"/>
      <c r="AY211" s="89"/>
      <c r="AZ211" s="89"/>
      <c r="BA211" s="89"/>
      <c r="BB211" s="89"/>
      <c r="BC211" s="89"/>
      <c r="BD211" s="89"/>
      <c r="BE211" s="89"/>
      <c r="BF211" s="89"/>
      <c r="BG211" s="89"/>
      <c r="BH211" s="89"/>
      <c r="BI211" s="89"/>
      <c r="BJ211" s="89"/>
      <c r="BK211" s="89"/>
      <c r="BL211" s="89"/>
      <c r="BM211" s="89"/>
      <c r="BN211" s="89"/>
      <c r="BO211" s="89"/>
      <c r="BP211" s="89"/>
      <c r="BQ211" s="89"/>
      <c r="BR211" s="89"/>
      <c r="BS211" s="89"/>
      <c r="BT211" s="89"/>
      <c r="BU211" s="89"/>
      <c r="BV211" s="89"/>
      <c r="BW211" s="89"/>
      <c r="BX211" s="89"/>
      <c r="BY211" s="89"/>
      <c r="BZ211" s="89"/>
      <c r="CA211" s="89"/>
      <c r="CB211" s="89"/>
      <c r="CC211" s="89"/>
      <c r="CD211" s="89"/>
      <c r="CE211" s="89"/>
      <c r="CF211" s="89"/>
      <c r="CG211" s="89"/>
      <c r="CH211" s="89"/>
      <c r="CI211" s="89"/>
      <c r="CJ211" s="89"/>
      <c r="CK211" s="89"/>
      <c r="CL211" s="89"/>
      <c r="CM211" s="89"/>
      <c r="CN211" s="89"/>
      <c r="CO211" s="89"/>
      <c r="CP211" s="89"/>
      <c r="CQ211" s="89"/>
      <c r="CR211" s="89"/>
      <c r="CS211" s="89"/>
      <c r="CT211" s="89"/>
      <c r="CU211" s="89"/>
      <c r="CV211" s="89"/>
      <c r="CW211" s="89"/>
      <c r="CX211" s="89"/>
      <c r="CY211" s="89"/>
      <c r="CZ211" s="89"/>
      <c r="DA211" s="89"/>
      <c r="DB211" s="89"/>
      <c r="DC211" s="89"/>
      <c r="DD211" s="89"/>
      <c r="DE211" s="89"/>
      <c r="DF211" s="89"/>
      <c r="DG211" s="89"/>
      <c r="DH211" s="89"/>
      <c r="DI211" s="89"/>
      <c r="DJ211" s="89"/>
      <c r="DK211" s="89"/>
      <c r="DL211" s="89"/>
      <c r="DM211" s="89"/>
      <c r="DN211" s="89"/>
      <c r="DO211" s="89"/>
      <c r="DP211" s="89"/>
      <c r="DQ211" s="89"/>
      <c r="DR211" s="89"/>
      <c r="DS211" s="89"/>
      <c r="DT211" s="89"/>
      <c r="DU211" s="89"/>
      <c r="DV211" s="89"/>
      <c r="DW211" s="89"/>
      <c r="DX211" s="89"/>
      <c r="DY211" s="89"/>
      <c r="DZ211" s="89"/>
      <c r="EA211" s="89"/>
      <c r="EB211" s="89"/>
      <c r="EC211" s="89"/>
      <c r="ED211" s="89"/>
      <c r="EE211" s="89"/>
      <c r="EF211" s="89"/>
      <c r="EG211" s="89"/>
      <c r="EH211" s="89"/>
      <c r="EI211" s="89"/>
      <c r="EJ211" s="89"/>
      <c r="EK211" s="89"/>
      <c r="EL211" s="89"/>
      <c r="EM211" s="89"/>
      <c r="EN211" s="89"/>
      <c r="EO211" s="89"/>
      <c r="EP211" s="89"/>
      <c r="EQ211" s="89"/>
      <c r="ER211" s="89"/>
      <c r="ES211" s="89"/>
      <c r="ET211" s="89"/>
      <c r="EU211" s="89"/>
      <c r="EV211" s="89"/>
      <c r="EW211" s="89"/>
      <c r="EX211" s="89"/>
      <c r="EY211" s="89"/>
      <c r="EZ211" s="89"/>
      <c r="FA211" s="89"/>
      <c r="FB211" s="89"/>
      <c r="FC211" s="89"/>
      <c r="FD211" s="89"/>
      <c r="FE211" s="89"/>
      <c r="FF211" s="89"/>
      <c r="FG211" s="89"/>
      <c r="FH211" s="89"/>
      <c r="FI211" s="89"/>
      <c r="FJ211" s="89"/>
      <c r="FK211" s="89"/>
      <c r="FL211" s="89"/>
      <c r="FM211" s="89"/>
      <c r="FN211" s="89"/>
      <c r="FO211" s="89"/>
      <c r="FP211" s="89"/>
      <c r="FQ211" s="89"/>
      <c r="FR211" s="89"/>
      <c r="FS211" s="89"/>
      <c r="FT211" s="89"/>
      <c r="FU211" s="89"/>
      <c r="FV211" s="89"/>
      <c r="FW211" s="89"/>
      <c r="FX211" s="89"/>
      <c r="FY211" s="89"/>
      <c r="FZ211" s="89"/>
      <c r="GA211" s="89"/>
      <c r="GB211" s="89"/>
      <c r="GC211" s="89"/>
      <c r="GD211" s="89"/>
      <c r="GE211" s="89"/>
      <c r="GF211" s="89"/>
      <c r="GG211" s="89"/>
      <c r="GH211" s="89"/>
      <c r="GI211" s="89"/>
      <c r="GJ211" s="89"/>
      <c r="GK211" s="89"/>
      <c r="GL211" s="89"/>
      <c r="GM211" s="89"/>
      <c r="GN211" s="89"/>
      <c r="GO211" s="89"/>
      <c r="GP211" s="89"/>
      <c r="GQ211" s="89"/>
      <c r="GR211" s="89"/>
      <c r="GS211" s="89"/>
      <c r="GT211" s="89"/>
      <c r="GU211" s="89"/>
      <c r="GV211" s="89"/>
      <c r="GW211" s="89"/>
      <c r="GX211" s="89"/>
      <c r="GY211" s="89"/>
      <c r="GZ211" s="89"/>
      <c r="HA211" s="89"/>
      <c r="HB211" s="89"/>
      <c r="HC211" s="89"/>
      <c r="HD211" s="89"/>
      <c r="HE211" s="89"/>
      <c r="HF211" s="89"/>
      <c r="HG211" s="89"/>
      <c r="HH211" s="89"/>
      <c r="HI211" s="89"/>
      <c r="HJ211" s="89"/>
      <c r="HK211" s="89"/>
      <c r="HL211" s="89"/>
      <c r="HM211" s="89"/>
      <c r="HN211" s="89"/>
      <c r="HO211" s="89"/>
      <c r="HP211" s="89"/>
      <c r="HQ211" s="89"/>
      <c r="HR211" s="89"/>
      <c r="HS211" s="89"/>
      <c r="HT211" s="89"/>
      <c r="HU211" s="89"/>
      <c r="HV211" s="89"/>
      <c r="HW211" s="89"/>
      <c r="HX211" s="89"/>
      <c r="HY211" s="89"/>
      <c r="HZ211" s="89"/>
      <c r="IA211" s="89"/>
      <c r="IB211" s="89"/>
      <c r="IC211" s="89"/>
      <c r="ID211" s="89"/>
      <c r="IE211" s="89"/>
      <c r="IF211" s="89"/>
      <c r="IG211" s="89"/>
      <c r="IH211" s="89"/>
      <c r="II211" s="89"/>
      <c r="IJ211" s="89"/>
      <c r="IK211" s="89"/>
      <c r="IL211" s="89"/>
      <c r="IM211" s="89"/>
      <c r="IN211" s="89"/>
      <c r="IO211" s="89"/>
      <c r="IP211" s="89"/>
      <c r="IQ211" s="89"/>
      <c r="IR211" s="89"/>
      <c r="IS211" s="89"/>
      <c r="IT211" s="89"/>
      <c r="IU211" s="89"/>
      <c r="IV211" s="89"/>
      <c r="IW211" s="21"/>
      <c r="IX211" s="21"/>
      <c r="IY211" s="21"/>
      <c r="IZ211" s="21"/>
      <c r="JA211" s="21"/>
    </row>
    <row r="212" ht="13.8" customHeight="1" spans="1:261" s="191" customFormat="1" x14ac:dyDescent="0.25">
      <c r="A212" s="89"/>
      <c r="B212" s="90"/>
      <c r="C212" s="91"/>
      <c r="D212" s="89"/>
      <c r="E212" s="92"/>
      <c r="F212" s="91"/>
      <c r="G212" s="91"/>
      <c r="H212" s="91"/>
      <c r="I212" s="91"/>
      <c r="J212" s="91"/>
      <c r="K212" s="91"/>
      <c r="L212" s="91"/>
      <c r="M212" s="92"/>
      <c r="N212" s="91"/>
      <c r="O212" s="92"/>
      <c r="P212" s="92"/>
      <c r="Q212" s="91"/>
      <c r="R212" s="91"/>
      <c r="S212" s="91"/>
      <c r="T212" s="91"/>
      <c r="U212" s="91"/>
      <c r="V212" s="91"/>
      <c r="W212" s="91"/>
      <c r="X212" s="91"/>
      <c r="Y212" s="93"/>
      <c r="Z212" s="91"/>
      <c r="AA212" s="91"/>
      <c r="AB212" s="91"/>
      <c r="AC212" s="91"/>
      <c r="AD212" s="94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  <c r="AO212" s="89"/>
      <c r="AP212" s="95"/>
      <c r="AQ212" s="95"/>
      <c r="AR212" s="95"/>
      <c r="AS212" s="89"/>
      <c r="AT212" s="89"/>
      <c r="AU212" s="89"/>
      <c r="AV212" s="89"/>
      <c r="AW212" s="89"/>
      <c r="AX212" s="89"/>
      <c r="AY212" s="89"/>
      <c r="AZ212" s="89"/>
      <c r="BA212" s="89"/>
      <c r="BB212" s="89"/>
      <c r="BC212" s="89"/>
      <c r="BD212" s="89"/>
      <c r="BE212" s="89"/>
      <c r="BF212" s="89"/>
      <c r="BG212" s="89"/>
      <c r="BH212" s="89"/>
      <c r="BI212" s="89"/>
      <c r="BJ212" s="89"/>
      <c r="BK212" s="89"/>
      <c r="BL212" s="89"/>
      <c r="BM212" s="89"/>
      <c r="BN212" s="89"/>
      <c r="BO212" s="89"/>
      <c r="BP212" s="89"/>
      <c r="BQ212" s="89"/>
      <c r="BR212" s="89"/>
      <c r="BS212" s="89"/>
      <c r="BT212" s="89"/>
      <c r="BU212" s="89"/>
      <c r="BV212" s="89"/>
      <c r="BW212" s="89"/>
      <c r="BX212" s="89"/>
      <c r="BY212" s="89"/>
      <c r="BZ212" s="89"/>
      <c r="CA212" s="89"/>
      <c r="CB212" s="89"/>
      <c r="CC212" s="89"/>
      <c r="CD212" s="89"/>
      <c r="CE212" s="89"/>
      <c r="CF212" s="89"/>
      <c r="CG212" s="89"/>
      <c r="CH212" s="89"/>
      <c r="CI212" s="89"/>
      <c r="CJ212" s="89"/>
      <c r="CK212" s="89"/>
      <c r="CL212" s="89"/>
      <c r="CM212" s="89"/>
      <c r="CN212" s="89"/>
      <c r="CO212" s="89"/>
      <c r="CP212" s="89"/>
      <c r="CQ212" s="89"/>
      <c r="CR212" s="89"/>
      <c r="CS212" s="89"/>
      <c r="CT212" s="89"/>
      <c r="CU212" s="89"/>
      <c r="CV212" s="89"/>
      <c r="CW212" s="89"/>
      <c r="CX212" s="89"/>
      <c r="CY212" s="89"/>
      <c r="CZ212" s="89"/>
      <c r="DA212" s="89"/>
      <c r="DB212" s="89"/>
      <c r="DC212" s="89"/>
      <c r="DD212" s="89"/>
      <c r="DE212" s="89"/>
      <c r="DF212" s="89"/>
      <c r="DG212" s="89"/>
      <c r="DH212" s="89"/>
      <c r="DI212" s="89"/>
      <c r="DJ212" s="89"/>
      <c r="DK212" s="89"/>
      <c r="DL212" s="89"/>
      <c r="DM212" s="89"/>
      <c r="DN212" s="89"/>
      <c r="DO212" s="89"/>
      <c r="DP212" s="89"/>
      <c r="DQ212" s="89"/>
      <c r="DR212" s="89"/>
      <c r="DS212" s="89"/>
      <c r="DT212" s="89"/>
      <c r="DU212" s="89"/>
      <c r="DV212" s="89"/>
      <c r="DW212" s="89"/>
      <c r="DX212" s="89"/>
      <c r="DY212" s="89"/>
      <c r="DZ212" s="89"/>
      <c r="EA212" s="89"/>
      <c r="EB212" s="89"/>
      <c r="EC212" s="89"/>
      <c r="ED212" s="89"/>
      <c r="EE212" s="89"/>
      <c r="EF212" s="89"/>
      <c r="EG212" s="89"/>
      <c r="EH212" s="89"/>
      <c r="EI212" s="89"/>
      <c r="EJ212" s="89"/>
      <c r="EK212" s="89"/>
      <c r="EL212" s="89"/>
      <c r="EM212" s="89"/>
      <c r="EN212" s="89"/>
      <c r="EO212" s="89"/>
      <c r="EP212" s="89"/>
      <c r="EQ212" s="89"/>
      <c r="ER212" s="89"/>
      <c r="ES212" s="89"/>
      <c r="ET212" s="89"/>
      <c r="EU212" s="89"/>
      <c r="EV212" s="89"/>
      <c r="EW212" s="89"/>
      <c r="EX212" s="89"/>
      <c r="EY212" s="89"/>
      <c r="EZ212" s="89"/>
      <c r="FA212" s="89"/>
      <c r="FB212" s="89"/>
      <c r="FC212" s="89"/>
      <c r="FD212" s="89"/>
      <c r="FE212" s="89"/>
      <c r="FF212" s="89"/>
      <c r="FG212" s="89"/>
      <c r="FH212" s="89"/>
      <c r="FI212" s="89"/>
      <c r="FJ212" s="89"/>
      <c r="FK212" s="89"/>
      <c r="FL212" s="89"/>
      <c r="FM212" s="89"/>
      <c r="FN212" s="89"/>
      <c r="FO212" s="89"/>
      <c r="FP212" s="89"/>
      <c r="FQ212" s="89"/>
      <c r="FR212" s="89"/>
      <c r="FS212" s="89"/>
      <c r="FT212" s="89"/>
      <c r="FU212" s="89"/>
      <c r="FV212" s="89"/>
      <c r="FW212" s="89"/>
      <c r="FX212" s="89"/>
      <c r="FY212" s="89"/>
      <c r="FZ212" s="89"/>
      <c r="GA212" s="89"/>
      <c r="GB212" s="89"/>
      <c r="GC212" s="89"/>
      <c r="GD212" s="89"/>
      <c r="GE212" s="89"/>
      <c r="GF212" s="89"/>
      <c r="GG212" s="89"/>
      <c r="GH212" s="89"/>
      <c r="GI212" s="89"/>
      <c r="GJ212" s="89"/>
      <c r="GK212" s="89"/>
      <c r="GL212" s="89"/>
      <c r="GM212" s="89"/>
      <c r="GN212" s="89"/>
      <c r="GO212" s="89"/>
      <c r="GP212" s="89"/>
      <c r="GQ212" s="89"/>
      <c r="GR212" s="89"/>
      <c r="GS212" s="89"/>
      <c r="GT212" s="89"/>
      <c r="GU212" s="89"/>
      <c r="GV212" s="89"/>
      <c r="GW212" s="89"/>
      <c r="GX212" s="89"/>
      <c r="GY212" s="89"/>
      <c r="GZ212" s="89"/>
      <c r="HA212" s="89"/>
      <c r="HB212" s="89"/>
      <c r="HC212" s="89"/>
      <c r="HD212" s="89"/>
      <c r="HE212" s="89"/>
      <c r="HF212" s="89"/>
      <c r="HG212" s="89"/>
      <c r="HH212" s="89"/>
      <c r="HI212" s="89"/>
      <c r="HJ212" s="89"/>
      <c r="HK212" s="89"/>
      <c r="HL212" s="89"/>
      <c r="HM212" s="89"/>
      <c r="HN212" s="89"/>
      <c r="HO212" s="89"/>
      <c r="HP212" s="89"/>
      <c r="HQ212" s="89"/>
      <c r="HR212" s="89"/>
      <c r="HS212" s="89"/>
      <c r="HT212" s="89"/>
      <c r="HU212" s="89"/>
      <c r="HV212" s="89"/>
      <c r="HW212" s="89"/>
      <c r="HX212" s="89"/>
      <c r="HY212" s="89"/>
      <c r="HZ212" s="89"/>
      <c r="IA212" s="89"/>
      <c r="IB212" s="89"/>
      <c r="IC212" s="89"/>
      <c r="ID212" s="89"/>
      <c r="IE212" s="89"/>
      <c r="IF212" s="89"/>
      <c r="IG212" s="89"/>
      <c r="IH212" s="89"/>
      <c r="II212" s="89"/>
      <c r="IJ212" s="89"/>
      <c r="IK212" s="89"/>
      <c r="IL212" s="89"/>
      <c r="IM212" s="89"/>
      <c r="IN212" s="89"/>
      <c r="IO212" s="89"/>
      <c r="IP212" s="89"/>
      <c r="IQ212" s="89"/>
      <c r="IR212" s="89"/>
      <c r="IS212" s="89"/>
      <c r="IT212" s="89"/>
      <c r="IU212" s="89"/>
      <c r="IV212" s="89"/>
      <c r="IW212" s="21"/>
      <c r="IX212" s="21"/>
      <c r="IY212" s="21"/>
      <c r="IZ212" s="21"/>
      <c r="JA212" s="21"/>
    </row>
    <row r="213" ht="13.8" customHeight="1" spans="1:261" s="191" customFormat="1" x14ac:dyDescent="0.25">
      <c r="A213" s="89"/>
      <c r="B213" s="90"/>
      <c r="C213" s="91"/>
      <c r="D213" s="89"/>
      <c r="E213" s="92"/>
      <c r="F213" s="91"/>
      <c r="G213" s="91"/>
      <c r="H213" s="91"/>
      <c r="I213" s="91"/>
      <c r="J213" s="91"/>
      <c r="K213" s="91"/>
      <c r="L213" s="91"/>
      <c r="M213" s="92"/>
      <c r="N213" s="91"/>
      <c r="O213" s="92"/>
      <c r="P213" s="92"/>
      <c r="Q213" s="91"/>
      <c r="R213" s="91"/>
      <c r="S213" s="91"/>
      <c r="T213" s="91"/>
      <c r="U213" s="91"/>
      <c r="V213" s="91"/>
      <c r="W213" s="91"/>
      <c r="X213" s="91"/>
      <c r="Y213" s="93"/>
      <c r="Z213" s="91"/>
      <c r="AA213" s="91"/>
      <c r="AB213" s="91"/>
      <c r="AC213" s="91"/>
      <c r="AD213" s="94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  <c r="AO213" s="89"/>
      <c r="AP213" s="95"/>
      <c r="AQ213" s="95"/>
      <c r="AR213" s="95"/>
      <c r="AS213" s="89"/>
      <c r="AT213" s="89"/>
      <c r="AU213" s="89"/>
      <c r="AV213" s="89"/>
      <c r="AW213" s="89"/>
      <c r="AX213" s="89"/>
      <c r="AY213" s="89"/>
      <c r="AZ213" s="89"/>
      <c r="BA213" s="89"/>
      <c r="BB213" s="89"/>
      <c r="BC213" s="89"/>
      <c r="BD213" s="89"/>
      <c r="BE213" s="89"/>
      <c r="BF213" s="89"/>
      <c r="BG213" s="89"/>
      <c r="BH213" s="89"/>
      <c r="BI213" s="89"/>
      <c r="BJ213" s="89"/>
      <c r="BK213" s="89"/>
      <c r="BL213" s="89"/>
      <c r="BM213" s="89"/>
      <c r="BN213" s="89"/>
      <c r="BO213" s="89"/>
      <c r="BP213" s="89"/>
      <c r="BQ213" s="89"/>
      <c r="BR213" s="89"/>
      <c r="BS213" s="89"/>
      <c r="BT213" s="89"/>
      <c r="BU213" s="89"/>
      <c r="BV213" s="89"/>
      <c r="BW213" s="89"/>
      <c r="BX213" s="89"/>
      <c r="BY213" s="89"/>
      <c r="BZ213" s="89"/>
      <c r="CA213" s="89"/>
      <c r="CB213" s="89"/>
      <c r="CC213" s="89"/>
      <c r="CD213" s="89"/>
      <c r="CE213" s="89"/>
      <c r="CF213" s="89"/>
      <c r="CG213" s="89"/>
      <c r="CH213" s="89"/>
      <c r="CI213" s="89"/>
      <c r="CJ213" s="89"/>
      <c r="CK213" s="89"/>
      <c r="CL213" s="89"/>
      <c r="CM213" s="89"/>
      <c r="CN213" s="89"/>
      <c r="CO213" s="89"/>
      <c r="CP213" s="89"/>
      <c r="CQ213" s="89"/>
      <c r="CR213" s="89"/>
      <c r="CS213" s="89"/>
      <c r="CT213" s="89"/>
      <c r="CU213" s="89"/>
      <c r="CV213" s="89"/>
      <c r="CW213" s="89"/>
      <c r="CX213" s="89"/>
      <c r="CY213" s="89"/>
      <c r="CZ213" s="89"/>
      <c r="DA213" s="89"/>
      <c r="DB213" s="89"/>
      <c r="DC213" s="89"/>
      <c r="DD213" s="89"/>
      <c r="DE213" s="89"/>
      <c r="DF213" s="89"/>
      <c r="DG213" s="89"/>
      <c r="DH213" s="89"/>
      <c r="DI213" s="89"/>
      <c r="DJ213" s="89"/>
      <c r="DK213" s="89"/>
      <c r="DL213" s="89"/>
      <c r="DM213" s="89"/>
      <c r="DN213" s="89"/>
      <c r="DO213" s="89"/>
      <c r="DP213" s="89"/>
      <c r="DQ213" s="89"/>
      <c r="DR213" s="89"/>
      <c r="DS213" s="89"/>
      <c r="DT213" s="89"/>
      <c r="DU213" s="89"/>
      <c r="DV213" s="89"/>
      <c r="DW213" s="89"/>
      <c r="DX213" s="89"/>
      <c r="DY213" s="89"/>
      <c r="DZ213" s="89"/>
      <c r="EA213" s="89"/>
      <c r="EB213" s="89"/>
      <c r="EC213" s="89"/>
      <c r="ED213" s="89"/>
      <c r="EE213" s="89"/>
      <c r="EF213" s="89"/>
      <c r="EG213" s="89"/>
      <c r="EH213" s="89"/>
      <c r="EI213" s="89"/>
      <c r="EJ213" s="89"/>
      <c r="EK213" s="89"/>
      <c r="EL213" s="89"/>
      <c r="EM213" s="89"/>
      <c r="EN213" s="89"/>
      <c r="EO213" s="89"/>
      <c r="EP213" s="89"/>
      <c r="EQ213" s="89"/>
      <c r="ER213" s="89"/>
      <c r="ES213" s="89"/>
      <c r="ET213" s="89"/>
      <c r="EU213" s="89"/>
      <c r="EV213" s="89"/>
      <c r="EW213" s="89"/>
      <c r="EX213" s="89"/>
      <c r="EY213" s="89"/>
      <c r="EZ213" s="89"/>
      <c r="FA213" s="89"/>
      <c r="FB213" s="89"/>
      <c r="FC213" s="89"/>
      <c r="FD213" s="89"/>
      <c r="FE213" s="89"/>
      <c r="FF213" s="89"/>
      <c r="FG213" s="89"/>
      <c r="FH213" s="89"/>
      <c r="FI213" s="89"/>
      <c r="FJ213" s="89"/>
      <c r="FK213" s="89"/>
      <c r="FL213" s="89"/>
      <c r="FM213" s="89"/>
      <c r="FN213" s="89"/>
      <c r="FO213" s="89"/>
      <c r="FP213" s="89"/>
      <c r="FQ213" s="89"/>
      <c r="FR213" s="89"/>
      <c r="FS213" s="89"/>
      <c r="FT213" s="89"/>
      <c r="FU213" s="89"/>
      <c r="FV213" s="89"/>
      <c r="FW213" s="89"/>
      <c r="FX213" s="89"/>
      <c r="FY213" s="89"/>
      <c r="FZ213" s="89"/>
      <c r="GA213" s="89"/>
      <c r="GB213" s="89"/>
      <c r="GC213" s="89"/>
      <c r="GD213" s="89"/>
      <c r="GE213" s="89"/>
      <c r="GF213" s="89"/>
      <c r="GG213" s="89"/>
      <c r="GH213" s="89"/>
      <c r="GI213" s="89"/>
      <c r="GJ213" s="89"/>
      <c r="GK213" s="89"/>
      <c r="GL213" s="89"/>
      <c r="GM213" s="89"/>
      <c r="GN213" s="89"/>
      <c r="GO213" s="89"/>
      <c r="GP213" s="89"/>
      <c r="GQ213" s="89"/>
      <c r="GR213" s="89"/>
      <c r="GS213" s="89"/>
      <c r="GT213" s="89"/>
      <c r="GU213" s="89"/>
      <c r="GV213" s="89"/>
      <c r="GW213" s="89"/>
      <c r="GX213" s="89"/>
      <c r="GY213" s="89"/>
      <c r="GZ213" s="89"/>
      <c r="HA213" s="89"/>
      <c r="HB213" s="89"/>
      <c r="HC213" s="89"/>
      <c r="HD213" s="89"/>
      <c r="HE213" s="89"/>
      <c r="HF213" s="89"/>
      <c r="HG213" s="89"/>
      <c r="HH213" s="89"/>
      <c r="HI213" s="89"/>
      <c r="HJ213" s="89"/>
      <c r="HK213" s="89"/>
      <c r="HL213" s="89"/>
      <c r="HM213" s="89"/>
      <c r="HN213" s="89"/>
      <c r="HO213" s="89"/>
      <c r="HP213" s="89"/>
      <c r="HQ213" s="89"/>
      <c r="HR213" s="89"/>
      <c r="HS213" s="89"/>
      <c r="HT213" s="89"/>
      <c r="HU213" s="89"/>
      <c r="HV213" s="89"/>
      <c r="HW213" s="89"/>
      <c r="HX213" s="89"/>
      <c r="HY213" s="89"/>
      <c r="HZ213" s="89"/>
      <c r="IA213" s="89"/>
      <c r="IB213" s="89"/>
      <c r="IC213" s="89"/>
      <c r="ID213" s="89"/>
      <c r="IE213" s="89"/>
      <c r="IF213" s="89"/>
      <c r="IG213" s="89"/>
      <c r="IH213" s="89"/>
      <c r="II213" s="89"/>
      <c r="IJ213" s="89"/>
      <c r="IK213" s="89"/>
      <c r="IL213" s="89"/>
      <c r="IM213" s="89"/>
      <c r="IN213" s="89"/>
      <c r="IO213" s="89"/>
      <c r="IP213" s="89"/>
      <c r="IQ213" s="89"/>
      <c r="IR213" s="89"/>
      <c r="IS213" s="89"/>
      <c r="IT213" s="89"/>
      <c r="IU213" s="89"/>
      <c r="IV213" s="89"/>
      <c r="IW213" s="21"/>
      <c r="IX213" s="21"/>
      <c r="IY213" s="21"/>
      <c r="IZ213" s="21"/>
      <c r="JA213" s="21"/>
    </row>
    <row r="214" ht="13.8" customHeight="1" spans="1:261" s="191" customFormat="1" x14ac:dyDescent="0.25">
      <c r="A214" s="89"/>
      <c r="B214" s="90"/>
      <c r="C214" s="91"/>
      <c r="D214" s="89"/>
      <c r="E214" s="92"/>
      <c r="F214" s="91"/>
      <c r="G214" s="91"/>
      <c r="H214" s="91"/>
      <c r="I214" s="91"/>
      <c r="J214" s="91"/>
      <c r="K214" s="91"/>
      <c r="L214" s="91"/>
      <c r="M214" s="92"/>
      <c r="N214" s="91"/>
      <c r="O214" s="92"/>
      <c r="P214" s="92"/>
      <c r="Q214" s="91"/>
      <c r="R214" s="91"/>
      <c r="S214" s="91"/>
      <c r="T214" s="91"/>
      <c r="U214" s="91"/>
      <c r="V214" s="91"/>
      <c r="W214" s="91"/>
      <c r="X214" s="91"/>
      <c r="Y214" s="93"/>
      <c r="Z214" s="91"/>
      <c r="AA214" s="91"/>
      <c r="AB214" s="91"/>
      <c r="AC214" s="91"/>
      <c r="AD214" s="94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  <c r="AO214" s="89"/>
      <c r="AP214" s="95"/>
      <c r="AQ214" s="95"/>
      <c r="AR214" s="95"/>
      <c r="AS214" s="89"/>
      <c r="AT214" s="89"/>
      <c r="AU214" s="89"/>
      <c r="AV214" s="89"/>
      <c r="AW214" s="89"/>
      <c r="AX214" s="89"/>
      <c r="AY214" s="89"/>
      <c r="AZ214" s="89"/>
      <c r="BA214" s="89"/>
      <c r="BB214" s="89"/>
      <c r="BC214" s="89"/>
      <c r="BD214" s="89"/>
      <c r="BE214" s="89"/>
      <c r="BF214" s="89"/>
      <c r="BG214" s="89"/>
      <c r="BH214" s="89"/>
      <c r="BI214" s="89"/>
      <c r="BJ214" s="89"/>
      <c r="BK214" s="89"/>
      <c r="BL214" s="89"/>
      <c r="BM214" s="89"/>
      <c r="BN214" s="89"/>
      <c r="BO214" s="89"/>
      <c r="BP214" s="89"/>
      <c r="BQ214" s="89"/>
      <c r="BR214" s="89"/>
      <c r="BS214" s="89"/>
      <c r="BT214" s="89"/>
      <c r="BU214" s="89"/>
      <c r="BV214" s="89"/>
      <c r="BW214" s="89"/>
      <c r="BX214" s="89"/>
      <c r="BY214" s="89"/>
      <c r="BZ214" s="89"/>
      <c r="CA214" s="89"/>
      <c r="CB214" s="89"/>
      <c r="CC214" s="89"/>
      <c r="CD214" s="89"/>
      <c r="CE214" s="89"/>
      <c r="CF214" s="89"/>
      <c r="CG214" s="89"/>
      <c r="CH214" s="89"/>
      <c r="CI214" s="89"/>
      <c r="CJ214" s="89"/>
      <c r="CK214" s="89"/>
      <c r="CL214" s="89"/>
      <c r="CM214" s="89"/>
      <c r="CN214" s="89"/>
      <c r="CO214" s="89"/>
      <c r="CP214" s="89"/>
      <c r="CQ214" s="89"/>
      <c r="CR214" s="89"/>
      <c r="CS214" s="89"/>
      <c r="CT214" s="89"/>
      <c r="CU214" s="89"/>
      <c r="CV214" s="89"/>
      <c r="CW214" s="89"/>
      <c r="CX214" s="89"/>
      <c r="CY214" s="89"/>
      <c r="CZ214" s="89"/>
      <c r="DA214" s="89"/>
      <c r="DB214" s="89"/>
      <c r="DC214" s="89"/>
      <c r="DD214" s="89"/>
      <c r="DE214" s="89"/>
      <c r="DF214" s="89"/>
      <c r="DG214" s="89"/>
      <c r="DH214" s="89"/>
      <c r="DI214" s="89"/>
      <c r="DJ214" s="89"/>
      <c r="DK214" s="89"/>
      <c r="DL214" s="89"/>
      <c r="DM214" s="89"/>
      <c r="DN214" s="89"/>
      <c r="DO214" s="89"/>
      <c r="DP214" s="89"/>
      <c r="DQ214" s="89"/>
      <c r="DR214" s="89"/>
      <c r="DS214" s="89"/>
      <c r="DT214" s="89"/>
      <c r="DU214" s="89"/>
      <c r="DV214" s="89"/>
      <c r="DW214" s="89"/>
      <c r="DX214" s="89"/>
      <c r="DY214" s="89"/>
      <c r="DZ214" s="89"/>
      <c r="EA214" s="89"/>
      <c r="EB214" s="89"/>
      <c r="EC214" s="89"/>
      <c r="ED214" s="89"/>
      <c r="EE214" s="89"/>
      <c r="EF214" s="89"/>
      <c r="EG214" s="89"/>
      <c r="EH214" s="89"/>
      <c r="EI214" s="89"/>
      <c r="EJ214" s="89"/>
      <c r="EK214" s="89"/>
      <c r="EL214" s="89"/>
      <c r="EM214" s="89"/>
      <c r="EN214" s="89"/>
      <c r="EO214" s="89"/>
      <c r="EP214" s="89"/>
      <c r="EQ214" s="89"/>
      <c r="ER214" s="89"/>
      <c r="ES214" s="89"/>
      <c r="ET214" s="89"/>
      <c r="EU214" s="89"/>
      <c r="EV214" s="89"/>
      <c r="EW214" s="89"/>
      <c r="EX214" s="89"/>
      <c r="EY214" s="89"/>
      <c r="EZ214" s="89"/>
      <c r="FA214" s="89"/>
      <c r="FB214" s="89"/>
      <c r="FC214" s="89"/>
      <c r="FD214" s="89"/>
      <c r="FE214" s="89"/>
      <c r="FF214" s="89"/>
      <c r="FG214" s="89"/>
      <c r="FH214" s="89"/>
      <c r="FI214" s="89"/>
      <c r="FJ214" s="89"/>
      <c r="FK214" s="89"/>
      <c r="FL214" s="89"/>
      <c r="FM214" s="89"/>
      <c r="FN214" s="89"/>
      <c r="FO214" s="89"/>
      <c r="FP214" s="89"/>
      <c r="FQ214" s="89"/>
      <c r="FR214" s="89"/>
      <c r="FS214" s="89"/>
      <c r="FT214" s="89"/>
      <c r="FU214" s="89"/>
      <c r="FV214" s="89"/>
      <c r="FW214" s="89"/>
      <c r="FX214" s="89"/>
      <c r="FY214" s="89"/>
      <c r="FZ214" s="89"/>
      <c r="GA214" s="89"/>
      <c r="GB214" s="89"/>
      <c r="GC214" s="89"/>
      <c r="GD214" s="89"/>
      <c r="GE214" s="89"/>
      <c r="GF214" s="89"/>
      <c r="GG214" s="89"/>
      <c r="GH214" s="89"/>
      <c r="GI214" s="89"/>
      <c r="GJ214" s="89"/>
      <c r="GK214" s="89"/>
      <c r="GL214" s="89"/>
      <c r="GM214" s="89"/>
      <c r="GN214" s="89"/>
      <c r="GO214" s="89"/>
      <c r="GP214" s="89"/>
      <c r="GQ214" s="89"/>
      <c r="GR214" s="89"/>
      <c r="GS214" s="89"/>
      <c r="GT214" s="89"/>
      <c r="GU214" s="89"/>
      <c r="GV214" s="89"/>
      <c r="GW214" s="89"/>
      <c r="GX214" s="89"/>
      <c r="GY214" s="89"/>
      <c r="GZ214" s="89"/>
      <c r="HA214" s="89"/>
      <c r="HB214" s="89"/>
      <c r="HC214" s="89"/>
      <c r="HD214" s="89"/>
      <c r="HE214" s="89"/>
      <c r="HF214" s="89"/>
      <c r="HG214" s="89"/>
      <c r="HH214" s="89"/>
      <c r="HI214" s="89"/>
      <c r="HJ214" s="89"/>
      <c r="HK214" s="89"/>
      <c r="HL214" s="89"/>
      <c r="HM214" s="89"/>
      <c r="HN214" s="89"/>
      <c r="HO214" s="89"/>
      <c r="HP214" s="89"/>
      <c r="HQ214" s="89"/>
      <c r="HR214" s="89"/>
      <c r="HS214" s="89"/>
      <c r="HT214" s="89"/>
      <c r="HU214" s="89"/>
      <c r="HV214" s="89"/>
      <c r="HW214" s="89"/>
      <c r="HX214" s="89"/>
      <c r="HY214" s="89"/>
      <c r="HZ214" s="89"/>
      <c r="IA214" s="89"/>
      <c r="IB214" s="89"/>
      <c r="IC214" s="89"/>
      <c r="ID214" s="89"/>
      <c r="IE214" s="89"/>
      <c r="IF214" s="89"/>
      <c r="IG214" s="89"/>
      <c r="IH214" s="89"/>
      <c r="II214" s="89"/>
      <c r="IJ214" s="89"/>
      <c r="IK214" s="89"/>
      <c r="IL214" s="89"/>
      <c r="IM214" s="89"/>
      <c r="IN214" s="89"/>
      <c r="IO214" s="89"/>
      <c r="IP214" s="89"/>
      <c r="IQ214" s="89"/>
      <c r="IR214" s="89"/>
      <c r="IS214" s="89"/>
      <c r="IT214" s="89"/>
      <c r="IU214" s="89"/>
      <c r="IV214" s="89"/>
      <c r="IW214" s="21"/>
      <c r="IX214" s="21"/>
      <c r="IY214" s="21"/>
      <c r="IZ214" s="21"/>
      <c r="JA214" s="21"/>
    </row>
    <row r="215" ht="13.8" customHeight="1" spans="1:261" s="191" customFormat="1" x14ac:dyDescent="0.25">
      <c r="A215" s="89"/>
      <c r="B215" s="90"/>
      <c r="C215" s="91"/>
      <c r="D215" s="89"/>
      <c r="E215" s="92"/>
      <c r="F215" s="91"/>
      <c r="G215" s="91"/>
      <c r="H215" s="91"/>
      <c r="I215" s="91"/>
      <c r="J215" s="91"/>
      <c r="K215" s="91"/>
      <c r="L215" s="91"/>
      <c r="M215" s="92"/>
      <c r="N215" s="91"/>
      <c r="O215" s="92"/>
      <c r="P215" s="92"/>
      <c r="Q215" s="91"/>
      <c r="R215" s="91"/>
      <c r="S215" s="91"/>
      <c r="T215" s="91"/>
      <c r="U215" s="91"/>
      <c r="V215" s="91"/>
      <c r="W215" s="91"/>
      <c r="X215" s="91"/>
      <c r="Y215" s="93"/>
      <c r="Z215" s="91"/>
      <c r="AA215" s="91"/>
      <c r="AB215" s="91"/>
      <c r="AC215" s="91"/>
      <c r="AD215" s="94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  <c r="AO215" s="89"/>
      <c r="AP215" s="95"/>
      <c r="AQ215" s="95"/>
      <c r="AR215" s="95"/>
      <c r="AS215" s="89"/>
      <c r="AT215" s="89"/>
      <c r="AU215" s="89"/>
      <c r="AV215" s="89"/>
      <c r="AW215" s="89"/>
      <c r="AX215" s="89"/>
      <c r="AY215" s="89"/>
      <c r="AZ215" s="89"/>
      <c r="BA215" s="89"/>
      <c r="BB215" s="89"/>
      <c r="BC215" s="89"/>
      <c r="BD215" s="89"/>
      <c r="BE215" s="89"/>
      <c r="BF215" s="89"/>
      <c r="BG215" s="89"/>
      <c r="BH215" s="89"/>
      <c r="BI215" s="89"/>
      <c r="BJ215" s="89"/>
      <c r="BK215" s="89"/>
      <c r="BL215" s="89"/>
      <c r="BM215" s="89"/>
      <c r="BN215" s="89"/>
      <c r="BO215" s="89"/>
      <c r="BP215" s="89"/>
      <c r="BQ215" s="89"/>
      <c r="BR215" s="89"/>
      <c r="BS215" s="89"/>
      <c r="BT215" s="89"/>
      <c r="BU215" s="89"/>
      <c r="BV215" s="89"/>
      <c r="BW215" s="89"/>
      <c r="BX215" s="89"/>
      <c r="BY215" s="89"/>
      <c r="BZ215" s="89"/>
      <c r="CA215" s="89"/>
      <c r="CB215" s="89"/>
      <c r="CC215" s="89"/>
      <c r="CD215" s="89"/>
      <c r="CE215" s="89"/>
      <c r="CF215" s="89"/>
      <c r="CG215" s="89"/>
      <c r="CH215" s="89"/>
      <c r="CI215" s="89"/>
      <c r="CJ215" s="89"/>
      <c r="CK215" s="89"/>
      <c r="CL215" s="89"/>
      <c r="CM215" s="89"/>
      <c r="CN215" s="89"/>
      <c r="CO215" s="89"/>
      <c r="CP215" s="89"/>
      <c r="CQ215" s="89"/>
      <c r="CR215" s="89"/>
      <c r="CS215" s="89"/>
      <c r="CT215" s="89"/>
      <c r="CU215" s="89"/>
      <c r="CV215" s="89"/>
      <c r="CW215" s="89"/>
      <c r="CX215" s="89"/>
      <c r="CY215" s="89"/>
      <c r="CZ215" s="89"/>
      <c r="DA215" s="89"/>
      <c r="DB215" s="89"/>
      <c r="DC215" s="89"/>
      <c r="DD215" s="89"/>
      <c r="DE215" s="89"/>
      <c r="DF215" s="89"/>
      <c r="DG215" s="89"/>
      <c r="DH215" s="89"/>
      <c r="DI215" s="89"/>
      <c r="DJ215" s="89"/>
      <c r="DK215" s="89"/>
      <c r="DL215" s="89"/>
      <c r="DM215" s="89"/>
      <c r="DN215" s="89"/>
      <c r="DO215" s="89"/>
      <c r="DP215" s="89"/>
      <c r="DQ215" s="89"/>
      <c r="DR215" s="89"/>
      <c r="DS215" s="89"/>
      <c r="DT215" s="89"/>
      <c r="DU215" s="89"/>
      <c r="DV215" s="89"/>
      <c r="DW215" s="89"/>
      <c r="DX215" s="89"/>
      <c r="DY215" s="89"/>
      <c r="DZ215" s="89"/>
      <c r="EA215" s="89"/>
      <c r="EB215" s="89"/>
      <c r="EC215" s="89"/>
      <c r="ED215" s="89"/>
      <c r="EE215" s="89"/>
      <c r="EF215" s="89"/>
      <c r="EG215" s="89"/>
      <c r="EH215" s="89"/>
      <c r="EI215" s="89"/>
      <c r="EJ215" s="89"/>
      <c r="EK215" s="89"/>
      <c r="EL215" s="89"/>
      <c r="EM215" s="89"/>
      <c r="EN215" s="89"/>
      <c r="EO215" s="89"/>
      <c r="EP215" s="89"/>
      <c r="EQ215" s="89"/>
      <c r="ER215" s="89"/>
      <c r="ES215" s="89"/>
      <c r="ET215" s="89"/>
      <c r="EU215" s="89"/>
      <c r="EV215" s="89"/>
      <c r="EW215" s="89"/>
      <c r="EX215" s="89"/>
      <c r="EY215" s="89"/>
      <c r="EZ215" s="89"/>
      <c r="FA215" s="89"/>
      <c r="FB215" s="89"/>
      <c r="FC215" s="89"/>
      <c r="FD215" s="89"/>
      <c r="FE215" s="89"/>
      <c r="FF215" s="89"/>
      <c r="FG215" s="89"/>
      <c r="FH215" s="89"/>
      <c r="FI215" s="89"/>
      <c r="FJ215" s="89"/>
      <c r="FK215" s="89"/>
      <c r="FL215" s="89"/>
      <c r="FM215" s="89"/>
      <c r="FN215" s="89"/>
      <c r="FO215" s="89"/>
      <c r="FP215" s="89"/>
      <c r="FQ215" s="89"/>
      <c r="FR215" s="89"/>
      <c r="FS215" s="89"/>
      <c r="FT215" s="89"/>
      <c r="FU215" s="89"/>
      <c r="FV215" s="89"/>
      <c r="FW215" s="89"/>
      <c r="FX215" s="89"/>
      <c r="FY215" s="89"/>
      <c r="FZ215" s="89"/>
      <c r="GA215" s="89"/>
      <c r="GB215" s="89"/>
      <c r="GC215" s="89"/>
      <c r="GD215" s="89"/>
      <c r="GE215" s="89"/>
      <c r="GF215" s="89"/>
      <c r="GG215" s="89"/>
      <c r="GH215" s="89"/>
      <c r="GI215" s="89"/>
      <c r="GJ215" s="89"/>
      <c r="GK215" s="89"/>
      <c r="GL215" s="89"/>
      <c r="GM215" s="89"/>
      <c r="GN215" s="89"/>
      <c r="GO215" s="89"/>
      <c r="GP215" s="89"/>
      <c r="GQ215" s="89"/>
      <c r="GR215" s="89"/>
      <c r="GS215" s="89"/>
      <c r="GT215" s="89"/>
      <c r="GU215" s="89"/>
      <c r="GV215" s="89"/>
      <c r="GW215" s="89"/>
      <c r="GX215" s="89"/>
      <c r="GY215" s="89"/>
      <c r="GZ215" s="89"/>
      <c r="HA215" s="89"/>
      <c r="HB215" s="89"/>
      <c r="HC215" s="89"/>
      <c r="HD215" s="89"/>
      <c r="HE215" s="89"/>
      <c r="HF215" s="89"/>
      <c r="HG215" s="89"/>
      <c r="HH215" s="89"/>
      <c r="HI215" s="89"/>
      <c r="HJ215" s="89"/>
      <c r="HK215" s="89"/>
      <c r="HL215" s="89"/>
      <c r="HM215" s="89"/>
      <c r="HN215" s="89"/>
      <c r="HO215" s="89"/>
      <c r="HP215" s="89"/>
      <c r="HQ215" s="89"/>
      <c r="HR215" s="89"/>
      <c r="HS215" s="89"/>
      <c r="HT215" s="89"/>
      <c r="HU215" s="89"/>
      <c r="HV215" s="89"/>
      <c r="HW215" s="89"/>
      <c r="HX215" s="89"/>
      <c r="HY215" s="89"/>
      <c r="HZ215" s="89"/>
      <c r="IA215" s="89"/>
      <c r="IB215" s="89"/>
      <c r="IC215" s="89"/>
      <c r="ID215" s="89"/>
      <c r="IE215" s="89"/>
      <c r="IF215" s="89"/>
      <c r="IG215" s="89"/>
      <c r="IH215" s="89"/>
      <c r="II215" s="89"/>
      <c r="IJ215" s="89"/>
      <c r="IK215" s="89"/>
      <c r="IL215" s="89"/>
      <c r="IM215" s="89"/>
      <c r="IN215" s="89"/>
      <c r="IO215" s="89"/>
      <c r="IP215" s="89"/>
      <c r="IQ215" s="89"/>
      <c r="IR215" s="89"/>
      <c r="IS215" s="89"/>
      <c r="IT215" s="89"/>
      <c r="IU215" s="89"/>
      <c r="IV215" s="89"/>
      <c r="IW215" s="21"/>
      <c r="IX215" s="21"/>
      <c r="IY215" s="21"/>
      <c r="IZ215" s="21"/>
      <c r="JA215" s="21"/>
    </row>
    <row r="216" ht="13.8" customHeight="1" spans="1:261" s="191" customFormat="1" x14ac:dyDescent="0.25">
      <c r="A216" s="89"/>
      <c r="B216" s="90"/>
      <c r="C216" s="91"/>
      <c r="D216" s="89"/>
      <c r="E216" s="92"/>
      <c r="F216" s="91"/>
      <c r="G216" s="91"/>
      <c r="H216" s="91"/>
      <c r="I216" s="91"/>
      <c r="J216" s="91"/>
      <c r="K216" s="91"/>
      <c r="L216" s="91"/>
      <c r="M216" s="92"/>
      <c r="N216" s="91"/>
      <c r="O216" s="92"/>
      <c r="P216" s="92"/>
      <c r="Q216" s="91"/>
      <c r="R216" s="91"/>
      <c r="S216" s="91"/>
      <c r="T216" s="91"/>
      <c r="U216" s="91"/>
      <c r="V216" s="91"/>
      <c r="W216" s="91"/>
      <c r="X216" s="91"/>
      <c r="Y216" s="93"/>
      <c r="Z216" s="91"/>
      <c r="AA216" s="91"/>
      <c r="AB216" s="91"/>
      <c r="AC216" s="91"/>
      <c r="AD216" s="94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  <c r="AO216" s="89"/>
      <c r="AP216" s="95"/>
      <c r="AQ216" s="95"/>
      <c r="AR216" s="95"/>
      <c r="AS216" s="89"/>
      <c r="AT216" s="89"/>
      <c r="AU216" s="89"/>
      <c r="AV216" s="89"/>
      <c r="AW216" s="89"/>
      <c r="AX216" s="89"/>
      <c r="AY216" s="89"/>
      <c r="AZ216" s="89"/>
      <c r="BA216" s="89"/>
      <c r="BB216" s="89"/>
      <c r="BC216" s="89"/>
      <c r="BD216" s="89"/>
      <c r="BE216" s="89"/>
      <c r="BF216" s="89"/>
      <c r="BG216" s="89"/>
      <c r="BH216" s="89"/>
      <c r="BI216" s="89"/>
      <c r="BJ216" s="89"/>
      <c r="BK216" s="89"/>
      <c r="BL216" s="89"/>
      <c r="BM216" s="89"/>
      <c r="BN216" s="89"/>
      <c r="BO216" s="89"/>
      <c r="BP216" s="89"/>
      <c r="BQ216" s="89"/>
      <c r="BR216" s="89"/>
      <c r="BS216" s="89"/>
      <c r="BT216" s="89"/>
      <c r="BU216" s="89"/>
      <c r="BV216" s="89"/>
      <c r="BW216" s="89"/>
      <c r="BX216" s="89"/>
      <c r="BY216" s="89"/>
      <c r="BZ216" s="89"/>
      <c r="CA216" s="89"/>
      <c r="CB216" s="89"/>
      <c r="CC216" s="89"/>
      <c r="CD216" s="89"/>
      <c r="CE216" s="89"/>
      <c r="CF216" s="89"/>
      <c r="CG216" s="89"/>
      <c r="CH216" s="89"/>
      <c r="CI216" s="89"/>
      <c r="CJ216" s="89"/>
      <c r="CK216" s="89"/>
      <c r="CL216" s="89"/>
      <c r="CM216" s="89"/>
      <c r="CN216" s="89"/>
      <c r="CO216" s="89"/>
      <c r="CP216" s="89"/>
      <c r="CQ216" s="89"/>
      <c r="CR216" s="89"/>
      <c r="CS216" s="89"/>
      <c r="CT216" s="89"/>
      <c r="CU216" s="89"/>
      <c r="CV216" s="89"/>
      <c r="CW216" s="89"/>
      <c r="CX216" s="89"/>
      <c r="CY216" s="89"/>
      <c r="CZ216" s="89"/>
      <c r="DA216" s="89"/>
      <c r="DB216" s="89"/>
      <c r="DC216" s="89"/>
      <c r="DD216" s="89"/>
      <c r="DE216" s="89"/>
      <c r="DF216" s="89"/>
      <c r="DG216" s="89"/>
      <c r="DH216" s="89"/>
      <c r="DI216" s="89"/>
      <c r="DJ216" s="89"/>
      <c r="DK216" s="89"/>
      <c r="DL216" s="89"/>
      <c r="DM216" s="89"/>
      <c r="DN216" s="89"/>
      <c r="DO216" s="89"/>
      <c r="DP216" s="89"/>
      <c r="DQ216" s="89"/>
      <c r="DR216" s="89"/>
      <c r="DS216" s="89"/>
      <c r="DT216" s="89"/>
      <c r="DU216" s="89"/>
      <c r="DV216" s="89"/>
      <c r="DW216" s="89"/>
      <c r="DX216" s="89"/>
      <c r="DY216" s="89"/>
      <c r="DZ216" s="89"/>
      <c r="EA216" s="89"/>
      <c r="EB216" s="89"/>
      <c r="EC216" s="89"/>
      <c r="ED216" s="89"/>
      <c r="EE216" s="89"/>
      <c r="EF216" s="89"/>
      <c r="EG216" s="89"/>
      <c r="EH216" s="89"/>
      <c r="EI216" s="89"/>
      <c r="EJ216" s="89"/>
      <c r="EK216" s="89"/>
      <c r="EL216" s="89"/>
      <c r="EM216" s="89"/>
      <c r="EN216" s="89"/>
      <c r="EO216" s="89"/>
      <c r="EP216" s="89"/>
      <c r="EQ216" s="89"/>
      <c r="ER216" s="89"/>
      <c r="ES216" s="89"/>
      <c r="ET216" s="89"/>
      <c r="EU216" s="89"/>
      <c r="EV216" s="89"/>
      <c r="EW216" s="89"/>
      <c r="EX216" s="89"/>
      <c r="EY216" s="89"/>
      <c r="EZ216" s="89"/>
      <c r="FA216" s="89"/>
      <c r="FB216" s="89"/>
      <c r="FC216" s="89"/>
      <c r="FD216" s="89"/>
      <c r="FE216" s="89"/>
      <c r="FF216" s="89"/>
      <c r="FG216" s="89"/>
      <c r="FH216" s="89"/>
      <c r="FI216" s="89"/>
      <c r="FJ216" s="89"/>
      <c r="FK216" s="89"/>
      <c r="FL216" s="89"/>
      <c r="FM216" s="89"/>
      <c r="FN216" s="89"/>
      <c r="FO216" s="89"/>
      <c r="FP216" s="89"/>
      <c r="FQ216" s="89"/>
      <c r="FR216" s="89"/>
      <c r="FS216" s="89"/>
      <c r="FT216" s="89"/>
      <c r="FU216" s="89"/>
      <c r="FV216" s="89"/>
      <c r="FW216" s="89"/>
      <c r="FX216" s="89"/>
      <c r="FY216" s="89"/>
      <c r="FZ216" s="89"/>
      <c r="GA216" s="89"/>
      <c r="GB216" s="89"/>
      <c r="GC216" s="89"/>
      <c r="GD216" s="89"/>
      <c r="GE216" s="89"/>
      <c r="GF216" s="89"/>
      <c r="GG216" s="89"/>
      <c r="GH216" s="89"/>
      <c r="GI216" s="89"/>
      <c r="GJ216" s="89"/>
      <c r="GK216" s="89"/>
      <c r="GL216" s="89"/>
      <c r="GM216" s="89"/>
      <c r="GN216" s="89"/>
      <c r="GO216" s="89"/>
      <c r="GP216" s="89"/>
      <c r="GQ216" s="89"/>
      <c r="GR216" s="89"/>
      <c r="GS216" s="89"/>
      <c r="GT216" s="89"/>
      <c r="GU216" s="89"/>
      <c r="GV216" s="89"/>
      <c r="GW216" s="89"/>
      <c r="GX216" s="89"/>
      <c r="GY216" s="89"/>
      <c r="GZ216" s="89"/>
      <c r="HA216" s="89"/>
      <c r="HB216" s="89"/>
      <c r="HC216" s="89"/>
      <c r="HD216" s="89"/>
      <c r="HE216" s="89"/>
      <c r="HF216" s="89"/>
      <c r="HG216" s="89"/>
      <c r="HH216" s="89"/>
      <c r="HI216" s="89"/>
      <c r="HJ216" s="89"/>
      <c r="HK216" s="89"/>
      <c r="HL216" s="89"/>
      <c r="HM216" s="89"/>
      <c r="HN216" s="89"/>
      <c r="HO216" s="89"/>
      <c r="HP216" s="89"/>
      <c r="HQ216" s="89"/>
      <c r="HR216" s="89"/>
      <c r="HS216" s="89"/>
      <c r="HT216" s="89"/>
      <c r="HU216" s="89"/>
      <c r="HV216" s="89"/>
      <c r="HW216" s="89"/>
      <c r="HX216" s="89"/>
      <c r="HY216" s="89"/>
      <c r="HZ216" s="89"/>
      <c r="IA216" s="89"/>
      <c r="IB216" s="89"/>
      <c r="IC216" s="89"/>
      <c r="ID216" s="89"/>
      <c r="IE216" s="89"/>
      <c r="IF216" s="89"/>
      <c r="IG216" s="89"/>
      <c r="IH216" s="89"/>
      <c r="II216" s="89"/>
      <c r="IJ216" s="89"/>
      <c r="IK216" s="89"/>
      <c r="IL216" s="89"/>
      <c r="IM216" s="89"/>
      <c r="IN216" s="89"/>
      <c r="IO216" s="89"/>
      <c r="IP216" s="89"/>
      <c r="IQ216" s="89"/>
      <c r="IR216" s="89"/>
      <c r="IS216" s="89"/>
      <c r="IT216" s="89"/>
      <c r="IU216" s="89"/>
      <c r="IV216" s="89"/>
      <c r="IW216" s="21"/>
      <c r="IX216" s="21"/>
      <c r="IY216" s="21"/>
      <c r="IZ216" s="21"/>
      <c r="JA216" s="21"/>
    </row>
    <row r="217" ht="13.8" customHeight="1" spans="1:261" s="191" customFormat="1" x14ac:dyDescent="0.25">
      <c r="A217" s="89"/>
      <c r="B217" s="90"/>
      <c r="C217" s="91"/>
      <c r="D217" s="89"/>
      <c r="E217" s="92"/>
      <c r="F217" s="91"/>
      <c r="G217" s="91"/>
      <c r="H217" s="91"/>
      <c r="I217" s="91"/>
      <c r="J217" s="91"/>
      <c r="K217" s="91"/>
      <c r="L217" s="91"/>
      <c r="M217" s="92"/>
      <c r="N217" s="91"/>
      <c r="O217" s="92"/>
      <c r="P217" s="92"/>
      <c r="Q217" s="91"/>
      <c r="R217" s="91"/>
      <c r="S217" s="91"/>
      <c r="T217" s="91"/>
      <c r="U217" s="91"/>
      <c r="V217" s="91"/>
      <c r="W217" s="91"/>
      <c r="X217" s="91"/>
      <c r="Y217" s="93"/>
      <c r="Z217" s="91"/>
      <c r="AA217" s="91"/>
      <c r="AB217" s="91"/>
      <c r="AC217" s="91"/>
      <c r="AD217" s="94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  <c r="AO217" s="89"/>
      <c r="AP217" s="95"/>
      <c r="AQ217" s="95"/>
      <c r="AR217" s="95"/>
      <c r="AS217" s="89"/>
      <c r="AT217" s="89"/>
      <c r="AU217" s="89"/>
      <c r="AV217" s="89"/>
      <c r="AW217" s="89"/>
      <c r="AX217" s="89"/>
      <c r="AY217" s="89"/>
      <c r="AZ217" s="89"/>
      <c r="BA217" s="89"/>
      <c r="BB217" s="89"/>
      <c r="BC217" s="89"/>
      <c r="BD217" s="89"/>
      <c r="BE217" s="89"/>
      <c r="BF217" s="89"/>
      <c r="BG217" s="89"/>
      <c r="BH217" s="89"/>
      <c r="BI217" s="89"/>
      <c r="BJ217" s="89"/>
      <c r="BK217" s="89"/>
      <c r="BL217" s="89"/>
      <c r="BM217" s="89"/>
      <c r="BN217" s="89"/>
      <c r="BO217" s="89"/>
      <c r="BP217" s="89"/>
      <c r="BQ217" s="89"/>
      <c r="BR217" s="89"/>
      <c r="BS217" s="89"/>
      <c r="BT217" s="89"/>
      <c r="BU217" s="89"/>
      <c r="BV217" s="89"/>
      <c r="BW217" s="89"/>
      <c r="BX217" s="89"/>
      <c r="BY217" s="89"/>
      <c r="BZ217" s="89"/>
      <c r="CA217" s="89"/>
      <c r="CB217" s="89"/>
      <c r="CC217" s="89"/>
      <c r="CD217" s="89"/>
      <c r="CE217" s="89"/>
      <c r="CF217" s="89"/>
      <c r="CG217" s="89"/>
      <c r="CH217" s="89"/>
      <c r="CI217" s="89"/>
      <c r="CJ217" s="89"/>
      <c r="CK217" s="89"/>
      <c r="CL217" s="89"/>
      <c r="CM217" s="89"/>
      <c r="CN217" s="89"/>
      <c r="CO217" s="89"/>
      <c r="CP217" s="89"/>
      <c r="CQ217" s="89"/>
      <c r="CR217" s="89"/>
      <c r="CS217" s="89"/>
      <c r="CT217" s="89"/>
      <c r="CU217" s="89"/>
      <c r="CV217" s="89"/>
      <c r="CW217" s="89"/>
      <c r="CX217" s="89"/>
      <c r="CY217" s="89"/>
      <c r="CZ217" s="89"/>
      <c r="DA217" s="89"/>
      <c r="DB217" s="89"/>
      <c r="DC217" s="89"/>
      <c r="DD217" s="89"/>
      <c r="DE217" s="89"/>
      <c r="DF217" s="89"/>
      <c r="DG217" s="89"/>
      <c r="DH217" s="89"/>
      <c r="DI217" s="89"/>
      <c r="DJ217" s="89"/>
      <c r="DK217" s="89"/>
      <c r="DL217" s="89"/>
      <c r="DM217" s="89"/>
      <c r="DN217" s="89"/>
      <c r="DO217" s="89"/>
      <c r="DP217" s="89"/>
      <c r="DQ217" s="89"/>
      <c r="DR217" s="89"/>
      <c r="DS217" s="89"/>
      <c r="DT217" s="89"/>
      <c r="DU217" s="89"/>
      <c r="DV217" s="89"/>
      <c r="DW217" s="89"/>
      <c r="DX217" s="89"/>
      <c r="DY217" s="89"/>
      <c r="DZ217" s="89"/>
      <c r="EA217" s="89"/>
      <c r="EB217" s="89"/>
      <c r="EC217" s="89"/>
      <c r="ED217" s="89"/>
      <c r="EE217" s="89"/>
      <c r="EF217" s="89"/>
      <c r="EG217" s="89"/>
      <c r="EH217" s="89"/>
      <c r="EI217" s="89"/>
      <c r="EJ217" s="89"/>
      <c r="EK217" s="89"/>
      <c r="EL217" s="89"/>
      <c r="EM217" s="89"/>
      <c r="EN217" s="89"/>
      <c r="EO217" s="89"/>
      <c r="EP217" s="89"/>
      <c r="EQ217" s="89"/>
      <c r="ER217" s="89"/>
      <c r="ES217" s="89"/>
      <c r="ET217" s="89"/>
      <c r="EU217" s="89"/>
      <c r="EV217" s="89"/>
      <c r="EW217" s="89"/>
      <c r="EX217" s="89"/>
      <c r="EY217" s="89"/>
      <c r="EZ217" s="89"/>
      <c r="FA217" s="89"/>
      <c r="FB217" s="89"/>
      <c r="FC217" s="89"/>
      <c r="FD217" s="89"/>
      <c r="FE217" s="89"/>
      <c r="FF217" s="89"/>
      <c r="FG217" s="89"/>
      <c r="FH217" s="89"/>
      <c r="FI217" s="89"/>
      <c r="FJ217" s="89"/>
      <c r="FK217" s="89"/>
      <c r="FL217" s="89"/>
      <c r="FM217" s="89"/>
      <c r="FN217" s="89"/>
      <c r="FO217" s="89"/>
      <c r="FP217" s="89"/>
      <c r="FQ217" s="89"/>
      <c r="FR217" s="89"/>
      <c r="FS217" s="89"/>
      <c r="FT217" s="89"/>
      <c r="FU217" s="89"/>
      <c r="FV217" s="89"/>
      <c r="FW217" s="89"/>
      <c r="FX217" s="89"/>
      <c r="FY217" s="89"/>
      <c r="FZ217" s="89"/>
      <c r="GA217" s="89"/>
      <c r="GB217" s="89"/>
      <c r="GC217" s="89"/>
      <c r="GD217" s="89"/>
      <c r="GE217" s="89"/>
      <c r="GF217" s="89"/>
      <c r="GG217" s="89"/>
      <c r="GH217" s="89"/>
      <c r="GI217" s="89"/>
      <c r="GJ217" s="89"/>
      <c r="GK217" s="89"/>
      <c r="GL217" s="89"/>
      <c r="GM217" s="89"/>
      <c r="GN217" s="89"/>
      <c r="GO217" s="89"/>
      <c r="GP217" s="89"/>
      <c r="GQ217" s="89"/>
      <c r="GR217" s="89"/>
      <c r="GS217" s="89"/>
      <c r="GT217" s="89"/>
      <c r="GU217" s="89"/>
      <c r="GV217" s="89"/>
      <c r="GW217" s="89"/>
      <c r="GX217" s="89"/>
      <c r="GY217" s="89"/>
      <c r="GZ217" s="89"/>
      <c r="HA217" s="89"/>
      <c r="HB217" s="89"/>
      <c r="HC217" s="89"/>
      <c r="HD217" s="89"/>
      <c r="HE217" s="89"/>
      <c r="HF217" s="89"/>
      <c r="HG217" s="89"/>
      <c r="HH217" s="89"/>
      <c r="HI217" s="89"/>
      <c r="HJ217" s="89"/>
      <c r="HK217" s="89"/>
      <c r="HL217" s="89"/>
      <c r="HM217" s="89"/>
      <c r="HN217" s="89"/>
      <c r="HO217" s="89"/>
      <c r="HP217" s="89"/>
      <c r="HQ217" s="89"/>
      <c r="HR217" s="89"/>
      <c r="HS217" s="89"/>
      <c r="HT217" s="89"/>
      <c r="HU217" s="89"/>
      <c r="HV217" s="89"/>
      <c r="HW217" s="89"/>
      <c r="HX217" s="89"/>
      <c r="HY217" s="89"/>
      <c r="HZ217" s="89"/>
      <c r="IA217" s="89"/>
      <c r="IB217" s="89"/>
      <c r="IC217" s="89"/>
      <c r="ID217" s="89"/>
      <c r="IE217" s="89"/>
      <c r="IF217" s="89"/>
      <c r="IG217" s="89"/>
      <c r="IH217" s="89"/>
      <c r="II217" s="89"/>
      <c r="IJ217" s="89"/>
      <c r="IK217" s="89"/>
      <c r="IL217" s="89"/>
      <c r="IM217" s="89"/>
      <c r="IN217" s="89"/>
      <c r="IO217" s="89"/>
      <c r="IP217" s="89"/>
      <c r="IQ217" s="89"/>
      <c r="IR217" s="89"/>
      <c r="IS217" s="89"/>
      <c r="IT217" s="89"/>
      <c r="IU217" s="89"/>
      <c r="IV217" s="89"/>
      <c r="IW217" s="21"/>
      <c r="IX217" s="21"/>
      <c r="IY217" s="21"/>
      <c r="IZ217" s="21"/>
      <c r="JA217" s="21"/>
    </row>
    <row r="218" ht="13.8" customHeight="1" spans="1:261" s="191" customFormat="1" x14ac:dyDescent="0.25">
      <c r="A218" s="89"/>
      <c r="B218" s="90"/>
      <c r="C218" s="91"/>
      <c r="D218" s="89"/>
      <c r="E218" s="92"/>
      <c r="F218" s="91"/>
      <c r="G218" s="91"/>
      <c r="H218" s="91"/>
      <c r="I218" s="91"/>
      <c r="J218" s="91"/>
      <c r="K218" s="91"/>
      <c r="L218" s="91"/>
      <c r="M218" s="92"/>
      <c r="N218" s="91"/>
      <c r="O218" s="92"/>
      <c r="P218" s="92"/>
      <c r="Q218" s="91"/>
      <c r="R218" s="91"/>
      <c r="S218" s="91"/>
      <c r="T218" s="91"/>
      <c r="U218" s="91"/>
      <c r="V218" s="91"/>
      <c r="W218" s="91"/>
      <c r="X218" s="91"/>
      <c r="Y218" s="93"/>
      <c r="Z218" s="91"/>
      <c r="AA218" s="91"/>
      <c r="AB218" s="91"/>
      <c r="AC218" s="91"/>
      <c r="AD218" s="94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  <c r="AO218" s="89"/>
      <c r="AP218" s="95"/>
      <c r="AQ218" s="95"/>
      <c r="AR218" s="95"/>
      <c r="AS218" s="89"/>
      <c r="AT218" s="89"/>
      <c r="AU218" s="89"/>
      <c r="AV218" s="89"/>
      <c r="AW218" s="89"/>
      <c r="AX218" s="89"/>
      <c r="AY218" s="89"/>
      <c r="AZ218" s="89"/>
      <c r="BA218" s="89"/>
      <c r="BB218" s="89"/>
      <c r="BC218" s="89"/>
      <c r="BD218" s="89"/>
      <c r="BE218" s="89"/>
      <c r="BF218" s="89"/>
      <c r="BG218" s="89"/>
      <c r="BH218" s="89"/>
      <c r="BI218" s="89"/>
      <c r="BJ218" s="89"/>
      <c r="BK218" s="89"/>
      <c r="BL218" s="89"/>
      <c r="BM218" s="89"/>
      <c r="BN218" s="89"/>
      <c r="BO218" s="89"/>
      <c r="BP218" s="89"/>
      <c r="BQ218" s="89"/>
      <c r="BR218" s="89"/>
      <c r="BS218" s="89"/>
      <c r="BT218" s="89"/>
      <c r="BU218" s="89"/>
      <c r="BV218" s="89"/>
      <c r="BW218" s="89"/>
      <c r="BX218" s="89"/>
      <c r="BY218" s="89"/>
      <c r="BZ218" s="89"/>
      <c r="CA218" s="89"/>
      <c r="CB218" s="89"/>
      <c r="CC218" s="89"/>
      <c r="CD218" s="89"/>
      <c r="CE218" s="89"/>
      <c r="CF218" s="89"/>
      <c r="CG218" s="89"/>
      <c r="CH218" s="89"/>
      <c r="CI218" s="89"/>
      <c r="CJ218" s="89"/>
      <c r="CK218" s="89"/>
      <c r="CL218" s="89"/>
      <c r="CM218" s="89"/>
      <c r="CN218" s="89"/>
      <c r="CO218" s="89"/>
      <c r="CP218" s="89"/>
      <c r="CQ218" s="89"/>
      <c r="CR218" s="89"/>
      <c r="CS218" s="89"/>
      <c r="CT218" s="89"/>
      <c r="CU218" s="89"/>
      <c r="CV218" s="89"/>
      <c r="CW218" s="89"/>
      <c r="CX218" s="89"/>
      <c r="CY218" s="89"/>
      <c r="CZ218" s="89"/>
      <c r="DA218" s="89"/>
      <c r="DB218" s="89"/>
      <c r="DC218" s="89"/>
      <c r="DD218" s="89"/>
      <c r="DE218" s="89"/>
      <c r="DF218" s="89"/>
      <c r="DG218" s="89"/>
      <c r="DH218" s="89"/>
      <c r="DI218" s="89"/>
      <c r="DJ218" s="89"/>
      <c r="DK218" s="89"/>
      <c r="DL218" s="89"/>
      <c r="DM218" s="89"/>
      <c r="DN218" s="89"/>
      <c r="DO218" s="89"/>
      <c r="DP218" s="89"/>
      <c r="DQ218" s="89"/>
      <c r="DR218" s="89"/>
      <c r="DS218" s="89"/>
      <c r="DT218" s="89"/>
      <c r="DU218" s="89"/>
      <c r="DV218" s="89"/>
      <c r="DW218" s="89"/>
      <c r="DX218" s="89"/>
      <c r="DY218" s="89"/>
      <c r="DZ218" s="89"/>
      <c r="EA218" s="89"/>
      <c r="EB218" s="89"/>
      <c r="EC218" s="89"/>
      <c r="ED218" s="89"/>
      <c r="EE218" s="89"/>
      <c r="EF218" s="89"/>
      <c r="EG218" s="89"/>
      <c r="EH218" s="89"/>
      <c r="EI218" s="89"/>
      <c r="EJ218" s="89"/>
      <c r="EK218" s="89"/>
      <c r="EL218" s="89"/>
      <c r="EM218" s="89"/>
      <c r="EN218" s="89"/>
      <c r="EO218" s="89"/>
      <c r="EP218" s="89"/>
      <c r="EQ218" s="89"/>
      <c r="ER218" s="89"/>
      <c r="ES218" s="89"/>
      <c r="ET218" s="89"/>
      <c r="EU218" s="89"/>
      <c r="EV218" s="89"/>
      <c r="EW218" s="89"/>
      <c r="EX218" s="89"/>
      <c r="EY218" s="89"/>
      <c r="EZ218" s="89"/>
      <c r="FA218" s="89"/>
      <c r="FB218" s="89"/>
      <c r="FC218" s="89"/>
      <c r="FD218" s="89"/>
      <c r="FE218" s="89"/>
      <c r="FF218" s="89"/>
      <c r="FG218" s="89"/>
      <c r="FH218" s="89"/>
      <c r="FI218" s="89"/>
      <c r="FJ218" s="89"/>
      <c r="FK218" s="89"/>
      <c r="FL218" s="89"/>
      <c r="FM218" s="89"/>
      <c r="FN218" s="89"/>
      <c r="FO218" s="89"/>
      <c r="FP218" s="89"/>
      <c r="FQ218" s="89"/>
      <c r="FR218" s="89"/>
      <c r="FS218" s="89"/>
      <c r="FT218" s="89"/>
      <c r="FU218" s="89"/>
      <c r="FV218" s="89"/>
      <c r="FW218" s="89"/>
      <c r="FX218" s="89"/>
      <c r="FY218" s="89"/>
      <c r="FZ218" s="89"/>
      <c r="GA218" s="89"/>
      <c r="GB218" s="89"/>
      <c r="GC218" s="89"/>
      <c r="GD218" s="89"/>
      <c r="GE218" s="89"/>
      <c r="GF218" s="89"/>
      <c r="GG218" s="89"/>
      <c r="GH218" s="89"/>
      <c r="GI218" s="89"/>
      <c r="GJ218" s="89"/>
      <c r="GK218" s="89"/>
      <c r="GL218" s="89"/>
      <c r="GM218" s="89"/>
      <c r="GN218" s="89"/>
      <c r="GO218" s="89"/>
      <c r="GP218" s="89"/>
      <c r="GQ218" s="89"/>
      <c r="GR218" s="89"/>
      <c r="GS218" s="89"/>
      <c r="GT218" s="89"/>
      <c r="GU218" s="89"/>
      <c r="GV218" s="89"/>
      <c r="GW218" s="89"/>
      <c r="GX218" s="89"/>
      <c r="GY218" s="89"/>
      <c r="GZ218" s="89"/>
      <c r="HA218" s="89"/>
      <c r="HB218" s="89"/>
      <c r="HC218" s="89"/>
      <c r="HD218" s="89"/>
      <c r="HE218" s="89"/>
      <c r="HF218" s="89"/>
      <c r="HG218" s="89"/>
      <c r="HH218" s="89"/>
      <c r="HI218" s="89"/>
      <c r="HJ218" s="89"/>
      <c r="HK218" s="89"/>
      <c r="HL218" s="89"/>
      <c r="HM218" s="89"/>
      <c r="HN218" s="89"/>
      <c r="HO218" s="89"/>
      <c r="HP218" s="89"/>
      <c r="HQ218" s="89"/>
      <c r="HR218" s="89"/>
      <c r="HS218" s="89"/>
      <c r="HT218" s="89"/>
      <c r="HU218" s="89"/>
      <c r="HV218" s="89"/>
      <c r="HW218" s="89"/>
      <c r="HX218" s="89"/>
      <c r="HY218" s="89"/>
      <c r="HZ218" s="89"/>
      <c r="IA218" s="89"/>
      <c r="IB218" s="89"/>
      <c r="IC218" s="89"/>
      <c r="ID218" s="89"/>
      <c r="IE218" s="89"/>
      <c r="IF218" s="89"/>
      <c r="IG218" s="89"/>
      <c r="IH218" s="89"/>
      <c r="II218" s="89"/>
      <c r="IJ218" s="89"/>
      <c r="IK218" s="89"/>
      <c r="IL218" s="89"/>
      <c r="IM218" s="89"/>
      <c r="IN218" s="89"/>
      <c r="IO218" s="89"/>
      <c r="IP218" s="89"/>
      <c r="IQ218" s="89"/>
      <c r="IR218" s="89"/>
      <c r="IS218" s="89"/>
      <c r="IT218" s="89"/>
      <c r="IU218" s="89"/>
      <c r="IV218" s="89"/>
      <c r="IW218" s="21"/>
      <c r="IX218" s="21"/>
      <c r="IY218" s="21"/>
      <c r="IZ218" s="21"/>
      <c r="JA218" s="21"/>
    </row>
    <row r="219" ht="13.8" customHeight="1" spans="1:261" s="191" customFormat="1" x14ac:dyDescent="0.25">
      <c r="A219" s="89"/>
      <c r="B219" s="90"/>
      <c r="C219" s="91"/>
      <c r="D219" s="89"/>
      <c r="E219" s="92"/>
      <c r="F219" s="91"/>
      <c r="G219" s="91"/>
      <c r="H219" s="91"/>
      <c r="I219" s="91"/>
      <c r="J219" s="91"/>
      <c r="K219" s="91"/>
      <c r="L219" s="91"/>
      <c r="M219" s="92"/>
      <c r="N219" s="91"/>
      <c r="O219" s="92"/>
      <c r="P219" s="92"/>
      <c r="Q219" s="91"/>
      <c r="R219" s="91"/>
      <c r="S219" s="91"/>
      <c r="T219" s="91"/>
      <c r="U219" s="91"/>
      <c r="V219" s="91"/>
      <c r="W219" s="91"/>
      <c r="X219" s="91"/>
      <c r="Y219" s="93"/>
      <c r="Z219" s="91"/>
      <c r="AA219" s="91"/>
      <c r="AB219" s="91"/>
      <c r="AC219" s="91"/>
      <c r="AD219" s="94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  <c r="AO219" s="89"/>
      <c r="AP219" s="95"/>
      <c r="AQ219" s="95"/>
      <c r="AR219" s="95"/>
      <c r="AS219" s="89"/>
      <c r="AT219" s="89"/>
      <c r="AU219" s="89"/>
      <c r="AV219" s="89"/>
      <c r="AW219" s="89"/>
      <c r="AX219" s="89"/>
      <c r="AY219" s="89"/>
      <c r="AZ219" s="89"/>
      <c r="BA219" s="89"/>
      <c r="BB219" s="89"/>
      <c r="BC219" s="89"/>
      <c r="BD219" s="89"/>
      <c r="BE219" s="89"/>
      <c r="BF219" s="89"/>
      <c r="BG219" s="89"/>
      <c r="BH219" s="89"/>
      <c r="BI219" s="89"/>
      <c r="BJ219" s="89"/>
      <c r="BK219" s="89"/>
      <c r="BL219" s="89"/>
      <c r="BM219" s="89"/>
      <c r="BN219" s="89"/>
      <c r="BO219" s="89"/>
      <c r="BP219" s="89"/>
      <c r="BQ219" s="89"/>
      <c r="BR219" s="89"/>
      <c r="BS219" s="89"/>
      <c r="BT219" s="89"/>
      <c r="BU219" s="89"/>
      <c r="BV219" s="89"/>
      <c r="BW219" s="89"/>
      <c r="BX219" s="89"/>
      <c r="BY219" s="89"/>
      <c r="BZ219" s="89"/>
      <c r="CA219" s="89"/>
      <c r="CB219" s="89"/>
      <c r="CC219" s="89"/>
      <c r="CD219" s="89"/>
      <c r="CE219" s="89"/>
      <c r="CF219" s="89"/>
      <c r="CG219" s="89"/>
      <c r="CH219" s="89"/>
      <c r="CI219" s="89"/>
      <c r="CJ219" s="89"/>
      <c r="CK219" s="89"/>
      <c r="CL219" s="89"/>
      <c r="CM219" s="89"/>
      <c r="CN219" s="89"/>
      <c r="CO219" s="89"/>
      <c r="CP219" s="89"/>
      <c r="CQ219" s="89"/>
      <c r="CR219" s="89"/>
      <c r="CS219" s="89"/>
      <c r="CT219" s="89"/>
      <c r="CU219" s="89"/>
      <c r="CV219" s="89"/>
      <c r="CW219" s="89"/>
      <c r="CX219" s="89"/>
      <c r="CY219" s="89"/>
      <c r="CZ219" s="89"/>
      <c r="DA219" s="89"/>
      <c r="DB219" s="89"/>
      <c r="DC219" s="89"/>
      <c r="DD219" s="89"/>
      <c r="DE219" s="89"/>
      <c r="DF219" s="89"/>
      <c r="DG219" s="89"/>
      <c r="DH219" s="89"/>
      <c r="DI219" s="89"/>
      <c r="DJ219" s="89"/>
      <c r="DK219" s="89"/>
      <c r="DL219" s="89"/>
      <c r="DM219" s="89"/>
      <c r="DN219" s="89"/>
      <c r="DO219" s="89"/>
      <c r="DP219" s="89"/>
      <c r="DQ219" s="89"/>
      <c r="DR219" s="89"/>
      <c r="DS219" s="89"/>
      <c r="DT219" s="89"/>
      <c r="DU219" s="89"/>
      <c r="DV219" s="89"/>
      <c r="DW219" s="89"/>
      <c r="DX219" s="89"/>
      <c r="DY219" s="89"/>
      <c r="DZ219" s="89"/>
      <c r="EA219" s="89"/>
      <c r="EB219" s="89"/>
      <c r="EC219" s="89"/>
      <c r="ED219" s="89"/>
      <c r="EE219" s="89"/>
      <c r="EF219" s="89"/>
      <c r="EG219" s="89"/>
      <c r="EH219" s="89"/>
      <c r="EI219" s="89"/>
      <c r="EJ219" s="89"/>
      <c r="EK219" s="89"/>
      <c r="EL219" s="89"/>
      <c r="EM219" s="89"/>
      <c r="EN219" s="89"/>
      <c r="EO219" s="89"/>
      <c r="EP219" s="89"/>
      <c r="EQ219" s="89"/>
      <c r="ER219" s="89"/>
      <c r="ES219" s="89"/>
      <c r="ET219" s="89"/>
      <c r="EU219" s="89"/>
      <c r="EV219" s="89"/>
      <c r="EW219" s="89"/>
      <c r="EX219" s="89"/>
      <c r="EY219" s="89"/>
      <c r="EZ219" s="89"/>
      <c r="FA219" s="89"/>
      <c r="FB219" s="89"/>
      <c r="FC219" s="89"/>
      <c r="FD219" s="89"/>
      <c r="FE219" s="89"/>
      <c r="FF219" s="89"/>
      <c r="FG219" s="89"/>
      <c r="FH219" s="89"/>
      <c r="FI219" s="89"/>
      <c r="FJ219" s="89"/>
      <c r="FK219" s="89"/>
      <c r="FL219" s="89"/>
      <c r="FM219" s="89"/>
      <c r="FN219" s="89"/>
      <c r="FO219" s="89"/>
      <c r="FP219" s="89"/>
      <c r="FQ219" s="89"/>
      <c r="FR219" s="89"/>
      <c r="FS219" s="89"/>
      <c r="FT219" s="89"/>
      <c r="FU219" s="89"/>
      <c r="FV219" s="89"/>
      <c r="FW219" s="89"/>
      <c r="FX219" s="89"/>
      <c r="FY219" s="89"/>
      <c r="FZ219" s="89"/>
      <c r="GA219" s="89"/>
      <c r="GB219" s="89"/>
      <c r="GC219" s="89"/>
      <c r="GD219" s="89"/>
      <c r="GE219" s="89"/>
      <c r="GF219" s="89"/>
      <c r="GG219" s="89"/>
      <c r="GH219" s="89"/>
      <c r="GI219" s="89"/>
      <c r="GJ219" s="89"/>
      <c r="GK219" s="89"/>
      <c r="GL219" s="89"/>
      <c r="GM219" s="89"/>
      <c r="GN219" s="89"/>
      <c r="GO219" s="89"/>
      <c r="GP219" s="89"/>
      <c r="GQ219" s="89"/>
      <c r="GR219" s="89"/>
      <c r="GS219" s="89"/>
      <c r="GT219" s="89"/>
      <c r="GU219" s="89"/>
      <c r="GV219" s="89"/>
      <c r="GW219" s="89"/>
      <c r="GX219" s="89"/>
      <c r="GY219" s="89"/>
      <c r="GZ219" s="89"/>
      <c r="HA219" s="89"/>
      <c r="HB219" s="89"/>
      <c r="HC219" s="89"/>
      <c r="HD219" s="89"/>
      <c r="HE219" s="89"/>
      <c r="HF219" s="89"/>
      <c r="HG219" s="89"/>
      <c r="HH219" s="89"/>
      <c r="HI219" s="89"/>
      <c r="HJ219" s="89"/>
      <c r="HK219" s="89"/>
      <c r="HL219" s="89"/>
      <c r="HM219" s="89"/>
      <c r="HN219" s="89"/>
      <c r="HO219" s="89"/>
      <c r="HP219" s="89"/>
      <c r="HQ219" s="89"/>
      <c r="HR219" s="89"/>
      <c r="HS219" s="89"/>
      <c r="HT219" s="89"/>
      <c r="HU219" s="89"/>
      <c r="HV219" s="89"/>
      <c r="HW219" s="89"/>
      <c r="HX219" s="89"/>
      <c r="HY219" s="89"/>
      <c r="HZ219" s="89"/>
      <c r="IA219" s="89"/>
      <c r="IB219" s="89"/>
      <c r="IC219" s="89"/>
      <c r="ID219" s="89"/>
      <c r="IE219" s="89"/>
      <c r="IF219" s="89"/>
      <c r="IG219" s="89"/>
      <c r="IH219" s="89"/>
      <c r="II219" s="89"/>
      <c r="IJ219" s="89"/>
      <c r="IK219" s="89"/>
      <c r="IL219" s="89"/>
      <c r="IM219" s="89"/>
      <c r="IN219" s="89"/>
      <c r="IO219" s="89"/>
      <c r="IP219" s="89"/>
      <c r="IQ219" s="89"/>
      <c r="IR219" s="89"/>
      <c r="IS219" s="89"/>
      <c r="IT219" s="89"/>
      <c r="IU219" s="89"/>
      <c r="IV219" s="89"/>
      <c r="IW219" s="21"/>
      <c r="IX219" s="21"/>
      <c r="IY219" s="21"/>
      <c r="IZ219" s="21"/>
      <c r="JA219" s="21"/>
    </row>
    <row r="220" ht="13.8" customHeight="1" spans="1:261" s="191" customFormat="1" x14ac:dyDescent="0.25">
      <c r="A220" s="89"/>
      <c r="B220" s="90"/>
      <c r="C220" s="91"/>
      <c r="D220" s="89"/>
      <c r="E220" s="92"/>
      <c r="F220" s="91"/>
      <c r="G220" s="91"/>
      <c r="H220" s="91"/>
      <c r="I220" s="91"/>
      <c r="J220" s="91"/>
      <c r="K220" s="91"/>
      <c r="L220" s="91"/>
      <c r="M220" s="92"/>
      <c r="N220" s="91"/>
      <c r="O220" s="92"/>
      <c r="P220" s="92"/>
      <c r="Q220" s="91"/>
      <c r="R220" s="91"/>
      <c r="S220" s="91"/>
      <c r="T220" s="91"/>
      <c r="U220" s="91"/>
      <c r="V220" s="91"/>
      <c r="W220" s="91"/>
      <c r="X220" s="91"/>
      <c r="Y220" s="93"/>
      <c r="Z220" s="91"/>
      <c r="AA220" s="91"/>
      <c r="AB220" s="91"/>
      <c r="AC220" s="91"/>
      <c r="AD220" s="94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  <c r="AO220" s="89"/>
      <c r="AP220" s="95"/>
      <c r="AQ220" s="95"/>
      <c r="AR220" s="95"/>
      <c r="AS220" s="89"/>
      <c r="AT220" s="89"/>
      <c r="AU220" s="89"/>
      <c r="AV220" s="89"/>
      <c r="AW220" s="89"/>
      <c r="AX220" s="89"/>
      <c r="AY220" s="89"/>
      <c r="AZ220" s="89"/>
      <c r="BA220" s="89"/>
      <c r="BB220" s="89"/>
      <c r="BC220" s="89"/>
      <c r="BD220" s="89"/>
      <c r="BE220" s="89"/>
      <c r="BF220" s="89"/>
      <c r="BG220" s="89"/>
      <c r="BH220" s="89"/>
      <c r="BI220" s="89"/>
      <c r="BJ220" s="89"/>
      <c r="BK220" s="89"/>
      <c r="BL220" s="89"/>
      <c r="BM220" s="89"/>
      <c r="BN220" s="89"/>
      <c r="BO220" s="89"/>
      <c r="BP220" s="89"/>
      <c r="BQ220" s="89"/>
      <c r="BR220" s="89"/>
      <c r="BS220" s="89"/>
      <c r="BT220" s="89"/>
      <c r="BU220" s="89"/>
      <c r="BV220" s="89"/>
      <c r="BW220" s="89"/>
      <c r="BX220" s="89"/>
      <c r="BY220" s="89"/>
      <c r="BZ220" s="89"/>
      <c r="CA220" s="89"/>
      <c r="CB220" s="89"/>
      <c r="CC220" s="89"/>
      <c r="CD220" s="89"/>
      <c r="CE220" s="89"/>
      <c r="CF220" s="89"/>
      <c r="CG220" s="89"/>
      <c r="CH220" s="89"/>
      <c r="CI220" s="89"/>
      <c r="CJ220" s="89"/>
      <c r="CK220" s="89"/>
      <c r="CL220" s="89"/>
      <c r="CM220" s="89"/>
      <c r="CN220" s="89"/>
      <c r="CO220" s="89"/>
      <c r="CP220" s="89"/>
      <c r="CQ220" s="89"/>
      <c r="CR220" s="89"/>
      <c r="CS220" s="89"/>
      <c r="CT220" s="89"/>
      <c r="CU220" s="89"/>
      <c r="CV220" s="89"/>
      <c r="CW220" s="89"/>
      <c r="CX220" s="89"/>
      <c r="CY220" s="89"/>
      <c r="CZ220" s="89"/>
      <c r="DA220" s="89"/>
      <c r="DB220" s="89"/>
      <c r="DC220" s="89"/>
      <c r="DD220" s="89"/>
      <c r="DE220" s="89"/>
      <c r="DF220" s="89"/>
      <c r="DG220" s="89"/>
      <c r="DH220" s="89"/>
      <c r="DI220" s="89"/>
      <c r="DJ220" s="89"/>
      <c r="DK220" s="89"/>
      <c r="DL220" s="89"/>
      <c r="DM220" s="89"/>
      <c r="DN220" s="89"/>
      <c r="DO220" s="89"/>
      <c r="DP220" s="89"/>
      <c r="DQ220" s="89"/>
      <c r="DR220" s="89"/>
      <c r="DS220" s="89"/>
      <c r="DT220" s="89"/>
      <c r="DU220" s="89"/>
      <c r="DV220" s="89"/>
      <c r="DW220" s="89"/>
      <c r="DX220" s="89"/>
      <c r="DY220" s="89"/>
      <c r="DZ220" s="89"/>
      <c r="EA220" s="89"/>
      <c r="EB220" s="89"/>
      <c r="EC220" s="89"/>
      <c r="ED220" s="89"/>
      <c r="EE220" s="89"/>
      <c r="EF220" s="89"/>
      <c r="EG220" s="89"/>
      <c r="EH220" s="89"/>
      <c r="EI220" s="89"/>
      <c r="EJ220" s="89"/>
      <c r="EK220" s="89"/>
      <c r="EL220" s="89"/>
      <c r="EM220" s="89"/>
      <c r="EN220" s="89"/>
      <c r="EO220" s="89"/>
      <c r="EP220" s="89"/>
      <c r="EQ220" s="89"/>
      <c r="ER220" s="89"/>
      <c r="ES220" s="89"/>
      <c r="ET220" s="89"/>
      <c r="EU220" s="89"/>
      <c r="EV220" s="89"/>
      <c r="EW220" s="89"/>
      <c r="EX220" s="89"/>
      <c r="EY220" s="89"/>
      <c r="EZ220" s="89"/>
      <c r="FA220" s="89"/>
      <c r="FB220" s="89"/>
      <c r="FC220" s="89"/>
      <c r="FD220" s="89"/>
      <c r="FE220" s="89"/>
      <c r="FF220" s="89"/>
      <c r="FG220" s="89"/>
      <c r="FH220" s="89"/>
      <c r="FI220" s="89"/>
      <c r="FJ220" s="89"/>
      <c r="FK220" s="89"/>
      <c r="FL220" s="89"/>
      <c r="FM220" s="89"/>
      <c r="FN220" s="89"/>
      <c r="FO220" s="89"/>
      <c r="FP220" s="89"/>
      <c r="FQ220" s="89"/>
      <c r="FR220" s="89"/>
      <c r="FS220" s="89"/>
      <c r="FT220" s="89"/>
      <c r="FU220" s="89"/>
      <c r="FV220" s="89"/>
      <c r="FW220" s="89"/>
      <c r="FX220" s="89"/>
      <c r="FY220" s="89"/>
      <c r="FZ220" s="89"/>
      <c r="GA220" s="89"/>
      <c r="GB220" s="89"/>
      <c r="GC220" s="89"/>
      <c r="GD220" s="89"/>
      <c r="GE220" s="89"/>
      <c r="GF220" s="89"/>
      <c r="GG220" s="89"/>
      <c r="GH220" s="89"/>
      <c r="GI220" s="89"/>
      <c r="GJ220" s="89"/>
      <c r="GK220" s="89"/>
      <c r="GL220" s="89"/>
      <c r="GM220" s="89"/>
      <c r="GN220" s="89"/>
      <c r="GO220" s="89"/>
      <c r="GP220" s="89"/>
      <c r="GQ220" s="89"/>
      <c r="GR220" s="89"/>
      <c r="GS220" s="89"/>
      <c r="GT220" s="89"/>
      <c r="GU220" s="89"/>
      <c r="GV220" s="89"/>
      <c r="GW220" s="89"/>
      <c r="GX220" s="89"/>
      <c r="GY220" s="89"/>
      <c r="GZ220" s="89"/>
      <c r="HA220" s="89"/>
      <c r="HB220" s="89"/>
      <c r="HC220" s="89"/>
      <c r="HD220" s="89"/>
      <c r="HE220" s="89"/>
      <c r="HF220" s="89"/>
      <c r="HG220" s="89"/>
      <c r="HH220" s="89"/>
      <c r="HI220" s="89"/>
      <c r="HJ220" s="89"/>
      <c r="HK220" s="89"/>
      <c r="HL220" s="89"/>
      <c r="HM220" s="89"/>
      <c r="HN220" s="89"/>
      <c r="HO220" s="89"/>
      <c r="HP220" s="89"/>
      <c r="HQ220" s="89"/>
      <c r="HR220" s="89"/>
      <c r="HS220" s="89"/>
      <c r="HT220" s="89"/>
      <c r="HU220" s="89"/>
      <c r="HV220" s="89"/>
      <c r="HW220" s="89"/>
      <c r="HX220" s="89"/>
      <c r="HY220" s="89"/>
      <c r="HZ220" s="89"/>
      <c r="IA220" s="89"/>
      <c r="IB220" s="89"/>
      <c r="IC220" s="89"/>
      <c r="ID220" s="89"/>
      <c r="IE220" s="89"/>
      <c r="IF220" s="89"/>
      <c r="IG220" s="89"/>
      <c r="IH220" s="89"/>
      <c r="II220" s="89"/>
      <c r="IJ220" s="89"/>
      <c r="IK220" s="89"/>
      <c r="IL220" s="89"/>
      <c r="IM220" s="89"/>
      <c r="IN220" s="89"/>
      <c r="IO220" s="89"/>
      <c r="IP220" s="89"/>
      <c r="IQ220" s="89"/>
      <c r="IR220" s="89"/>
      <c r="IS220" s="89"/>
      <c r="IT220" s="89"/>
      <c r="IU220" s="89"/>
      <c r="IV220" s="89"/>
      <c r="IW220" s="21"/>
      <c r="IX220" s="21"/>
      <c r="IY220" s="21"/>
      <c r="IZ220" s="21"/>
      <c r="JA220" s="21"/>
    </row>
    <row r="221" ht="13.8" customHeight="1" spans="1:261" s="191" customFormat="1" x14ac:dyDescent="0.25">
      <c r="A221" s="89"/>
      <c r="B221" s="90"/>
      <c r="C221" s="91"/>
      <c r="D221" s="89"/>
      <c r="E221" s="92"/>
      <c r="F221" s="91"/>
      <c r="G221" s="91"/>
      <c r="H221" s="91"/>
      <c r="I221" s="91"/>
      <c r="J221" s="91"/>
      <c r="K221" s="91"/>
      <c r="L221" s="91"/>
      <c r="M221" s="92"/>
      <c r="N221" s="91"/>
      <c r="O221" s="92"/>
      <c r="P221" s="92"/>
      <c r="Q221" s="91"/>
      <c r="R221" s="91"/>
      <c r="S221" s="91"/>
      <c r="T221" s="91"/>
      <c r="U221" s="91"/>
      <c r="V221" s="91"/>
      <c r="W221" s="91"/>
      <c r="X221" s="91"/>
      <c r="Y221" s="93"/>
      <c r="Z221" s="91"/>
      <c r="AA221" s="91"/>
      <c r="AB221" s="91"/>
      <c r="AC221" s="91"/>
      <c r="AD221" s="94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  <c r="AO221" s="89"/>
      <c r="AP221" s="95"/>
      <c r="AQ221" s="95"/>
      <c r="AR221" s="95"/>
      <c r="AS221" s="89"/>
      <c r="AT221" s="89"/>
      <c r="AU221" s="89"/>
      <c r="AV221" s="89"/>
      <c r="AW221" s="89"/>
      <c r="AX221" s="89"/>
      <c r="AY221" s="89"/>
      <c r="AZ221" s="89"/>
      <c r="BA221" s="89"/>
      <c r="BB221" s="89"/>
      <c r="BC221" s="89"/>
      <c r="BD221" s="89"/>
      <c r="BE221" s="89"/>
      <c r="BF221" s="89"/>
      <c r="BG221" s="89"/>
      <c r="BH221" s="89"/>
      <c r="BI221" s="89"/>
      <c r="BJ221" s="89"/>
      <c r="BK221" s="89"/>
      <c r="BL221" s="89"/>
      <c r="BM221" s="89"/>
      <c r="BN221" s="89"/>
      <c r="BO221" s="89"/>
      <c r="BP221" s="89"/>
      <c r="BQ221" s="89"/>
      <c r="BR221" s="89"/>
      <c r="BS221" s="89"/>
      <c r="BT221" s="89"/>
      <c r="BU221" s="89"/>
      <c r="BV221" s="89"/>
      <c r="BW221" s="89"/>
      <c r="BX221" s="89"/>
      <c r="BY221" s="89"/>
      <c r="BZ221" s="89"/>
      <c r="CA221" s="89"/>
      <c r="CB221" s="89"/>
      <c r="CC221" s="89"/>
      <c r="CD221" s="89"/>
      <c r="CE221" s="89"/>
      <c r="CF221" s="89"/>
      <c r="CG221" s="89"/>
      <c r="CH221" s="89"/>
      <c r="CI221" s="89"/>
      <c r="CJ221" s="89"/>
      <c r="CK221" s="89"/>
      <c r="CL221" s="89"/>
      <c r="CM221" s="89"/>
      <c r="CN221" s="89"/>
      <c r="CO221" s="89"/>
      <c r="CP221" s="89"/>
      <c r="CQ221" s="89"/>
      <c r="CR221" s="89"/>
      <c r="CS221" s="89"/>
      <c r="CT221" s="89"/>
      <c r="CU221" s="89"/>
      <c r="CV221" s="89"/>
      <c r="CW221" s="89"/>
      <c r="CX221" s="89"/>
      <c r="CY221" s="89"/>
      <c r="CZ221" s="89"/>
      <c r="DA221" s="89"/>
      <c r="DB221" s="89"/>
      <c r="DC221" s="89"/>
      <c r="DD221" s="89"/>
      <c r="DE221" s="89"/>
      <c r="DF221" s="89"/>
      <c r="DG221" s="89"/>
      <c r="DH221" s="89"/>
      <c r="DI221" s="89"/>
      <c r="DJ221" s="89"/>
      <c r="DK221" s="89"/>
      <c r="DL221" s="89"/>
      <c r="DM221" s="89"/>
      <c r="DN221" s="89"/>
      <c r="DO221" s="89"/>
      <c r="DP221" s="89"/>
      <c r="DQ221" s="89"/>
      <c r="DR221" s="89"/>
      <c r="DS221" s="89"/>
      <c r="DT221" s="89"/>
      <c r="DU221" s="89"/>
      <c r="DV221" s="89"/>
      <c r="DW221" s="89"/>
      <c r="DX221" s="89"/>
      <c r="DY221" s="89"/>
      <c r="DZ221" s="89"/>
      <c r="EA221" s="89"/>
      <c r="EB221" s="89"/>
      <c r="EC221" s="89"/>
      <c r="ED221" s="89"/>
      <c r="EE221" s="89"/>
      <c r="EF221" s="89"/>
      <c r="EG221" s="89"/>
      <c r="EH221" s="89"/>
      <c r="EI221" s="89"/>
      <c r="EJ221" s="89"/>
      <c r="EK221" s="89"/>
      <c r="EL221" s="89"/>
      <c r="EM221" s="89"/>
      <c r="EN221" s="89"/>
      <c r="EO221" s="89"/>
      <c r="EP221" s="89"/>
      <c r="EQ221" s="89"/>
      <c r="ER221" s="89"/>
      <c r="ES221" s="89"/>
      <c r="ET221" s="89"/>
      <c r="EU221" s="89"/>
      <c r="EV221" s="89"/>
      <c r="EW221" s="89"/>
      <c r="EX221" s="89"/>
      <c r="EY221" s="89"/>
      <c r="EZ221" s="89"/>
      <c r="FA221" s="89"/>
      <c r="FB221" s="89"/>
      <c r="FC221" s="89"/>
      <c r="FD221" s="89"/>
      <c r="FE221" s="89"/>
      <c r="FF221" s="89"/>
      <c r="FG221" s="89"/>
      <c r="FH221" s="89"/>
      <c r="FI221" s="89"/>
      <c r="FJ221" s="89"/>
      <c r="FK221" s="89"/>
      <c r="FL221" s="89"/>
      <c r="FM221" s="89"/>
      <c r="FN221" s="89"/>
      <c r="FO221" s="89"/>
      <c r="FP221" s="89"/>
      <c r="FQ221" s="89"/>
      <c r="FR221" s="89"/>
      <c r="FS221" s="89"/>
      <c r="FT221" s="89"/>
      <c r="FU221" s="89"/>
      <c r="FV221" s="89"/>
      <c r="FW221" s="89"/>
      <c r="FX221" s="89"/>
      <c r="FY221" s="89"/>
      <c r="FZ221" s="89"/>
      <c r="GA221" s="89"/>
      <c r="GB221" s="89"/>
      <c r="GC221" s="89"/>
      <c r="GD221" s="89"/>
      <c r="GE221" s="89"/>
      <c r="GF221" s="89"/>
      <c r="GG221" s="89"/>
      <c r="GH221" s="89"/>
      <c r="GI221" s="89"/>
      <c r="GJ221" s="89"/>
      <c r="GK221" s="89"/>
      <c r="GL221" s="89"/>
      <c r="GM221" s="89"/>
      <c r="GN221" s="89"/>
      <c r="GO221" s="89"/>
      <c r="GP221" s="89"/>
      <c r="GQ221" s="89"/>
      <c r="GR221" s="89"/>
      <c r="GS221" s="89"/>
      <c r="GT221" s="89"/>
      <c r="GU221" s="89"/>
      <c r="GV221" s="89"/>
      <c r="GW221" s="89"/>
      <c r="GX221" s="89"/>
      <c r="GY221" s="89"/>
      <c r="GZ221" s="89"/>
      <c r="HA221" s="89"/>
      <c r="HB221" s="89"/>
      <c r="HC221" s="89"/>
      <c r="HD221" s="89"/>
      <c r="HE221" s="89"/>
      <c r="HF221" s="89"/>
      <c r="HG221" s="89"/>
      <c r="HH221" s="89"/>
      <c r="HI221" s="89"/>
      <c r="HJ221" s="89"/>
      <c r="HK221" s="89"/>
      <c r="HL221" s="89"/>
      <c r="HM221" s="89"/>
      <c r="HN221" s="89"/>
      <c r="HO221" s="89"/>
      <c r="HP221" s="89"/>
      <c r="HQ221" s="89"/>
      <c r="HR221" s="89"/>
      <c r="HS221" s="89"/>
      <c r="HT221" s="89"/>
      <c r="HU221" s="89"/>
      <c r="HV221" s="89"/>
      <c r="HW221" s="89"/>
      <c r="HX221" s="89"/>
      <c r="HY221" s="89"/>
      <c r="HZ221" s="89"/>
      <c r="IA221" s="89"/>
      <c r="IB221" s="89"/>
      <c r="IC221" s="89"/>
      <c r="ID221" s="89"/>
      <c r="IE221" s="89"/>
      <c r="IF221" s="89"/>
      <c r="IG221" s="89"/>
      <c r="IH221" s="89"/>
      <c r="II221" s="89"/>
      <c r="IJ221" s="89"/>
      <c r="IK221" s="89"/>
      <c r="IL221" s="89"/>
      <c r="IM221" s="89"/>
      <c r="IN221" s="89"/>
      <c r="IO221" s="89"/>
      <c r="IP221" s="89"/>
      <c r="IQ221" s="89"/>
      <c r="IR221" s="89"/>
      <c r="IS221" s="89"/>
      <c r="IT221" s="89"/>
      <c r="IU221" s="89"/>
      <c r="IV221" s="89"/>
      <c r="IW221" s="21"/>
      <c r="IX221" s="21"/>
      <c r="IY221" s="21"/>
      <c r="IZ221" s="21"/>
      <c r="JA221" s="21"/>
    </row>
    <row r="222" ht="13.8" customHeight="1" spans="1:261" s="191" customFormat="1" x14ac:dyDescent="0.25">
      <c r="A222" s="89"/>
      <c r="B222" s="90"/>
      <c r="C222" s="91"/>
      <c r="D222" s="89"/>
      <c r="E222" s="92"/>
      <c r="F222" s="91"/>
      <c r="G222" s="91"/>
      <c r="H222" s="91"/>
      <c r="I222" s="91"/>
      <c r="J222" s="91"/>
      <c r="K222" s="91"/>
      <c r="L222" s="91"/>
      <c r="M222" s="92"/>
      <c r="N222" s="91"/>
      <c r="O222" s="92"/>
      <c r="P222" s="92"/>
      <c r="Q222" s="91"/>
      <c r="R222" s="91"/>
      <c r="S222" s="91"/>
      <c r="T222" s="91"/>
      <c r="U222" s="91"/>
      <c r="V222" s="91"/>
      <c r="W222" s="91"/>
      <c r="X222" s="91"/>
      <c r="Y222" s="93"/>
      <c r="Z222" s="91"/>
      <c r="AA222" s="91"/>
      <c r="AB222" s="91"/>
      <c r="AC222" s="91"/>
      <c r="AD222" s="94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  <c r="AO222" s="89"/>
      <c r="AP222" s="95"/>
      <c r="AQ222" s="95"/>
      <c r="AR222" s="95"/>
      <c r="AS222" s="89"/>
      <c r="AT222" s="89"/>
      <c r="AU222" s="89"/>
      <c r="AV222" s="89"/>
      <c r="AW222" s="89"/>
      <c r="AX222" s="89"/>
      <c r="AY222" s="89"/>
      <c r="AZ222" s="89"/>
      <c r="BA222" s="89"/>
      <c r="BB222" s="89"/>
      <c r="BC222" s="89"/>
      <c r="BD222" s="89"/>
      <c r="BE222" s="89"/>
      <c r="BF222" s="89"/>
      <c r="BG222" s="89"/>
      <c r="BH222" s="89"/>
      <c r="BI222" s="89"/>
      <c r="BJ222" s="89"/>
      <c r="BK222" s="89"/>
      <c r="BL222" s="89"/>
      <c r="BM222" s="89"/>
      <c r="BN222" s="89"/>
      <c r="BO222" s="89"/>
      <c r="BP222" s="89"/>
      <c r="BQ222" s="89"/>
      <c r="BR222" s="89"/>
      <c r="BS222" s="89"/>
      <c r="BT222" s="89"/>
      <c r="BU222" s="89"/>
      <c r="BV222" s="89"/>
      <c r="BW222" s="89"/>
      <c r="BX222" s="89"/>
      <c r="BY222" s="89"/>
      <c r="BZ222" s="89"/>
      <c r="CA222" s="89"/>
      <c r="CB222" s="89"/>
      <c r="CC222" s="89"/>
      <c r="CD222" s="89"/>
      <c r="CE222" s="89"/>
      <c r="CF222" s="89"/>
      <c r="CG222" s="89"/>
      <c r="CH222" s="89"/>
      <c r="CI222" s="89"/>
      <c r="CJ222" s="89"/>
      <c r="CK222" s="89"/>
      <c r="CL222" s="89"/>
      <c r="CM222" s="89"/>
      <c r="CN222" s="89"/>
      <c r="CO222" s="89"/>
      <c r="CP222" s="89"/>
      <c r="CQ222" s="89"/>
      <c r="CR222" s="89"/>
      <c r="CS222" s="89"/>
      <c r="CT222" s="89"/>
      <c r="CU222" s="89"/>
      <c r="CV222" s="89"/>
      <c r="CW222" s="89"/>
      <c r="CX222" s="89"/>
      <c r="CY222" s="89"/>
      <c r="CZ222" s="89"/>
      <c r="DA222" s="89"/>
      <c r="DB222" s="89"/>
      <c r="DC222" s="89"/>
      <c r="DD222" s="89"/>
      <c r="DE222" s="89"/>
      <c r="DF222" s="89"/>
      <c r="DG222" s="89"/>
      <c r="DH222" s="89"/>
      <c r="DI222" s="89"/>
      <c r="DJ222" s="89"/>
      <c r="DK222" s="89"/>
      <c r="DL222" s="89"/>
      <c r="DM222" s="89"/>
      <c r="DN222" s="89"/>
      <c r="DO222" s="89"/>
      <c r="DP222" s="89"/>
      <c r="DQ222" s="89"/>
      <c r="DR222" s="89"/>
      <c r="DS222" s="89"/>
      <c r="DT222" s="89"/>
      <c r="DU222" s="89"/>
      <c r="DV222" s="89"/>
      <c r="DW222" s="89"/>
      <c r="DX222" s="89"/>
      <c r="DY222" s="89"/>
      <c r="DZ222" s="89"/>
      <c r="EA222" s="89"/>
      <c r="EB222" s="89"/>
      <c r="EC222" s="89"/>
      <c r="ED222" s="89"/>
      <c r="EE222" s="89"/>
      <c r="EF222" s="89"/>
      <c r="EG222" s="89"/>
      <c r="EH222" s="89"/>
      <c r="EI222" s="89"/>
      <c r="EJ222" s="89"/>
      <c r="EK222" s="89"/>
      <c r="EL222" s="89"/>
      <c r="EM222" s="89"/>
      <c r="EN222" s="89"/>
      <c r="EO222" s="89"/>
      <c r="EP222" s="89"/>
      <c r="EQ222" s="89"/>
      <c r="ER222" s="89"/>
      <c r="ES222" s="89"/>
      <c r="ET222" s="89"/>
      <c r="EU222" s="89"/>
      <c r="EV222" s="89"/>
      <c r="EW222" s="89"/>
      <c r="EX222" s="89"/>
      <c r="EY222" s="89"/>
      <c r="EZ222" s="89"/>
      <c r="FA222" s="89"/>
      <c r="FB222" s="89"/>
      <c r="FC222" s="89"/>
      <c r="FD222" s="89"/>
      <c r="FE222" s="89"/>
      <c r="FF222" s="89"/>
      <c r="FG222" s="89"/>
      <c r="FH222" s="89"/>
      <c r="FI222" s="89"/>
      <c r="FJ222" s="89"/>
      <c r="FK222" s="89"/>
      <c r="FL222" s="89"/>
      <c r="FM222" s="89"/>
      <c r="FN222" s="89"/>
      <c r="FO222" s="89"/>
      <c r="FP222" s="89"/>
      <c r="FQ222" s="89"/>
      <c r="FR222" s="89"/>
      <c r="FS222" s="89"/>
      <c r="FT222" s="89"/>
      <c r="FU222" s="89"/>
      <c r="FV222" s="89"/>
      <c r="FW222" s="89"/>
      <c r="FX222" s="89"/>
      <c r="FY222" s="89"/>
      <c r="FZ222" s="89"/>
      <c r="GA222" s="89"/>
      <c r="GB222" s="89"/>
      <c r="GC222" s="89"/>
      <c r="GD222" s="89"/>
      <c r="GE222" s="89"/>
      <c r="GF222" s="89"/>
      <c r="GG222" s="89"/>
      <c r="GH222" s="89"/>
      <c r="GI222" s="89"/>
      <c r="GJ222" s="89"/>
      <c r="GK222" s="89"/>
      <c r="GL222" s="89"/>
      <c r="GM222" s="89"/>
      <c r="GN222" s="89"/>
      <c r="GO222" s="89"/>
      <c r="GP222" s="89"/>
      <c r="GQ222" s="89"/>
      <c r="GR222" s="89"/>
      <c r="GS222" s="89"/>
      <c r="GT222" s="89"/>
      <c r="GU222" s="89"/>
      <c r="GV222" s="89"/>
      <c r="GW222" s="89"/>
      <c r="GX222" s="89"/>
      <c r="GY222" s="89"/>
      <c r="GZ222" s="89"/>
      <c r="HA222" s="89"/>
      <c r="HB222" s="89"/>
      <c r="HC222" s="89"/>
      <c r="HD222" s="89"/>
      <c r="HE222" s="89"/>
      <c r="HF222" s="89"/>
      <c r="HG222" s="89"/>
      <c r="HH222" s="89"/>
      <c r="HI222" s="89"/>
      <c r="HJ222" s="89"/>
      <c r="HK222" s="89"/>
      <c r="HL222" s="89"/>
      <c r="HM222" s="89"/>
      <c r="HN222" s="89"/>
      <c r="HO222" s="89"/>
      <c r="HP222" s="89"/>
      <c r="HQ222" s="89"/>
      <c r="HR222" s="89"/>
      <c r="HS222" s="89"/>
      <c r="HT222" s="89"/>
      <c r="HU222" s="89"/>
      <c r="HV222" s="89"/>
      <c r="HW222" s="89"/>
      <c r="HX222" s="89"/>
      <c r="HY222" s="89"/>
      <c r="HZ222" s="89"/>
      <c r="IA222" s="89"/>
      <c r="IB222" s="89"/>
      <c r="IC222" s="89"/>
      <c r="ID222" s="89"/>
      <c r="IE222" s="89"/>
      <c r="IF222" s="89"/>
      <c r="IG222" s="89"/>
      <c r="IH222" s="89"/>
      <c r="II222" s="89"/>
      <c r="IJ222" s="89"/>
      <c r="IK222" s="89"/>
      <c r="IL222" s="89"/>
      <c r="IM222" s="89"/>
      <c r="IN222" s="89"/>
      <c r="IO222" s="89"/>
      <c r="IP222" s="89"/>
      <c r="IQ222" s="89"/>
      <c r="IR222" s="89"/>
      <c r="IS222" s="89"/>
      <c r="IT222" s="89"/>
      <c r="IU222" s="89"/>
      <c r="IV222" s="89"/>
      <c r="IW222" s="21"/>
      <c r="IX222" s="21"/>
      <c r="IY222" s="21"/>
      <c r="IZ222" s="21"/>
      <c r="JA222" s="21"/>
    </row>
    <row r="223" ht="13.8" customHeight="1" spans="1:261" s="191" customFormat="1" x14ac:dyDescent="0.25">
      <c r="A223" s="89"/>
      <c r="B223" s="90"/>
      <c r="C223" s="91"/>
      <c r="D223" s="89"/>
      <c r="E223" s="92"/>
      <c r="F223" s="91"/>
      <c r="G223" s="91"/>
      <c r="H223" s="91"/>
      <c r="I223" s="91"/>
      <c r="J223" s="91"/>
      <c r="K223" s="91"/>
      <c r="L223" s="91"/>
      <c r="M223" s="92"/>
      <c r="N223" s="91"/>
      <c r="O223" s="92"/>
      <c r="P223" s="92"/>
      <c r="Q223" s="91"/>
      <c r="R223" s="91"/>
      <c r="S223" s="91"/>
      <c r="T223" s="91"/>
      <c r="U223" s="91"/>
      <c r="V223" s="91"/>
      <c r="W223" s="91"/>
      <c r="X223" s="91"/>
      <c r="Y223" s="93"/>
      <c r="Z223" s="91"/>
      <c r="AA223" s="91"/>
      <c r="AB223" s="91"/>
      <c r="AC223" s="91"/>
      <c r="AD223" s="94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  <c r="AO223" s="89"/>
      <c r="AP223" s="95"/>
      <c r="AQ223" s="95"/>
      <c r="AR223" s="95"/>
      <c r="AS223" s="89"/>
      <c r="AT223" s="89"/>
      <c r="AU223" s="89"/>
      <c r="AV223" s="89"/>
      <c r="AW223" s="89"/>
      <c r="AX223" s="89"/>
      <c r="AY223" s="89"/>
      <c r="AZ223" s="89"/>
      <c r="BA223" s="89"/>
      <c r="BB223" s="89"/>
      <c r="BC223" s="89"/>
      <c r="BD223" s="89"/>
      <c r="BE223" s="89"/>
      <c r="BF223" s="89"/>
      <c r="BG223" s="89"/>
      <c r="BH223" s="89"/>
      <c r="BI223" s="89"/>
      <c r="BJ223" s="89"/>
      <c r="BK223" s="89"/>
      <c r="BL223" s="89"/>
      <c r="BM223" s="89"/>
      <c r="BN223" s="89"/>
      <c r="BO223" s="89"/>
      <c r="BP223" s="89"/>
      <c r="BQ223" s="89"/>
      <c r="BR223" s="89"/>
      <c r="BS223" s="89"/>
      <c r="BT223" s="89"/>
      <c r="BU223" s="89"/>
      <c r="BV223" s="89"/>
      <c r="BW223" s="89"/>
      <c r="BX223" s="89"/>
      <c r="BY223" s="89"/>
      <c r="BZ223" s="89"/>
      <c r="CA223" s="89"/>
      <c r="CB223" s="89"/>
      <c r="CC223" s="89"/>
      <c r="CD223" s="89"/>
      <c r="CE223" s="89"/>
      <c r="CF223" s="89"/>
      <c r="CG223" s="89"/>
      <c r="CH223" s="89"/>
      <c r="CI223" s="89"/>
      <c r="CJ223" s="89"/>
      <c r="CK223" s="89"/>
      <c r="CL223" s="89"/>
      <c r="CM223" s="89"/>
      <c r="CN223" s="89"/>
      <c r="CO223" s="89"/>
      <c r="CP223" s="89"/>
      <c r="CQ223" s="89"/>
      <c r="CR223" s="89"/>
      <c r="CS223" s="89"/>
      <c r="CT223" s="89"/>
      <c r="CU223" s="89"/>
      <c r="CV223" s="89"/>
      <c r="CW223" s="89"/>
      <c r="CX223" s="89"/>
      <c r="CY223" s="89"/>
      <c r="CZ223" s="89"/>
      <c r="DA223" s="89"/>
      <c r="DB223" s="89"/>
      <c r="DC223" s="89"/>
      <c r="DD223" s="89"/>
      <c r="DE223" s="89"/>
      <c r="DF223" s="89"/>
      <c r="DG223" s="89"/>
      <c r="DH223" s="89"/>
      <c r="DI223" s="89"/>
      <c r="DJ223" s="89"/>
      <c r="DK223" s="89"/>
      <c r="DL223" s="89"/>
      <c r="DM223" s="89"/>
      <c r="DN223" s="89"/>
      <c r="DO223" s="89"/>
      <c r="DP223" s="89"/>
      <c r="DQ223" s="89"/>
      <c r="DR223" s="89"/>
      <c r="DS223" s="89"/>
      <c r="DT223" s="89"/>
      <c r="DU223" s="89"/>
      <c r="DV223" s="89"/>
      <c r="DW223" s="89"/>
      <c r="DX223" s="89"/>
      <c r="DY223" s="89"/>
      <c r="DZ223" s="89"/>
      <c r="EA223" s="89"/>
      <c r="EB223" s="89"/>
      <c r="EC223" s="89"/>
      <c r="ED223" s="89"/>
      <c r="EE223" s="89"/>
      <c r="EF223" s="89"/>
      <c r="EG223" s="89"/>
      <c r="EH223" s="89"/>
      <c r="EI223" s="89"/>
      <c r="EJ223" s="89"/>
      <c r="EK223" s="89"/>
      <c r="EL223" s="89"/>
      <c r="EM223" s="89"/>
      <c r="EN223" s="89"/>
      <c r="EO223" s="89"/>
      <c r="EP223" s="89"/>
      <c r="EQ223" s="89"/>
      <c r="ER223" s="89"/>
      <c r="ES223" s="89"/>
      <c r="ET223" s="89"/>
      <c r="EU223" s="89"/>
      <c r="EV223" s="89"/>
      <c r="EW223" s="89"/>
      <c r="EX223" s="89"/>
      <c r="EY223" s="89"/>
      <c r="EZ223" s="89"/>
      <c r="FA223" s="89"/>
      <c r="FB223" s="89"/>
      <c r="FC223" s="89"/>
      <c r="FD223" s="89"/>
      <c r="FE223" s="89"/>
      <c r="FF223" s="89"/>
      <c r="FG223" s="89"/>
      <c r="FH223" s="89"/>
      <c r="FI223" s="89"/>
      <c r="FJ223" s="89"/>
      <c r="FK223" s="89"/>
      <c r="FL223" s="89"/>
      <c r="FM223" s="89"/>
      <c r="FN223" s="89"/>
      <c r="FO223" s="89"/>
      <c r="FP223" s="89"/>
      <c r="FQ223" s="89"/>
      <c r="FR223" s="89"/>
      <c r="FS223" s="89"/>
      <c r="FT223" s="89"/>
      <c r="FU223" s="89"/>
      <c r="FV223" s="89"/>
      <c r="FW223" s="89"/>
      <c r="FX223" s="89"/>
      <c r="FY223" s="89"/>
      <c r="FZ223" s="89"/>
      <c r="GA223" s="89"/>
      <c r="GB223" s="89"/>
      <c r="GC223" s="89"/>
      <c r="GD223" s="89"/>
      <c r="GE223" s="89"/>
      <c r="GF223" s="89"/>
      <c r="GG223" s="89"/>
      <c r="GH223" s="89"/>
      <c r="GI223" s="89"/>
      <c r="GJ223" s="89"/>
      <c r="GK223" s="89"/>
      <c r="GL223" s="89"/>
      <c r="GM223" s="89"/>
      <c r="GN223" s="89"/>
      <c r="GO223" s="89"/>
      <c r="GP223" s="89"/>
      <c r="GQ223" s="89"/>
      <c r="GR223" s="89"/>
      <c r="GS223" s="89"/>
      <c r="GT223" s="89"/>
      <c r="GU223" s="89"/>
      <c r="GV223" s="89"/>
      <c r="GW223" s="89"/>
      <c r="GX223" s="89"/>
      <c r="GY223" s="89"/>
      <c r="GZ223" s="89"/>
      <c r="HA223" s="89"/>
      <c r="HB223" s="89"/>
      <c r="HC223" s="89"/>
      <c r="HD223" s="89"/>
      <c r="HE223" s="89"/>
      <c r="HF223" s="89"/>
      <c r="HG223" s="89"/>
      <c r="HH223" s="89"/>
      <c r="HI223" s="89"/>
      <c r="HJ223" s="89"/>
      <c r="HK223" s="89"/>
      <c r="HL223" s="89"/>
      <c r="HM223" s="89"/>
      <c r="HN223" s="89"/>
      <c r="HO223" s="89"/>
      <c r="HP223" s="89"/>
      <c r="HQ223" s="89"/>
      <c r="HR223" s="89"/>
      <c r="HS223" s="89"/>
      <c r="HT223" s="89"/>
      <c r="HU223" s="89"/>
      <c r="HV223" s="89"/>
      <c r="HW223" s="89"/>
      <c r="HX223" s="89"/>
      <c r="HY223" s="89"/>
      <c r="HZ223" s="89"/>
      <c r="IA223" s="89"/>
      <c r="IB223" s="89"/>
      <c r="IC223" s="89"/>
      <c r="ID223" s="89"/>
      <c r="IE223" s="89"/>
      <c r="IF223" s="89"/>
      <c r="IG223" s="89"/>
      <c r="IH223" s="89"/>
      <c r="II223" s="89"/>
      <c r="IJ223" s="89"/>
      <c r="IK223" s="89"/>
      <c r="IL223" s="89"/>
      <c r="IM223" s="89"/>
      <c r="IN223" s="89"/>
      <c r="IO223" s="89"/>
      <c r="IP223" s="89"/>
      <c r="IQ223" s="89"/>
      <c r="IR223" s="89"/>
      <c r="IS223" s="89"/>
      <c r="IT223" s="89"/>
      <c r="IU223" s="89"/>
      <c r="IV223" s="89"/>
      <c r="IW223" s="21"/>
      <c r="IX223" s="21"/>
      <c r="IY223" s="21"/>
      <c r="IZ223" s="21"/>
      <c r="JA223" s="21"/>
    </row>
    <row r="224" ht="13.8" customHeight="1" spans="1:261" s="191" customFormat="1" x14ac:dyDescent="0.25">
      <c r="A224" s="89"/>
      <c r="B224" s="90"/>
      <c r="C224" s="91"/>
      <c r="D224" s="89"/>
      <c r="E224" s="92"/>
      <c r="F224" s="91"/>
      <c r="G224" s="91"/>
      <c r="H224" s="91"/>
      <c r="I224" s="91"/>
      <c r="J224" s="91"/>
      <c r="K224" s="91"/>
      <c r="L224" s="91"/>
      <c r="M224" s="92"/>
      <c r="N224" s="91"/>
      <c r="O224" s="92"/>
      <c r="P224" s="92"/>
      <c r="Q224" s="91"/>
      <c r="R224" s="91"/>
      <c r="S224" s="91"/>
      <c r="T224" s="91"/>
      <c r="U224" s="91"/>
      <c r="V224" s="91"/>
      <c r="W224" s="91"/>
      <c r="X224" s="91"/>
      <c r="Y224" s="93"/>
      <c r="Z224" s="91"/>
      <c r="AA224" s="91"/>
      <c r="AB224" s="91"/>
      <c r="AC224" s="91"/>
      <c r="AD224" s="94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  <c r="AO224" s="89"/>
      <c r="AP224" s="95"/>
      <c r="AQ224" s="95"/>
      <c r="AR224" s="95"/>
      <c r="AS224" s="89"/>
      <c r="AT224" s="89"/>
      <c r="AU224" s="89"/>
      <c r="AV224" s="89"/>
      <c r="AW224" s="89"/>
      <c r="AX224" s="89"/>
      <c r="AY224" s="89"/>
      <c r="AZ224" s="89"/>
      <c r="BA224" s="89"/>
      <c r="BB224" s="89"/>
      <c r="BC224" s="89"/>
      <c r="BD224" s="89"/>
      <c r="BE224" s="89"/>
      <c r="BF224" s="89"/>
      <c r="BG224" s="89"/>
      <c r="BH224" s="89"/>
      <c r="BI224" s="89"/>
      <c r="BJ224" s="89"/>
      <c r="BK224" s="89"/>
      <c r="BL224" s="89"/>
      <c r="BM224" s="89"/>
      <c r="BN224" s="89"/>
      <c r="BO224" s="89"/>
      <c r="BP224" s="89"/>
      <c r="BQ224" s="89"/>
      <c r="BR224" s="89"/>
      <c r="BS224" s="89"/>
      <c r="BT224" s="89"/>
      <c r="BU224" s="89"/>
      <c r="BV224" s="89"/>
      <c r="BW224" s="89"/>
      <c r="BX224" s="89"/>
      <c r="BY224" s="89"/>
      <c r="BZ224" s="89"/>
      <c r="CA224" s="89"/>
      <c r="CB224" s="89"/>
      <c r="CC224" s="89"/>
      <c r="CD224" s="89"/>
      <c r="CE224" s="89"/>
      <c r="CF224" s="89"/>
      <c r="CG224" s="89"/>
      <c r="CH224" s="89"/>
      <c r="CI224" s="89"/>
      <c r="CJ224" s="89"/>
      <c r="CK224" s="89"/>
      <c r="CL224" s="89"/>
      <c r="CM224" s="89"/>
      <c r="CN224" s="89"/>
      <c r="CO224" s="89"/>
      <c r="CP224" s="89"/>
      <c r="CQ224" s="89"/>
      <c r="CR224" s="89"/>
      <c r="CS224" s="89"/>
      <c r="CT224" s="89"/>
      <c r="CU224" s="89"/>
      <c r="CV224" s="89"/>
      <c r="CW224" s="89"/>
      <c r="CX224" s="89"/>
      <c r="CY224" s="89"/>
      <c r="CZ224" s="89"/>
      <c r="DA224" s="89"/>
      <c r="DB224" s="89"/>
      <c r="DC224" s="89"/>
      <c r="DD224" s="89"/>
      <c r="DE224" s="89"/>
      <c r="DF224" s="89"/>
      <c r="DG224" s="89"/>
      <c r="DH224" s="89"/>
      <c r="DI224" s="89"/>
      <c r="DJ224" s="89"/>
      <c r="DK224" s="89"/>
      <c r="DL224" s="89"/>
      <c r="DM224" s="89"/>
      <c r="DN224" s="89"/>
      <c r="DO224" s="89"/>
      <c r="DP224" s="89"/>
      <c r="DQ224" s="89"/>
      <c r="DR224" s="89"/>
      <c r="DS224" s="89"/>
      <c r="DT224" s="89"/>
      <c r="DU224" s="89"/>
      <c r="DV224" s="89"/>
      <c r="DW224" s="89"/>
      <c r="DX224" s="89"/>
      <c r="DY224" s="89"/>
      <c r="DZ224" s="89"/>
      <c r="EA224" s="89"/>
      <c r="EB224" s="89"/>
      <c r="EC224" s="89"/>
      <c r="ED224" s="89"/>
      <c r="EE224" s="89"/>
      <c r="EF224" s="89"/>
      <c r="EG224" s="89"/>
      <c r="EH224" s="89"/>
      <c r="EI224" s="89"/>
      <c r="EJ224" s="89"/>
      <c r="EK224" s="89"/>
      <c r="EL224" s="89"/>
      <c r="EM224" s="89"/>
      <c r="EN224" s="89"/>
      <c r="EO224" s="89"/>
      <c r="EP224" s="89"/>
      <c r="EQ224" s="89"/>
      <c r="ER224" s="89"/>
      <c r="ES224" s="89"/>
      <c r="ET224" s="89"/>
      <c r="EU224" s="89"/>
      <c r="EV224" s="89"/>
      <c r="EW224" s="89"/>
      <c r="EX224" s="89"/>
      <c r="EY224" s="89"/>
      <c r="EZ224" s="89"/>
      <c r="FA224" s="89"/>
      <c r="FB224" s="89"/>
      <c r="FC224" s="89"/>
      <c r="FD224" s="89"/>
      <c r="FE224" s="89"/>
      <c r="FF224" s="89"/>
      <c r="FG224" s="89"/>
      <c r="FH224" s="89"/>
      <c r="FI224" s="89"/>
      <c r="FJ224" s="89"/>
      <c r="FK224" s="89"/>
      <c r="FL224" s="89"/>
      <c r="FM224" s="89"/>
      <c r="FN224" s="89"/>
      <c r="FO224" s="89"/>
      <c r="FP224" s="89"/>
      <c r="FQ224" s="89"/>
      <c r="FR224" s="89"/>
      <c r="FS224" s="89"/>
      <c r="FT224" s="89"/>
      <c r="FU224" s="89"/>
      <c r="FV224" s="89"/>
      <c r="FW224" s="89"/>
      <c r="FX224" s="89"/>
      <c r="FY224" s="89"/>
      <c r="FZ224" s="89"/>
      <c r="GA224" s="89"/>
      <c r="GB224" s="89"/>
      <c r="GC224" s="89"/>
      <c r="GD224" s="89"/>
      <c r="GE224" s="89"/>
      <c r="GF224" s="89"/>
      <c r="GG224" s="89"/>
      <c r="GH224" s="89"/>
      <c r="GI224" s="89"/>
      <c r="GJ224" s="89"/>
      <c r="GK224" s="89"/>
      <c r="GL224" s="89"/>
      <c r="GM224" s="89"/>
      <c r="GN224" s="89"/>
      <c r="GO224" s="89"/>
      <c r="GP224" s="89"/>
      <c r="GQ224" s="89"/>
      <c r="GR224" s="89"/>
      <c r="GS224" s="89"/>
      <c r="GT224" s="89"/>
      <c r="GU224" s="89"/>
      <c r="GV224" s="89"/>
      <c r="GW224" s="89"/>
      <c r="GX224" s="89"/>
      <c r="GY224" s="89"/>
      <c r="GZ224" s="89"/>
      <c r="HA224" s="89"/>
      <c r="HB224" s="89"/>
      <c r="HC224" s="89"/>
      <c r="HD224" s="89"/>
      <c r="HE224" s="89"/>
      <c r="HF224" s="89"/>
      <c r="HG224" s="89"/>
      <c r="HH224" s="89"/>
      <c r="HI224" s="89"/>
      <c r="HJ224" s="89"/>
      <c r="HK224" s="89"/>
      <c r="HL224" s="89"/>
      <c r="HM224" s="89"/>
      <c r="HN224" s="89"/>
      <c r="HO224" s="89"/>
      <c r="HP224" s="89"/>
      <c r="HQ224" s="89"/>
      <c r="HR224" s="89"/>
      <c r="HS224" s="89"/>
      <c r="HT224" s="89"/>
      <c r="HU224" s="89"/>
      <c r="HV224" s="89"/>
      <c r="HW224" s="89"/>
      <c r="HX224" s="89"/>
      <c r="HY224" s="89"/>
      <c r="HZ224" s="89"/>
      <c r="IA224" s="89"/>
      <c r="IB224" s="89"/>
      <c r="IC224" s="89"/>
      <c r="ID224" s="89"/>
      <c r="IE224" s="89"/>
      <c r="IF224" s="89"/>
      <c r="IG224" s="89"/>
      <c r="IH224" s="89"/>
      <c r="II224" s="89"/>
      <c r="IJ224" s="89"/>
      <c r="IK224" s="89"/>
      <c r="IL224" s="89"/>
      <c r="IM224" s="89"/>
      <c r="IN224" s="89"/>
      <c r="IO224" s="89"/>
      <c r="IP224" s="89"/>
      <c r="IQ224" s="89"/>
      <c r="IR224" s="89"/>
      <c r="IS224" s="89"/>
      <c r="IT224" s="89"/>
      <c r="IU224" s="89"/>
      <c r="IV224" s="89"/>
      <c r="IW224" s="21"/>
      <c r="IX224" s="21"/>
      <c r="IY224" s="21"/>
      <c r="IZ224" s="21"/>
      <c r="JA224" s="21"/>
    </row>
    <row r="225" ht="13.8" customHeight="1" spans="1:261" s="191" customFormat="1" x14ac:dyDescent="0.25">
      <c r="A225" s="89"/>
      <c r="B225" s="90"/>
      <c r="C225" s="91"/>
      <c r="D225" s="89"/>
      <c r="E225" s="92"/>
      <c r="F225" s="91"/>
      <c r="G225" s="91"/>
      <c r="H225" s="91"/>
      <c r="I225" s="91"/>
      <c r="J225" s="91"/>
      <c r="K225" s="91"/>
      <c r="L225" s="91"/>
      <c r="M225" s="92"/>
      <c r="N225" s="91"/>
      <c r="O225" s="92"/>
      <c r="P225" s="92"/>
      <c r="Q225" s="91"/>
      <c r="R225" s="91"/>
      <c r="S225" s="91"/>
      <c r="T225" s="91"/>
      <c r="U225" s="91"/>
      <c r="V225" s="91"/>
      <c r="W225" s="91"/>
      <c r="X225" s="91"/>
      <c r="Y225" s="93"/>
      <c r="Z225" s="91"/>
      <c r="AA225" s="91"/>
      <c r="AB225" s="91"/>
      <c r="AC225" s="91"/>
      <c r="AD225" s="94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  <c r="AO225" s="89"/>
      <c r="AP225" s="95"/>
      <c r="AQ225" s="95"/>
      <c r="AR225" s="95"/>
      <c r="AS225" s="89"/>
      <c r="AT225" s="89"/>
      <c r="AU225" s="89"/>
      <c r="AV225" s="89"/>
      <c r="AW225" s="89"/>
      <c r="AX225" s="89"/>
      <c r="AY225" s="89"/>
      <c r="AZ225" s="89"/>
      <c r="BA225" s="89"/>
      <c r="BB225" s="89"/>
      <c r="BC225" s="89"/>
      <c r="BD225" s="89"/>
      <c r="BE225" s="89"/>
      <c r="BF225" s="89"/>
      <c r="BG225" s="89"/>
      <c r="BH225" s="89"/>
      <c r="BI225" s="89"/>
      <c r="BJ225" s="89"/>
      <c r="BK225" s="89"/>
      <c r="BL225" s="89"/>
      <c r="BM225" s="89"/>
      <c r="BN225" s="89"/>
      <c r="BO225" s="89"/>
      <c r="BP225" s="89"/>
      <c r="BQ225" s="89"/>
      <c r="BR225" s="89"/>
      <c r="BS225" s="89"/>
      <c r="BT225" s="89"/>
      <c r="BU225" s="89"/>
      <c r="BV225" s="89"/>
      <c r="BW225" s="89"/>
      <c r="BX225" s="89"/>
      <c r="BY225" s="89"/>
      <c r="BZ225" s="89"/>
      <c r="CA225" s="89"/>
      <c r="CB225" s="89"/>
      <c r="CC225" s="89"/>
      <c r="CD225" s="89"/>
      <c r="CE225" s="89"/>
      <c r="CF225" s="89"/>
      <c r="CG225" s="89"/>
      <c r="CH225" s="89"/>
      <c r="CI225" s="89"/>
      <c r="CJ225" s="89"/>
      <c r="CK225" s="89"/>
      <c r="CL225" s="89"/>
      <c r="CM225" s="89"/>
      <c r="CN225" s="89"/>
      <c r="CO225" s="89"/>
      <c r="CP225" s="89"/>
      <c r="CQ225" s="89"/>
      <c r="CR225" s="89"/>
      <c r="CS225" s="89"/>
      <c r="CT225" s="89"/>
      <c r="CU225" s="89"/>
      <c r="CV225" s="89"/>
      <c r="CW225" s="89"/>
      <c r="CX225" s="89"/>
      <c r="CY225" s="89"/>
      <c r="CZ225" s="89"/>
      <c r="DA225" s="89"/>
      <c r="DB225" s="89"/>
      <c r="DC225" s="89"/>
      <c r="DD225" s="89"/>
      <c r="DE225" s="89"/>
      <c r="DF225" s="89"/>
      <c r="DG225" s="89"/>
      <c r="DH225" s="89"/>
      <c r="DI225" s="89"/>
      <c r="DJ225" s="89"/>
      <c r="DK225" s="89"/>
      <c r="DL225" s="89"/>
      <c r="DM225" s="89"/>
      <c r="DN225" s="89"/>
      <c r="DO225" s="89"/>
      <c r="DP225" s="89"/>
      <c r="DQ225" s="89"/>
      <c r="DR225" s="89"/>
      <c r="DS225" s="89"/>
      <c r="DT225" s="89"/>
      <c r="DU225" s="89"/>
      <c r="DV225" s="89"/>
      <c r="DW225" s="89"/>
      <c r="DX225" s="89"/>
      <c r="DY225" s="89"/>
      <c r="DZ225" s="89"/>
      <c r="EA225" s="89"/>
      <c r="EB225" s="89"/>
      <c r="EC225" s="89"/>
      <c r="ED225" s="89"/>
      <c r="EE225" s="89"/>
      <c r="EF225" s="89"/>
      <c r="EG225" s="89"/>
      <c r="EH225" s="89"/>
      <c r="EI225" s="89"/>
      <c r="EJ225" s="89"/>
      <c r="EK225" s="89"/>
      <c r="EL225" s="89"/>
      <c r="EM225" s="89"/>
      <c r="EN225" s="89"/>
      <c r="EO225" s="89"/>
      <c r="EP225" s="89"/>
      <c r="EQ225" s="89"/>
      <c r="ER225" s="89"/>
      <c r="ES225" s="89"/>
      <c r="ET225" s="89"/>
      <c r="EU225" s="89"/>
      <c r="EV225" s="89"/>
      <c r="EW225" s="89"/>
      <c r="EX225" s="89"/>
      <c r="EY225" s="89"/>
      <c r="EZ225" s="89"/>
      <c r="FA225" s="89"/>
      <c r="FB225" s="89"/>
      <c r="FC225" s="89"/>
      <c r="FD225" s="89"/>
      <c r="FE225" s="89"/>
      <c r="FF225" s="89"/>
      <c r="FG225" s="89"/>
      <c r="FH225" s="89"/>
      <c r="FI225" s="89"/>
      <c r="FJ225" s="89"/>
      <c r="FK225" s="89"/>
      <c r="FL225" s="89"/>
      <c r="FM225" s="89"/>
      <c r="FN225" s="89"/>
      <c r="FO225" s="89"/>
      <c r="FP225" s="89"/>
      <c r="FQ225" s="89"/>
      <c r="FR225" s="89"/>
      <c r="FS225" s="89"/>
      <c r="FT225" s="89"/>
      <c r="FU225" s="89"/>
      <c r="FV225" s="89"/>
      <c r="FW225" s="89"/>
      <c r="FX225" s="89"/>
      <c r="FY225" s="89"/>
      <c r="FZ225" s="89"/>
      <c r="GA225" s="89"/>
      <c r="GB225" s="89"/>
      <c r="GC225" s="89"/>
      <c r="GD225" s="89"/>
      <c r="GE225" s="89"/>
      <c r="GF225" s="89"/>
      <c r="GG225" s="89"/>
      <c r="GH225" s="89"/>
      <c r="GI225" s="89"/>
      <c r="GJ225" s="89"/>
      <c r="GK225" s="89"/>
      <c r="GL225" s="89"/>
      <c r="GM225" s="89"/>
      <c r="GN225" s="89"/>
      <c r="GO225" s="89"/>
      <c r="GP225" s="89"/>
      <c r="GQ225" s="89"/>
      <c r="GR225" s="89"/>
      <c r="GS225" s="89"/>
      <c r="GT225" s="89"/>
      <c r="GU225" s="89"/>
      <c r="GV225" s="89"/>
      <c r="GW225" s="89"/>
      <c r="GX225" s="89"/>
      <c r="GY225" s="89"/>
      <c r="GZ225" s="89"/>
      <c r="HA225" s="89"/>
      <c r="HB225" s="89"/>
      <c r="HC225" s="89"/>
      <c r="HD225" s="89"/>
      <c r="HE225" s="89"/>
      <c r="HF225" s="89"/>
      <c r="HG225" s="89"/>
      <c r="HH225" s="89"/>
      <c r="HI225" s="89"/>
      <c r="HJ225" s="89"/>
      <c r="HK225" s="89"/>
      <c r="HL225" s="89"/>
      <c r="HM225" s="89"/>
      <c r="HN225" s="89"/>
      <c r="HO225" s="89"/>
      <c r="HP225" s="89"/>
      <c r="HQ225" s="89"/>
      <c r="HR225" s="89"/>
      <c r="HS225" s="89"/>
      <c r="HT225" s="89"/>
      <c r="HU225" s="89"/>
      <c r="HV225" s="89"/>
      <c r="HW225" s="89"/>
      <c r="HX225" s="89"/>
      <c r="HY225" s="89"/>
      <c r="HZ225" s="89"/>
      <c r="IA225" s="89"/>
      <c r="IB225" s="89"/>
      <c r="IC225" s="89"/>
      <c r="ID225" s="89"/>
      <c r="IE225" s="89"/>
      <c r="IF225" s="89"/>
      <c r="IG225" s="89"/>
      <c r="IH225" s="89"/>
      <c r="II225" s="89"/>
      <c r="IJ225" s="89"/>
      <c r="IK225" s="89"/>
      <c r="IL225" s="89"/>
      <c r="IM225" s="89"/>
      <c r="IN225" s="89"/>
      <c r="IO225" s="89"/>
      <c r="IP225" s="89"/>
      <c r="IQ225" s="89"/>
      <c r="IR225" s="89"/>
      <c r="IS225" s="89"/>
      <c r="IT225" s="89"/>
      <c r="IU225" s="89"/>
      <c r="IV225" s="89"/>
      <c r="IW225" s="21"/>
      <c r="IX225" s="21"/>
      <c r="IY225" s="21"/>
      <c r="IZ225" s="21"/>
      <c r="JA225" s="21"/>
    </row>
    <row r="226" ht="13.8" customHeight="1" spans="1:261" s="191" customFormat="1" x14ac:dyDescent="0.25">
      <c r="A226" s="89"/>
      <c r="B226" s="90"/>
      <c r="C226" s="91"/>
      <c r="D226" s="89"/>
      <c r="E226" s="92"/>
      <c r="F226" s="91"/>
      <c r="G226" s="91"/>
      <c r="H226" s="91"/>
      <c r="I226" s="91"/>
      <c r="J226" s="91"/>
      <c r="K226" s="91"/>
      <c r="L226" s="91"/>
      <c r="M226" s="92"/>
      <c r="N226" s="91"/>
      <c r="O226" s="92"/>
      <c r="P226" s="92"/>
      <c r="Q226" s="91"/>
      <c r="R226" s="91"/>
      <c r="S226" s="91"/>
      <c r="T226" s="91"/>
      <c r="U226" s="91"/>
      <c r="V226" s="91"/>
      <c r="W226" s="91"/>
      <c r="X226" s="91"/>
      <c r="Y226" s="93"/>
      <c r="Z226" s="91"/>
      <c r="AA226" s="91"/>
      <c r="AB226" s="91"/>
      <c r="AC226" s="91"/>
      <c r="AD226" s="94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  <c r="AO226" s="89"/>
      <c r="AP226" s="95"/>
      <c r="AQ226" s="95"/>
      <c r="AR226" s="95"/>
      <c r="AS226" s="89"/>
      <c r="AT226" s="89"/>
      <c r="AU226" s="89"/>
      <c r="AV226" s="89"/>
      <c r="AW226" s="89"/>
      <c r="AX226" s="89"/>
      <c r="AY226" s="89"/>
      <c r="AZ226" s="89"/>
      <c r="BA226" s="89"/>
      <c r="BB226" s="89"/>
      <c r="BC226" s="89"/>
      <c r="BD226" s="89"/>
      <c r="BE226" s="89"/>
      <c r="BF226" s="89"/>
      <c r="BG226" s="89"/>
      <c r="BH226" s="89"/>
      <c r="BI226" s="89"/>
      <c r="BJ226" s="89"/>
      <c r="BK226" s="89"/>
      <c r="BL226" s="89"/>
      <c r="BM226" s="89"/>
      <c r="BN226" s="89"/>
      <c r="BO226" s="89"/>
      <c r="BP226" s="89"/>
      <c r="BQ226" s="89"/>
      <c r="BR226" s="89"/>
      <c r="BS226" s="89"/>
      <c r="BT226" s="89"/>
      <c r="BU226" s="89"/>
      <c r="BV226" s="89"/>
      <c r="BW226" s="89"/>
      <c r="BX226" s="89"/>
      <c r="BY226" s="89"/>
      <c r="BZ226" s="89"/>
      <c r="CA226" s="89"/>
      <c r="CB226" s="89"/>
      <c r="CC226" s="89"/>
      <c r="CD226" s="89"/>
      <c r="CE226" s="89"/>
      <c r="CF226" s="89"/>
      <c r="CG226" s="89"/>
      <c r="CH226" s="89"/>
      <c r="CI226" s="89"/>
      <c r="CJ226" s="89"/>
      <c r="CK226" s="89"/>
      <c r="CL226" s="89"/>
      <c r="CM226" s="89"/>
      <c r="CN226" s="89"/>
      <c r="CO226" s="89"/>
      <c r="CP226" s="89"/>
      <c r="CQ226" s="89"/>
      <c r="CR226" s="89"/>
      <c r="CS226" s="89"/>
      <c r="CT226" s="89"/>
      <c r="CU226" s="89"/>
      <c r="CV226" s="89"/>
      <c r="CW226" s="89"/>
      <c r="CX226" s="89"/>
      <c r="CY226" s="89"/>
      <c r="CZ226" s="89"/>
      <c r="DA226" s="89"/>
      <c r="DB226" s="89"/>
      <c r="DC226" s="89"/>
      <c r="DD226" s="89"/>
      <c r="DE226" s="89"/>
      <c r="DF226" s="89"/>
      <c r="DG226" s="89"/>
      <c r="DH226" s="89"/>
      <c r="DI226" s="89"/>
      <c r="DJ226" s="89"/>
      <c r="DK226" s="89"/>
      <c r="DL226" s="89"/>
      <c r="DM226" s="89"/>
      <c r="DN226" s="89"/>
      <c r="DO226" s="89"/>
      <c r="DP226" s="89"/>
      <c r="DQ226" s="89"/>
      <c r="DR226" s="89"/>
      <c r="DS226" s="89"/>
      <c r="DT226" s="89"/>
      <c r="DU226" s="89"/>
      <c r="DV226" s="89"/>
      <c r="DW226" s="89"/>
      <c r="DX226" s="89"/>
      <c r="DY226" s="89"/>
      <c r="DZ226" s="89"/>
      <c r="EA226" s="89"/>
      <c r="EB226" s="89"/>
      <c r="EC226" s="89"/>
      <c r="ED226" s="89"/>
      <c r="EE226" s="89"/>
      <c r="EF226" s="89"/>
      <c r="EG226" s="89"/>
      <c r="EH226" s="89"/>
      <c r="EI226" s="89"/>
      <c r="EJ226" s="89"/>
      <c r="EK226" s="89"/>
      <c r="EL226" s="89"/>
      <c r="EM226" s="89"/>
      <c r="EN226" s="89"/>
      <c r="EO226" s="89"/>
      <c r="EP226" s="89"/>
      <c r="EQ226" s="89"/>
      <c r="ER226" s="89"/>
      <c r="ES226" s="89"/>
      <c r="ET226" s="89"/>
      <c r="EU226" s="89"/>
      <c r="EV226" s="89"/>
      <c r="EW226" s="89"/>
      <c r="EX226" s="89"/>
      <c r="EY226" s="89"/>
      <c r="EZ226" s="89"/>
      <c r="FA226" s="89"/>
      <c r="FB226" s="89"/>
      <c r="FC226" s="89"/>
      <c r="FD226" s="89"/>
      <c r="FE226" s="89"/>
      <c r="FF226" s="89"/>
      <c r="FG226" s="89"/>
      <c r="FH226" s="89"/>
      <c r="FI226" s="89"/>
      <c r="FJ226" s="89"/>
      <c r="FK226" s="89"/>
      <c r="FL226" s="89"/>
      <c r="FM226" s="89"/>
      <c r="FN226" s="89"/>
      <c r="FO226" s="89"/>
      <c r="FP226" s="89"/>
      <c r="FQ226" s="89"/>
      <c r="FR226" s="89"/>
      <c r="FS226" s="89"/>
      <c r="FT226" s="89"/>
      <c r="FU226" s="89"/>
      <c r="FV226" s="89"/>
      <c r="FW226" s="89"/>
      <c r="FX226" s="89"/>
      <c r="FY226" s="89"/>
      <c r="FZ226" s="89"/>
      <c r="GA226" s="89"/>
      <c r="GB226" s="89"/>
      <c r="GC226" s="89"/>
      <c r="GD226" s="89"/>
      <c r="GE226" s="89"/>
      <c r="GF226" s="89"/>
      <c r="GG226" s="89"/>
      <c r="GH226" s="89"/>
      <c r="GI226" s="89"/>
      <c r="GJ226" s="89"/>
      <c r="GK226" s="89"/>
      <c r="GL226" s="89"/>
      <c r="GM226" s="89"/>
      <c r="GN226" s="89"/>
      <c r="GO226" s="89"/>
      <c r="GP226" s="89"/>
      <c r="GQ226" s="89"/>
      <c r="GR226" s="89"/>
      <c r="GS226" s="89"/>
      <c r="GT226" s="89"/>
      <c r="GU226" s="89"/>
      <c r="GV226" s="89"/>
      <c r="GW226" s="89"/>
      <c r="GX226" s="89"/>
      <c r="GY226" s="89"/>
      <c r="GZ226" s="89"/>
      <c r="HA226" s="89"/>
      <c r="HB226" s="89"/>
      <c r="HC226" s="89"/>
      <c r="HD226" s="89"/>
      <c r="HE226" s="89"/>
      <c r="HF226" s="89"/>
      <c r="HG226" s="89"/>
      <c r="HH226" s="89"/>
      <c r="HI226" s="89"/>
      <c r="HJ226" s="89"/>
      <c r="HK226" s="89"/>
      <c r="HL226" s="89"/>
      <c r="HM226" s="89"/>
      <c r="HN226" s="89"/>
      <c r="HO226" s="89"/>
      <c r="HP226" s="89"/>
      <c r="HQ226" s="89"/>
      <c r="HR226" s="89"/>
      <c r="HS226" s="89"/>
      <c r="HT226" s="89"/>
      <c r="HU226" s="89"/>
      <c r="HV226" s="89"/>
      <c r="HW226" s="89"/>
      <c r="HX226" s="89"/>
      <c r="HY226" s="89"/>
      <c r="HZ226" s="89"/>
      <c r="IA226" s="89"/>
      <c r="IB226" s="89"/>
      <c r="IC226" s="89"/>
      <c r="ID226" s="89"/>
      <c r="IE226" s="89"/>
      <c r="IF226" s="89"/>
      <c r="IG226" s="89"/>
      <c r="IH226" s="89"/>
      <c r="II226" s="89"/>
      <c r="IJ226" s="89"/>
      <c r="IK226" s="89"/>
      <c r="IL226" s="89"/>
      <c r="IM226" s="89"/>
      <c r="IN226" s="89"/>
      <c r="IO226" s="89"/>
      <c r="IP226" s="89"/>
      <c r="IQ226" s="89"/>
      <c r="IR226" s="89"/>
      <c r="IS226" s="89"/>
      <c r="IT226" s="89"/>
      <c r="IU226" s="89"/>
      <c r="IV226" s="89"/>
      <c r="IW226" s="21"/>
      <c r="IX226" s="21"/>
      <c r="IY226" s="21"/>
      <c r="IZ226" s="21"/>
      <c r="JA226" s="21"/>
    </row>
    <row r="227" ht="13.8" customHeight="1" spans="1:261" s="191" customFormat="1" x14ac:dyDescent="0.25">
      <c r="A227" s="89"/>
      <c r="B227" s="90"/>
      <c r="C227" s="91"/>
      <c r="D227" s="89"/>
      <c r="E227" s="92"/>
      <c r="F227" s="91"/>
      <c r="G227" s="91"/>
      <c r="H227" s="91"/>
      <c r="I227" s="91"/>
      <c r="J227" s="91"/>
      <c r="K227" s="91"/>
      <c r="L227" s="91"/>
      <c r="M227" s="92"/>
      <c r="N227" s="91"/>
      <c r="O227" s="92"/>
      <c r="P227" s="92"/>
      <c r="Q227" s="91"/>
      <c r="R227" s="91"/>
      <c r="S227" s="91"/>
      <c r="T227" s="91"/>
      <c r="U227" s="91"/>
      <c r="V227" s="91"/>
      <c r="W227" s="91"/>
      <c r="X227" s="91"/>
      <c r="Y227" s="93"/>
      <c r="Z227" s="91"/>
      <c r="AA227" s="91"/>
      <c r="AB227" s="91"/>
      <c r="AC227" s="91"/>
      <c r="AD227" s="94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  <c r="AO227" s="89"/>
      <c r="AP227" s="95"/>
      <c r="AQ227" s="95"/>
      <c r="AR227" s="95"/>
      <c r="AS227" s="89"/>
      <c r="AT227" s="89"/>
      <c r="AU227" s="89"/>
      <c r="AV227" s="89"/>
      <c r="AW227" s="89"/>
      <c r="AX227" s="89"/>
      <c r="AY227" s="89"/>
      <c r="AZ227" s="89"/>
      <c r="BA227" s="89"/>
      <c r="BB227" s="89"/>
      <c r="BC227" s="89"/>
      <c r="BD227" s="89"/>
      <c r="BE227" s="89"/>
      <c r="BF227" s="89"/>
      <c r="BG227" s="89"/>
      <c r="BH227" s="89"/>
      <c r="BI227" s="89"/>
      <c r="BJ227" s="89"/>
      <c r="BK227" s="89"/>
      <c r="BL227" s="89"/>
      <c r="BM227" s="89"/>
      <c r="BN227" s="89"/>
      <c r="BO227" s="89"/>
      <c r="BP227" s="89"/>
      <c r="BQ227" s="89"/>
      <c r="BR227" s="89"/>
      <c r="BS227" s="89"/>
      <c r="BT227" s="89"/>
      <c r="BU227" s="89"/>
      <c r="BV227" s="89"/>
      <c r="BW227" s="89"/>
      <c r="BX227" s="89"/>
      <c r="BY227" s="89"/>
      <c r="BZ227" s="89"/>
      <c r="CA227" s="89"/>
      <c r="CB227" s="89"/>
      <c r="CC227" s="89"/>
      <c r="CD227" s="89"/>
      <c r="CE227" s="89"/>
      <c r="CF227" s="89"/>
      <c r="CG227" s="89"/>
      <c r="CH227" s="89"/>
      <c r="CI227" s="89"/>
      <c r="CJ227" s="89"/>
      <c r="CK227" s="89"/>
      <c r="CL227" s="89"/>
      <c r="CM227" s="89"/>
      <c r="CN227" s="89"/>
      <c r="CO227" s="89"/>
      <c r="CP227" s="89"/>
      <c r="CQ227" s="89"/>
      <c r="CR227" s="89"/>
      <c r="CS227" s="89"/>
      <c r="CT227" s="89"/>
      <c r="CU227" s="89"/>
      <c r="CV227" s="89"/>
      <c r="CW227" s="89"/>
      <c r="CX227" s="89"/>
      <c r="CY227" s="89"/>
      <c r="CZ227" s="89"/>
      <c r="DA227" s="89"/>
      <c r="DB227" s="89"/>
      <c r="DC227" s="89"/>
      <c r="DD227" s="89"/>
      <c r="DE227" s="89"/>
      <c r="DF227" s="89"/>
      <c r="DG227" s="89"/>
      <c r="DH227" s="89"/>
      <c r="DI227" s="89"/>
      <c r="DJ227" s="89"/>
      <c r="DK227" s="89"/>
      <c r="DL227" s="89"/>
      <c r="DM227" s="89"/>
      <c r="DN227" s="89"/>
      <c r="DO227" s="89"/>
      <c r="DP227" s="89"/>
      <c r="DQ227" s="89"/>
      <c r="DR227" s="89"/>
      <c r="DS227" s="89"/>
      <c r="DT227" s="89"/>
      <c r="DU227" s="89"/>
      <c r="DV227" s="89"/>
      <c r="DW227" s="89"/>
      <c r="DX227" s="89"/>
      <c r="DY227" s="89"/>
      <c r="DZ227" s="89"/>
      <c r="EA227" s="89"/>
      <c r="EB227" s="89"/>
      <c r="EC227" s="89"/>
      <c r="ED227" s="89"/>
      <c r="EE227" s="89"/>
      <c r="EF227" s="89"/>
      <c r="EG227" s="89"/>
      <c r="EH227" s="89"/>
      <c r="EI227" s="89"/>
      <c r="EJ227" s="89"/>
      <c r="EK227" s="89"/>
      <c r="EL227" s="89"/>
      <c r="EM227" s="89"/>
      <c r="EN227" s="89"/>
      <c r="EO227" s="89"/>
      <c r="EP227" s="89"/>
      <c r="EQ227" s="89"/>
      <c r="ER227" s="89"/>
      <c r="ES227" s="89"/>
      <c r="ET227" s="89"/>
      <c r="EU227" s="89"/>
      <c r="EV227" s="89"/>
      <c r="EW227" s="89"/>
      <c r="EX227" s="89"/>
      <c r="EY227" s="89"/>
      <c r="EZ227" s="89"/>
      <c r="FA227" s="89"/>
      <c r="FB227" s="89"/>
      <c r="FC227" s="89"/>
      <c r="FD227" s="89"/>
      <c r="FE227" s="89"/>
      <c r="FF227" s="89"/>
      <c r="FG227" s="89"/>
      <c r="FH227" s="89"/>
      <c r="FI227" s="89"/>
      <c r="FJ227" s="89"/>
      <c r="FK227" s="89"/>
      <c r="FL227" s="89"/>
      <c r="FM227" s="89"/>
      <c r="FN227" s="89"/>
      <c r="FO227" s="89"/>
      <c r="FP227" s="89"/>
      <c r="FQ227" s="89"/>
      <c r="FR227" s="89"/>
      <c r="FS227" s="89"/>
      <c r="FT227" s="89"/>
      <c r="FU227" s="89"/>
      <c r="FV227" s="89"/>
      <c r="FW227" s="89"/>
      <c r="FX227" s="89"/>
      <c r="FY227" s="89"/>
      <c r="FZ227" s="89"/>
      <c r="GA227" s="89"/>
      <c r="GB227" s="89"/>
      <c r="GC227" s="89"/>
      <c r="GD227" s="89"/>
      <c r="GE227" s="89"/>
      <c r="GF227" s="89"/>
      <c r="GG227" s="89"/>
      <c r="GH227" s="89"/>
      <c r="GI227" s="89"/>
      <c r="GJ227" s="89"/>
      <c r="GK227" s="89"/>
      <c r="GL227" s="89"/>
      <c r="GM227" s="89"/>
      <c r="GN227" s="89"/>
      <c r="GO227" s="89"/>
      <c r="GP227" s="89"/>
      <c r="GQ227" s="89"/>
      <c r="GR227" s="89"/>
      <c r="GS227" s="89"/>
      <c r="GT227" s="89"/>
      <c r="GU227" s="89"/>
      <c r="GV227" s="89"/>
      <c r="GW227" s="89"/>
      <c r="GX227" s="89"/>
      <c r="GY227" s="89"/>
      <c r="GZ227" s="89"/>
      <c r="HA227" s="89"/>
      <c r="HB227" s="89"/>
      <c r="HC227" s="89"/>
      <c r="HD227" s="89"/>
      <c r="HE227" s="89"/>
      <c r="HF227" s="89"/>
      <c r="HG227" s="89"/>
      <c r="HH227" s="89"/>
      <c r="HI227" s="89"/>
      <c r="HJ227" s="89"/>
      <c r="HK227" s="89"/>
      <c r="HL227" s="89"/>
      <c r="HM227" s="89"/>
      <c r="HN227" s="89"/>
      <c r="HO227" s="89"/>
      <c r="HP227" s="89"/>
      <c r="HQ227" s="89"/>
      <c r="HR227" s="89"/>
      <c r="HS227" s="89"/>
      <c r="HT227" s="89"/>
      <c r="HU227" s="89"/>
      <c r="HV227" s="89"/>
      <c r="HW227" s="89"/>
      <c r="HX227" s="89"/>
      <c r="HY227" s="89"/>
      <c r="HZ227" s="89"/>
      <c r="IA227" s="89"/>
      <c r="IB227" s="89"/>
      <c r="IC227" s="89"/>
      <c r="ID227" s="89"/>
      <c r="IE227" s="89"/>
      <c r="IF227" s="89"/>
      <c r="IG227" s="89"/>
      <c r="IH227" s="89"/>
      <c r="II227" s="89"/>
      <c r="IJ227" s="89"/>
      <c r="IK227" s="89"/>
      <c r="IL227" s="89"/>
      <c r="IM227" s="89"/>
      <c r="IN227" s="89"/>
      <c r="IO227" s="89"/>
      <c r="IP227" s="89"/>
      <c r="IQ227" s="89"/>
      <c r="IR227" s="89"/>
      <c r="IS227" s="89"/>
      <c r="IT227" s="89"/>
      <c r="IU227" s="89"/>
      <c r="IV227" s="89"/>
      <c r="IW227" s="21"/>
      <c r="IX227" s="21"/>
      <c r="IY227" s="21"/>
      <c r="IZ227" s="21"/>
      <c r="JA227" s="21"/>
    </row>
    <row r="228" ht="13.8" customHeight="1" spans="1:261" s="191" customFormat="1" x14ac:dyDescent="0.25">
      <c r="A228" s="89"/>
      <c r="B228" s="90"/>
      <c r="C228" s="91"/>
      <c r="D228" s="89"/>
      <c r="E228" s="92"/>
      <c r="F228" s="91"/>
      <c r="G228" s="91"/>
      <c r="H228" s="91"/>
      <c r="I228" s="91"/>
      <c r="J228" s="91"/>
      <c r="K228" s="91"/>
      <c r="L228" s="91"/>
      <c r="M228" s="92"/>
      <c r="N228" s="91"/>
      <c r="O228" s="92"/>
      <c r="P228" s="92"/>
      <c r="Q228" s="91"/>
      <c r="R228" s="91"/>
      <c r="S228" s="91"/>
      <c r="T228" s="91"/>
      <c r="U228" s="91"/>
      <c r="V228" s="91"/>
      <c r="W228" s="91"/>
      <c r="X228" s="91"/>
      <c r="Y228" s="93"/>
      <c r="Z228" s="91"/>
      <c r="AA228" s="91"/>
      <c r="AB228" s="91"/>
      <c r="AC228" s="91"/>
      <c r="AD228" s="94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  <c r="AO228" s="89"/>
      <c r="AP228" s="95"/>
      <c r="AQ228" s="95"/>
      <c r="AR228" s="95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/>
      <c r="BQ228" s="89"/>
      <c r="BR228" s="89"/>
      <c r="BS228" s="89"/>
      <c r="BT228" s="89"/>
      <c r="BU228" s="89"/>
      <c r="BV228" s="89"/>
      <c r="BW228" s="89"/>
      <c r="BX228" s="89"/>
      <c r="BY228" s="89"/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89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89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89"/>
      <c r="EB228" s="89"/>
      <c r="EC228" s="89"/>
      <c r="ED228" s="89"/>
      <c r="EE228" s="89"/>
      <c r="EF228" s="89"/>
      <c r="EG228" s="89"/>
      <c r="EH228" s="89"/>
      <c r="EI228" s="89"/>
      <c r="EJ228" s="89"/>
      <c r="EK228" s="89"/>
      <c r="EL228" s="89"/>
      <c r="EM228" s="89"/>
      <c r="EN228" s="89"/>
      <c r="EO228" s="89"/>
      <c r="EP228" s="89"/>
      <c r="EQ228" s="89"/>
      <c r="ER228" s="89"/>
      <c r="ES228" s="89"/>
      <c r="ET228" s="89"/>
      <c r="EU228" s="89"/>
      <c r="EV228" s="89"/>
      <c r="EW228" s="89"/>
      <c r="EX228" s="89"/>
      <c r="EY228" s="89"/>
      <c r="EZ228" s="89"/>
      <c r="FA228" s="89"/>
      <c r="FB228" s="89"/>
      <c r="FC228" s="89"/>
      <c r="FD228" s="89"/>
      <c r="FE228" s="89"/>
      <c r="FF228" s="89"/>
      <c r="FG228" s="89"/>
      <c r="FH228" s="89"/>
      <c r="FI228" s="89"/>
      <c r="FJ228" s="89"/>
      <c r="FK228" s="89"/>
      <c r="FL228" s="89"/>
      <c r="FM228" s="89"/>
      <c r="FN228" s="89"/>
      <c r="FO228" s="89"/>
      <c r="FP228" s="89"/>
      <c r="FQ228" s="89"/>
      <c r="FR228" s="89"/>
      <c r="FS228" s="89"/>
      <c r="FT228" s="89"/>
      <c r="FU228" s="89"/>
      <c r="FV228" s="89"/>
      <c r="FW228" s="89"/>
      <c r="FX228" s="89"/>
      <c r="FY228" s="89"/>
      <c r="FZ228" s="89"/>
      <c r="GA228" s="89"/>
      <c r="GB228" s="89"/>
      <c r="GC228" s="89"/>
      <c r="GD228" s="89"/>
      <c r="GE228" s="89"/>
      <c r="GF228" s="89"/>
      <c r="GG228" s="89"/>
      <c r="GH228" s="89"/>
      <c r="GI228" s="89"/>
      <c r="GJ228" s="89"/>
      <c r="GK228" s="89"/>
      <c r="GL228" s="89"/>
      <c r="GM228" s="89"/>
      <c r="GN228" s="89"/>
      <c r="GO228" s="89"/>
      <c r="GP228" s="89"/>
      <c r="GQ228" s="89"/>
      <c r="GR228" s="89"/>
      <c r="GS228" s="89"/>
      <c r="GT228" s="89"/>
      <c r="GU228" s="89"/>
      <c r="GV228" s="89"/>
      <c r="GW228" s="89"/>
      <c r="GX228" s="89"/>
      <c r="GY228" s="89"/>
      <c r="GZ228" s="89"/>
      <c r="HA228" s="89"/>
      <c r="HB228" s="89"/>
      <c r="HC228" s="89"/>
      <c r="HD228" s="89"/>
      <c r="HE228" s="89"/>
      <c r="HF228" s="89"/>
      <c r="HG228" s="89"/>
      <c r="HH228" s="89"/>
      <c r="HI228" s="89"/>
      <c r="HJ228" s="89"/>
      <c r="HK228" s="89"/>
      <c r="HL228" s="89"/>
      <c r="HM228" s="89"/>
      <c r="HN228" s="89"/>
      <c r="HO228" s="89"/>
      <c r="HP228" s="89"/>
      <c r="HQ228" s="89"/>
      <c r="HR228" s="89"/>
      <c r="HS228" s="89"/>
      <c r="HT228" s="89"/>
      <c r="HU228" s="89"/>
      <c r="HV228" s="89"/>
      <c r="HW228" s="89"/>
      <c r="HX228" s="89"/>
      <c r="HY228" s="89"/>
      <c r="HZ228" s="89"/>
      <c r="IA228" s="89"/>
      <c r="IB228" s="89"/>
      <c r="IC228" s="89"/>
      <c r="ID228" s="89"/>
      <c r="IE228" s="89"/>
      <c r="IF228" s="89"/>
      <c r="IG228" s="89"/>
      <c r="IH228" s="89"/>
      <c r="II228" s="89"/>
      <c r="IJ228" s="89"/>
      <c r="IK228" s="89"/>
      <c r="IL228" s="89"/>
      <c r="IM228" s="89"/>
      <c r="IN228" s="89"/>
      <c r="IO228" s="89"/>
      <c r="IP228" s="89"/>
      <c r="IQ228" s="89"/>
      <c r="IR228" s="89"/>
      <c r="IS228" s="89"/>
      <c r="IT228" s="89"/>
      <c r="IU228" s="89"/>
      <c r="IV228" s="89"/>
      <c r="IW228" s="21"/>
      <c r="IX228" s="21"/>
      <c r="IY228" s="21"/>
      <c r="IZ228" s="21"/>
      <c r="JA228" s="21"/>
    </row>
    <row r="229" ht="13.8" customHeight="1" spans="1:261" s="191" customFormat="1" x14ac:dyDescent="0.25">
      <c r="A229" s="89"/>
      <c r="B229" s="90"/>
      <c r="C229" s="91"/>
      <c r="D229" s="89"/>
      <c r="E229" s="92"/>
      <c r="F229" s="91"/>
      <c r="G229" s="91"/>
      <c r="H229" s="91"/>
      <c r="I229" s="91"/>
      <c r="J229" s="91"/>
      <c r="K229" s="91"/>
      <c r="L229" s="91"/>
      <c r="M229" s="92"/>
      <c r="N229" s="91"/>
      <c r="O229" s="92"/>
      <c r="P229" s="92"/>
      <c r="Q229" s="91"/>
      <c r="R229" s="91"/>
      <c r="S229" s="91"/>
      <c r="T229" s="91"/>
      <c r="U229" s="91"/>
      <c r="V229" s="91"/>
      <c r="W229" s="91"/>
      <c r="X229" s="91"/>
      <c r="Y229" s="93"/>
      <c r="Z229" s="91"/>
      <c r="AA229" s="91"/>
      <c r="AB229" s="91"/>
      <c r="AC229" s="91"/>
      <c r="AD229" s="94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95"/>
      <c r="AQ229" s="95"/>
      <c r="AR229" s="95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8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89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89"/>
      <c r="EB229" s="89"/>
      <c r="EC229" s="89"/>
      <c r="ED229" s="89"/>
      <c r="EE229" s="89"/>
      <c r="EF229" s="89"/>
      <c r="EG229" s="89"/>
      <c r="EH229" s="89"/>
      <c r="EI229" s="89"/>
      <c r="EJ229" s="89"/>
      <c r="EK229" s="89"/>
      <c r="EL229" s="89"/>
      <c r="EM229" s="89"/>
      <c r="EN229" s="89"/>
      <c r="EO229" s="89"/>
      <c r="EP229" s="89"/>
      <c r="EQ229" s="89"/>
      <c r="ER229" s="89"/>
      <c r="ES229" s="89"/>
      <c r="ET229" s="89"/>
      <c r="EU229" s="89"/>
      <c r="EV229" s="89"/>
      <c r="EW229" s="89"/>
      <c r="EX229" s="89"/>
      <c r="EY229" s="89"/>
      <c r="EZ229" s="89"/>
      <c r="FA229" s="89"/>
      <c r="FB229" s="89"/>
      <c r="FC229" s="89"/>
      <c r="FD229" s="89"/>
      <c r="FE229" s="89"/>
      <c r="FF229" s="89"/>
      <c r="FG229" s="89"/>
      <c r="FH229" s="89"/>
      <c r="FI229" s="89"/>
      <c r="FJ229" s="89"/>
      <c r="FK229" s="89"/>
      <c r="FL229" s="89"/>
      <c r="FM229" s="89"/>
      <c r="FN229" s="89"/>
      <c r="FO229" s="89"/>
      <c r="FP229" s="89"/>
      <c r="FQ229" s="89"/>
      <c r="FR229" s="89"/>
      <c r="FS229" s="89"/>
      <c r="FT229" s="89"/>
      <c r="FU229" s="89"/>
      <c r="FV229" s="89"/>
      <c r="FW229" s="89"/>
      <c r="FX229" s="89"/>
      <c r="FY229" s="89"/>
      <c r="FZ229" s="89"/>
      <c r="GA229" s="89"/>
      <c r="GB229" s="89"/>
      <c r="GC229" s="89"/>
      <c r="GD229" s="89"/>
      <c r="GE229" s="89"/>
      <c r="GF229" s="89"/>
      <c r="GG229" s="89"/>
      <c r="GH229" s="89"/>
      <c r="GI229" s="89"/>
      <c r="GJ229" s="89"/>
      <c r="GK229" s="89"/>
      <c r="GL229" s="89"/>
      <c r="GM229" s="89"/>
      <c r="GN229" s="89"/>
      <c r="GO229" s="89"/>
      <c r="GP229" s="89"/>
      <c r="GQ229" s="89"/>
      <c r="GR229" s="89"/>
      <c r="GS229" s="89"/>
      <c r="GT229" s="89"/>
      <c r="GU229" s="89"/>
      <c r="GV229" s="89"/>
      <c r="GW229" s="89"/>
      <c r="GX229" s="89"/>
      <c r="GY229" s="89"/>
      <c r="GZ229" s="89"/>
      <c r="HA229" s="89"/>
      <c r="HB229" s="89"/>
      <c r="HC229" s="89"/>
      <c r="HD229" s="89"/>
      <c r="HE229" s="89"/>
      <c r="HF229" s="89"/>
      <c r="HG229" s="89"/>
      <c r="HH229" s="89"/>
      <c r="HI229" s="89"/>
      <c r="HJ229" s="89"/>
      <c r="HK229" s="89"/>
      <c r="HL229" s="89"/>
      <c r="HM229" s="89"/>
      <c r="HN229" s="89"/>
      <c r="HO229" s="89"/>
      <c r="HP229" s="89"/>
      <c r="HQ229" s="89"/>
      <c r="HR229" s="89"/>
      <c r="HS229" s="89"/>
      <c r="HT229" s="89"/>
      <c r="HU229" s="89"/>
      <c r="HV229" s="89"/>
      <c r="HW229" s="89"/>
      <c r="HX229" s="89"/>
      <c r="HY229" s="89"/>
      <c r="HZ229" s="89"/>
      <c r="IA229" s="89"/>
      <c r="IB229" s="89"/>
      <c r="IC229" s="89"/>
      <c r="ID229" s="89"/>
      <c r="IE229" s="89"/>
      <c r="IF229" s="89"/>
      <c r="IG229" s="89"/>
      <c r="IH229" s="89"/>
      <c r="II229" s="89"/>
      <c r="IJ229" s="89"/>
      <c r="IK229" s="89"/>
      <c r="IL229" s="89"/>
      <c r="IM229" s="89"/>
      <c r="IN229" s="89"/>
      <c r="IO229" s="89"/>
      <c r="IP229" s="89"/>
      <c r="IQ229" s="89"/>
      <c r="IR229" s="89"/>
      <c r="IS229" s="89"/>
      <c r="IT229" s="89"/>
      <c r="IU229" s="89"/>
      <c r="IV229" s="89"/>
      <c r="IW229" s="21"/>
      <c r="IX229" s="21"/>
      <c r="IY229" s="21"/>
      <c r="IZ229" s="21"/>
      <c r="JA229" s="21"/>
    </row>
    <row r="230" ht="13.8" customHeight="1" spans="1:261" s="191" customFormat="1" x14ac:dyDescent="0.25">
      <c r="A230" s="89"/>
      <c r="B230" s="90"/>
      <c r="C230" s="91"/>
      <c r="D230" s="89"/>
      <c r="E230" s="92"/>
      <c r="F230" s="91"/>
      <c r="G230" s="91"/>
      <c r="H230" s="91"/>
      <c r="I230" s="91"/>
      <c r="J230" s="91"/>
      <c r="K230" s="91"/>
      <c r="L230" s="91"/>
      <c r="M230" s="92"/>
      <c r="N230" s="91"/>
      <c r="O230" s="92"/>
      <c r="P230" s="92"/>
      <c r="Q230" s="91"/>
      <c r="R230" s="91"/>
      <c r="S230" s="91"/>
      <c r="T230" s="91"/>
      <c r="U230" s="91"/>
      <c r="V230" s="91"/>
      <c r="W230" s="91"/>
      <c r="X230" s="91"/>
      <c r="Y230" s="93"/>
      <c r="Z230" s="91"/>
      <c r="AA230" s="91"/>
      <c r="AB230" s="91"/>
      <c r="AC230" s="91"/>
      <c r="AD230" s="94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  <c r="AO230" s="89"/>
      <c r="AP230" s="95"/>
      <c r="AQ230" s="95"/>
      <c r="AR230" s="95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/>
      <c r="BQ230" s="89"/>
      <c r="BR230" s="89"/>
      <c r="BS230" s="89"/>
      <c r="BT230" s="89"/>
      <c r="BU230" s="89"/>
      <c r="BV230" s="89"/>
      <c r="BW230" s="89"/>
      <c r="BX230" s="89"/>
      <c r="BY230" s="89"/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8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89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89"/>
      <c r="EB230" s="89"/>
      <c r="EC230" s="89"/>
      <c r="ED230" s="89"/>
      <c r="EE230" s="89"/>
      <c r="EF230" s="89"/>
      <c r="EG230" s="89"/>
      <c r="EH230" s="89"/>
      <c r="EI230" s="89"/>
      <c r="EJ230" s="89"/>
      <c r="EK230" s="89"/>
      <c r="EL230" s="89"/>
      <c r="EM230" s="89"/>
      <c r="EN230" s="89"/>
      <c r="EO230" s="89"/>
      <c r="EP230" s="89"/>
      <c r="EQ230" s="89"/>
      <c r="ER230" s="89"/>
      <c r="ES230" s="89"/>
      <c r="ET230" s="89"/>
      <c r="EU230" s="89"/>
      <c r="EV230" s="89"/>
      <c r="EW230" s="89"/>
      <c r="EX230" s="89"/>
      <c r="EY230" s="89"/>
      <c r="EZ230" s="89"/>
      <c r="FA230" s="89"/>
      <c r="FB230" s="89"/>
      <c r="FC230" s="89"/>
      <c r="FD230" s="89"/>
      <c r="FE230" s="89"/>
      <c r="FF230" s="89"/>
      <c r="FG230" s="89"/>
      <c r="FH230" s="89"/>
      <c r="FI230" s="89"/>
      <c r="FJ230" s="89"/>
      <c r="FK230" s="89"/>
      <c r="FL230" s="89"/>
      <c r="FM230" s="89"/>
      <c r="FN230" s="89"/>
      <c r="FO230" s="89"/>
      <c r="FP230" s="89"/>
      <c r="FQ230" s="89"/>
      <c r="FR230" s="89"/>
      <c r="FS230" s="89"/>
      <c r="FT230" s="89"/>
      <c r="FU230" s="89"/>
      <c r="FV230" s="89"/>
      <c r="FW230" s="89"/>
      <c r="FX230" s="89"/>
      <c r="FY230" s="89"/>
      <c r="FZ230" s="89"/>
      <c r="GA230" s="89"/>
      <c r="GB230" s="89"/>
      <c r="GC230" s="89"/>
      <c r="GD230" s="89"/>
      <c r="GE230" s="89"/>
      <c r="GF230" s="89"/>
      <c r="GG230" s="89"/>
      <c r="GH230" s="89"/>
      <c r="GI230" s="89"/>
      <c r="GJ230" s="89"/>
      <c r="GK230" s="89"/>
      <c r="GL230" s="89"/>
      <c r="GM230" s="89"/>
      <c r="GN230" s="89"/>
      <c r="GO230" s="89"/>
      <c r="GP230" s="89"/>
      <c r="GQ230" s="89"/>
      <c r="GR230" s="89"/>
      <c r="GS230" s="89"/>
      <c r="GT230" s="89"/>
      <c r="GU230" s="89"/>
      <c r="GV230" s="89"/>
      <c r="GW230" s="89"/>
      <c r="GX230" s="89"/>
      <c r="GY230" s="89"/>
      <c r="GZ230" s="89"/>
      <c r="HA230" s="89"/>
      <c r="HB230" s="89"/>
      <c r="HC230" s="89"/>
      <c r="HD230" s="89"/>
      <c r="HE230" s="89"/>
      <c r="HF230" s="89"/>
      <c r="HG230" s="89"/>
      <c r="HH230" s="89"/>
      <c r="HI230" s="89"/>
      <c r="HJ230" s="89"/>
      <c r="HK230" s="89"/>
      <c r="HL230" s="89"/>
      <c r="HM230" s="89"/>
      <c r="HN230" s="89"/>
      <c r="HO230" s="89"/>
      <c r="HP230" s="89"/>
      <c r="HQ230" s="89"/>
      <c r="HR230" s="89"/>
      <c r="HS230" s="89"/>
      <c r="HT230" s="89"/>
      <c r="HU230" s="89"/>
      <c r="HV230" s="89"/>
      <c r="HW230" s="89"/>
      <c r="HX230" s="89"/>
      <c r="HY230" s="89"/>
      <c r="HZ230" s="89"/>
      <c r="IA230" s="89"/>
      <c r="IB230" s="89"/>
      <c r="IC230" s="89"/>
      <c r="ID230" s="89"/>
      <c r="IE230" s="89"/>
      <c r="IF230" s="89"/>
      <c r="IG230" s="89"/>
      <c r="IH230" s="89"/>
      <c r="II230" s="89"/>
      <c r="IJ230" s="89"/>
      <c r="IK230" s="89"/>
      <c r="IL230" s="89"/>
      <c r="IM230" s="89"/>
      <c r="IN230" s="89"/>
      <c r="IO230" s="89"/>
      <c r="IP230" s="89"/>
      <c r="IQ230" s="89"/>
      <c r="IR230" s="89"/>
      <c r="IS230" s="89"/>
      <c r="IT230" s="89"/>
      <c r="IU230" s="89"/>
      <c r="IV230" s="89"/>
      <c r="IW230" s="21"/>
      <c r="IX230" s="21"/>
      <c r="IY230" s="21"/>
      <c r="IZ230" s="21"/>
      <c r="JA230" s="21"/>
    </row>
    <row r="231" ht="13.8" customHeight="1" spans="1:261" s="191" customFormat="1" x14ac:dyDescent="0.25">
      <c r="A231" s="89"/>
      <c r="B231" s="90"/>
      <c r="C231" s="91"/>
      <c r="D231" s="89"/>
      <c r="E231" s="92"/>
      <c r="F231" s="91"/>
      <c r="G231" s="91"/>
      <c r="H231" s="91"/>
      <c r="I231" s="91"/>
      <c r="J231" s="91"/>
      <c r="K231" s="91"/>
      <c r="L231" s="91"/>
      <c r="M231" s="92"/>
      <c r="N231" s="91"/>
      <c r="O231" s="92"/>
      <c r="P231" s="92"/>
      <c r="Q231" s="91"/>
      <c r="R231" s="91"/>
      <c r="S231" s="91"/>
      <c r="T231" s="91"/>
      <c r="U231" s="91"/>
      <c r="V231" s="91"/>
      <c r="W231" s="91"/>
      <c r="X231" s="91"/>
      <c r="Y231" s="93"/>
      <c r="Z231" s="91"/>
      <c r="AA231" s="91"/>
      <c r="AB231" s="91"/>
      <c r="AC231" s="91"/>
      <c r="AD231" s="94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  <c r="AO231" s="89"/>
      <c r="AP231" s="95"/>
      <c r="AQ231" s="95"/>
      <c r="AR231" s="95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/>
      <c r="BQ231" s="89"/>
      <c r="BR231" s="89"/>
      <c r="BS231" s="89"/>
      <c r="BT231" s="89"/>
      <c r="BU231" s="89"/>
      <c r="BV231" s="89"/>
      <c r="BW231" s="89"/>
      <c r="BX231" s="89"/>
      <c r="BY231" s="89"/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8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89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89"/>
      <c r="EB231" s="89"/>
      <c r="EC231" s="89"/>
      <c r="ED231" s="89"/>
      <c r="EE231" s="89"/>
      <c r="EF231" s="89"/>
      <c r="EG231" s="89"/>
      <c r="EH231" s="89"/>
      <c r="EI231" s="89"/>
      <c r="EJ231" s="89"/>
      <c r="EK231" s="89"/>
      <c r="EL231" s="89"/>
      <c r="EM231" s="89"/>
      <c r="EN231" s="89"/>
      <c r="EO231" s="89"/>
      <c r="EP231" s="89"/>
      <c r="EQ231" s="89"/>
      <c r="ER231" s="89"/>
      <c r="ES231" s="89"/>
      <c r="ET231" s="89"/>
      <c r="EU231" s="89"/>
      <c r="EV231" s="89"/>
      <c r="EW231" s="89"/>
      <c r="EX231" s="89"/>
      <c r="EY231" s="89"/>
      <c r="EZ231" s="89"/>
      <c r="FA231" s="89"/>
      <c r="FB231" s="89"/>
      <c r="FC231" s="89"/>
      <c r="FD231" s="89"/>
      <c r="FE231" s="89"/>
      <c r="FF231" s="89"/>
      <c r="FG231" s="89"/>
      <c r="FH231" s="89"/>
      <c r="FI231" s="89"/>
      <c r="FJ231" s="89"/>
      <c r="FK231" s="89"/>
      <c r="FL231" s="89"/>
      <c r="FM231" s="89"/>
      <c r="FN231" s="89"/>
      <c r="FO231" s="89"/>
      <c r="FP231" s="89"/>
      <c r="FQ231" s="89"/>
      <c r="FR231" s="89"/>
      <c r="FS231" s="89"/>
      <c r="FT231" s="89"/>
      <c r="FU231" s="89"/>
      <c r="FV231" s="89"/>
      <c r="FW231" s="89"/>
      <c r="FX231" s="89"/>
      <c r="FY231" s="89"/>
      <c r="FZ231" s="89"/>
      <c r="GA231" s="89"/>
      <c r="GB231" s="89"/>
      <c r="GC231" s="89"/>
      <c r="GD231" s="89"/>
      <c r="GE231" s="89"/>
      <c r="GF231" s="89"/>
      <c r="GG231" s="89"/>
      <c r="GH231" s="89"/>
      <c r="GI231" s="89"/>
      <c r="GJ231" s="89"/>
      <c r="GK231" s="89"/>
      <c r="GL231" s="89"/>
      <c r="GM231" s="89"/>
      <c r="GN231" s="89"/>
      <c r="GO231" s="89"/>
      <c r="GP231" s="89"/>
      <c r="GQ231" s="89"/>
      <c r="GR231" s="89"/>
      <c r="GS231" s="89"/>
      <c r="GT231" s="89"/>
      <c r="GU231" s="89"/>
      <c r="GV231" s="89"/>
      <c r="GW231" s="89"/>
      <c r="GX231" s="89"/>
      <c r="GY231" s="89"/>
      <c r="GZ231" s="89"/>
      <c r="HA231" s="89"/>
      <c r="HB231" s="89"/>
      <c r="HC231" s="89"/>
      <c r="HD231" s="89"/>
      <c r="HE231" s="89"/>
      <c r="HF231" s="89"/>
      <c r="HG231" s="89"/>
      <c r="HH231" s="89"/>
      <c r="HI231" s="89"/>
      <c r="HJ231" s="89"/>
      <c r="HK231" s="89"/>
      <c r="HL231" s="89"/>
      <c r="HM231" s="89"/>
      <c r="HN231" s="89"/>
      <c r="HO231" s="89"/>
      <c r="HP231" s="89"/>
      <c r="HQ231" s="89"/>
      <c r="HR231" s="89"/>
      <c r="HS231" s="89"/>
      <c r="HT231" s="89"/>
      <c r="HU231" s="89"/>
      <c r="HV231" s="89"/>
      <c r="HW231" s="89"/>
      <c r="HX231" s="89"/>
      <c r="HY231" s="89"/>
      <c r="HZ231" s="89"/>
      <c r="IA231" s="89"/>
      <c r="IB231" s="89"/>
      <c r="IC231" s="89"/>
      <c r="ID231" s="89"/>
      <c r="IE231" s="89"/>
      <c r="IF231" s="89"/>
      <c r="IG231" s="89"/>
      <c r="IH231" s="89"/>
      <c r="II231" s="89"/>
      <c r="IJ231" s="89"/>
      <c r="IK231" s="89"/>
      <c r="IL231" s="89"/>
      <c r="IM231" s="89"/>
      <c r="IN231" s="89"/>
      <c r="IO231" s="89"/>
      <c r="IP231" s="89"/>
      <c r="IQ231" s="89"/>
      <c r="IR231" s="89"/>
      <c r="IS231" s="89"/>
      <c r="IT231" s="89"/>
      <c r="IU231" s="89"/>
      <c r="IV231" s="89"/>
      <c r="IW231" s="21"/>
      <c r="IX231" s="21"/>
      <c r="IY231" s="21"/>
      <c r="IZ231" s="21"/>
      <c r="JA231" s="21"/>
    </row>
    <row r="232" ht="13.8" customHeight="1" spans="1:261" s="191" customFormat="1" x14ac:dyDescent="0.25">
      <c r="A232" s="89"/>
      <c r="B232" s="90"/>
      <c r="C232" s="91"/>
      <c r="D232" s="89"/>
      <c r="E232" s="92"/>
      <c r="F232" s="91"/>
      <c r="G232" s="91"/>
      <c r="H232" s="91"/>
      <c r="I232" s="91"/>
      <c r="J232" s="91"/>
      <c r="K232" s="91"/>
      <c r="L232" s="91"/>
      <c r="M232" s="92"/>
      <c r="N232" s="91"/>
      <c r="O232" s="92"/>
      <c r="P232" s="92"/>
      <c r="Q232" s="91"/>
      <c r="R232" s="91"/>
      <c r="S232" s="91"/>
      <c r="T232" s="91"/>
      <c r="U232" s="91"/>
      <c r="V232" s="91"/>
      <c r="W232" s="91"/>
      <c r="X232" s="91"/>
      <c r="Y232" s="93"/>
      <c r="Z232" s="91"/>
      <c r="AA232" s="91"/>
      <c r="AB232" s="91"/>
      <c r="AC232" s="91"/>
      <c r="AD232" s="94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  <c r="AO232" s="89"/>
      <c r="AP232" s="95"/>
      <c r="AQ232" s="95"/>
      <c r="AR232" s="95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/>
      <c r="BQ232" s="89"/>
      <c r="BR232" s="89"/>
      <c r="BS232" s="89"/>
      <c r="BT232" s="89"/>
      <c r="BU232" s="89"/>
      <c r="BV232" s="89"/>
      <c r="BW232" s="89"/>
      <c r="BX232" s="89"/>
      <c r="BY232" s="89"/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89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89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89"/>
      <c r="EB232" s="89"/>
      <c r="EC232" s="89"/>
      <c r="ED232" s="89"/>
      <c r="EE232" s="89"/>
      <c r="EF232" s="89"/>
      <c r="EG232" s="89"/>
      <c r="EH232" s="89"/>
      <c r="EI232" s="89"/>
      <c r="EJ232" s="89"/>
      <c r="EK232" s="89"/>
      <c r="EL232" s="89"/>
      <c r="EM232" s="89"/>
      <c r="EN232" s="89"/>
      <c r="EO232" s="89"/>
      <c r="EP232" s="89"/>
      <c r="EQ232" s="89"/>
      <c r="ER232" s="89"/>
      <c r="ES232" s="89"/>
      <c r="ET232" s="89"/>
      <c r="EU232" s="89"/>
      <c r="EV232" s="89"/>
      <c r="EW232" s="89"/>
      <c r="EX232" s="89"/>
      <c r="EY232" s="89"/>
      <c r="EZ232" s="89"/>
      <c r="FA232" s="89"/>
      <c r="FB232" s="89"/>
      <c r="FC232" s="89"/>
      <c r="FD232" s="89"/>
      <c r="FE232" s="89"/>
      <c r="FF232" s="89"/>
      <c r="FG232" s="89"/>
      <c r="FH232" s="89"/>
      <c r="FI232" s="89"/>
      <c r="FJ232" s="89"/>
      <c r="FK232" s="89"/>
      <c r="FL232" s="89"/>
      <c r="FM232" s="89"/>
      <c r="FN232" s="89"/>
      <c r="FO232" s="89"/>
      <c r="FP232" s="89"/>
      <c r="FQ232" s="89"/>
      <c r="FR232" s="89"/>
      <c r="FS232" s="89"/>
      <c r="FT232" s="89"/>
      <c r="FU232" s="89"/>
      <c r="FV232" s="89"/>
      <c r="FW232" s="89"/>
      <c r="FX232" s="89"/>
      <c r="FY232" s="89"/>
      <c r="FZ232" s="89"/>
      <c r="GA232" s="89"/>
      <c r="GB232" s="89"/>
      <c r="GC232" s="89"/>
      <c r="GD232" s="89"/>
      <c r="GE232" s="89"/>
      <c r="GF232" s="89"/>
      <c r="GG232" s="89"/>
      <c r="GH232" s="89"/>
      <c r="GI232" s="89"/>
      <c r="GJ232" s="89"/>
      <c r="GK232" s="89"/>
      <c r="GL232" s="89"/>
      <c r="GM232" s="89"/>
      <c r="GN232" s="89"/>
      <c r="GO232" s="89"/>
      <c r="GP232" s="89"/>
      <c r="GQ232" s="89"/>
      <c r="GR232" s="89"/>
      <c r="GS232" s="89"/>
      <c r="GT232" s="89"/>
      <c r="GU232" s="89"/>
      <c r="GV232" s="89"/>
      <c r="GW232" s="89"/>
      <c r="GX232" s="89"/>
      <c r="GY232" s="89"/>
      <c r="GZ232" s="89"/>
      <c r="HA232" s="89"/>
      <c r="HB232" s="89"/>
      <c r="HC232" s="89"/>
      <c r="HD232" s="89"/>
      <c r="HE232" s="89"/>
      <c r="HF232" s="89"/>
      <c r="HG232" s="89"/>
      <c r="HH232" s="89"/>
      <c r="HI232" s="89"/>
      <c r="HJ232" s="89"/>
      <c r="HK232" s="89"/>
      <c r="HL232" s="89"/>
      <c r="HM232" s="89"/>
      <c r="HN232" s="89"/>
      <c r="HO232" s="89"/>
      <c r="HP232" s="89"/>
      <c r="HQ232" s="89"/>
      <c r="HR232" s="89"/>
      <c r="HS232" s="89"/>
      <c r="HT232" s="89"/>
      <c r="HU232" s="89"/>
      <c r="HV232" s="89"/>
      <c r="HW232" s="89"/>
      <c r="HX232" s="89"/>
      <c r="HY232" s="89"/>
      <c r="HZ232" s="89"/>
      <c r="IA232" s="89"/>
      <c r="IB232" s="89"/>
      <c r="IC232" s="89"/>
      <c r="ID232" s="89"/>
      <c r="IE232" s="89"/>
      <c r="IF232" s="89"/>
      <c r="IG232" s="89"/>
      <c r="IH232" s="89"/>
      <c r="II232" s="89"/>
      <c r="IJ232" s="89"/>
      <c r="IK232" s="89"/>
      <c r="IL232" s="89"/>
      <c r="IM232" s="89"/>
      <c r="IN232" s="89"/>
      <c r="IO232" s="89"/>
      <c r="IP232" s="89"/>
      <c r="IQ232" s="89"/>
      <c r="IR232" s="89"/>
      <c r="IS232" s="89"/>
      <c r="IT232" s="89"/>
      <c r="IU232" s="89"/>
      <c r="IV232" s="89"/>
      <c r="IW232" s="21"/>
      <c r="IX232" s="21"/>
      <c r="IY232" s="21"/>
      <c r="IZ232" s="21"/>
      <c r="JA232" s="21"/>
    </row>
    <row r="233" ht="13.8" customHeight="1" spans="1:261" s="191" customFormat="1" x14ac:dyDescent="0.25">
      <c r="A233" s="89"/>
      <c r="B233" s="90"/>
      <c r="C233" s="91"/>
      <c r="D233" s="89"/>
      <c r="E233" s="92"/>
      <c r="F233" s="91"/>
      <c r="G233" s="91"/>
      <c r="H233" s="91"/>
      <c r="I233" s="91"/>
      <c r="J233" s="91"/>
      <c r="K233" s="91"/>
      <c r="L233" s="91"/>
      <c r="M233" s="92"/>
      <c r="N233" s="91"/>
      <c r="O233" s="92"/>
      <c r="P233" s="92"/>
      <c r="Q233" s="91"/>
      <c r="R233" s="91"/>
      <c r="S233" s="91"/>
      <c r="T233" s="91"/>
      <c r="U233" s="91"/>
      <c r="V233" s="91"/>
      <c r="W233" s="91"/>
      <c r="X233" s="91"/>
      <c r="Y233" s="93"/>
      <c r="Z233" s="91"/>
      <c r="AA233" s="91"/>
      <c r="AB233" s="91"/>
      <c r="AC233" s="91"/>
      <c r="AD233" s="94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  <c r="AO233" s="89"/>
      <c r="AP233" s="95"/>
      <c r="AQ233" s="95"/>
      <c r="AR233" s="95"/>
      <c r="AS233" s="89"/>
      <c r="AT233" s="89"/>
      <c r="AU233" s="89"/>
      <c r="AV233" s="89"/>
      <c r="AW233" s="89"/>
      <c r="AX233" s="89"/>
      <c r="AY233" s="89"/>
      <c r="AZ233" s="89"/>
      <c r="BA233" s="89"/>
      <c r="BB233" s="89"/>
      <c r="BC233" s="89"/>
      <c r="BD233" s="89"/>
      <c r="BE233" s="89"/>
      <c r="BF233" s="89"/>
      <c r="BG233" s="89"/>
      <c r="BH233" s="89"/>
      <c r="BI233" s="89"/>
      <c r="BJ233" s="89"/>
      <c r="BK233" s="89"/>
      <c r="BL233" s="89"/>
      <c r="BM233" s="89"/>
      <c r="BN233" s="89"/>
      <c r="BO233" s="89"/>
      <c r="BP233" s="89"/>
      <c r="BQ233" s="89"/>
      <c r="BR233" s="89"/>
      <c r="BS233" s="89"/>
      <c r="BT233" s="89"/>
      <c r="BU233" s="89"/>
      <c r="BV233" s="89"/>
      <c r="BW233" s="89"/>
      <c r="BX233" s="89"/>
      <c r="BY233" s="89"/>
      <c r="BZ233" s="89"/>
      <c r="CA233" s="89"/>
      <c r="CB233" s="89"/>
      <c r="CC233" s="89"/>
      <c r="CD233" s="89"/>
      <c r="CE233" s="89"/>
      <c r="CF233" s="89"/>
      <c r="CG233" s="89"/>
      <c r="CH233" s="89"/>
      <c r="CI233" s="89"/>
      <c r="CJ233" s="89"/>
      <c r="CK233" s="89"/>
      <c r="CL233" s="89"/>
      <c r="CM233" s="89"/>
      <c r="CN233" s="89"/>
      <c r="CO233" s="89"/>
      <c r="CP233" s="89"/>
      <c r="CQ233" s="89"/>
      <c r="CR233" s="89"/>
      <c r="CS233" s="89"/>
      <c r="CT233" s="89"/>
      <c r="CU233" s="89"/>
      <c r="CV233" s="89"/>
      <c r="CW233" s="89"/>
      <c r="CX233" s="89"/>
      <c r="CY233" s="89"/>
      <c r="CZ233" s="89"/>
      <c r="DA233" s="89"/>
      <c r="DB233" s="89"/>
      <c r="DC233" s="89"/>
      <c r="DD233" s="89"/>
      <c r="DE233" s="89"/>
      <c r="DF233" s="89"/>
      <c r="DG233" s="89"/>
      <c r="DH233" s="89"/>
      <c r="DI233" s="89"/>
      <c r="DJ233" s="89"/>
      <c r="DK233" s="89"/>
      <c r="DL233" s="89"/>
      <c r="DM233" s="89"/>
      <c r="DN233" s="89"/>
      <c r="DO233" s="89"/>
      <c r="DP233" s="89"/>
      <c r="DQ233" s="89"/>
      <c r="DR233" s="89"/>
      <c r="DS233" s="89"/>
      <c r="DT233" s="89"/>
      <c r="DU233" s="89"/>
      <c r="DV233" s="89"/>
      <c r="DW233" s="89"/>
      <c r="DX233" s="89"/>
      <c r="DY233" s="89"/>
      <c r="DZ233" s="89"/>
      <c r="EA233" s="89"/>
      <c r="EB233" s="89"/>
      <c r="EC233" s="89"/>
      <c r="ED233" s="89"/>
      <c r="EE233" s="89"/>
      <c r="EF233" s="89"/>
      <c r="EG233" s="89"/>
      <c r="EH233" s="89"/>
      <c r="EI233" s="89"/>
      <c r="EJ233" s="89"/>
      <c r="EK233" s="89"/>
      <c r="EL233" s="89"/>
      <c r="EM233" s="89"/>
      <c r="EN233" s="89"/>
      <c r="EO233" s="89"/>
      <c r="EP233" s="89"/>
      <c r="EQ233" s="89"/>
      <c r="ER233" s="89"/>
      <c r="ES233" s="89"/>
      <c r="ET233" s="89"/>
      <c r="EU233" s="89"/>
      <c r="EV233" s="89"/>
      <c r="EW233" s="89"/>
      <c r="EX233" s="89"/>
      <c r="EY233" s="89"/>
      <c r="EZ233" s="89"/>
      <c r="FA233" s="89"/>
      <c r="FB233" s="89"/>
      <c r="FC233" s="89"/>
      <c r="FD233" s="89"/>
      <c r="FE233" s="89"/>
      <c r="FF233" s="89"/>
      <c r="FG233" s="89"/>
      <c r="FH233" s="89"/>
      <c r="FI233" s="89"/>
      <c r="FJ233" s="89"/>
      <c r="FK233" s="89"/>
      <c r="FL233" s="89"/>
      <c r="FM233" s="89"/>
      <c r="FN233" s="89"/>
      <c r="FO233" s="89"/>
      <c r="FP233" s="89"/>
      <c r="FQ233" s="89"/>
      <c r="FR233" s="89"/>
      <c r="FS233" s="89"/>
      <c r="FT233" s="89"/>
      <c r="FU233" s="89"/>
      <c r="FV233" s="89"/>
      <c r="FW233" s="89"/>
      <c r="FX233" s="89"/>
      <c r="FY233" s="89"/>
      <c r="FZ233" s="89"/>
      <c r="GA233" s="89"/>
      <c r="GB233" s="89"/>
      <c r="GC233" s="89"/>
      <c r="GD233" s="89"/>
      <c r="GE233" s="89"/>
      <c r="GF233" s="89"/>
      <c r="GG233" s="89"/>
      <c r="GH233" s="89"/>
      <c r="GI233" s="89"/>
      <c r="GJ233" s="89"/>
      <c r="GK233" s="89"/>
      <c r="GL233" s="89"/>
      <c r="GM233" s="89"/>
      <c r="GN233" s="89"/>
      <c r="GO233" s="89"/>
      <c r="GP233" s="89"/>
      <c r="GQ233" s="89"/>
      <c r="GR233" s="89"/>
      <c r="GS233" s="89"/>
      <c r="GT233" s="89"/>
      <c r="GU233" s="89"/>
      <c r="GV233" s="89"/>
      <c r="GW233" s="89"/>
      <c r="GX233" s="89"/>
      <c r="GY233" s="89"/>
      <c r="GZ233" s="89"/>
      <c r="HA233" s="89"/>
      <c r="HB233" s="89"/>
      <c r="HC233" s="89"/>
      <c r="HD233" s="89"/>
      <c r="HE233" s="89"/>
      <c r="HF233" s="89"/>
      <c r="HG233" s="89"/>
      <c r="HH233" s="89"/>
      <c r="HI233" s="89"/>
      <c r="HJ233" s="89"/>
      <c r="HK233" s="89"/>
      <c r="HL233" s="89"/>
      <c r="HM233" s="89"/>
      <c r="HN233" s="89"/>
      <c r="HO233" s="89"/>
      <c r="HP233" s="89"/>
      <c r="HQ233" s="89"/>
      <c r="HR233" s="89"/>
      <c r="HS233" s="89"/>
      <c r="HT233" s="89"/>
      <c r="HU233" s="89"/>
      <c r="HV233" s="89"/>
      <c r="HW233" s="89"/>
      <c r="HX233" s="89"/>
      <c r="HY233" s="89"/>
      <c r="HZ233" s="89"/>
      <c r="IA233" s="89"/>
      <c r="IB233" s="89"/>
      <c r="IC233" s="89"/>
      <c r="ID233" s="89"/>
      <c r="IE233" s="89"/>
      <c r="IF233" s="89"/>
      <c r="IG233" s="89"/>
      <c r="IH233" s="89"/>
      <c r="II233" s="89"/>
      <c r="IJ233" s="89"/>
      <c r="IK233" s="89"/>
      <c r="IL233" s="89"/>
      <c r="IM233" s="89"/>
      <c r="IN233" s="89"/>
      <c r="IO233" s="89"/>
      <c r="IP233" s="89"/>
      <c r="IQ233" s="89"/>
      <c r="IR233" s="89"/>
      <c r="IS233" s="89"/>
      <c r="IT233" s="89"/>
      <c r="IU233" s="89"/>
      <c r="IV233" s="89"/>
      <c r="IW233" s="21"/>
      <c r="IX233" s="21"/>
      <c r="IY233" s="21"/>
      <c r="IZ233" s="21"/>
      <c r="JA233" s="21"/>
    </row>
    <row r="234" ht="13.8" customHeight="1" spans="1:261" s="191" customFormat="1" x14ac:dyDescent="0.25">
      <c r="A234" s="89"/>
      <c r="B234" s="90"/>
      <c r="C234" s="91"/>
      <c r="D234" s="89"/>
      <c r="E234" s="92"/>
      <c r="F234" s="91"/>
      <c r="G234" s="91"/>
      <c r="H234" s="91"/>
      <c r="I234" s="91"/>
      <c r="J234" s="91"/>
      <c r="K234" s="91"/>
      <c r="L234" s="91"/>
      <c r="M234" s="92"/>
      <c r="N234" s="91"/>
      <c r="O234" s="92"/>
      <c r="P234" s="92"/>
      <c r="Q234" s="91"/>
      <c r="R234" s="91"/>
      <c r="S234" s="91"/>
      <c r="T234" s="91"/>
      <c r="U234" s="91"/>
      <c r="V234" s="91"/>
      <c r="W234" s="91"/>
      <c r="X234" s="91"/>
      <c r="Y234" s="93"/>
      <c r="Z234" s="91"/>
      <c r="AA234" s="91"/>
      <c r="AB234" s="91"/>
      <c r="AC234" s="91"/>
      <c r="AD234" s="94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  <c r="AO234" s="89"/>
      <c r="AP234" s="95"/>
      <c r="AQ234" s="95"/>
      <c r="AR234" s="95"/>
      <c r="AS234" s="89"/>
      <c r="AT234" s="89"/>
      <c r="AU234" s="89"/>
      <c r="AV234" s="89"/>
      <c r="AW234" s="89"/>
      <c r="AX234" s="89"/>
      <c r="AY234" s="89"/>
      <c r="AZ234" s="89"/>
      <c r="BA234" s="89"/>
      <c r="BB234" s="89"/>
      <c r="BC234" s="89"/>
      <c r="BD234" s="89"/>
      <c r="BE234" s="89"/>
      <c r="BF234" s="89"/>
      <c r="BG234" s="89"/>
      <c r="BH234" s="89"/>
      <c r="BI234" s="89"/>
      <c r="BJ234" s="89"/>
      <c r="BK234" s="89"/>
      <c r="BL234" s="89"/>
      <c r="BM234" s="89"/>
      <c r="BN234" s="89"/>
      <c r="BO234" s="89"/>
      <c r="BP234" s="89"/>
      <c r="BQ234" s="89"/>
      <c r="BR234" s="89"/>
      <c r="BS234" s="89"/>
      <c r="BT234" s="89"/>
      <c r="BU234" s="89"/>
      <c r="BV234" s="89"/>
      <c r="BW234" s="89"/>
      <c r="BX234" s="89"/>
      <c r="BY234" s="89"/>
      <c r="BZ234" s="89"/>
      <c r="CA234" s="89"/>
      <c r="CB234" s="89"/>
      <c r="CC234" s="89"/>
      <c r="CD234" s="89"/>
      <c r="CE234" s="89"/>
      <c r="CF234" s="89"/>
      <c r="CG234" s="89"/>
      <c r="CH234" s="89"/>
      <c r="CI234" s="89"/>
      <c r="CJ234" s="89"/>
      <c r="CK234" s="89"/>
      <c r="CL234" s="89"/>
      <c r="CM234" s="89"/>
      <c r="CN234" s="89"/>
      <c r="CO234" s="89"/>
      <c r="CP234" s="89"/>
      <c r="CQ234" s="89"/>
      <c r="CR234" s="89"/>
      <c r="CS234" s="89"/>
      <c r="CT234" s="89"/>
      <c r="CU234" s="89"/>
      <c r="CV234" s="89"/>
      <c r="CW234" s="89"/>
      <c r="CX234" s="89"/>
      <c r="CY234" s="89"/>
      <c r="CZ234" s="89"/>
      <c r="DA234" s="89"/>
      <c r="DB234" s="89"/>
      <c r="DC234" s="89"/>
      <c r="DD234" s="89"/>
      <c r="DE234" s="89"/>
      <c r="DF234" s="89"/>
      <c r="DG234" s="89"/>
      <c r="DH234" s="89"/>
      <c r="DI234" s="89"/>
      <c r="DJ234" s="89"/>
      <c r="DK234" s="89"/>
      <c r="DL234" s="89"/>
      <c r="DM234" s="89"/>
      <c r="DN234" s="89"/>
      <c r="DO234" s="89"/>
      <c r="DP234" s="89"/>
      <c r="DQ234" s="89"/>
      <c r="DR234" s="89"/>
      <c r="DS234" s="89"/>
      <c r="DT234" s="89"/>
      <c r="DU234" s="89"/>
      <c r="DV234" s="89"/>
      <c r="DW234" s="89"/>
      <c r="DX234" s="89"/>
      <c r="DY234" s="89"/>
      <c r="DZ234" s="89"/>
      <c r="EA234" s="89"/>
      <c r="EB234" s="89"/>
      <c r="EC234" s="89"/>
      <c r="ED234" s="89"/>
      <c r="EE234" s="89"/>
      <c r="EF234" s="89"/>
      <c r="EG234" s="89"/>
      <c r="EH234" s="89"/>
      <c r="EI234" s="89"/>
      <c r="EJ234" s="89"/>
      <c r="EK234" s="89"/>
      <c r="EL234" s="89"/>
      <c r="EM234" s="89"/>
      <c r="EN234" s="89"/>
      <c r="EO234" s="89"/>
      <c r="EP234" s="89"/>
      <c r="EQ234" s="89"/>
      <c r="ER234" s="89"/>
      <c r="ES234" s="89"/>
      <c r="ET234" s="89"/>
      <c r="EU234" s="89"/>
      <c r="EV234" s="89"/>
      <c r="EW234" s="89"/>
      <c r="EX234" s="89"/>
      <c r="EY234" s="89"/>
      <c r="EZ234" s="89"/>
      <c r="FA234" s="89"/>
      <c r="FB234" s="89"/>
      <c r="FC234" s="89"/>
      <c r="FD234" s="89"/>
      <c r="FE234" s="89"/>
      <c r="FF234" s="89"/>
      <c r="FG234" s="89"/>
      <c r="FH234" s="89"/>
      <c r="FI234" s="89"/>
      <c r="FJ234" s="89"/>
      <c r="FK234" s="89"/>
      <c r="FL234" s="89"/>
      <c r="FM234" s="89"/>
      <c r="FN234" s="89"/>
      <c r="FO234" s="89"/>
      <c r="FP234" s="89"/>
      <c r="FQ234" s="89"/>
      <c r="FR234" s="89"/>
      <c r="FS234" s="89"/>
      <c r="FT234" s="89"/>
      <c r="FU234" s="89"/>
      <c r="FV234" s="89"/>
      <c r="FW234" s="89"/>
      <c r="FX234" s="89"/>
      <c r="FY234" s="89"/>
      <c r="FZ234" s="89"/>
      <c r="GA234" s="89"/>
      <c r="GB234" s="89"/>
      <c r="GC234" s="89"/>
      <c r="GD234" s="89"/>
      <c r="GE234" s="89"/>
      <c r="GF234" s="89"/>
      <c r="GG234" s="89"/>
      <c r="GH234" s="89"/>
      <c r="GI234" s="89"/>
      <c r="GJ234" s="89"/>
      <c r="GK234" s="89"/>
      <c r="GL234" s="89"/>
      <c r="GM234" s="89"/>
      <c r="GN234" s="89"/>
      <c r="GO234" s="89"/>
      <c r="GP234" s="89"/>
      <c r="GQ234" s="89"/>
      <c r="GR234" s="89"/>
      <c r="GS234" s="89"/>
      <c r="GT234" s="89"/>
      <c r="GU234" s="89"/>
      <c r="GV234" s="89"/>
      <c r="GW234" s="89"/>
      <c r="GX234" s="89"/>
      <c r="GY234" s="89"/>
      <c r="GZ234" s="89"/>
      <c r="HA234" s="89"/>
      <c r="HB234" s="89"/>
      <c r="HC234" s="89"/>
      <c r="HD234" s="89"/>
      <c r="HE234" s="89"/>
      <c r="HF234" s="89"/>
      <c r="HG234" s="89"/>
      <c r="HH234" s="89"/>
      <c r="HI234" s="89"/>
      <c r="HJ234" s="89"/>
      <c r="HK234" s="89"/>
      <c r="HL234" s="89"/>
      <c r="HM234" s="89"/>
      <c r="HN234" s="89"/>
      <c r="HO234" s="89"/>
      <c r="HP234" s="89"/>
      <c r="HQ234" s="89"/>
      <c r="HR234" s="89"/>
      <c r="HS234" s="89"/>
      <c r="HT234" s="89"/>
      <c r="HU234" s="89"/>
      <c r="HV234" s="89"/>
      <c r="HW234" s="89"/>
      <c r="HX234" s="89"/>
      <c r="HY234" s="89"/>
      <c r="HZ234" s="89"/>
      <c r="IA234" s="89"/>
      <c r="IB234" s="89"/>
      <c r="IC234" s="89"/>
      <c r="ID234" s="89"/>
      <c r="IE234" s="89"/>
      <c r="IF234" s="89"/>
      <c r="IG234" s="89"/>
      <c r="IH234" s="89"/>
      <c r="II234" s="89"/>
      <c r="IJ234" s="89"/>
      <c r="IK234" s="89"/>
      <c r="IL234" s="89"/>
      <c r="IM234" s="89"/>
      <c r="IN234" s="89"/>
      <c r="IO234" s="89"/>
      <c r="IP234" s="89"/>
      <c r="IQ234" s="89"/>
      <c r="IR234" s="89"/>
      <c r="IS234" s="89"/>
      <c r="IT234" s="89"/>
      <c r="IU234" s="89"/>
      <c r="IV234" s="89"/>
      <c r="IW234" s="21"/>
      <c r="IX234" s="21"/>
      <c r="IY234" s="21"/>
      <c r="IZ234" s="21"/>
      <c r="JA234" s="21"/>
    </row>
    <row r="235" ht="13.8" customHeight="1" spans="1:261" s="191" customFormat="1" x14ac:dyDescent="0.25">
      <c r="A235" s="89"/>
      <c r="B235" s="90"/>
      <c r="C235" s="91"/>
      <c r="D235" s="89"/>
      <c r="E235" s="92"/>
      <c r="F235" s="91"/>
      <c r="G235" s="91"/>
      <c r="H235" s="91"/>
      <c r="I235" s="91"/>
      <c r="J235" s="91"/>
      <c r="K235" s="91"/>
      <c r="L235" s="91"/>
      <c r="M235" s="92"/>
      <c r="N235" s="91"/>
      <c r="O235" s="92"/>
      <c r="P235" s="92"/>
      <c r="Q235" s="91"/>
      <c r="R235" s="91"/>
      <c r="S235" s="91"/>
      <c r="T235" s="91"/>
      <c r="U235" s="91"/>
      <c r="V235" s="91"/>
      <c r="W235" s="91"/>
      <c r="X235" s="91"/>
      <c r="Y235" s="93"/>
      <c r="Z235" s="91"/>
      <c r="AA235" s="91"/>
      <c r="AB235" s="91"/>
      <c r="AC235" s="91"/>
      <c r="AD235" s="94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  <c r="AO235" s="89"/>
      <c r="AP235" s="95"/>
      <c r="AQ235" s="95"/>
      <c r="AR235" s="95"/>
      <c r="AS235" s="89"/>
      <c r="AT235" s="89"/>
      <c r="AU235" s="89"/>
      <c r="AV235" s="89"/>
      <c r="AW235" s="89"/>
      <c r="AX235" s="89"/>
      <c r="AY235" s="89"/>
      <c r="AZ235" s="89"/>
      <c r="BA235" s="89"/>
      <c r="BB235" s="89"/>
      <c r="BC235" s="89"/>
      <c r="BD235" s="89"/>
      <c r="BE235" s="89"/>
      <c r="BF235" s="89"/>
      <c r="BG235" s="89"/>
      <c r="BH235" s="89"/>
      <c r="BI235" s="89"/>
      <c r="BJ235" s="89"/>
      <c r="BK235" s="89"/>
      <c r="BL235" s="89"/>
      <c r="BM235" s="89"/>
      <c r="BN235" s="89"/>
      <c r="BO235" s="89"/>
      <c r="BP235" s="89"/>
      <c r="BQ235" s="89"/>
      <c r="BR235" s="89"/>
      <c r="BS235" s="89"/>
      <c r="BT235" s="89"/>
      <c r="BU235" s="89"/>
      <c r="BV235" s="89"/>
      <c r="BW235" s="89"/>
      <c r="BX235" s="89"/>
      <c r="BY235" s="89"/>
      <c r="BZ235" s="89"/>
      <c r="CA235" s="89"/>
      <c r="CB235" s="89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  <c r="CU235" s="89"/>
      <c r="CV235" s="89"/>
      <c r="CW235" s="89"/>
      <c r="CX235" s="89"/>
      <c r="CY235" s="89"/>
      <c r="CZ235" s="89"/>
      <c r="DA235" s="89"/>
      <c r="DB235" s="89"/>
      <c r="DC235" s="89"/>
      <c r="DD235" s="89"/>
      <c r="DE235" s="89"/>
      <c r="DF235" s="89"/>
      <c r="DG235" s="89"/>
      <c r="DH235" s="89"/>
      <c r="DI235" s="89"/>
      <c r="DJ235" s="89"/>
      <c r="DK235" s="89"/>
      <c r="DL235" s="89"/>
      <c r="DM235" s="89"/>
      <c r="DN235" s="89"/>
      <c r="DO235" s="89"/>
      <c r="DP235" s="89"/>
      <c r="DQ235" s="89"/>
      <c r="DR235" s="89"/>
      <c r="DS235" s="89"/>
      <c r="DT235" s="89"/>
      <c r="DU235" s="89"/>
      <c r="DV235" s="89"/>
      <c r="DW235" s="89"/>
      <c r="DX235" s="89"/>
      <c r="DY235" s="89"/>
      <c r="DZ235" s="89"/>
      <c r="EA235" s="89"/>
      <c r="EB235" s="89"/>
      <c r="EC235" s="89"/>
      <c r="ED235" s="89"/>
      <c r="EE235" s="89"/>
      <c r="EF235" s="89"/>
      <c r="EG235" s="89"/>
      <c r="EH235" s="89"/>
      <c r="EI235" s="89"/>
      <c r="EJ235" s="89"/>
      <c r="EK235" s="89"/>
      <c r="EL235" s="89"/>
      <c r="EM235" s="89"/>
      <c r="EN235" s="89"/>
      <c r="EO235" s="89"/>
      <c r="EP235" s="89"/>
      <c r="EQ235" s="89"/>
      <c r="ER235" s="89"/>
      <c r="ES235" s="89"/>
      <c r="ET235" s="89"/>
      <c r="EU235" s="89"/>
      <c r="EV235" s="89"/>
      <c r="EW235" s="89"/>
      <c r="EX235" s="89"/>
      <c r="EY235" s="89"/>
      <c r="EZ235" s="89"/>
      <c r="FA235" s="89"/>
      <c r="FB235" s="89"/>
      <c r="FC235" s="89"/>
      <c r="FD235" s="89"/>
      <c r="FE235" s="89"/>
      <c r="FF235" s="89"/>
      <c r="FG235" s="89"/>
      <c r="FH235" s="89"/>
      <c r="FI235" s="89"/>
      <c r="FJ235" s="89"/>
      <c r="FK235" s="89"/>
      <c r="FL235" s="89"/>
      <c r="FM235" s="89"/>
      <c r="FN235" s="89"/>
      <c r="FO235" s="89"/>
      <c r="FP235" s="89"/>
      <c r="FQ235" s="89"/>
      <c r="FR235" s="89"/>
      <c r="FS235" s="89"/>
      <c r="FT235" s="89"/>
      <c r="FU235" s="89"/>
      <c r="FV235" s="89"/>
      <c r="FW235" s="89"/>
      <c r="FX235" s="89"/>
      <c r="FY235" s="89"/>
      <c r="FZ235" s="89"/>
      <c r="GA235" s="89"/>
      <c r="GB235" s="89"/>
      <c r="GC235" s="89"/>
      <c r="GD235" s="89"/>
      <c r="GE235" s="89"/>
      <c r="GF235" s="89"/>
      <c r="GG235" s="89"/>
      <c r="GH235" s="89"/>
      <c r="GI235" s="89"/>
      <c r="GJ235" s="89"/>
      <c r="GK235" s="89"/>
      <c r="GL235" s="89"/>
      <c r="GM235" s="89"/>
      <c r="GN235" s="89"/>
      <c r="GO235" s="89"/>
      <c r="GP235" s="89"/>
      <c r="GQ235" s="89"/>
      <c r="GR235" s="89"/>
      <c r="GS235" s="89"/>
      <c r="GT235" s="89"/>
      <c r="GU235" s="89"/>
      <c r="GV235" s="89"/>
      <c r="GW235" s="89"/>
      <c r="GX235" s="89"/>
      <c r="GY235" s="89"/>
      <c r="GZ235" s="89"/>
      <c r="HA235" s="89"/>
      <c r="HB235" s="89"/>
      <c r="HC235" s="89"/>
      <c r="HD235" s="89"/>
      <c r="HE235" s="89"/>
      <c r="HF235" s="89"/>
      <c r="HG235" s="89"/>
      <c r="HH235" s="89"/>
      <c r="HI235" s="89"/>
      <c r="HJ235" s="89"/>
      <c r="HK235" s="89"/>
      <c r="HL235" s="89"/>
      <c r="HM235" s="89"/>
      <c r="HN235" s="89"/>
      <c r="HO235" s="89"/>
      <c r="HP235" s="89"/>
      <c r="HQ235" s="89"/>
      <c r="HR235" s="89"/>
      <c r="HS235" s="89"/>
      <c r="HT235" s="89"/>
      <c r="HU235" s="89"/>
      <c r="HV235" s="89"/>
      <c r="HW235" s="89"/>
      <c r="HX235" s="89"/>
      <c r="HY235" s="89"/>
      <c r="HZ235" s="89"/>
      <c r="IA235" s="89"/>
      <c r="IB235" s="89"/>
      <c r="IC235" s="89"/>
      <c r="ID235" s="89"/>
      <c r="IE235" s="89"/>
      <c r="IF235" s="89"/>
      <c r="IG235" s="89"/>
      <c r="IH235" s="89"/>
      <c r="II235" s="89"/>
      <c r="IJ235" s="89"/>
      <c r="IK235" s="89"/>
      <c r="IL235" s="89"/>
      <c r="IM235" s="89"/>
      <c r="IN235" s="89"/>
      <c r="IO235" s="89"/>
      <c r="IP235" s="89"/>
      <c r="IQ235" s="89"/>
      <c r="IR235" s="89"/>
      <c r="IS235" s="89"/>
      <c r="IT235" s="89"/>
      <c r="IU235" s="89"/>
      <c r="IV235" s="89"/>
      <c r="IW235" s="21"/>
      <c r="IX235" s="21"/>
      <c r="IY235" s="21"/>
      <c r="IZ235" s="21"/>
      <c r="JA235" s="21"/>
    </row>
    <row r="236" ht="13.8" customHeight="1" spans="1:261" s="191" customFormat="1" x14ac:dyDescent="0.25">
      <c r="A236" s="89"/>
      <c r="B236" s="90"/>
      <c r="C236" s="91"/>
      <c r="D236" s="89"/>
      <c r="E236" s="92"/>
      <c r="F236" s="91"/>
      <c r="G236" s="91"/>
      <c r="H236" s="91"/>
      <c r="I236" s="91"/>
      <c r="J236" s="91"/>
      <c r="K236" s="91"/>
      <c r="L236" s="91"/>
      <c r="M236" s="92"/>
      <c r="N236" s="91"/>
      <c r="O236" s="92"/>
      <c r="P236" s="92"/>
      <c r="Q236" s="91"/>
      <c r="R236" s="91"/>
      <c r="S236" s="91"/>
      <c r="T236" s="91"/>
      <c r="U236" s="91"/>
      <c r="V236" s="91"/>
      <c r="W236" s="91"/>
      <c r="X236" s="91"/>
      <c r="Y236" s="93"/>
      <c r="Z236" s="91"/>
      <c r="AA236" s="91"/>
      <c r="AB236" s="91"/>
      <c r="AC236" s="91"/>
      <c r="AD236" s="94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  <c r="AO236" s="89"/>
      <c r="AP236" s="95"/>
      <c r="AQ236" s="95"/>
      <c r="AR236" s="95"/>
      <c r="AS236" s="89"/>
      <c r="AT236" s="89"/>
      <c r="AU236" s="89"/>
      <c r="AV236" s="89"/>
      <c r="AW236" s="89"/>
      <c r="AX236" s="89"/>
      <c r="AY236" s="89"/>
      <c r="AZ236" s="89"/>
      <c r="BA236" s="89"/>
      <c r="BB236" s="89"/>
      <c r="BC236" s="89"/>
      <c r="BD236" s="89"/>
      <c r="BE236" s="89"/>
      <c r="BF236" s="89"/>
      <c r="BG236" s="89"/>
      <c r="BH236" s="89"/>
      <c r="BI236" s="89"/>
      <c r="BJ236" s="89"/>
      <c r="BK236" s="89"/>
      <c r="BL236" s="89"/>
      <c r="BM236" s="89"/>
      <c r="BN236" s="89"/>
      <c r="BO236" s="89"/>
      <c r="BP236" s="89"/>
      <c r="BQ236" s="89"/>
      <c r="BR236" s="89"/>
      <c r="BS236" s="89"/>
      <c r="BT236" s="89"/>
      <c r="BU236" s="89"/>
      <c r="BV236" s="89"/>
      <c r="BW236" s="89"/>
      <c r="BX236" s="89"/>
      <c r="BY236" s="89"/>
      <c r="BZ236" s="89"/>
      <c r="CA236" s="89"/>
      <c r="CB236" s="89"/>
      <c r="CC236" s="89"/>
      <c r="CD236" s="89"/>
      <c r="CE236" s="89"/>
      <c r="CF236" s="89"/>
      <c r="CG236" s="89"/>
      <c r="CH236" s="89"/>
      <c r="CI236" s="89"/>
      <c r="CJ236" s="89"/>
      <c r="CK236" s="89"/>
      <c r="CL236" s="89"/>
      <c r="CM236" s="89"/>
      <c r="CN236" s="89"/>
      <c r="CO236" s="89"/>
      <c r="CP236" s="89"/>
      <c r="CQ236" s="89"/>
      <c r="CR236" s="89"/>
      <c r="CS236" s="89"/>
      <c r="CT236" s="89"/>
      <c r="CU236" s="89"/>
      <c r="CV236" s="89"/>
      <c r="CW236" s="89"/>
      <c r="CX236" s="89"/>
      <c r="CY236" s="89"/>
      <c r="CZ236" s="89"/>
      <c r="DA236" s="89"/>
      <c r="DB236" s="89"/>
      <c r="DC236" s="89"/>
      <c r="DD236" s="89"/>
      <c r="DE236" s="89"/>
      <c r="DF236" s="89"/>
      <c r="DG236" s="89"/>
      <c r="DH236" s="89"/>
      <c r="DI236" s="89"/>
      <c r="DJ236" s="89"/>
      <c r="DK236" s="89"/>
      <c r="DL236" s="89"/>
      <c r="DM236" s="89"/>
      <c r="DN236" s="89"/>
      <c r="DO236" s="89"/>
      <c r="DP236" s="89"/>
      <c r="DQ236" s="89"/>
      <c r="DR236" s="89"/>
      <c r="DS236" s="89"/>
      <c r="DT236" s="89"/>
      <c r="DU236" s="89"/>
      <c r="DV236" s="89"/>
      <c r="DW236" s="89"/>
      <c r="DX236" s="89"/>
      <c r="DY236" s="89"/>
      <c r="DZ236" s="89"/>
      <c r="EA236" s="89"/>
      <c r="EB236" s="89"/>
      <c r="EC236" s="89"/>
      <c r="ED236" s="89"/>
      <c r="EE236" s="89"/>
      <c r="EF236" s="89"/>
      <c r="EG236" s="89"/>
      <c r="EH236" s="89"/>
      <c r="EI236" s="89"/>
      <c r="EJ236" s="89"/>
      <c r="EK236" s="89"/>
      <c r="EL236" s="89"/>
      <c r="EM236" s="89"/>
      <c r="EN236" s="89"/>
      <c r="EO236" s="89"/>
      <c r="EP236" s="89"/>
      <c r="EQ236" s="89"/>
      <c r="ER236" s="89"/>
      <c r="ES236" s="89"/>
      <c r="ET236" s="89"/>
      <c r="EU236" s="89"/>
      <c r="EV236" s="89"/>
      <c r="EW236" s="89"/>
      <c r="EX236" s="89"/>
      <c r="EY236" s="89"/>
      <c r="EZ236" s="89"/>
      <c r="FA236" s="89"/>
      <c r="FB236" s="89"/>
      <c r="FC236" s="89"/>
      <c r="FD236" s="89"/>
      <c r="FE236" s="89"/>
      <c r="FF236" s="89"/>
      <c r="FG236" s="89"/>
      <c r="FH236" s="89"/>
      <c r="FI236" s="89"/>
      <c r="FJ236" s="89"/>
      <c r="FK236" s="89"/>
      <c r="FL236" s="89"/>
      <c r="FM236" s="89"/>
      <c r="FN236" s="89"/>
      <c r="FO236" s="89"/>
      <c r="FP236" s="89"/>
      <c r="FQ236" s="89"/>
      <c r="FR236" s="89"/>
      <c r="FS236" s="89"/>
      <c r="FT236" s="89"/>
      <c r="FU236" s="89"/>
      <c r="FV236" s="89"/>
      <c r="FW236" s="89"/>
      <c r="FX236" s="89"/>
      <c r="FY236" s="89"/>
      <c r="FZ236" s="89"/>
      <c r="GA236" s="89"/>
      <c r="GB236" s="89"/>
      <c r="GC236" s="89"/>
      <c r="GD236" s="89"/>
      <c r="GE236" s="89"/>
      <c r="GF236" s="89"/>
      <c r="GG236" s="89"/>
      <c r="GH236" s="89"/>
      <c r="GI236" s="89"/>
      <c r="GJ236" s="89"/>
      <c r="GK236" s="89"/>
      <c r="GL236" s="89"/>
      <c r="GM236" s="89"/>
      <c r="GN236" s="89"/>
      <c r="GO236" s="89"/>
      <c r="GP236" s="89"/>
      <c r="GQ236" s="89"/>
      <c r="GR236" s="89"/>
      <c r="GS236" s="89"/>
      <c r="GT236" s="89"/>
      <c r="GU236" s="89"/>
      <c r="GV236" s="89"/>
      <c r="GW236" s="89"/>
      <c r="GX236" s="89"/>
      <c r="GY236" s="89"/>
      <c r="GZ236" s="89"/>
      <c r="HA236" s="89"/>
      <c r="HB236" s="89"/>
      <c r="HC236" s="89"/>
      <c r="HD236" s="89"/>
      <c r="HE236" s="89"/>
      <c r="HF236" s="89"/>
      <c r="HG236" s="89"/>
      <c r="HH236" s="89"/>
      <c r="HI236" s="89"/>
      <c r="HJ236" s="89"/>
      <c r="HK236" s="89"/>
      <c r="HL236" s="89"/>
      <c r="HM236" s="89"/>
      <c r="HN236" s="89"/>
      <c r="HO236" s="89"/>
      <c r="HP236" s="89"/>
      <c r="HQ236" s="89"/>
      <c r="HR236" s="89"/>
      <c r="HS236" s="89"/>
      <c r="HT236" s="89"/>
      <c r="HU236" s="89"/>
      <c r="HV236" s="89"/>
      <c r="HW236" s="89"/>
      <c r="HX236" s="89"/>
      <c r="HY236" s="89"/>
      <c r="HZ236" s="89"/>
      <c r="IA236" s="89"/>
      <c r="IB236" s="89"/>
      <c r="IC236" s="89"/>
      <c r="ID236" s="89"/>
      <c r="IE236" s="89"/>
      <c r="IF236" s="89"/>
      <c r="IG236" s="89"/>
      <c r="IH236" s="89"/>
      <c r="II236" s="89"/>
      <c r="IJ236" s="89"/>
      <c r="IK236" s="89"/>
      <c r="IL236" s="89"/>
      <c r="IM236" s="89"/>
      <c r="IN236" s="89"/>
      <c r="IO236" s="89"/>
      <c r="IP236" s="89"/>
      <c r="IQ236" s="89"/>
      <c r="IR236" s="89"/>
      <c r="IS236" s="89"/>
      <c r="IT236" s="89"/>
      <c r="IU236" s="89"/>
      <c r="IV236" s="89"/>
      <c r="IW236" s="21"/>
      <c r="IX236" s="21"/>
      <c r="IY236" s="21"/>
      <c r="IZ236" s="21"/>
      <c r="JA236" s="21"/>
    </row>
    <row r="237" ht="13.8" customHeight="1" spans="1:261" s="191" customFormat="1" x14ac:dyDescent="0.25">
      <c r="A237" s="89"/>
      <c r="B237" s="90"/>
      <c r="C237" s="91"/>
      <c r="D237" s="89"/>
      <c r="E237" s="92"/>
      <c r="F237" s="91"/>
      <c r="G237" s="91"/>
      <c r="H237" s="91"/>
      <c r="I237" s="91"/>
      <c r="J237" s="91"/>
      <c r="K237" s="91"/>
      <c r="L237" s="91"/>
      <c r="M237" s="92"/>
      <c r="N237" s="91"/>
      <c r="O237" s="92"/>
      <c r="P237" s="92"/>
      <c r="Q237" s="91"/>
      <c r="R237" s="91"/>
      <c r="S237" s="91"/>
      <c r="T237" s="91"/>
      <c r="U237" s="91"/>
      <c r="V237" s="91"/>
      <c r="W237" s="91"/>
      <c r="X237" s="91"/>
      <c r="Y237" s="93"/>
      <c r="Z237" s="91"/>
      <c r="AA237" s="91"/>
      <c r="AB237" s="91"/>
      <c r="AC237" s="91"/>
      <c r="AD237" s="94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  <c r="AO237" s="89"/>
      <c r="AP237" s="95"/>
      <c r="AQ237" s="95"/>
      <c r="AR237" s="95"/>
      <c r="AS237" s="89"/>
      <c r="AT237" s="89"/>
      <c r="AU237" s="89"/>
      <c r="AV237" s="89"/>
      <c r="AW237" s="89"/>
      <c r="AX237" s="89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89"/>
      <c r="BQ237" s="89"/>
      <c r="BR237" s="89"/>
      <c r="BS237" s="89"/>
      <c r="BT237" s="89"/>
      <c r="BU237" s="89"/>
      <c r="BV237" s="89"/>
      <c r="BW237" s="89"/>
      <c r="BX237" s="89"/>
      <c r="BY237" s="89"/>
      <c r="BZ237" s="89"/>
      <c r="CA237" s="89"/>
      <c r="CB237" s="89"/>
      <c r="CC237" s="89"/>
      <c r="CD237" s="89"/>
      <c r="CE237" s="89"/>
      <c r="CF237" s="89"/>
      <c r="CG237" s="89"/>
      <c r="CH237" s="89"/>
      <c r="CI237" s="89"/>
      <c r="CJ237" s="89"/>
      <c r="CK237" s="89"/>
      <c r="CL237" s="89"/>
      <c r="CM237" s="89"/>
      <c r="CN237" s="89"/>
      <c r="CO237" s="89"/>
      <c r="CP237" s="89"/>
      <c r="CQ237" s="89"/>
      <c r="CR237" s="89"/>
      <c r="CS237" s="89"/>
      <c r="CT237" s="89"/>
      <c r="CU237" s="89"/>
      <c r="CV237" s="89"/>
      <c r="CW237" s="89"/>
      <c r="CX237" s="89"/>
      <c r="CY237" s="89"/>
      <c r="CZ237" s="89"/>
      <c r="DA237" s="89"/>
      <c r="DB237" s="89"/>
      <c r="DC237" s="89"/>
      <c r="DD237" s="89"/>
      <c r="DE237" s="89"/>
      <c r="DF237" s="89"/>
      <c r="DG237" s="89"/>
      <c r="DH237" s="89"/>
      <c r="DI237" s="89"/>
      <c r="DJ237" s="89"/>
      <c r="DK237" s="89"/>
      <c r="DL237" s="89"/>
      <c r="DM237" s="89"/>
      <c r="DN237" s="89"/>
      <c r="DO237" s="89"/>
      <c r="DP237" s="89"/>
      <c r="DQ237" s="89"/>
      <c r="DR237" s="89"/>
      <c r="DS237" s="89"/>
      <c r="DT237" s="89"/>
      <c r="DU237" s="89"/>
      <c r="DV237" s="89"/>
      <c r="DW237" s="89"/>
      <c r="DX237" s="89"/>
      <c r="DY237" s="89"/>
      <c r="DZ237" s="89"/>
      <c r="EA237" s="89"/>
      <c r="EB237" s="89"/>
      <c r="EC237" s="89"/>
      <c r="ED237" s="89"/>
      <c r="EE237" s="89"/>
      <c r="EF237" s="89"/>
      <c r="EG237" s="89"/>
      <c r="EH237" s="89"/>
      <c r="EI237" s="89"/>
      <c r="EJ237" s="89"/>
      <c r="EK237" s="89"/>
      <c r="EL237" s="89"/>
      <c r="EM237" s="89"/>
      <c r="EN237" s="89"/>
      <c r="EO237" s="89"/>
      <c r="EP237" s="89"/>
      <c r="EQ237" s="89"/>
      <c r="ER237" s="89"/>
      <c r="ES237" s="89"/>
      <c r="ET237" s="89"/>
      <c r="EU237" s="89"/>
      <c r="EV237" s="89"/>
      <c r="EW237" s="89"/>
      <c r="EX237" s="89"/>
      <c r="EY237" s="89"/>
      <c r="EZ237" s="89"/>
      <c r="FA237" s="89"/>
      <c r="FB237" s="89"/>
      <c r="FC237" s="89"/>
      <c r="FD237" s="89"/>
      <c r="FE237" s="89"/>
      <c r="FF237" s="89"/>
      <c r="FG237" s="89"/>
      <c r="FH237" s="89"/>
      <c r="FI237" s="89"/>
      <c r="FJ237" s="89"/>
      <c r="FK237" s="89"/>
      <c r="FL237" s="89"/>
      <c r="FM237" s="89"/>
      <c r="FN237" s="89"/>
      <c r="FO237" s="89"/>
      <c r="FP237" s="89"/>
      <c r="FQ237" s="89"/>
      <c r="FR237" s="89"/>
      <c r="FS237" s="89"/>
      <c r="FT237" s="89"/>
      <c r="FU237" s="89"/>
      <c r="FV237" s="89"/>
      <c r="FW237" s="89"/>
      <c r="FX237" s="89"/>
      <c r="FY237" s="89"/>
      <c r="FZ237" s="89"/>
      <c r="GA237" s="89"/>
      <c r="GB237" s="89"/>
      <c r="GC237" s="89"/>
      <c r="GD237" s="89"/>
      <c r="GE237" s="89"/>
      <c r="GF237" s="89"/>
      <c r="GG237" s="89"/>
      <c r="GH237" s="89"/>
      <c r="GI237" s="89"/>
      <c r="GJ237" s="89"/>
      <c r="GK237" s="89"/>
      <c r="GL237" s="89"/>
      <c r="GM237" s="89"/>
      <c r="GN237" s="89"/>
      <c r="GO237" s="89"/>
      <c r="GP237" s="89"/>
      <c r="GQ237" s="89"/>
      <c r="GR237" s="89"/>
      <c r="GS237" s="89"/>
      <c r="GT237" s="89"/>
      <c r="GU237" s="89"/>
      <c r="GV237" s="89"/>
      <c r="GW237" s="89"/>
      <c r="GX237" s="89"/>
      <c r="GY237" s="89"/>
      <c r="GZ237" s="89"/>
      <c r="HA237" s="89"/>
      <c r="HB237" s="89"/>
      <c r="HC237" s="89"/>
      <c r="HD237" s="89"/>
      <c r="HE237" s="89"/>
      <c r="HF237" s="89"/>
      <c r="HG237" s="89"/>
      <c r="HH237" s="89"/>
      <c r="HI237" s="89"/>
      <c r="HJ237" s="89"/>
      <c r="HK237" s="89"/>
      <c r="HL237" s="89"/>
      <c r="HM237" s="89"/>
      <c r="HN237" s="89"/>
      <c r="HO237" s="89"/>
      <c r="HP237" s="89"/>
      <c r="HQ237" s="89"/>
      <c r="HR237" s="89"/>
      <c r="HS237" s="89"/>
      <c r="HT237" s="89"/>
      <c r="HU237" s="89"/>
      <c r="HV237" s="89"/>
      <c r="HW237" s="89"/>
      <c r="HX237" s="89"/>
      <c r="HY237" s="89"/>
      <c r="HZ237" s="89"/>
      <c r="IA237" s="89"/>
      <c r="IB237" s="89"/>
      <c r="IC237" s="89"/>
      <c r="ID237" s="89"/>
      <c r="IE237" s="89"/>
      <c r="IF237" s="89"/>
      <c r="IG237" s="89"/>
      <c r="IH237" s="89"/>
      <c r="II237" s="89"/>
      <c r="IJ237" s="89"/>
      <c r="IK237" s="89"/>
      <c r="IL237" s="89"/>
      <c r="IM237" s="89"/>
      <c r="IN237" s="89"/>
      <c r="IO237" s="89"/>
      <c r="IP237" s="89"/>
      <c r="IQ237" s="89"/>
      <c r="IR237" s="89"/>
      <c r="IS237" s="89"/>
      <c r="IT237" s="89"/>
      <c r="IU237" s="89"/>
      <c r="IV237" s="89"/>
      <c r="IW237" s="21"/>
      <c r="IX237" s="21"/>
      <c r="IY237" s="21"/>
      <c r="IZ237" s="21"/>
      <c r="JA237" s="21"/>
    </row>
    <row r="238" ht="13.8" customHeight="1" spans="1:261" s="191" customFormat="1" x14ac:dyDescent="0.25">
      <c r="A238" s="89"/>
      <c r="B238" s="90"/>
      <c r="C238" s="91"/>
      <c r="D238" s="89"/>
      <c r="E238" s="92"/>
      <c r="F238" s="91"/>
      <c r="G238" s="91"/>
      <c r="H238" s="91"/>
      <c r="I238" s="91"/>
      <c r="J238" s="91"/>
      <c r="K238" s="91"/>
      <c r="L238" s="91"/>
      <c r="M238" s="92"/>
      <c r="N238" s="91"/>
      <c r="O238" s="92"/>
      <c r="P238" s="92"/>
      <c r="Q238" s="91"/>
      <c r="R238" s="91"/>
      <c r="S238" s="91"/>
      <c r="T238" s="91"/>
      <c r="U238" s="91"/>
      <c r="V238" s="91"/>
      <c r="W238" s="91"/>
      <c r="X238" s="91"/>
      <c r="Y238" s="93"/>
      <c r="Z238" s="91"/>
      <c r="AA238" s="91"/>
      <c r="AB238" s="91"/>
      <c r="AC238" s="91"/>
      <c r="AD238" s="94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95"/>
      <c r="AQ238" s="95"/>
      <c r="AR238" s="95"/>
      <c r="AS238" s="89"/>
      <c r="AT238" s="89"/>
      <c r="AU238" s="89"/>
      <c r="AV238" s="89"/>
      <c r="AW238" s="89"/>
      <c r="AX238" s="89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89"/>
      <c r="BQ238" s="89"/>
      <c r="BR238" s="89"/>
      <c r="BS238" s="89"/>
      <c r="BT238" s="89"/>
      <c r="BU238" s="89"/>
      <c r="BV238" s="89"/>
      <c r="BW238" s="89"/>
      <c r="BX238" s="89"/>
      <c r="BY238" s="89"/>
      <c r="BZ238" s="89"/>
      <c r="CA238" s="89"/>
      <c r="CB238" s="89"/>
      <c r="CC238" s="89"/>
      <c r="CD238" s="89"/>
      <c r="CE238" s="89"/>
      <c r="CF238" s="89"/>
      <c r="CG238" s="89"/>
      <c r="CH238" s="89"/>
      <c r="CI238" s="89"/>
      <c r="CJ238" s="89"/>
      <c r="CK238" s="89"/>
      <c r="CL238" s="89"/>
      <c r="CM238" s="89"/>
      <c r="CN238" s="89"/>
      <c r="CO238" s="89"/>
      <c r="CP238" s="89"/>
      <c r="CQ238" s="89"/>
      <c r="CR238" s="89"/>
      <c r="CS238" s="89"/>
      <c r="CT238" s="89"/>
      <c r="CU238" s="89"/>
      <c r="CV238" s="89"/>
      <c r="CW238" s="89"/>
      <c r="CX238" s="89"/>
      <c r="CY238" s="89"/>
      <c r="CZ238" s="89"/>
      <c r="DA238" s="89"/>
      <c r="DB238" s="89"/>
      <c r="DC238" s="89"/>
      <c r="DD238" s="89"/>
      <c r="DE238" s="89"/>
      <c r="DF238" s="89"/>
      <c r="DG238" s="89"/>
      <c r="DH238" s="89"/>
      <c r="DI238" s="89"/>
      <c r="DJ238" s="89"/>
      <c r="DK238" s="89"/>
      <c r="DL238" s="89"/>
      <c r="DM238" s="89"/>
      <c r="DN238" s="89"/>
      <c r="DO238" s="89"/>
      <c r="DP238" s="89"/>
      <c r="DQ238" s="89"/>
      <c r="DR238" s="89"/>
      <c r="DS238" s="89"/>
      <c r="DT238" s="89"/>
      <c r="DU238" s="89"/>
      <c r="DV238" s="89"/>
      <c r="DW238" s="89"/>
      <c r="DX238" s="89"/>
      <c r="DY238" s="89"/>
      <c r="DZ238" s="89"/>
      <c r="EA238" s="89"/>
      <c r="EB238" s="89"/>
      <c r="EC238" s="89"/>
      <c r="ED238" s="89"/>
      <c r="EE238" s="89"/>
      <c r="EF238" s="89"/>
      <c r="EG238" s="89"/>
      <c r="EH238" s="89"/>
      <c r="EI238" s="89"/>
      <c r="EJ238" s="89"/>
      <c r="EK238" s="89"/>
      <c r="EL238" s="89"/>
      <c r="EM238" s="89"/>
      <c r="EN238" s="89"/>
      <c r="EO238" s="89"/>
      <c r="EP238" s="89"/>
      <c r="EQ238" s="89"/>
      <c r="ER238" s="89"/>
      <c r="ES238" s="89"/>
      <c r="ET238" s="89"/>
      <c r="EU238" s="89"/>
      <c r="EV238" s="89"/>
      <c r="EW238" s="89"/>
      <c r="EX238" s="89"/>
      <c r="EY238" s="89"/>
      <c r="EZ238" s="89"/>
      <c r="FA238" s="89"/>
      <c r="FB238" s="89"/>
      <c r="FC238" s="89"/>
      <c r="FD238" s="89"/>
      <c r="FE238" s="89"/>
      <c r="FF238" s="89"/>
      <c r="FG238" s="89"/>
      <c r="FH238" s="89"/>
      <c r="FI238" s="89"/>
      <c r="FJ238" s="89"/>
      <c r="FK238" s="89"/>
      <c r="FL238" s="89"/>
      <c r="FM238" s="89"/>
      <c r="FN238" s="89"/>
      <c r="FO238" s="89"/>
      <c r="FP238" s="89"/>
      <c r="FQ238" s="89"/>
      <c r="FR238" s="89"/>
      <c r="FS238" s="89"/>
      <c r="FT238" s="89"/>
      <c r="FU238" s="89"/>
      <c r="FV238" s="89"/>
      <c r="FW238" s="89"/>
      <c r="FX238" s="89"/>
      <c r="FY238" s="89"/>
      <c r="FZ238" s="89"/>
      <c r="GA238" s="89"/>
      <c r="GB238" s="89"/>
      <c r="GC238" s="89"/>
      <c r="GD238" s="89"/>
      <c r="GE238" s="89"/>
      <c r="GF238" s="89"/>
      <c r="GG238" s="89"/>
      <c r="GH238" s="89"/>
      <c r="GI238" s="89"/>
      <c r="GJ238" s="89"/>
      <c r="GK238" s="89"/>
      <c r="GL238" s="89"/>
      <c r="GM238" s="89"/>
      <c r="GN238" s="89"/>
      <c r="GO238" s="89"/>
      <c r="GP238" s="89"/>
      <c r="GQ238" s="89"/>
      <c r="GR238" s="89"/>
      <c r="GS238" s="89"/>
      <c r="GT238" s="89"/>
      <c r="GU238" s="89"/>
      <c r="GV238" s="89"/>
      <c r="GW238" s="89"/>
      <c r="GX238" s="89"/>
      <c r="GY238" s="89"/>
      <c r="GZ238" s="89"/>
      <c r="HA238" s="89"/>
      <c r="HB238" s="89"/>
      <c r="HC238" s="89"/>
      <c r="HD238" s="89"/>
      <c r="HE238" s="89"/>
      <c r="HF238" s="89"/>
      <c r="HG238" s="89"/>
      <c r="HH238" s="89"/>
      <c r="HI238" s="89"/>
      <c r="HJ238" s="89"/>
      <c r="HK238" s="89"/>
      <c r="HL238" s="89"/>
      <c r="HM238" s="89"/>
      <c r="HN238" s="89"/>
      <c r="HO238" s="89"/>
      <c r="HP238" s="89"/>
      <c r="HQ238" s="89"/>
      <c r="HR238" s="89"/>
      <c r="HS238" s="89"/>
      <c r="HT238" s="89"/>
      <c r="HU238" s="89"/>
      <c r="HV238" s="89"/>
      <c r="HW238" s="89"/>
      <c r="HX238" s="89"/>
      <c r="HY238" s="89"/>
      <c r="HZ238" s="89"/>
      <c r="IA238" s="89"/>
      <c r="IB238" s="89"/>
      <c r="IC238" s="89"/>
      <c r="ID238" s="89"/>
      <c r="IE238" s="89"/>
      <c r="IF238" s="89"/>
      <c r="IG238" s="89"/>
      <c r="IH238" s="89"/>
      <c r="II238" s="89"/>
      <c r="IJ238" s="89"/>
      <c r="IK238" s="89"/>
      <c r="IL238" s="89"/>
      <c r="IM238" s="89"/>
      <c r="IN238" s="89"/>
      <c r="IO238" s="89"/>
      <c r="IP238" s="89"/>
      <c r="IQ238" s="89"/>
      <c r="IR238" s="89"/>
      <c r="IS238" s="89"/>
      <c r="IT238" s="89"/>
      <c r="IU238" s="89"/>
      <c r="IV238" s="89"/>
      <c r="IW238" s="21"/>
      <c r="IX238" s="21"/>
      <c r="IY238" s="21"/>
      <c r="IZ238" s="21"/>
      <c r="JA238" s="21"/>
    </row>
    <row r="239" ht="13.8" customHeight="1" spans="1:261" s="191" customFormat="1" x14ac:dyDescent="0.25">
      <c r="A239" s="89"/>
      <c r="B239" s="90"/>
      <c r="C239" s="91"/>
      <c r="D239" s="89"/>
      <c r="E239" s="92"/>
      <c r="F239" s="91"/>
      <c r="G239" s="91"/>
      <c r="H239" s="91"/>
      <c r="I239" s="91"/>
      <c r="J239" s="91"/>
      <c r="K239" s="91"/>
      <c r="L239" s="91"/>
      <c r="M239" s="92"/>
      <c r="N239" s="91"/>
      <c r="O239" s="92"/>
      <c r="P239" s="92"/>
      <c r="Q239" s="91"/>
      <c r="R239" s="91"/>
      <c r="S239" s="91"/>
      <c r="T239" s="91"/>
      <c r="U239" s="91"/>
      <c r="V239" s="91"/>
      <c r="W239" s="91"/>
      <c r="X239" s="91"/>
      <c r="Y239" s="93"/>
      <c r="Z239" s="91"/>
      <c r="AA239" s="91"/>
      <c r="AB239" s="91"/>
      <c r="AC239" s="91"/>
      <c r="AD239" s="94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95"/>
      <c r="AQ239" s="95"/>
      <c r="AR239" s="95"/>
      <c r="AS239" s="89"/>
      <c r="AT239" s="89"/>
      <c r="AU239" s="89"/>
      <c r="AV239" s="89"/>
      <c r="AW239" s="89"/>
      <c r="AX239" s="89"/>
      <c r="AY239" s="89"/>
      <c r="AZ239" s="89"/>
      <c r="BA239" s="89"/>
      <c r="BB239" s="89"/>
      <c r="BC239" s="89"/>
      <c r="BD239" s="89"/>
      <c r="BE239" s="89"/>
      <c r="BF239" s="89"/>
      <c r="BG239" s="89"/>
      <c r="BH239" s="89"/>
      <c r="BI239" s="89"/>
      <c r="BJ239" s="89"/>
      <c r="BK239" s="89"/>
      <c r="BL239" s="89"/>
      <c r="BM239" s="89"/>
      <c r="BN239" s="89"/>
      <c r="BO239" s="89"/>
      <c r="BP239" s="89"/>
      <c r="BQ239" s="89"/>
      <c r="BR239" s="89"/>
      <c r="BS239" s="89"/>
      <c r="BT239" s="89"/>
      <c r="BU239" s="89"/>
      <c r="BV239" s="89"/>
      <c r="BW239" s="89"/>
      <c r="BX239" s="89"/>
      <c r="BY239" s="89"/>
      <c r="BZ239" s="89"/>
      <c r="CA239" s="89"/>
      <c r="CB239" s="89"/>
      <c r="CC239" s="89"/>
      <c r="CD239" s="89"/>
      <c r="CE239" s="89"/>
      <c r="CF239" s="89"/>
      <c r="CG239" s="89"/>
      <c r="CH239" s="89"/>
      <c r="CI239" s="89"/>
      <c r="CJ239" s="89"/>
      <c r="CK239" s="89"/>
      <c r="CL239" s="89"/>
      <c r="CM239" s="89"/>
      <c r="CN239" s="89"/>
      <c r="CO239" s="89"/>
      <c r="CP239" s="89"/>
      <c r="CQ239" s="89"/>
      <c r="CR239" s="89"/>
      <c r="CS239" s="89"/>
      <c r="CT239" s="89"/>
      <c r="CU239" s="89"/>
      <c r="CV239" s="89"/>
      <c r="CW239" s="89"/>
      <c r="CX239" s="89"/>
      <c r="CY239" s="89"/>
      <c r="CZ239" s="89"/>
      <c r="DA239" s="89"/>
      <c r="DB239" s="89"/>
      <c r="DC239" s="89"/>
      <c r="DD239" s="89"/>
      <c r="DE239" s="89"/>
      <c r="DF239" s="89"/>
      <c r="DG239" s="89"/>
      <c r="DH239" s="89"/>
      <c r="DI239" s="89"/>
      <c r="DJ239" s="89"/>
      <c r="DK239" s="89"/>
      <c r="DL239" s="89"/>
      <c r="DM239" s="89"/>
      <c r="DN239" s="89"/>
      <c r="DO239" s="89"/>
      <c r="DP239" s="89"/>
      <c r="DQ239" s="89"/>
      <c r="DR239" s="89"/>
      <c r="DS239" s="89"/>
      <c r="DT239" s="89"/>
      <c r="DU239" s="89"/>
      <c r="DV239" s="89"/>
      <c r="DW239" s="89"/>
      <c r="DX239" s="89"/>
      <c r="DY239" s="89"/>
      <c r="DZ239" s="89"/>
      <c r="EA239" s="89"/>
      <c r="EB239" s="89"/>
      <c r="EC239" s="89"/>
      <c r="ED239" s="89"/>
      <c r="EE239" s="89"/>
      <c r="EF239" s="89"/>
      <c r="EG239" s="89"/>
      <c r="EH239" s="89"/>
      <c r="EI239" s="89"/>
      <c r="EJ239" s="89"/>
      <c r="EK239" s="89"/>
      <c r="EL239" s="89"/>
      <c r="EM239" s="89"/>
      <c r="EN239" s="89"/>
      <c r="EO239" s="89"/>
      <c r="EP239" s="89"/>
      <c r="EQ239" s="89"/>
      <c r="ER239" s="89"/>
      <c r="ES239" s="89"/>
      <c r="ET239" s="89"/>
      <c r="EU239" s="89"/>
      <c r="EV239" s="89"/>
      <c r="EW239" s="89"/>
      <c r="EX239" s="89"/>
      <c r="EY239" s="89"/>
      <c r="EZ239" s="89"/>
      <c r="FA239" s="89"/>
      <c r="FB239" s="89"/>
      <c r="FC239" s="89"/>
      <c r="FD239" s="89"/>
      <c r="FE239" s="89"/>
      <c r="FF239" s="89"/>
      <c r="FG239" s="89"/>
      <c r="FH239" s="89"/>
      <c r="FI239" s="89"/>
      <c r="FJ239" s="89"/>
      <c r="FK239" s="89"/>
      <c r="FL239" s="89"/>
      <c r="FM239" s="89"/>
      <c r="FN239" s="89"/>
      <c r="FO239" s="89"/>
      <c r="FP239" s="89"/>
      <c r="FQ239" s="89"/>
      <c r="FR239" s="89"/>
      <c r="FS239" s="89"/>
      <c r="FT239" s="89"/>
      <c r="FU239" s="89"/>
      <c r="FV239" s="89"/>
      <c r="FW239" s="89"/>
      <c r="FX239" s="89"/>
      <c r="FY239" s="89"/>
      <c r="FZ239" s="89"/>
      <c r="GA239" s="89"/>
      <c r="GB239" s="89"/>
      <c r="GC239" s="89"/>
      <c r="GD239" s="89"/>
      <c r="GE239" s="89"/>
      <c r="GF239" s="89"/>
      <c r="GG239" s="89"/>
      <c r="GH239" s="89"/>
      <c r="GI239" s="89"/>
      <c r="GJ239" s="89"/>
      <c r="GK239" s="89"/>
      <c r="GL239" s="89"/>
      <c r="GM239" s="89"/>
      <c r="GN239" s="89"/>
      <c r="GO239" s="89"/>
      <c r="GP239" s="89"/>
      <c r="GQ239" s="89"/>
      <c r="GR239" s="89"/>
      <c r="GS239" s="89"/>
      <c r="GT239" s="89"/>
      <c r="GU239" s="89"/>
      <c r="GV239" s="89"/>
      <c r="GW239" s="89"/>
      <c r="GX239" s="89"/>
      <c r="GY239" s="89"/>
      <c r="GZ239" s="89"/>
      <c r="HA239" s="89"/>
      <c r="HB239" s="89"/>
      <c r="HC239" s="89"/>
      <c r="HD239" s="89"/>
      <c r="HE239" s="89"/>
      <c r="HF239" s="89"/>
      <c r="HG239" s="89"/>
      <c r="HH239" s="89"/>
      <c r="HI239" s="89"/>
      <c r="HJ239" s="89"/>
      <c r="HK239" s="89"/>
      <c r="HL239" s="89"/>
      <c r="HM239" s="89"/>
      <c r="HN239" s="89"/>
      <c r="HO239" s="89"/>
      <c r="HP239" s="89"/>
      <c r="HQ239" s="89"/>
      <c r="HR239" s="89"/>
      <c r="HS239" s="89"/>
      <c r="HT239" s="89"/>
      <c r="HU239" s="89"/>
      <c r="HV239" s="89"/>
      <c r="HW239" s="89"/>
      <c r="HX239" s="89"/>
      <c r="HY239" s="89"/>
      <c r="HZ239" s="89"/>
      <c r="IA239" s="89"/>
      <c r="IB239" s="89"/>
      <c r="IC239" s="89"/>
      <c r="ID239" s="89"/>
      <c r="IE239" s="89"/>
      <c r="IF239" s="89"/>
      <c r="IG239" s="89"/>
      <c r="IH239" s="89"/>
      <c r="II239" s="89"/>
      <c r="IJ239" s="89"/>
      <c r="IK239" s="89"/>
      <c r="IL239" s="89"/>
      <c r="IM239" s="89"/>
      <c r="IN239" s="89"/>
      <c r="IO239" s="89"/>
      <c r="IP239" s="89"/>
      <c r="IQ239" s="89"/>
      <c r="IR239" s="89"/>
      <c r="IS239" s="89"/>
      <c r="IT239" s="89"/>
      <c r="IU239" s="89"/>
      <c r="IV239" s="89"/>
      <c r="IW239" s="21"/>
      <c r="IX239" s="21"/>
      <c r="IY239" s="21"/>
      <c r="IZ239" s="21"/>
      <c r="JA239" s="21"/>
    </row>
    <row r="240" ht="13.8" customHeight="1" spans="1:261" s="191" customFormat="1" x14ac:dyDescent="0.25">
      <c r="A240" s="89"/>
      <c r="B240" s="90"/>
      <c r="C240" s="91"/>
      <c r="D240" s="89"/>
      <c r="E240" s="92"/>
      <c r="F240" s="91"/>
      <c r="G240" s="91"/>
      <c r="H240" s="91"/>
      <c r="I240" s="91"/>
      <c r="J240" s="91"/>
      <c r="K240" s="91"/>
      <c r="L240" s="91"/>
      <c r="M240" s="92"/>
      <c r="N240" s="91"/>
      <c r="O240" s="92"/>
      <c r="P240" s="92"/>
      <c r="Q240" s="91"/>
      <c r="R240" s="91"/>
      <c r="S240" s="91"/>
      <c r="T240" s="91"/>
      <c r="U240" s="91"/>
      <c r="V240" s="91"/>
      <c r="W240" s="91"/>
      <c r="X240" s="91"/>
      <c r="Y240" s="93"/>
      <c r="Z240" s="91"/>
      <c r="AA240" s="91"/>
      <c r="AB240" s="91"/>
      <c r="AC240" s="91"/>
      <c r="AD240" s="94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  <c r="AO240" s="89"/>
      <c r="AP240" s="95"/>
      <c r="AQ240" s="95"/>
      <c r="AR240" s="95"/>
      <c r="AS240" s="89"/>
      <c r="AT240" s="89"/>
      <c r="AU240" s="89"/>
      <c r="AV240" s="89"/>
      <c r="AW240" s="89"/>
      <c r="AX240" s="89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89"/>
      <c r="BQ240" s="89"/>
      <c r="BR240" s="89"/>
      <c r="BS240" s="89"/>
      <c r="BT240" s="89"/>
      <c r="BU240" s="89"/>
      <c r="BV240" s="89"/>
      <c r="BW240" s="89"/>
      <c r="BX240" s="89"/>
      <c r="BY240" s="89"/>
      <c r="BZ240" s="89"/>
      <c r="CA240" s="89"/>
      <c r="CB240" s="89"/>
      <c r="CC240" s="89"/>
      <c r="CD240" s="89"/>
      <c r="CE240" s="89"/>
      <c r="CF240" s="89"/>
      <c r="CG240" s="89"/>
      <c r="CH240" s="89"/>
      <c r="CI240" s="89"/>
      <c r="CJ240" s="89"/>
      <c r="CK240" s="89"/>
      <c r="CL240" s="89"/>
      <c r="CM240" s="89"/>
      <c r="CN240" s="89"/>
      <c r="CO240" s="89"/>
      <c r="CP240" s="89"/>
      <c r="CQ240" s="89"/>
      <c r="CR240" s="89"/>
      <c r="CS240" s="89"/>
      <c r="CT240" s="89"/>
      <c r="CU240" s="89"/>
      <c r="CV240" s="89"/>
      <c r="CW240" s="89"/>
      <c r="CX240" s="89"/>
      <c r="CY240" s="89"/>
      <c r="CZ240" s="89"/>
      <c r="DA240" s="89"/>
      <c r="DB240" s="89"/>
      <c r="DC240" s="89"/>
      <c r="DD240" s="89"/>
      <c r="DE240" s="89"/>
      <c r="DF240" s="89"/>
      <c r="DG240" s="89"/>
      <c r="DH240" s="89"/>
      <c r="DI240" s="89"/>
      <c r="DJ240" s="89"/>
      <c r="DK240" s="89"/>
      <c r="DL240" s="89"/>
      <c r="DM240" s="89"/>
      <c r="DN240" s="89"/>
      <c r="DO240" s="89"/>
      <c r="DP240" s="89"/>
      <c r="DQ240" s="89"/>
      <c r="DR240" s="89"/>
      <c r="DS240" s="89"/>
      <c r="DT240" s="89"/>
      <c r="DU240" s="89"/>
      <c r="DV240" s="89"/>
      <c r="DW240" s="89"/>
      <c r="DX240" s="89"/>
      <c r="DY240" s="89"/>
      <c r="DZ240" s="89"/>
      <c r="EA240" s="89"/>
      <c r="EB240" s="89"/>
      <c r="EC240" s="89"/>
      <c r="ED240" s="89"/>
      <c r="EE240" s="89"/>
      <c r="EF240" s="89"/>
      <c r="EG240" s="89"/>
      <c r="EH240" s="89"/>
      <c r="EI240" s="89"/>
      <c r="EJ240" s="89"/>
      <c r="EK240" s="89"/>
      <c r="EL240" s="89"/>
      <c r="EM240" s="89"/>
      <c r="EN240" s="89"/>
      <c r="EO240" s="89"/>
      <c r="EP240" s="89"/>
      <c r="EQ240" s="89"/>
      <c r="ER240" s="89"/>
      <c r="ES240" s="89"/>
      <c r="ET240" s="89"/>
      <c r="EU240" s="89"/>
      <c r="EV240" s="89"/>
      <c r="EW240" s="89"/>
      <c r="EX240" s="89"/>
      <c r="EY240" s="89"/>
      <c r="EZ240" s="89"/>
      <c r="FA240" s="89"/>
      <c r="FB240" s="89"/>
      <c r="FC240" s="89"/>
      <c r="FD240" s="89"/>
      <c r="FE240" s="89"/>
      <c r="FF240" s="89"/>
      <c r="FG240" s="89"/>
      <c r="FH240" s="89"/>
      <c r="FI240" s="89"/>
      <c r="FJ240" s="89"/>
      <c r="FK240" s="89"/>
      <c r="FL240" s="89"/>
      <c r="FM240" s="89"/>
      <c r="FN240" s="89"/>
      <c r="FO240" s="89"/>
      <c r="FP240" s="89"/>
      <c r="FQ240" s="89"/>
      <c r="FR240" s="89"/>
      <c r="FS240" s="89"/>
      <c r="FT240" s="89"/>
      <c r="FU240" s="89"/>
      <c r="FV240" s="89"/>
      <c r="FW240" s="89"/>
      <c r="FX240" s="89"/>
      <c r="FY240" s="89"/>
      <c r="FZ240" s="89"/>
      <c r="GA240" s="89"/>
      <c r="GB240" s="89"/>
      <c r="GC240" s="89"/>
      <c r="GD240" s="89"/>
      <c r="GE240" s="89"/>
      <c r="GF240" s="89"/>
      <c r="GG240" s="89"/>
      <c r="GH240" s="89"/>
      <c r="GI240" s="89"/>
      <c r="GJ240" s="89"/>
      <c r="GK240" s="89"/>
      <c r="GL240" s="89"/>
      <c r="GM240" s="89"/>
      <c r="GN240" s="89"/>
      <c r="GO240" s="89"/>
      <c r="GP240" s="89"/>
      <c r="GQ240" s="89"/>
      <c r="GR240" s="89"/>
      <c r="GS240" s="89"/>
      <c r="GT240" s="89"/>
      <c r="GU240" s="89"/>
      <c r="GV240" s="89"/>
      <c r="GW240" s="89"/>
      <c r="GX240" s="89"/>
      <c r="GY240" s="89"/>
      <c r="GZ240" s="89"/>
      <c r="HA240" s="89"/>
      <c r="HB240" s="89"/>
      <c r="HC240" s="89"/>
      <c r="HD240" s="89"/>
      <c r="HE240" s="89"/>
      <c r="HF240" s="89"/>
      <c r="HG240" s="89"/>
      <c r="HH240" s="89"/>
      <c r="HI240" s="89"/>
      <c r="HJ240" s="89"/>
      <c r="HK240" s="89"/>
      <c r="HL240" s="89"/>
      <c r="HM240" s="89"/>
      <c r="HN240" s="89"/>
      <c r="HO240" s="89"/>
      <c r="HP240" s="89"/>
      <c r="HQ240" s="89"/>
      <c r="HR240" s="89"/>
      <c r="HS240" s="89"/>
      <c r="HT240" s="89"/>
      <c r="HU240" s="89"/>
      <c r="HV240" s="89"/>
      <c r="HW240" s="89"/>
      <c r="HX240" s="89"/>
      <c r="HY240" s="89"/>
      <c r="HZ240" s="89"/>
      <c r="IA240" s="89"/>
      <c r="IB240" s="89"/>
      <c r="IC240" s="89"/>
      <c r="ID240" s="89"/>
      <c r="IE240" s="89"/>
      <c r="IF240" s="89"/>
      <c r="IG240" s="89"/>
      <c r="IH240" s="89"/>
      <c r="II240" s="89"/>
      <c r="IJ240" s="89"/>
      <c r="IK240" s="89"/>
      <c r="IL240" s="89"/>
      <c r="IM240" s="89"/>
      <c r="IN240" s="89"/>
      <c r="IO240" s="89"/>
      <c r="IP240" s="89"/>
      <c r="IQ240" s="89"/>
      <c r="IR240" s="89"/>
      <c r="IS240" s="89"/>
      <c r="IT240" s="89"/>
      <c r="IU240" s="89"/>
      <c r="IV240" s="89"/>
      <c r="IW240" s="21"/>
      <c r="IX240" s="21"/>
      <c r="IY240" s="21"/>
      <c r="IZ240" s="21"/>
      <c r="JA240" s="21"/>
    </row>
    <row r="241" ht="13.8" customHeight="1" spans="1:261" s="191" customFormat="1" x14ac:dyDescent="0.25">
      <c r="A241" s="89"/>
      <c r="B241" s="90"/>
      <c r="C241" s="91"/>
      <c r="D241" s="89"/>
      <c r="E241" s="92"/>
      <c r="F241" s="91"/>
      <c r="G241" s="91"/>
      <c r="H241" s="91"/>
      <c r="I241" s="91"/>
      <c r="J241" s="91"/>
      <c r="K241" s="91"/>
      <c r="L241" s="91"/>
      <c r="M241" s="92"/>
      <c r="N241" s="91"/>
      <c r="O241" s="92"/>
      <c r="P241" s="92"/>
      <c r="Q241" s="91"/>
      <c r="R241" s="91"/>
      <c r="S241" s="91"/>
      <c r="T241" s="91"/>
      <c r="U241" s="91"/>
      <c r="V241" s="91"/>
      <c r="W241" s="91"/>
      <c r="X241" s="91"/>
      <c r="Y241" s="93"/>
      <c r="Z241" s="91"/>
      <c r="AA241" s="91"/>
      <c r="AB241" s="91"/>
      <c r="AC241" s="91"/>
      <c r="AD241" s="94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95"/>
      <c r="AQ241" s="95"/>
      <c r="AR241" s="95"/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89"/>
      <c r="BQ241" s="89"/>
      <c r="BR241" s="89"/>
      <c r="BS241" s="89"/>
      <c r="BT241" s="89"/>
      <c r="BU241" s="89"/>
      <c r="BV241" s="89"/>
      <c r="BW241" s="89"/>
      <c r="BX241" s="89"/>
      <c r="BY241" s="89"/>
      <c r="BZ241" s="89"/>
      <c r="CA241" s="89"/>
      <c r="CB241" s="89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  <c r="CU241" s="89"/>
      <c r="CV241" s="89"/>
      <c r="CW241" s="89"/>
      <c r="CX241" s="89"/>
      <c r="CY241" s="89"/>
      <c r="CZ241" s="89"/>
      <c r="DA241" s="89"/>
      <c r="DB241" s="89"/>
      <c r="DC241" s="89"/>
      <c r="DD241" s="89"/>
      <c r="DE241" s="89"/>
      <c r="DF241" s="89"/>
      <c r="DG241" s="89"/>
      <c r="DH241" s="89"/>
      <c r="DI241" s="89"/>
      <c r="DJ241" s="89"/>
      <c r="DK241" s="89"/>
      <c r="DL241" s="89"/>
      <c r="DM241" s="89"/>
      <c r="DN241" s="89"/>
      <c r="DO241" s="89"/>
      <c r="DP241" s="89"/>
      <c r="DQ241" s="89"/>
      <c r="DR241" s="89"/>
      <c r="DS241" s="89"/>
      <c r="DT241" s="89"/>
      <c r="DU241" s="89"/>
      <c r="DV241" s="89"/>
      <c r="DW241" s="89"/>
      <c r="DX241" s="89"/>
      <c r="DY241" s="89"/>
      <c r="DZ241" s="89"/>
      <c r="EA241" s="89"/>
      <c r="EB241" s="89"/>
      <c r="EC241" s="89"/>
      <c r="ED241" s="89"/>
      <c r="EE241" s="89"/>
      <c r="EF241" s="89"/>
      <c r="EG241" s="89"/>
      <c r="EH241" s="89"/>
      <c r="EI241" s="89"/>
      <c r="EJ241" s="89"/>
      <c r="EK241" s="89"/>
      <c r="EL241" s="89"/>
      <c r="EM241" s="89"/>
      <c r="EN241" s="89"/>
      <c r="EO241" s="89"/>
      <c r="EP241" s="89"/>
      <c r="EQ241" s="89"/>
      <c r="ER241" s="89"/>
      <c r="ES241" s="89"/>
      <c r="ET241" s="89"/>
      <c r="EU241" s="89"/>
      <c r="EV241" s="89"/>
      <c r="EW241" s="89"/>
      <c r="EX241" s="89"/>
      <c r="EY241" s="89"/>
      <c r="EZ241" s="89"/>
      <c r="FA241" s="89"/>
      <c r="FB241" s="89"/>
      <c r="FC241" s="89"/>
      <c r="FD241" s="89"/>
      <c r="FE241" s="89"/>
      <c r="FF241" s="89"/>
      <c r="FG241" s="89"/>
      <c r="FH241" s="89"/>
      <c r="FI241" s="89"/>
      <c r="FJ241" s="89"/>
      <c r="FK241" s="89"/>
      <c r="FL241" s="89"/>
      <c r="FM241" s="89"/>
      <c r="FN241" s="89"/>
      <c r="FO241" s="89"/>
      <c r="FP241" s="89"/>
      <c r="FQ241" s="89"/>
      <c r="FR241" s="89"/>
      <c r="FS241" s="89"/>
      <c r="FT241" s="89"/>
      <c r="FU241" s="89"/>
      <c r="FV241" s="89"/>
      <c r="FW241" s="89"/>
      <c r="FX241" s="89"/>
      <c r="FY241" s="89"/>
      <c r="FZ241" s="89"/>
      <c r="GA241" s="89"/>
      <c r="GB241" s="89"/>
      <c r="GC241" s="89"/>
      <c r="GD241" s="89"/>
      <c r="GE241" s="89"/>
      <c r="GF241" s="89"/>
      <c r="GG241" s="89"/>
      <c r="GH241" s="89"/>
      <c r="GI241" s="89"/>
      <c r="GJ241" s="89"/>
      <c r="GK241" s="89"/>
      <c r="GL241" s="89"/>
      <c r="GM241" s="89"/>
      <c r="GN241" s="89"/>
      <c r="GO241" s="89"/>
      <c r="GP241" s="89"/>
      <c r="GQ241" s="89"/>
      <c r="GR241" s="89"/>
      <c r="GS241" s="89"/>
      <c r="GT241" s="89"/>
      <c r="GU241" s="89"/>
      <c r="GV241" s="89"/>
      <c r="GW241" s="89"/>
      <c r="GX241" s="89"/>
      <c r="GY241" s="89"/>
      <c r="GZ241" s="89"/>
      <c r="HA241" s="89"/>
      <c r="HB241" s="89"/>
      <c r="HC241" s="89"/>
      <c r="HD241" s="89"/>
      <c r="HE241" s="89"/>
      <c r="HF241" s="89"/>
      <c r="HG241" s="89"/>
      <c r="HH241" s="89"/>
      <c r="HI241" s="89"/>
      <c r="HJ241" s="89"/>
      <c r="HK241" s="89"/>
      <c r="HL241" s="89"/>
      <c r="HM241" s="89"/>
      <c r="HN241" s="89"/>
      <c r="HO241" s="89"/>
      <c r="HP241" s="89"/>
      <c r="HQ241" s="89"/>
      <c r="HR241" s="89"/>
      <c r="HS241" s="89"/>
      <c r="HT241" s="89"/>
      <c r="HU241" s="89"/>
      <c r="HV241" s="89"/>
      <c r="HW241" s="89"/>
      <c r="HX241" s="89"/>
      <c r="HY241" s="89"/>
      <c r="HZ241" s="89"/>
      <c r="IA241" s="89"/>
      <c r="IB241" s="89"/>
      <c r="IC241" s="89"/>
      <c r="ID241" s="89"/>
      <c r="IE241" s="89"/>
      <c r="IF241" s="89"/>
      <c r="IG241" s="89"/>
      <c r="IH241" s="89"/>
      <c r="II241" s="89"/>
      <c r="IJ241" s="89"/>
      <c r="IK241" s="89"/>
      <c r="IL241" s="89"/>
      <c r="IM241" s="89"/>
      <c r="IN241" s="89"/>
      <c r="IO241" s="89"/>
      <c r="IP241" s="89"/>
      <c r="IQ241" s="89"/>
      <c r="IR241" s="89"/>
      <c r="IS241" s="89"/>
      <c r="IT241" s="89"/>
      <c r="IU241" s="89"/>
      <c r="IV241" s="89"/>
      <c r="IW241" s="21"/>
      <c r="IX241" s="21"/>
      <c r="IY241" s="21"/>
      <c r="IZ241" s="21"/>
      <c r="JA241" s="21"/>
    </row>
    <row r="242" ht="13.8" customHeight="1" spans="1:261" s="191" customFormat="1" x14ac:dyDescent="0.25">
      <c r="A242" s="89"/>
      <c r="B242" s="90"/>
      <c r="C242" s="91"/>
      <c r="D242" s="89"/>
      <c r="E242" s="92"/>
      <c r="F242" s="91"/>
      <c r="G242" s="91"/>
      <c r="H242" s="91"/>
      <c r="I242" s="91"/>
      <c r="J242" s="91"/>
      <c r="K242" s="91"/>
      <c r="L242" s="91"/>
      <c r="M242" s="92"/>
      <c r="N242" s="91"/>
      <c r="O242" s="92"/>
      <c r="P242" s="92"/>
      <c r="Q242" s="91"/>
      <c r="R242" s="91"/>
      <c r="S242" s="91"/>
      <c r="T242" s="91"/>
      <c r="U242" s="91"/>
      <c r="V242" s="91"/>
      <c r="W242" s="91"/>
      <c r="X242" s="91"/>
      <c r="Y242" s="93"/>
      <c r="Z242" s="91"/>
      <c r="AA242" s="91"/>
      <c r="AB242" s="91"/>
      <c r="AC242" s="91"/>
      <c r="AD242" s="94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  <c r="AO242" s="89"/>
      <c r="AP242" s="95"/>
      <c r="AQ242" s="95"/>
      <c r="AR242" s="95"/>
      <c r="AS242" s="89"/>
      <c r="AT242" s="89"/>
      <c r="AU242" s="89"/>
      <c r="AV242" s="89"/>
      <c r="AW242" s="89"/>
      <c r="AX242" s="89"/>
      <c r="AY242" s="89"/>
      <c r="AZ242" s="89"/>
      <c r="BA242" s="89"/>
      <c r="BB242" s="89"/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89"/>
      <c r="BQ242" s="89"/>
      <c r="BR242" s="89"/>
      <c r="BS242" s="89"/>
      <c r="BT242" s="89"/>
      <c r="BU242" s="89"/>
      <c r="BV242" s="89"/>
      <c r="BW242" s="89"/>
      <c r="BX242" s="89"/>
      <c r="BY242" s="89"/>
      <c r="BZ242" s="89"/>
      <c r="CA242" s="89"/>
      <c r="CB242" s="89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  <c r="CU242" s="89"/>
      <c r="CV242" s="89"/>
      <c r="CW242" s="89"/>
      <c r="CX242" s="89"/>
      <c r="CY242" s="89"/>
      <c r="CZ242" s="89"/>
      <c r="DA242" s="89"/>
      <c r="DB242" s="89"/>
      <c r="DC242" s="89"/>
      <c r="DD242" s="89"/>
      <c r="DE242" s="89"/>
      <c r="DF242" s="89"/>
      <c r="DG242" s="89"/>
      <c r="DH242" s="89"/>
      <c r="DI242" s="89"/>
      <c r="DJ242" s="89"/>
      <c r="DK242" s="89"/>
      <c r="DL242" s="89"/>
      <c r="DM242" s="89"/>
      <c r="DN242" s="89"/>
      <c r="DO242" s="89"/>
      <c r="DP242" s="89"/>
      <c r="DQ242" s="89"/>
      <c r="DR242" s="89"/>
      <c r="DS242" s="89"/>
      <c r="DT242" s="89"/>
      <c r="DU242" s="89"/>
      <c r="DV242" s="89"/>
      <c r="DW242" s="89"/>
      <c r="DX242" s="89"/>
      <c r="DY242" s="89"/>
      <c r="DZ242" s="89"/>
      <c r="EA242" s="89"/>
      <c r="EB242" s="89"/>
      <c r="EC242" s="89"/>
      <c r="ED242" s="89"/>
      <c r="EE242" s="89"/>
      <c r="EF242" s="89"/>
      <c r="EG242" s="89"/>
      <c r="EH242" s="89"/>
      <c r="EI242" s="89"/>
      <c r="EJ242" s="89"/>
      <c r="EK242" s="89"/>
      <c r="EL242" s="89"/>
      <c r="EM242" s="89"/>
      <c r="EN242" s="89"/>
      <c r="EO242" s="89"/>
      <c r="EP242" s="89"/>
      <c r="EQ242" s="89"/>
      <c r="ER242" s="89"/>
      <c r="ES242" s="89"/>
      <c r="ET242" s="89"/>
      <c r="EU242" s="89"/>
      <c r="EV242" s="89"/>
      <c r="EW242" s="89"/>
      <c r="EX242" s="89"/>
      <c r="EY242" s="89"/>
      <c r="EZ242" s="89"/>
      <c r="FA242" s="89"/>
      <c r="FB242" s="89"/>
      <c r="FC242" s="89"/>
      <c r="FD242" s="89"/>
      <c r="FE242" s="89"/>
      <c r="FF242" s="89"/>
      <c r="FG242" s="89"/>
      <c r="FH242" s="89"/>
      <c r="FI242" s="89"/>
      <c r="FJ242" s="89"/>
      <c r="FK242" s="89"/>
      <c r="FL242" s="89"/>
      <c r="FM242" s="89"/>
      <c r="FN242" s="89"/>
      <c r="FO242" s="89"/>
      <c r="FP242" s="89"/>
      <c r="FQ242" s="89"/>
      <c r="FR242" s="89"/>
      <c r="FS242" s="89"/>
      <c r="FT242" s="89"/>
      <c r="FU242" s="89"/>
      <c r="FV242" s="89"/>
      <c r="FW242" s="89"/>
      <c r="FX242" s="89"/>
      <c r="FY242" s="89"/>
      <c r="FZ242" s="89"/>
      <c r="GA242" s="89"/>
      <c r="GB242" s="89"/>
      <c r="GC242" s="89"/>
      <c r="GD242" s="89"/>
      <c r="GE242" s="89"/>
      <c r="GF242" s="89"/>
      <c r="GG242" s="89"/>
      <c r="GH242" s="89"/>
      <c r="GI242" s="89"/>
      <c r="GJ242" s="89"/>
      <c r="GK242" s="89"/>
      <c r="GL242" s="89"/>
      <c r="GM242" s="89"/>
      <c r="GN242" s="89"/>
      <c r="GO242" s="89"/>
      <c r="GP242" s="89"/>
      <c r="GQ242" s="89"/>
      <c r="GR242" s="89"/>
      <c r="GS242" s="89"/>
      <c r="GT242" s="89"/>
      <c r="GU242" s="89"/>
      <c r="GV242" s="89"/>
      <c r="GW242" s="89"/>
      <c r="GX242" s="89"/>
      <c r="GY242" s="89"/>
      <c r="GZ242" s="89"/>
      <c r="HA242" s="89"/>
      <c r="HB242" s="89"/>
      <c r="HC242" s="89"/>
      <c r="HD242" s="89"/>
      <c r="HE242" s="89"/>
      <c r="HF242" s="89"/>
      <c r="HG242" s="89"/>
      <c r="HH242" s="89"/>
      <c r="HI242" s="89"/>
      <c r="HJ242" s="89"/>
      <c r="HK242" s="89"/>
      <c r="HL242" s="89"/>
      <c r="HM242" s="89"/>
      <c r="HN242" s="89"/>
      <c r="HO242" s="89"/>
      <c r="HP242" s="89"/>
      <c r="HQ242" s="89"/>
      <c r="HR242" s="89"/>
      <c r="HS242" s="89"/>
      <c r="HT242" s="89"/>
      <c r="HU242" s="89"/>
      <c r="HV242" s="89"/>
      <c r="HW242" s="89"/>
      <c r="HX242" s="89"/>
      <c r="HY242" s="89"/>
      <c r="HZ242" s="89"/>
      <c r="IA242" s="89"/>
      <c r="IB242" s="89"/>
      <c r="IC242" s="89"/>
      <c r="ID242" s="89"/>
      <c r="IE242" s="89"/>
      <c r="IF242" s="89"/>
      <c r="IG242" s="89"/>
      <c r="IH242" s="89"/>
      <c r="II242" s="89"/>
      <c r="IJ242" s="89"/>
      <c r="IK242" s="89"/>
      <c r="IL242" s="89"/>
      <c r="IM242" s="89"/>
      <c r="IN242" s="89"/>
      <c r="IO242" s="89"/>
      <c r="IP242" s="89"/>
      <c r="IQ242" s="89"/>
      <c r="IR242" s="89"/>
      <c r="IS242" s="89"/>
      <c r="IT242" s="89"/>
      <c r="IU242" s="89"/>
      <c r="IV242" s="89"/>
      <c r="IW242" s="21"/>
      <c r="IX242" s="21"/>
      <c r="IY242" s="21"/>
      <c r="IZ242" s="21"/>
      <c r="JA242" s="21"/>
    </row>
    <row r="243" ht="13.8" customHeight="1" spans="1:261" s="191" customFormat="1" x14ac:dyDescent="0.25">
      <c r="A243" s="89"/>
      <c r="B243" s="90"/>
      <c r="C243" s="91"/>
      <c r="D243" s="89"/>
      <c r="E243" s="92"/>
      <c r="F243" s="91"/>
      <c r="G243" s="91"/>
      <c r="H243" s="91"/>
      <c r="I243" s="91"/>
      <c r="J243" s="91"/>
      <c r="K243" s="91"/>
      <c r="L243" s="91"/>
      <c r="M243" s="92"/>
      <c r="N243" s="91"/>
      <c r="O243" s="92"/>
      <c r="P243" s="92"/>
      <c r="Q243" s="91"/>
      <c r="R243" s="91"/>
      <c r="S243" s="91"/>
      <c r="T243" s="91"/>
      <c r="U243" s="91"/>
      <c r="V243" s="91"/>
      <c r="W243" s="91"/>
      <c r="X243" s="91"/>
      <c r="Y243" s="93"/>
      <c r="Z243" s="91"/>
      <c r="AA243" s="91"/>
      <c r="AB243" s="91"/>
      <c r="AC243" s="91"/>
      <c r="AD243" s="94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  <c r="AO243" s="89"/>
      <c r="AP243" s="95"/>
      <c r="AQ243" s="95"/>
      <c r="AR243" s="95"/>
      <c r="AS243" s="89"/>
      <c r="AT243" s="89"/>
      <c r="AU243" s="89"/>
      <c r="AV243" s="89"/>
      <c r="AW243" s="89"/>
      <c r="AX243" s="89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89"/>
      <c r="BQ243" s="89"/>
      <c r="BR243" s="89"/>
      <c r="BS243" s="89"/>
      <c r="BT243" s="89"/>
      <c r="BU243" s="89"/>
      <c r="BV243" s="89"/>
      <c r="BW243" s="89"/>
      <c r="BX243" s="89"/>
      <c r="BY243" s="89"/>
      <c r="BZ243" s="89"/>
      <c r="CA243" s="89"/>
      <c r="CB243" s="89"/>
      <c r="CC243" s="89"/>
      <c r="CD243" s="89"/>
      <c r="CE243" s="89"/>
      <c r="CF243" s="89"/>
      <c r="CG243" s="89"/>
      <c r="CH243" s="89"/>
      <c r="CI243" s="89"/>
      <c r="CJ243" s="89"/>
      <c r="CK243" s="89"/>
      <c r="CL243" s="89"/>
      <c r="CM243" s="89"/>
      <c r="CN243" s="89"/>
      <c r="CO243" s="89"/>
      <c r="CP243" s="89"/>
      <c r="CQ243" s="89"/>
      <c r="CR243" s="89"/>
      <c r="CS243" s="89"/>
      <c r="CT243" s="89"/>
      <c r="CU243" s="89"/>
      <c r="CV243" s="89"/>
      <c r="CW243" s="89"/>
      <c r="CX243" s="89"/>
      <c r="CY243" s="89"/>
      <c r="CZ243" s="89"/>
      <c r="DA243" s="89"/>
      <c r="DB243" s="89"/>
      <c r="DC243" s="89"/>
      <c r="DD243" s="89"/>
      <c r="DE243" s="89"/>
      <c r="DF243" s="89"/>
      <c r="DG243" s="89"/>
      <c r="DH243" s="89"/>
      <c r="DI243" s="89"/>
      <c r="DJ243" s="89"/>
      <c r="DK243" s="89"/>
      <c r="DL243" s="89"/>
      <c r="DM243" s="89"/>
      <c r="DN243" s="89"/>
      <c r="DO243" s="89"/>
      <c r="DP243" s="89"/>
      <c r="DQ243" s="89"/>
      <c r="DR243" s="89"/>
      <c r="DS243" s="89"/>
      <c r="DT243" s="89"/>
      <c r="DU243" s="89"/>
      <c r="DV243" s="89"/>
      <c r="DW243" s="89"/>
      <c r="DX243" s="89"/>
      <c r="DY243" s="89"/>
      <c r="DZ243" s="89"/>
      <c r="EA243" s="89"/>
      <c r="EB243" s="89"/>
      <c r="EC243" s="89"/>
      <c r="ED243" s="89"/>
      <c r="EE243" s="89"/>
      <c r="EF243" s="89"/>
      <c r="EG243" s="89"/>
      <c r="EH243" s="89"/>
      <c r="EI243" s="89"/>
      <c r="EJ243" s="89"/>
      <c r="EK243" s="89"/>
      <c r="EL243" s="89"/>
      <c r="EM243" s="89"/>
      <c r="EN243" s="89"/>
      <c r="EO243" s="89"/>
      <c r="EP243" s="89"/>
      <c r="EQ243" s="89"/>
      <c r="ER243" s="89"/>
      <c r="ES243" s="89"/>
      <c r="ET243" s="89"/>
      <c r="EU243" s="89"/>
      <c r="EV243" s="89"/>
      <c r="EW243" s="89"/>
      <c r="EX243" s="89"/>
      <c r="EY243" s="89"/>
      <c r="EZ243" s="89"/>
      <c r="FA243" s="89"/>
      <c r="FB243" s="89"/>
      <c r="FC243" s="89"/>
      <c r="FD243" s="89"/>
      <c r="FE243" s="89"/>
      <c r="FF243" s="89"/>
      <c r="FG243" s="89"/>
      <c r="FH243" s="89"/>
      <c r="FI243" s="89"/>
      <c r="FJ243" s="89"/>
      <c r="FK243" s="89"/>
      <c r="FL243" s="89"/>
      <c r="FM243" s="89"/>
      <c r="FN243" s="89"/>
      <c r="FO243" s="89"/>
      <c r="FP243" s="89"/>
      <c r="FQ243" s="89"/>
      <c r="FR243" s="89"/>
      <c r="FS243" s="89"/>
      <c r="FT243" s="89"/>
      <c r="FU243" s="89"/>
      <c r="FV243" s="89"/>
      <c r="FW243" s="89"/>
      <c r="FX243" s="89"/>
      <c r="FY243" s="89"/>
      <c r="FZ243" s="89"/>
      <c r="GA243" s="89"/>
      <c r="GB243" s="89"/>
      <c r="GC243" s="89"/>
      <c r="GD243" s="89"/>
      <c r="GE243" s="89"/>
      <c r="GF243" s="89"/>
      <c r="GG243" s="89"/>
      <c r="GH243" s="89"/>
      <c r="GI243" s="89"/>
      <c r="GJ243" s="89"/>
      <c r="GK243" s="89"/>
      <c r="GL243" s="89"/>
      <c r="GM243" s="89"/>
      <c r="GN243" s="89"/>
      <c r="GO243" s="89"/>
      <c r="GP243" s="89"/>
      <c r="GQ243" s="89"/>
      <c r="GR243" s="89"/>
      <c r="GS243" s="89"/>
      <c r="GT243" s="89"/>
      <c r="GU243" s="89"/>
      <c r="GV243" s="89"/>
      <c r="GW243" s="89"/>
      <c r="GX243" s="89"/>
      <c r="GY243" s="89"/>
      <c r="GZ243" s="89"/>
      <c r="HA243" s="89"/>
      <c r="HB243" s="89"/>
      <c r="HC243" s="89"/>
      <c r="HD243" s="89"/>
      <c r="HE243" s="89"/>
      <c r="HF243" s="89"/>
      <c r="HG243" s="89"/>
      <c r="HH243" s="89"/>
      <c r="HI243" s="89"/>
      <c r="HJ243" s="89"/>
      <c r="HK243" s="89"/>
      <c r="HL243" s="89"/>
      <c r="HM243" s="89"/>
      <c r="HN243" s="89"/>
      <c r="HO243" s="89"/>
      <c r="HP243" s="89"/>
      <c r="HQ243" s="89"/>
      <c r="HR243" s="89"/>
      <c r="HS243" s="89"/>
      <c r="HT243" s="89"/>
      <c r="HU243" s="89"/>
      <c r="HV243" s="89"/>
      <c r="HW243" s="89"/>
      <c r="HX243" s="89"/>
      <c r="HY243" s="89"/>
      <c r="HZ243" s="89"/>
      <c r="IA243" s="89"/>
      <c r="IB243" s="89"/>
      <c r="IC243" s="89"/>
      <c r="ID243" s="89"/>
      <c r="IE243" s="89"/>
      <c r="IF243" s="89"/>
      <c r="IG243" s="89"/>
      <c r="IH243" s="89"/>
      <c r="II243" s="89"/>
      <c r="IJ243" s="89"/>
      <c r="IK243" s="89"/>
      <c r="IL243" s="89"/>
      <c r="IM243" s="89"/>
      <c r="IN243" s="89"/>
      <c r="IO243" s="89"/>
      <c r="IP243" s="89"/>
      <c r="IQ243" s="89"/>
      <c r="IR243" s="89"/>
      <c r="IS243" s="89"/>
      <c r="IT243" s="89"/>
      <c r="IU243" s="89"/>
      <c r="IV243" s="89"/>
      <c r="IW243" s="21"/>
      <c r="IX243" s="21"/>
      <c r="IY243" s="21"/>
      <c r="IZ243" s="21"/>
      <c r="JA243" s="21"/>
    </row>
    <row r="244" ht="13.8" customHeight="1" spans="1:261" s="191" customFormat="1" x14ac:dyDescent="0.25">
      <c r="A244" s="89"/>
      <c r="B244" s="90"/>
      <c r="C244" s="91"/>
      <c r="D244" s="89"/>
      <c r="E244" s="92"/>
      <c r="F244" s="91"/>
      <c r="G244" s="91"/>
      <c r="H244" s="91"/>
      <c r="I244" s="91"/>
      <c r="J244" s="91"/>
      <c r="K244" s="91"/>
      <c r="L244" s="91"/>
      <c r="M244" s="92"/>
      <c r="N244" s="91"/>
      <c r="O244" s="92"/>
      <c r="P244" s="92"/>
      <c r="Q244" s="91"/>
      <c r="R244" s="91"/>
      <c r="S244" s="91"/>
      <c r="T244" s="91"/>
      <c r="U244" s="91"/>
      <c r="V244" s="91"/>
      <c r="W244" s="91"/>
      <c r="X244" s="91"/>
      <c r="Y244" s="93"/>
      <c r="Z244" s="91"/>
      <c r="AA244" s="91"/>
      <c r="AB244" s="91"/>
      <c r="AC244" s="91"/>
      <c r="AD244" s="94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  <c r="AO244" s="89"/>
      <c r="AP244" s="95"/>
      <c r="AQ244" s="95"/>
      <c r="AR244" s="95"/>
      <c r="AS244" s="89"/>
      <c r="AT244" s="89"/>
      <c r="AU244" s="89"/>
      <c r="AV244" s="89"/>
      <c r="AW244" s="89"/>
      <c r="AX244" s="89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89"/>
      <c r="BQ244" s="89"/>
      <c r="BR244" s="89"/>
      <c r="BS244" s="89"/>
      <c r="BT244" s="89"/>
      <c r="BU244" s="89"/>
      <c r="BV244" s="89"/>
      <c r="BW244" s="89"/>
      <c r="BX244" s="89"/>
      <c r="BY244" s="89"/>
      <c r="BZ244" s="89"/>
      <c r="CA244" s="89"/>
      <c r="CB244" s="89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  <c r="CU244" s="89"/>
      <c r="CV244" s="89"/>
      <c r="CW244" s="89"/>
      <c r="CX244" s="89"/>
      <c r="CY244" s="89"/>
      <c r="CZ244" s="89"/>
      <c r="DA244" s="89"/>
      <c r="DB244" s="89"/>
      <c r="DC244" s="89"/>
      <c r="DD244" s="89"/>
      <c r="DE244" s="89"/>
      <c r="DF244" s="89"/>
      <c r="DG244" s="89"/>
      <c r="DH244" s="89"/>
      <c r="DI244" s="89"/>
      <c r="DJ244" s="89"/>
      <c r="DK244" s="89"/>
      <c r="DL244" s="89"/>
      <c r="DM244" s="89"/>
      <c r="DN244" s="89"/>
      <c r="DO244" s="89"/>
      <c r="DP244" s="89"/>
      <c r="DQ244" s="89"/>
      <c r="DR244" s="89"/>
      <c r="DS244" s="89"/>
      <c r="DT244" s="89"/>
      <c r="DU244" s="89"/>
      <c r="DV244" s="89"/>
      <c r="DW244" s="89"/>
      <c r="DX244" s="89"/>
      <c r="DY244" s="89"/>
      <c r="DZ244" s="89"/>
      <c r="EA244" s="89"/>
      <c r="EB244" s="89"/>
      <c r="EC244" s="89"/>
      <c r="ED244" s="89"/>
      <c r="EE244" s="89"/>
      <c r="EF244" s="89"/>
      <c r="EG244" s="89"/>
      <c r="EH244" s="89"/>
      <c r="EI244" s="89"/>
      <c r="EJ244" s="89"/>
      <c r="EK244" s="89"/>
      <c r="EL244" s="89"/>
      <c r="EM244" s="89"/>
      <c r="EN244" s="89"/>
      <c r="EO244" s="89"/>
      <c r="EP244" s="89"/>
      <c r="EQ244" s="89"/>
      <c r="ER244" s="89"/>
      <c r="ES244" s="89"/>
      <c r="ET244" s="89"/>
      <c r="EU244" s="89"/>
      <c r="EV244" s="89"/>
      <c r="EW244" s="89"/>
      <c r="EX244" s="89"/>
      <c r="EY244" s="89"/>
      <c r="EZ244" s="89"/>
      <c r="FA244" s="89"/>
      <c r="FB244" s="89"/>
      <c r="FC244" s="89"/>
      <c r="FD244" s="89"/>
      <c r="FE244" s="89"/>
      <c r="FF244" s="89"/>
      <c r="FG244" s="89"/>
      <c r="FH244" s="89"/>
      <c r="FI244" s="89"/>
      <c r="FJ244" s="89"/>
      <c r="FK244" s="89"/>
      <c r="FL244" s="89"/>
      <c r="FM244" s="89"/>
      <c r="FN244" s="89"/>
      <c r="FO244" s="89"/>
      <c r="FP244" s="89"/>
      <c r="FQ244" s="89"/>
      <c r="FR244" s="89"/>
      <c r="FS244" s="89"/>
      <c r="FT244" s="89"/>
      <c r="FU244" s="89"/>
      <c r="FV244" s="89"/>
      <c r="FW244" s="89"/>
      <c r="FX244" s="89"/>
      <c r="FY244" s="89"/>
      <c r="FZ244" s="89"/>
      <c r="GA244" s="89"/>
      <c r="GB244" s="89"/>
      <c r="GC244" s="89"/>
      <c r="GD244" s="89"/>
      <c r="GE244" s="89"/>
      <c r="GF244" s="89"/>
      <c r="GG244" s="89"/>
      <c r="GH244" s="89"/>
      <c r="GI244" s="89"/>
      <c r="GJ244" s="89"/>
      <c r="GK244" s="89"/>
      <c r="GL244" s="89"/>
      <c r="GM244" s="89"/>
      <c r="GN244" s="89"/>
      <c r="GO244" s="89"/>
      <c r="GP244" s="89"/>
      <c r="GQ244" s="89"/>
      <c r="GR244" s="89"/>
      <c r="GS244" s="89"/>
      <c r="GT244" s="89"/>
      <c r="GU244" s="89"/>
      <c r="GV244" s="89"/>
      <c r="GW244" s="89"/>
      <c r="GX244" s="89"/>
      <c r="GY244" s="89"/>
      <c r="GZ244" s="89"/>
      <c r="HA244" s="89"/>
      <c r="HB244" s="89"/>
      <c r="HC244" s="89"/>
      <c r="HD244" s="89"/>
      <c r="HE244" s="89"/>
      <c r="HF244" s="89"/>
      <c r="HG244" s="89"/>
      <c r="HH244" s="89"/>
      <c r="HI244" s="89"/>
      <c r="HJ244" s="89"/>
      <c r="HK244" s="89"/>
      <c r="HL244" s="89"/>
      <c r="HM244" s="89"/>
      <c r="HN244" s="89"/>
      <c r="HO244" s="89"/>
      <c r="HP244" s="89"/>
      <c r="HQ244" s="89"/>
      <c r="HR244" s="89"/>
      <c r="HS244" s="89"/>
      <c r="HT244" s="89"/>
      <c r="HU244" s="89"/>
      <c r="HV244" s="89"/>
      <c r="HW244" s="89"/>
      <c r="HX244" s="89"/>
      <c r="HY244" s="89"/>
      <c r="HZ244" s="89"/>
      <c r="IA244" s="89"/>
      <c r="IB244" s="89"/>
      <c r="IC244" s="89"/>
      <c r="ID244" s="89"/>
      <c r="IE244" s="89"/>
      <c r="IF244" s="89"/>
      <c r="IG244" s="89"/>
      <c r="IH244" s="89"/>
      <c r="II244" s="89"/>
      <c r="IJ244" s="89"/>
      <c r="IK244" s="89"/>
      <c r="IL244" s="89"/>
      <c r="IM244" s="89"/>
      <c r="IN244" s="89"/>
      <c r="IO244" s="89"/>
      <c r="IP244" s="89"/>
      <c r="IQ244" s="89"/>
      <c r="IR244" s="89"/>
      <c r="IS244" s="89"/>
      <c r="IT244" s="89"/>
      <c r="IU244" s="89"/>
      <c r="IV244" s="89"/>
      <c r="IW244" s="21"/>
      <c r="IX244" s="21"/>
      <c r="IY244" s="21"/>
      <c r="IZ244" s="21"/>
      <c r="JA244" s="21"/>
    </row>
    <row r="245" ht="13.8" customHeight="1" spans="1:261" s="191" customFormat="1" x14ac:dyDescent="0.25">
      <c r="A245" s="89"/>
      <c r="B245" s="90"/>
      <c r="C245" s="91"/>
      <c r="D245" s="89"/>
      <c r="E245" s="92"/>
      <c r="F245" s="91"/>
      <c r="G245" s="91"/>
      <c r="H245" s="91"/>
      <c r="I245" s="91"/>
      <c r="J245" s="91"/>
      <c r="K245" s="91"/>
      <c r="L245" s="91"/>
      <c r="M245" s="92"/>
      <c r="N245" s="91"/>
      <c r="O245" s="92"/>
      <c r="P245" s="92"/>
      <c r="Q245" s="91"/>
      <c r="R245" s="91"/>
      <c r="S245" s="91"/>
      <c r="T245" s="91"/>
      <c r="U245" s="91"/>
      <c r="V245" s="91"/>
      <c r="W245" s="91"/>
      <c r="X245" s="91"/>
      <c r="Y245" s="93"/>
      <c r="Z245" s="91"/>
      <c r="AA245" s="91"/>
      <c r="AB245" s="91"/>
      <c r="AC245" s="91"/>
      <c r="AD245" s="94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  <c r="AO245" s="89"/>
      <c r="AP245" s="95"/>
      <c r="AQ245" s="95"/>
      <c r="AR245" s="95"/>
      <c r="AS245" s="89"/>
      <c r="AT245" s="89"/>
      <c r="AU245" s="89"/>
      <c r="AV245" s="89"/>
      <c r="AW245" s="89"/>
      <c r="AX245" s="89"/>
      <c r="AY245" s="89"/>
      <c r="AZ245" s="89"/>
      <c r="BA245" s="89"/>
      <c r="BB245" s="89"/>
      <c r="BC245" s="89"/>
      <c r="BD245" s="89"/>
      <c r="BE245" s="89"/>
      <c r="BF245" s="89"/>
      <c r="BG245" s="89"/>
      <c r="BH245" s="89"/>
      <c r="BI245" s="89"/>
      <c r="BJ245" s="89"/>
      <c r="BK245" s="89"/>
      <c r="BL245" s="89"/>
      <c r="BM245" s="89"/>
      <c r="BN245" s="89"/>
      <c r="BO245" s="89"/>
      <c r="BP245" s="89"/>
      <c r="BQ245" s="89"/>
      <c r="BR245" s="89"/>
      <c r="BS245" s="89"/>
      <c r="BT245" s="89"/>
      <c r="BU245" s="89"/>
      <c r="BV245" s="89"/>
      <c r="BW245" s="89"/>
      <c r="BX245" s="89"/>
      <c r="BY245" s="89"/>
      <c r="BZ245" s="89"/>
      <c r="CA245" s="89"/>
      <c r="CB245" s="89"/>
      <c r="CC245" s="89"/>
      <c r="CD245" s="89"/>
      <c r="CE245" s="89"/>
      <c r="CF245" s="89"/>
      <c r="CG245" s="89"/>
      <c r="CH245" s="89"/>
      <c r="CI245" s="89"/>
      <c r="CJ245" s="89"/>
      <c r="CK245" s="89"/>
      <c r="CL245" s="89"/>
      <c r="CM245" s="89"/>
      <c r="CN245" s="89"/>
      <c r="CO245" s="89"/>
      <c r="CP245" s="89"/>
      <c r="CQ245" s="89"/>
      <c r="CR245" s="89"/>
      <c r="CS245" s="89"/>
      <c r="CT245" s="89"/>
      <c r="CU245" s="89"/>
      <c r="CV245" s="89"/>
      <c r="CW245" s="89"/>
      <c r="CX245" s="89"/>
      <c r="CY245" s="89"/>
      <c r="CZ245" s="89"/>
      <c r="DA245" s="89"/>
      <c r="DB245" s="89"/>
      <c r="DC245" s="89"/>
      <c r="DD245" s="89"/>
      <c r="DE245" s="89"/>
      <c r="DF245" s="89"/>
      <c r="DG245" s="89"/>
      <c r="DH245" s="89"/>
      <c r="DI245" s="89"/>
      <c r="DJ245" s="89"/>
      <c r="DK245" s="89"/>
      <c r="DL245" s="89"/>
      <c r="DM245" s="89"/>
      <c r="DN245" s="89"/>
      <c r="DO245" s="89"/>
      <c r="DP245" s="89"/>
      <c r="DQ245" s="89"/>
      <c r="DR245" s="89"/>
      <c r="DS245" s="89"/>
      <c r="DT245" s="89"/>
      <c r="DU245" s="89"/>
      <c r="DV245" s="89"/>
      <c r="DW245" s="89"/>
      <c r="DX245" s="89"/>
      <c r="DY245" s="89"/>
      <c r="DZ245" s="89"/>
      <c r="EA245" s="89"/>
      <c r="EB245" s="89"/>
      <c r="EC245" s="89"/>
      <c r="ED245" s="89"/>
      <c r="EE245" s="89"/>
      <c r="EF245" s="89"/>
      <c r="EG245" s="89"/>
      <c r="EH245" s="89"/>
      <c r="EI245" s="89"/>
      <c r="EJ245" s="89"/>
      <c r="EK245" s="89"/>
      <c r="EL245" s="89"/>
      <c r="EM245" s="89"/>
      <c r="EN245" s="89"/>
      <c r="EO245" s="89"/>
      <c r="EP245" s="89"/>
      <c r="EQ245" s="89"/>
      <c r="ER245" s="89"/>
      <c r="ES245" s="89"/>
      <c r="ET245" s="89"/>
      <c r="EU245" s="89"/>
      <c r="EV245" s="89"/>
      <c r="EW245" s="89"/>
      <c r="EX245" s="89"/>
      <c r="EY245" s="89"/>
      <c r="EZ245" s="89"/>
      <c r="FA245" s="89"/>
      <c r="FB245" s="89"/>
      <c r="FC245" s="89"/>
      <c r="FD245" s="89"/>
      <c r="FE245" s="89"/>
      <c r="FF245" s="89"/>
      <c r="FG245" s="89"/>
      <c r="FH245" s="89"/>
      <c r="FI245" s="89"/>
      <c r="FJ245" s="89"/>
      <c r="FK245" s="89"/>
      <c r="FL245" s="89"/>
      <c r="FM245" s="89"/>
      <c r="FN245" s="89"/>
      <c r="FO245" s="89"/>
      <c r="FP245" s="89"/>
      <c r="FQ245" s="89"/>
      <c r="FR245" s="89"/>
      <c r="FS245" s="89"/>
      <c r="FT245" s="89"/>
      <c r="FU245" s="89"/>
      <c r="FV245" s="89"/>
      <c r="FW245" s="89"/>
      <c r="FX245" s="89"/>
      <c r="FY245" s="89"/>
      <c r="FZ245" s="89"/>
      <c r="GA245" s="89"/>
      <c r="GB245" s="89"/>
      <c r="GC245" s="89"/>
      <c r="GD245" s="89"/>
      <c r="GE245" s="89"/>
      <c r="GF245" s="89"/>
      <c r="GG245" s="89"/>
      <c r="GH245" s="89"/>
      <c r="GI245" s="89"/>
      <c r="GJ245" s="89"/>
      <c r="GK245" s="89"/>
      <c r="GL245" s="89"/>
      <c r="GM245" s="89"/>
      <c r="GN245" s="89"/>
      <c r="GO245" s="89"/>
      <c r="GP245" s="89"/>
      <c r="GQ245" s="89"/>
      <c r="GR245" s="89"/>
      <c r="GS245" s="89"/>
      <c r="GT245" s="89"/>
      <c r="GU245" s="89"/>
      <c r="GV245" s="89"/>
      <c r="GW245" s="89"/>
      <c r="GX245" s="89"/>
      <c r="GY245" s="89"/>
      <c r="GZ245" s="89"/>
      <c r="HA245" s="89"/>
      <c r="HB245" s="89"/>
      <c r="HC245" s="89"/>
      <c r="HD245" s="89"/>
      <c r="HE245" s="89"/>
      <c r="HF245" s="89"/>
      <c r="HG245" s="89"/>
      <c r="HH245" s="89"/>
      <c r="HI245" s="89"/>
      <c r="HJ245" s="89"/>
      <c r="HK245" s="89"/>
      <c r="HL245" s="89"/>
      <c r="HM245" s="89"/>
      <c r="HN245" s="89"/>
      <c r="HO245" s="89"/>
      <c r="HP245" s="89"/>
      <c r="HQ245" s="89"/>
      <c r="HR245" s="89"/>
      <c r="HS245" s="89"/>
      <c r="HT245" s="89"/>
      <c r="HU245" s="89"/>
      <c r="HV245" s="89"/>
      <c r="HW245" s="89"/>
      <c r="HX245" s="89"/>
      <c r="HY245" s="89"/>
      <c r="HZ245" s="89"/>
      <c r="IA245" s="89"/>
      <c r="IB245" s="89"/>
      <c r="IC245" s="89"/>
      <c r="ID245" s="89"/>
      <c r="IE245" s="89"/>
      <c r="IF245" s="89"/>
      <c r="IG245" s="89"/>
      <c r="IH245" s="89"/>
      <c r="II245" s="89"/>
      <c r="IJ245" s="89"/>
      <c r="IK245" s="89"/>
      <c r="IL245" s="89"/>
      <c r="IM245" s="89"/>
      <c r="IN245" s="89"/>
      <c r="IO245" s="89"/>
      <c r="IP245" s="89"/>
      <c r="IQ245" s="89"/>
      <c r="IR245" s="89"/>
      <c r="IS245" s="89"/>
      <c r="IT245" s="89"/>
      <c r="IU245" s="89"/>
      <c r="IV245" s="89"/>
      <c r="IW245" s="21"/>
      <c r="IX245" s="21"/>
      <c r="IY245" s="21"/>
      <c r="IZ245" s="21"/>
      <c r="JA245" s="21"/>
    </row>
    <row r="246" ht="13.8" customHeight="1" spans="1:261" s="191" customFormat="1" x14ac:dyDescent="0.25">
      <c r="A246" s="89"/>
      <c r="B246" s="90"/>
      <c r="C246" s="91"/>
      <c r="D246" s="89"/>
      <c r="E246" s="92"/>
      <c r="F246" s="91"/>
      <c r="G246" s="91"/>
      <c r="H246" s="91"/>
      <c r="I246" s="91"/>
      <c r="J246" s="91"/>
      <c r="K246" s="91"/>
      <c r="L246" s="91"/>
      <c r="M246" s="92"/>
      <c r="N246" s="91"/>
      <c r="O246" s="92"/>
      <c r="P246" s="92"/>
      <c r="Q246" s="91"/>
      <c r="R246" s="91"/>
      <c r="S246" s="91"/>
      <c r="T246" s="91"/>
      <c r="U246" s="91"/>
      <c r="V246" s="91"/>
      <c r="W246" s="91"/>
      <c r="X246" s="91"/>
      <c r="Y246" s="93"/>
      <c r="Z246" s="91"/>
      <c r="AA246" s="91"/>
      <c r="AB246" s="91"/>
      <c r="AC246" s="91"/>
      <c r="AD246" s="94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  <c r="AO246" s="89"/>
      <c r="AP246" s="95"/>
      <c r="AQ246" s="95"/>
      <c r="AR246" s="95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  <c r="CU246" s="89"/>
      <c r="CV246" s="89"/>
      <c r="CW246" s="89"/>
      <c r="CX246" s="89"/>
      <c r="CY246" s="89"/>
      <c r="CZ246" s="89"/>
      <c r="DA246" s="89"/>
      <c r="DB246" s="89"/>
      <c r="DC246" s="89"/>
      <c r="DD246" s="89"/>
      <c r="DE246" s="89"/>
      <c r="DF246" s="89"/>
      <c r="DG246" s="89"/>
      <c r="DH246" s="89"/>
      <c r="DI246" s="89"/>
      <c r="DJ246" s="89"/>
      <c r="DK246" s="89"/>
      <c r="DL246" s="89"/>
      <c r="DM246" s="89"/>
      <c r="DN246" s="89"/>
      <c r="DO246" s="89"/>
      <c r="DP246" s="89"/>
      <c r="DQ246" s="89"/>
      <c r="DR246" s="89"/>
      <c r="DS246" s="89"/>
      <c r="DT246" s="89"/>
      <c r="DU246" s="89"/>
      <c r="DV246" s="89"/>
      <c r="DW246" s="89"/>
      <c r="DX246" s="89"/>
      <c r="DY246" s="89"/>
      <c r="DZ246" s="89"/>
      <c r="EA246" s="89"/>
      <c r="EB246" s="89"/>
      <c r="EC246" s="89"/>
      <c r="ED246" s="89"/>
      <c r="EE246" s="89"/>
      <c r="EF246" s="89"/>
      <c r="EG246" s="89"/>
      <c r="EH246" s="89"/>
      <c r="EI246" s="89"/>
      <c r="EJ246" s="89"/>
      <c r="EK246" s="89"/>
      <c r="EL246" s="89"/>
      <c r="EM246" s="89"/>
      <c r="EN246" s="89"/>
      <c r="EO246" s="89"/>
      <c r="EP246" s="89"/>
      <c r="EQ246" s="89"/>
      <c r="ER246" s="89"/>
      <c r="ES246" s="89"/>
      <c r="ET246" s="89"/>
      <c r="EU246" s="89"/>
      <c r="EV246" s="89"/>
      <c r="EW246" s="89"/>
      <c r="EX246" s="89"/>
      <c r="EY246" s="89"/>
      <c r="EZ246" s="89"/>
      <c r="FA246" s="89"/>
      <c r="FB246" s="89"/>
      <c r="FC246" s="89"/>
      <c r="FD246" s="89"/>
      <c r="FE246" s="89"/>
      <c r="FF246" s="89"/>
      <c r="FG246" s="89"/>
      <c r="FH246" s="89"/>
      <c r="FI246" s="89"/>
      <c r="FJ246" s="89"/>
      <c r="FK246" s="89"/>
      <c r="FL246" s="89"/>
      <c r="FM246" s="89"/>
      <c r="FN246" s="89"/>
      <c r="FO246" s="89"/>
      <c r="FP246" s="89"/>
      <c r="FQ246" s="89"/>
      <c r="FR246" s="89"/>
      <c r="FS246" s="89"/>
      <c r="FT246" s="89"/>
      <c r="FU246" s="89"/>
      <c r="FV246" s="89"/>
      <c r="FW246" s="89"/>
      <c r="FX246" s="89"/>
      <c r="FY246" s="89"/>
      <c r="FZ246" s="89"/>
      <c r="GA246" s="89"/>
      <c r="GB246" s="89"/>
      <c r="GC246" s="89"/>
      <c r="GD246" s="89"/>
      <c r="GE246" s="89"/>
      <c r="GF246" s="89"/>
      <c r="GG246" s="89"/>
      <c r="GH246" s="89"/>
      <c r="GI246" s="89"/>
      <c r="GJ246" s="89"/>
      <c r="GK246" s="89"/>
      <c r="GL246" s="89"/>
      <c r="GM246" s="89"/>
      <c r="GN246" s="89"/>
      <c r="GO246" s="89"/>
      <c r="GP246" s="89"/>
      <c r="GQ246" s="89"/>
      <c r="GR246" s="89"/>
      <c r="GS246" s="89"/>
      <c r="GT246" s="89"/>
      <c r="GU246" s="89"/>
      <c r="GV246" s="89"/>
      <c r="GW246" s="89"/>
      <c r="GX246" s="89"/>
      <c r="GY246" s="89"/>
      <c r="GZ246" s="89"/>
      <c r="HA246" s="89"/>
      <c r="HB246" s="89"/>
      <c r="HC246" s="89"/>
      <c r="HD246" s="89"/>
      <c r="HE246" s="89"/>
      <c r="HF246" s="89"/>
      <c r="HG246" s="89"/>
      <c r="HH246" s="89"/>
      <c r="HI246" s="89"/>
      <c r="HJ246" s="89"/>
      <c r="HK246" s="89"/>
      <c r="HL246" s="89"/>
      <c r="HM246" s="89"/>
      <c r="HN246" s="89"/>
      <c r="HO246" s="89"/>
      <c r="HP246" s="89"/>
      <c r="HQ246" s="89"/>
      <c r="HR246" s="89"/>
      <c r="HS246" s="89"/>
      <c r="HT246" s="89"/>
      <c r="HU246" s="89"/>
      <c r="HV246" s="89"/>
      <c r="HW246" s="89"/>
      <c r="HX246" s="89"/>
      <c r="HY246" s="89"/>
      <c r="HZ246" s="89"/>
      <c r="IA246" s="89"/>
      <c r="IB246" s="89"/>
      <c r="IC246" s="89"/>
      <c r="ID246" s="89"/>
      <c r="IE246" s="89"/>
      <c r="IF246" s="89"/>
      <c r="IG246" s="89"/>
      <c r="IH246" s="89"/>
      <c r="II246" s="89"/>
      <c r="IJ246" s="89"/>
      <c r="IK246" s="89"/>
      <c r="IL246" s="89"/>
      <c r="IM246" s="89"/>
      <c r="IN246" s="89"/>
      <c r="IO246" s="89"/>
      <c r="IP246" s="89"/>
      <c r="IQ246" s="89"/>
      <c r="IR246" s="89"/>
      <c r="IS246" s="89"/>
      <c r="IT246" s="89"/>
      <c r="IU246" s="89"/>
      <c r="IV246" s="89"/>
      <c r="IW246" s="21"/>
      <c r="IX246" s="21"/>
      <c r="IY246" s="21"/>
      <c r="IZ246" s="21"/>
      <c r="JA246" s="21"/>
    </row>
    <row r="247" ht="13.8" customHeight="1" spans="1:261" s="191" customFormat="1" x14ac:dyDescent="0.25">
      <c r="A247" s="89"/>
      <c r="B247" s="90"/>
      <c r="C247" s="91"/>
      <c r="D247" s="89"/>
      <c r="E247" s="92"/>
      <c r="F247" s="91"/>
      <c r="G247" s="91"/>
      <c r="H247" s="91"/>
      <c r="I247" s="91"/>
      <c r="J247" s="91"/>
      <c r="K247" s="91"/>
      <c r="L247" s="91"/>
      <c r="M247" s="92"/>
      <c r="N247" s="91"/>
      <c r="O247" s="92"/>
      <c r="P247" s="92"/>
      <c r="Q247" s="91"/>
      <c r="R247" s="91"/>
      <c r="S247" s="91"/>
      <c r="T247" s="91"/>
      <c r="U247" s="91"/>
      <c r="V247" s="91"/>
      <c r="W247" s="91"/>
      <c r="X247" s="91"/>
      <c r="Y247" s="93"/>
      <c r="Z247" s="91"/>
      <c r="AA247" s="91"/>
      <c r="AB247" s="91"/>
      <c r="AC247" s="91"/>
      <c r="AD247" s="94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  <c r="AO247" s="89"/>
      <c r="AP247" s="95"/>
      <c r="AQ247" s="95"/>
      <c r="AR247" s="95"/>
      <c r="AS247" s="89"/>
      <c r="AT247" s="89"/>
      <c r="AU247" s="89"/>
      <c r="AV247" s="89"/>
      <c r="AW247" s="89"/>
      <c r="AX247" s="89"/>
      <c r="AY247" s="89"/>
      <c r="AZ247" s="89"/>
      <c r="BA247" s="89"/>
      <c r="BB247" s="89"/>
      <c r="BC247" s="89"/>
      <c r="BD247" s="89"/>
      <c r="BE247" s="89"/>
      <c r="BF247" s="89"/>
      <c r="BG247" s="89"/>
      <c r="BH247" s="89"/>
      <c r="BI247" s="89"/>
      <c r="BJ247" s="89"/>
      <c r="BK247" s="89"/>
      <c r="BL247" s="89"/>
      <c r="BM247" s="89"/>
      <c r="BN247" s="89"/>
      <c r="BO247" s="89"/>
      <c r="BP247" s="89"/>
      <c r="BQ247" s="89"/>
      <c r="BR247" s="89"/>
      <c r="BS247" s="89"/>
      <c r="BT247" s="89"/>
      <c r="BU247" s="89"/>
      <c r="BV247" s="89"/>
      <c r="BW247" s="89"/>
      <c r="BX247" s="89"/>
      <c r="BY247" s="89"/>
      <c r="BZ247" s="89"/>
      <c r="CA247" s="89"/>
      <c r="CB247" s="89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  <c r="CU247" s="89"/>
      <c r="CV247" s="89"/>
      <c r="CW247" s="89"/>
      <c r="CX247" s="89"/>
      <c r="CY247" s="89"/>
      <c r="CZ247" s="89"/>
      <c r="DA247" s="89"/>
      <c r="DB247" s="89"/>
      <c r="DC247" s="89"/>
      <c r="DD247" s="89"/>
      <c r="DE247" s="89"/>
      <c r="DF247" s="89"/>
      <c r="DG247" s="89"/>
      <c r="DH247" s="89"/>
      <c r="DI247" s="89"/>
      <c r="DJ247" s="89"/>
      <c r="DK247" s="89"/>
      <c r="DL247" s="89"/>
      <c r="DM247" s="89"/>
      <c r="DN247" s="89"/>
      <c r="DO247" s="89"/>
      <c r="DP247" s="89"/>
      <c r="DQ247" s="89"/>
      <c r="DR247" s="89"/>
      <c r="DS247" s="89"/>
      <c r="DT247" s="89"/>
      <c r="DU247" s="89"/>
      <c r="DV247" s="89"/>
      <c r="DW247" s="89"/>
      <c r="DX247" s="89"/>
      <c r="DY247" s="89"/>
      <c r="DZ247" s="89"/>
      <c r="EA247" s="89"/>
      <c r="EB247" s="89"/>
      <c r="EC247" s="89"/>
      <c r="ED247" s="89"/>
      <c r="EE247" s="89"/>
      <c r="EF247" s="89"/>
      <c r="EG247" s="89"/>
      <c r="EH247" s="89"/>
      <c r="EI247" s="89"/>
      <c r="EJ247" s="89"/>
      <c r="EK247" s="89"/>
      <c r="EL247" s="89"/>
      <c r="EM247" s="89"/>
      <c r="EN247" s="89"/>
      <c r="EO247" s="89"/>
      <c r="EP247" s="89"/>
      <c r="EQ247" s="89"/>
      <c r="ER247" s="89"/>
      <c r="ES247" s="89"/>
      <c r="ET247" s="89"/>
      <c r="EU247" s="89"/>
      <c r="EV247" s="89"/>
      <c r="EW247" s="89"/>
      <c r="EX247" s="89"/>
      <c r="EY247" s="89"/>
      <c r="EZ247" s="89"/>
      <c r="FA247" s="89"/>
      <c r="FB247" s="89"/>
      <c r="FC247" s="89"/>
      <c r="FD247" s="89"/>
      <c r="FE247" s="89"/>
      <c r="FF247" s="89"/>
      <c r="FG247" s="89"/>
      <c r="FH247" s="89"/>
      <c r="FI247" s="89"/>
      <c r="FJ247" s="89"/>
      <c r="FK247" s="89"/>
      <c r="FL247" s="89"/>
      <c r="FM247" s="89"/>
      <c r="FN247" s="89"/>
      <c r="FO247" s="89"/>
      <c r="FP247" s="89"/>
      <c r="FQ247" s="89"/>
      <c r="FR247" s="89"/>
      <c r="FS247" s="89"/>
      <c r="FT247" s="89"/>
      <c r="FU247" s="89"/>
      <c r="FV247" s="89"/>
      <c r="FW247" s="89"/>
      <c r="FX247" s="89"/>
      <c r="FY247" s="89"/>
      <c r="FZ247" s="89"/>
      <c r="GA247" s="89"/>
      <c r="GB247" s="89"/>
      <c r="GC247" s="89"/>
      <c r="GD247" s="89"/>
      <c r="GE247" s="89"/>
      <c r="GF247" s="89"/>
      <c r="GG247" s="89"/>
      <c r="GH247" s="89"/>
      <c r="GI247" s="89"/>
      <c r="GJ247" s="89"/>
      <c r="GK247" s="89"/>
      <c r="GL247" s="89"/>
      <c r="GM247" s="89"/>
      <c r="GN247" s="89"/>
      <c r="GO247" s="89"/>
      <c r="GP247" s="89"/>
      <c r="GQ247" s="89"/>
      <c r="GR247" s="89"/>
      <c r="GS247" s="89"/>
      <c r="GT247" s="89"/>
      <c r="GU247" s="89"/>
      <c r="GV247" s="89"/>
      <c r="GW247" s="89"/>
      <c r="GX247" s="89"/>
      <c r="GY247" s="89"/>
      <c r="GZ247" s="89"/>
      <c r="HA247" s="89"/>
      <c r="HB247" s="89"/>
      <c r="HC247" s="89"/>
      <c r="HD247" s="89"/>
      <c r="HE247" s="89"/>
      <c r="HF247" s="89"/>
      <c r="HG247" s="89"/>
      <c r="HH247" s="89"/>
      <c r="HI247" s="89"/>
      <c r="HJ247" s="89"/>
      <c r="HK247" s="89"/>
      <c r="HL247" s="89"/>
      <c r="HM247" s="89"/>
      <c r="HN247" s="89"/>
      <c r="HO247" s="89"/>
      <c r="HP247" s="89"/>
      <c r="HQ247" s="89"/>
      <c r="HR247" s="89"/>
      <c r="HS247" s="89"/>
      <c r="HT247" s="89"/>
      <c r="HU247" s="89"/>
      <c r="HV247" s="89"/>
      <c r="HW247" s="89"/>
      <c r="HX247" s="89"/>
      <c r="HY247" s="89"/>
      <c r="HZ247" s="89"/>
      <c r="IA247" s="89"/>
      <c r="IB247" s="89"/>
      <c r="IC247" s="89"/>
      <c r="ID247" s="89"/>
      <c r="IE247" s="89"/>
      <c r="IF247" s="89"/>
      <c r="IG247" s="89"/>
      <c r="IH247" s="89"/>
      <c r="II247" s="89"/>
      <c r="IJ247" s="89"/>
      <c r="IK247" s="89"/>
      <c r="IL247" s="89"/>
      <c r="IM247" s="89"/>
      <c r="IN247" s="89"/>
      <c r="IO247" s="89"/>
      <c r="IP247" s="89"/>
      <c r="IQ247" s="89"/>
      <c r="IR247" s="89"/>
      <c r="IS247" s="89"/>
      <c r="IT247" s="89"/>
      <c r="IU247" s="89"/>
      <c r="IV247" s="89"/>
      <c r="IW247" s="21"/>
      <c r="IX247" s="21"/>
      <c r="IY247" s="21"/>
      <c r="IZ247" s="21"/>
      <c r="JA247" s="21"/>
    </row>
    <row r="248" ht="13.8" customHeight="1" spans="1:261" s="191" customFormat="1" x14ac:dyDescent="0.25">
      <c r="A248" s="89"/>
      <c r="B248" s="90"/>
      <c r="C248" s="91"/>
      <c r="D248" s="89"/>
      <c r="E248" s="92"/>
      <c r="F248" s="91"/>
      <c r="G248" s="91"/>
      <c r="H248" s="91"/>
      <c r="I248" s="91"/>
      <c r="J248" s="91"/>
      <c r="K248" s="91"/>
      <c r="L248" s="91"/>
      <c r="M248" s="92"/>
      <c r="N248" s="91"/>
      <c r="O248" s="92"/>
      <c r="P248" s="92"/>
      <c r="Q248" s="91"/>
      <c r="R248" s="91"/>
      <c r="S248" s="91"/>
      <c r="T248" s="91"/>
      <c r="U248" s="91"/>
      <c r="V248" s="91"/>
      <c r="W248" s="91"/>
      <c r="X248" s="91"/>
      <c r="Y248" s="93"/>
      <c r="Z248" s="91"/>
      <c r="AA248" s="91"/>
      <c r="AB248" s="91"/>
      <c r="AC248" s="91"/>
      <c r="AD248" s="94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95"/>
      <c r="AQ248" s="95"/>
      <c r="AR248" s="95"/>
      <c r="AS248" s="89"/>
      <c r="AT248" s="89"/>
      <c r="AU248" s="89"/>
      <c r="AV248" s="89"/>
      <c r="AW248" s="89"/>
      <c r="AX248" s="89"/>
      <c r="AY248" s="89"/>
      <c r="AZ248" s="89"/>
      <c r="BA248" s="89"/>
      <c r="BB248" s="89"/>
      <c r="BC248" s="89"/>
      <c r="BD248" s="89"/>
      <c r="BE248" s="89"/>
      <c r="BF248" s="89"/>
      <c r="BG248" s="89"/>
      <c r="BH248" s="89"/>
      <c r="BI248" s="89"/>
      <c r="BJ248" s="89"/>
      <c r="BK248" s="89"/>
      <c r="BL248" s="89"/>
      <c r="BM248" s="89"/>
      <c r="BN248" s="89"/>
      <c r="BO248" s="89"/>
      <c r="BP248" s="89"/>
      <c r="BQ248" s="89"/>
      <c r="BR248" s="89"/>
      <c r="BS248" s="89"/>
      <c r="BT248" s="89"/>
      <c r="BU248" s="89"/>
      <c r="BV248" s="89"/>
      <c r="BW248" s="89"/>
      <c r="BX248" s="89"/>
      <c r="BY248" s="89"/>
      <c r="BZ248" s="89"/>
      <c r="CA248" s="89"/>
      <c r="CB248" s="89"/>
      <c r="CC248" s="89"/>
      <c r="CD248" s="89"/>
      <c r="CE248" s="89"/>
      <c r="CF248" s="89"/>
      <c r="CG248" s="89"/>
      <c r="CH248" s="89"/>
      <c r="CI248" s="89"/>
      <c r="CJ248" s="89"/>
      <c r="CK248" s="89"/>
      <c r="CL248" s="89"/>
      <c r="CM248" s="89"/>
      <c r="CN248" s="89"/>
      <c r="CO248" s="89"/>
      <c r="CP248" s="89"/>
      <c r="CQ248" s="89"/>
      <c r="CR248" s="89"/>
      <c r="CS248" s="89"/>
      <c r="CT248" s="89"/>
      <c r="CU248" s="89"/>
      <c r="CV248" s="89"/>
      <c r="CW248" s="89"/>
      <c r="CX248" s="89"/>
      <c r="CY248" s="89"/>
      <c r="CZ248" s="89"/>
      <c r="DA248" s="89"/>
      <c r="DB248" s="89"/>
      <c r="DC248" s="89"/>
      <c r="DD248" s="89"/>
      <c r="DE248" s="89"/>
      <c r="DF248" s="89"/>
      <c r="DG248" s="89"/>
      <c r="DH248" s="89"/>
      <c r="DI248" s="89"/>
      <c r="DJ248" s="89"/>
      <c r="DK248" s="89"/>
      <c r="DL248" s="89"/>
      <c r="DM248" s="89"/>
      <c r="DN248" s="89"/>
      <c r="DO248" s="89"/>
      <c r="DP248" s="89"/>
      <c r="DQ248" s="89"/>
      <c r="DR248" s="89"/>
      <c r="DS248" s="89"/>
      <c r="DT248" s="89"/>
      <c r="DU248" s="89"/>
      <c r="DV248" s="89"/>
      <c r="DW248" s="89"/>
      <c r="DX248" s="89"/>
      <c r="DY248" s="89"/>
      <c r="DZ248" s="89"/>
      <c r="EA248" s="89"/>
      <c r="EB248" s="89"/>
      <c r="EC248" s="89"/>
      <c r="ED248" s="89"/>
      <c r="EE248" s="89"/>
      <c r="EF248" s="89"/>
      <c r="EG248" s="89"/>
      <c r="EH248" s="89"/>
      <c r="EI248" s="89"/>
      <c r="EJ248" s="89"/>
      <c r="EK248" s="89"/>
      <c r="EL248" s="89"/>
      <c r="EM248" s="89"/>
      <c r="EN248" s="89"/>
      <c r="EO248" s="89"/>
      <c r="EP248" s="89"/>
      <c r="EQ248" s="89"/>
      <c r="ER248" s="89"/>
      <c r="ES248" s="89"/>
      <c r="ET248" s="89"/>
      <c r="EU248" s="89"/>
      <c r="EV248" s="89"/>
      <c r="EW248" s="89"/>
      <c r="EX248" s="89"/>
      <c r="EY248" s="89"/>
      <c r="EZ248" s="89"/>
      <c r="FA248" s="89"/>
      <c r="FB248" s="89"/>
      <c r="FC248" s="89"/>
      <c r="FD248" s="89"/>
      <c r="FE248" s="89"/>
      <c r="FF248" s="89"/>
      <c r="FG248" s="89"/>
      <c r="FH248" s="89"/>
      <c r="FI248" s="89"/>
      <c r="FJ248" s="89"/>
      <c r="FK248" s="89"/>
      <c r="FL248" s="89"/>
      <c r="FM248" s="89"/>
      <c r="FN248" s="89"/>
      <c r="FO248" s="89"/>
      <c r="FP248" s="89"/>
      <c r="FQ248" s="89"/>
      <c r="FR248" s="89"/>
      <c r="FS248" s="89"/>
      <c r="FT248" s="89"/>
      <c r="FU248" s="89"/>
      <c r="FV248" s="89"/>
      <c r="FW248" s="89"/>
      <c r="FX248" s="89"/>
      <c r="FY248" s="89"/>
      <c r="FZ248" s="89"/>
      <c r="GA248" s="89"/>
      <c r="GB248" s="89"/>
      <c r="GC248" s="89"/>
      <c r="GD248" s="89"/>
      <c r="GE248" s="89"/>
      <c r="GF248" s="89"/>
      <c r="GG248" s="89"/>
      <c r="GH248" s="89"/>
      <c r="GI248" s="89"/>
      <c r="GJ248" s="89"/>
      <c r="GK248" s="89"/>
      <c r="GL248" s="89"/>
      <c r="GM248" s="89"/>
      <c r="GN248" s="89"/>
      <c r="GO248" s="89"/>
      <c r="GP248" s="89"/>
      <c r="GQ248" s="89"/>
      <c r="GR248" s="89"/>
      <c r="GS248" s="89"/>
      <c r="GT248" s="89"/>
      <c r="GU248" s="89"/>
      <c r="GV248" s="89"/>
      <c r="GW248" s="89"/>
      <c r="GX248" s="89"/>
      <c r="GY248" s="89"/>
      <c r="GZ248" s="89"/>
      <c r="HA248" s="89"/>
      <c r="HB248" s="89"/>
      <c r="HC248" s="89"/>
      <c r="HD248" s="89"/>
      <c r="HE248" s="89"/>
      <c r="HF248" s="89"/>
      <c r="HG248" s="89"/>
      <c r="HH248" s="89"/>
      <c r="HI248" s="89"/>
      <c r="HJ248" s="89"/>
      <c r="HK248" s="89"/>
      <c r="HL248" s="89"/>
      <c r="HM248" s="89"/>
      <c r="HN248" s="89"/>
      <c r="HO248" s="89"/>
      <c r="HP248" s="89"/>
      <c r="HQ248" s="89"/>
      <c r="HR248" s="89"/>
      <c r="HS248" s="89"/>
      <c r="HT248" s="89"/>
      <c r="HU248" s="89"/>
      <c r="HV248" s="89"/>
      <c r="HW248" s="89"/>
      <c r="HX248" s="89"/>
      <c r="HY248" s="89"/>
      <c r="HZ248" s="89"/>
      <c r="IA248" s="89"/>
      <c r="IB248" s="89"/>
      <c r="IC248" s="89"/>
      <c r="ID248" s="89"/>
      <c r="IE248" s="89"/>
      <c r="IF248" s="89"/>
      <c r="IG248" s="89"/>
      <c r="IH248" s="89"/>
      <c r="II248" s="89"/>
      <c r="IJ248" s="89"/>
      <c r="IK248" s="89"/>
      <c r="IL248" s="89"/>
      <c r="IM248" s="89"/>
      <c r="IN248" s="89"/>
      <c r="IO248" s="89"/>
      <c r="IP248" s="89"/>
      <c r="IQ248" s="89"/>
      <c r="IR248" s="89"/>
      <c r="IS248" s="89"/>
      <c r="IT248" s="89"/>
      <c r="IU248" s="89"/>
      <c r="IV248" s="89"/>
      <c r="IW248" s="21"/>
      <c r="IX248" s="21"/>
      <c r="IY248" s="21"/>
      <c r="IZ248" s="21"/>
      <c r="JA248" s="21"/>
    </row>
    <row r="249" ht="13.8" customHeight="1" spans="1:261" s="191" customFormat="1" x14ac:dyDescent="0.25">
      <c r="A249" s="89"/>
      <c r="B249" s="90"/>
      <c r="C249" s="91"/>
      <c r="D249" s="89"/>
      <c r="E249" s="92"/>
      <c r="F249" s="91"/>
      <c r="G249" s="91"/>
      <c r="H249" s="91"/>
      <c r="I249" s="91"/>
      <c r="J249" s="91"/>
      <c r="K249" s="91"/>
      <c r="L249" s="91"/>
      <c r="M249" s="92"/>
      <c r="N249" s="91"/>
      <c r="O249" s="92"/>
      <c r="P249" s="92"/>
      <c r="Q249" s="91"/>
      <c r="R249" s="91"/>
      <c r="S249" s="91"/>
      <c r="T249" s="91"/>
      <c r="U249" s="91"/>
      <c r="V249" s="91"/>
      <c r="W249" s="91"/>
      <c r="X249" s="91"/>
      <c r="Y249" s="93"/>
      <c r="Z249" s="91"/>
      <c r="AA249" s="91"/>
      <c r="AB249" s="91"/>
      <c r="AC249" s="91"/>
      <c r="AD249" s="94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95"/>
      <c r="AQ249" s="95"/>
      <c r="AR249" s="95"/>
      <c r="AS249" s="89"/>
      <c r="AT249" s="89"/>
      <c r="AU249" s="89"/>
      <c r="AV249" s="89"/>
      <c r="AW249" s="89"/>
      <c r="AX249" s="89"/>
      <c r="AY249" s="89"/>
      <c r="AZ249" s="89"/>
      <c r="BA249" s="89"/>
      <c r="BB249" s="89"/>
      <c r="BC249" s="89"/>
      <c r="BD249" s="89"/>
      <c r="BE249" s="89"/>
      <c r="BF249" s="89"/>
      <c r="BG249" s="89"/>
      <c r="BH249" s="89"/>
      <c r="BI249" s="89"/>
      <c r="BJ249" s="89"/>
      <c r="BK249" s="89"/>
      <c r="BL249" s="89"/>
      <c r="BM249" s="89"/>
      <c r="BN249" s="89"/>
      <c r="BO249" s="89"/>
      <c r="BP249" s="89"/>
      <c r="BQ249" s="89"/>
      <c r="BR249" s="89"/>
      <c r="BS249" s="89"/>
      <c r="BT249" s="89"/>
      <c r="BU249" s="89"/>
      <c r="BV249" s="89"/>
      <c r="BW249" s="89"/>
      <c r="BX249" s="89"/>
      <c r="BY249" s="89"/>
      <c r="BZ249" s="89"/>
      <c r="CA249" s="89"/>
      <c r="CB249" s="89"/>
      <c r="CC249" s="89"/>
      <c r="CD249" s="89"/>
      <c r="CE249" s="89"/>
      <c r="CF249" s="89"/>
      <c r="CG249" s="89"/>
      <c r="CH249" s="89"/>
      <c r="CI249" s="89"/>
      <c r="CJ249" s="89"/>
      <c r="CK249" s="89"/>
      <c r="CL249" s="89"/>
      <c r="CM249" s="89"/>
      <c r="CN249" s="89"/>
      <c r="CO249" s="89"/>
      <c r="CP249" s="89"/>
      <c r="CQ249" s="89"/>
      <c r="CR249" s="89"/>
      <c r="CS249" s="89"/>
      <c r="CT249" s="89"/>
      <c r="CU249" s="89"/>
      <c r="CV249" s="89"/>
      <c r="CW249" s="89"/>
      <c r="CX249" s="89"/>
      <c r="CY249" s="89"/>
      <c r="CZ249" s="89"/>
      <c r="DA249" s="89"/>
      <c r="DB249" s="89"/>
      <c r="DC249" s="89"/>
      <c r="DD249" s="89"/>
      <c r="DE249" s="89"/>
      <c r="DF249" s="89"/>
      <c r="DG249" s="89"/>
      <c r="DH249" s="89"/>
      <c r="DI249" s="89"/>
      <c r="DJ249" s="89"/>
      <c r="DK249" s="89"/>
      <c r="DL249" s="89"/>
      <c r="DM249" s="89"/>
      <c r="DN249" s="89"/>
      <c r="DO249" s="89"/>
      <c r="DP249" s="89"/>
      <c r="DQ249" s="89"/>
      <c r="DR249" s="89"/>
      <c r="DS249" s="89"/>
      <c r="DT249" s="89"/>
      <c r="DU249" s="89"/>
      <c r="DV249" s="89"/>
      <c r="DW249" s="89"/>
      <c r="DX249" s="89"/>
      <c r="DY249" s="89"/>
      <c r="DZ249" s="89"/>
      <c r="EA249" s="89"/>
      <c r="EB249" s="89"/>
      <c r="EC249" s="89"/>
      <c r="ED249" s="89"/>
      <c r="EE249" s="89"/>
      <c r="EF249" s="89"/>
      <c r="EG249" s="89"/>
      <c r="EH249" s="89"/>
      <c r="EI249" s="89"/>
      <c r="EJ249" s="89"/>
      <c r="EK249" s="89"/>
      <c r="EL249" s="89"/>
      <c r="EM249" s="89"/>
      <c r="EN249" s="89"/>
      <c r="EO249" s="89"/>
      <c r="EP249" s="89"/>
      <c r="EQ249" s="89"/>
      <c r="ER249" s="89"/>
      <c r="ES249" s="89"/>
      <c r="ET249" s="89"/>
      <c r="EU249" s="89"/>
      <c r="EV249" s="89"/>
      <c r="EW249" s="89"/>
      <c r="EX249" s="89"/>
      <c r="EY249" s="89"/>
      <c r="EZ249" s="89"/>
      <c r="FA249" s="89"/>
      <c r="FB249" s="89"/>
      <c r="FC249" s="89"/>
      <c r="FD249" s="89"/>
      <c r="FE249" s="89"/>
      <c r="FF249" s="89"/>
      <c r="FG249" s="89"/>
      <c r="FH249" s="89"/>
      <c r="FI249" s="89"/>
      <c r="FJ249" s="89"/>
      <c r="FK249" s="89"/>
      <c r="FL249" s="89"/>
      <c r="FM249" s="89"/>
      <c r="FN249" s="89"/>
      <c r="FO249" s="89"/>
      <c r="FP249" s="89"/>
      <c r="FQ249" s="89"/>
      <c r="FR249" s="89"/>
      <c r="FS249" s="89"/>
      <c r="FT249" s="89"/>
      <c r="FU249" s="89"/>
      <c r="FV249" s="89"/>
      <c r="FW249" s="89"/>
      <c r="FX249" s="89"/>
      <c r="FY249" s="89"/>
      <c r="FZ249" s="89"/>
      <c r="GA249" s="89"/>
      <c r="GB249" s="89"/>
      <c r="GC249" s="89"/>
      <c r="GD249" s="89"/>
      <c r="GE249" s="89"/>
      <c r="GF249" s="89"/>
      <c r="GG249" s="89"/>
      <c r="GH249" s="89"/>
      <c r="GI249" s="89"/>
      <c r="GJ249" s="89"/>
      <c r="GK249" s="89"/>
      <c r="GL249" s="89"/>
      <c r="GM249" s="89"/>
      <c r="GN249" s="89"/>
      <c r="GO249" s="89"/>
      <c r="GP249" s="89"/>
      <c r="GQ249" s="89"/>
      <c r="GR249" s="89"/>
      <c r="GS249" s="89"/>
      <c r="GT249" s="89"/>
      <c r="GU249" s="89"/>
      <c r="GV249" s="89"/>
      <c r="GW249" s="89"/>
      <c r="GX249" s="89"/>
      <c r="GY249" s="89"/>
      <c r="GZ249" s="89"/>
      <c r="HA249" s="89"/>
      <c r="HB249" s="89"/>
      <c r="HC249" s="89"/>
      <c r="HD249" s="89"/>
      <c r="HE249" s="89"/>
      <c r="HF249" s="89"/>
      <c r="HG249" s="89"/>
      <c r="HH249" s="89"/>
      <c r="HI249" s="89"/>
      <c r="HJ249" s="89"/>
      <c r="HK249" s="89"/>
      <c r="HL249" s="89"/>
      <c r="HM249" s="89"/>
      <c r="HN249" s="89"/>
      <c r="HO249" s="89"/>
      <c r="HP249" s="89"/>
      <c r="HQ249" s="89"/>
      <c r="HR249" s="89"/>
      <c r="HS249" s="89"/>
      <c r="HT249" s="89"/>
      <c r="HU249" s="89"/>
      <c r="HV249" s="89"/>
      <c r="HW249" s="89"/>
      <c r="HX249" s="89"/>
      <c r="HY249" s="89"/>
      <c r="HZ249" s="89"/>
      <c r="IA249" s="89"/>
      <c r="IB249" s="89"/>
      <c r="IC249" s="89"/>
      <c r="ID249" s="89"/>
      <c r="IE249" s="89"/>
      <c r="IF249" s="89"/>
      <c r="IG249" s="89"/>
      <c r="IH249" s="89"/>
      <c r="II249" s="89"/>
      <c r="IJ249" s="89"/>
      <c r="IK249" s="89"/>
      <c r="IL249" s="89"/>
      <c r="IM249" s="89"/>
      <c r="IN249" s="89"/>
      <c r="IO249" s="89"/>
      <c r="IP249" s="89"/>
      <c r="IQ249" s="89"/>
      <c r="IR249" s="89"/>
      <c r="IS249" s="89"/>
      <c r="IT249" s="89"/>
      <c r="IU249" s="89"/>
      <c r="IV249" s="89"/>
      <c r="IW249" s="21"/>
      <c r="IX249" s="21"/>
      <c r="IY249" s="21"/>
      <c r="IZ249" s="21"/>
      <c r="JA249" s="21"/>
    </row>
    <row r="250" ht="13.8" customHeight="1" spans="1:261" s="191" customFormat="1" x14ac:dyDescent="0.25">
      <c r="A250" s="89"/>
      <c r="B250" s="90"/>
      <c r="C250" s="91"/>
      <c r="D250" s="89"/>
      <c r="E250" s="92"/>
      <c r="F250" s="91"/>
      <c r="G250" s="91"/>
      <c r="H250" s="91"/>
      <c r="I250" s="91"/>
      <c r="J250" s="91"/>
      <c r="K250" s="91"/>
      <c r="L250" s="91"/>
      <c r="M250" s="92"/>
      <c r="N250" s="91"/>
      <c r="O250" s="92"/>
      <c r="P250" s="92"/>
      <c r="Q250" s="91"/>
      <c r="R250" s="91"/>
      <c r="S250" s="91"/>
      <c r="T250" s="91"/>
      <c r="U250" s="91"/>
      <c r="V250" s="91"/>
      <c r="W250" s="91"/>
      <c r="X250" s="91"/>
      <c r="Y250" s="93"/>
      <c r="Z250" s="91"/>
      <c r="AA250" s="91"/>
      <c r="AB250" s="91"/>
      <c r="AC250" s="91"/>
      <c r="AD250" s="94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  <c r="AO250" s="89"/>
      <c r="AP250" s="95"/>
      <c r="AQ250" s="95"/>
      <c r="AR250" s="95"/>
      <c r="AS250" s="89"/>
      <c r="AT250" s="89"/>
      <c r="AU250" s="89"/>
      <c r="AV250" s="89"/>
      <c r="AW250" s="89"/>
      <c r="AX250" s="89"/>
      <c r="AY250" s="89"/>
      <c r="AZ250" s="89"/>
      <c r="BA250" s="89"/>
      <c r="BB250" s="89"/>
      <c r="BC250" s="89"/>
      <c r="BD250" s="89"/>
      <c r="BE250" s="89"/>
      <c r="BF250" s="89"/>
      <c r="BG250" s="89"/>
      <c r="BH250" s="89"/>
      <c r="BI250" s="89"/>
      <c r="BJ250" s="89"/>
      <c r="BK250" s="89"/>
      <c r="BL250" s="89"/>
      <c r="BM250" s="89"/>
      <c r="BN250" s="89"/>
      <c r="BO250" s="89"/>
      <c r="BP250" s="89"/>
      <c r="BQ250" s="89"/>
      <c r="BR250" s="89"/>
      <c r="BS250" s="89"/>
      <c r="BT250" s="89"/>
      <c r="BU250" s="89"/>
      <c r="BV250" s="89"/>
      <c r="BW250" s="89"/>
      <c r="BX250" s="89"/>
      <c r="BY250" s="89"/>
      <c r="BZ250" s="89"/>
      <c r="CA250" s="89"/>
      <c r="CB250" s="89"/>
      <c r="CC250" s="89"/>
      <c r="CD250" s="89"/>
      <c r="CE250" s="89"/>
      <c r="CF250" s="89"/>
      <c r="CG250" s="89"/>
      <c r="CH250" s="89"/>
      <c r="CI250" s="89"/>
      <c r="CJ250" s="89"/>
      <c r="CK250" s="89"/>
      <c r="CL250" s="89"/>
      <c r="CM250" s="89"/>
      <c r="CN250" s="89"/>
      <c r="CO250" s="89"/>
      <c r="CP250" s="89"/>
      <c r="CQ250" s="89"/>
      <c r="CR250" s="89"/>
      <c r="CS250" s="89"/>
      <c r="CT250" s="89"/>
      <c r="CU250" s="89"/>
      <c r="CV250" s="89"/>
      <c r="CW250" s="89"/>
      <c r="CX250" s="89"/>
      <c r="CY250" s="89"/>
      <c r="CZ250" s="89"/>
      <c r="DA250" s="89"/>
      <c r="DB250" s="89"/>
      <c r="DC250" s="89"/>
      <c r="DD250" s="89"/>
      <c r="DE250" s="89"/>
      <c r="DF250" s="89"/>
      <c r="DG250" s="89"/>
      <c r="DH250" s="89"/>
      <c r="DI250" s="89"/>
      <c r="DJ250" s="89"/>
      <c r="DK250" s="89"/>
      <c r="DL250" s="89"/>
      <c r="DM250" s="89"/>
      <c r="DN250" s="89"/>
      <c r="DO250" s="89"/>
      <c r="DP250" s="89"/>
      <c r="DQ250" s="89"/>
      <c r="DR250" s="89"/>
      <c r="DS250" s="89"/>
      <c r="DT250" s="89"/>
      <c r="DU250" s="89"/>
      <c r="DV250" s="89"/>
      <c r="DW250" s="89"/>
      <c r="DX250" s="89"/>
      <c r="DY250" s="89"/>
      <c r="DZ250" s="89"/>
      <c r="EA250" s="89"/>
      <c r="EB250" s="89"/>
      <c r="EC250" s="89"/>
      <c r="ED250" s="89"/>
      <c r="EE250" s="89"/>
      <c r="EF250" s="89"/>
      <c r="EG250" s="89"/>
      <c r="EH250" s="89"/>
      <c r="EI250" s="89"/>
      <c r="EJ250" s="89"/>
      <c r="EK250" s="89"/>
      <c r="EL250" s="89"/>
      <c r="EM250" s="89"/>
      <c r="EN250" s="89"/>
      <c r="EO250" s="89"/>
      <c r="EP250" s="89"/>
      <c r="EQ250" s="89"/>
      <c r="ER250" s="89"/>
      <c r="ES250" s="89"/>
      <c r="ET250" s="89"/>
      <c r="EU250" s="89"/>
      <c r="EV250" s="89"/>
      <c r="EW250" s="89"/>
      <c r="EX250" s="89"/>
      <c r="EY250" s="89"/>
      <c r="EZ250" s="89"/>
      <c r="FA250" s="89"/>
      <c r="FB250" s="89"/>
      <c r="FC250" s="89"/>
      <c r="FD250" s="89"/>
      <c r="FE250" s="89"/>
      <c r="FF250" s="89"/>
      <c r="FG250" s="89"/>
      <c r="FH250" s="89"/>
      <c r="FI250" s="89"/>
      <c r="FJ250" s="89"/>
      <c r="FK250" s="89"/>
      <c r="FL250" s="89"/>
      <c r="FM250" s="89"/>
      <c r="FN250" s="89"/>
      <c r="FO250" s="89"/>
      <c r="FP250" s="89"/>
      <c r="FQ250" s="89"/>
      <c r="FR250" s="89"/>
      <c r="FS250" s="89"/>
      <c r="FT250" s="89"/>
      <c r="FU250" s="89"/>
      <c r="FV250" s="89"/>
      <c r="FW250" s="89"/>
      <c r="FX250" s="89"/>
      <c r="FY250" s="89"/>
      <c r="FZ250" s="89"/>
      <c r="GA250" s="89"/>
      <c r="GB250" s="89"/>
      <c r="GC250" s="89"/>
      <c r="GD250" s="89"/>
      <c r="GE250" s="89"/>
      <c r="GF250" s="89"/>
      <c r="GG250" s="89"/>
      <c r="GH250" s="89"/>
      <c r="GI250" s="89"/>
      <c r="GJ250" s="89"/>
      <c r="GK250" s="89"/>
      <c r="GL250" s="89"/>
      <c r="GM250" s="89"/>
      <c r="GN250" s="89"/>
      <c r="GO250" s="89"/>
      <c r="GP250" s="89"/>
      <c r="GQ250" s="89"/>
      <c r="GR250" s="89"/>
      <c r="GS250" s="89"/>
      <c r="GT250" s="89"/>
      <c r="GU250" s="89"/>
      <c r="GV250" s="89"/>
      <c r="GW250" s="89"/>
      <c r="GX250" s="89"/>
      <c r="GY250" s="89"/>
      <c r="GZ250" s="89"/>
      <c r="HA250" s="89"/>
      <c r="HB250" s="89"/>
      <c r="HC250" s="89"/>
      <c r="HD250" s="89"/>
      <c r="HE250" s="89"/>
      <c r="HF250" s="89"/>
      <c r="HG250" s="89"/>
      <c r="HH250" s="89"/>
      <c r="HI250" s="89"/>
      <c r="HJ250" s="89"/>
      <c r="HK250" s="89"/>
      <c r="HL250" s="89"/>
      <c r="HM250" s="89"/>
      <c r="HN250" s="89"/>
      <c r="HO250" s="89"/>
      <c r="HP250" s="89"/>
      <c r="HQ250" s="89"/>
      <c r="HR250" s="89"/>
      <c r="HS250" s="89"/>
      <c r="HT250" s="89"/>
      <c r="HU250" s="89"/>
      <c r="HV250" s="89"/>
      <c r="HW250" s="89"/>
      <c r="HX250" s="89"/>
      <c r="HY250" s="89"/>
      <c r="HZ250" s="89"/>
      <c r="IA250" s="89"/>
      <c r="IB250" s="89"/>
      <c r="IC250" s="89"/>
      <c r="ID250" s="89"/>
      <c r="IE250" s="89"/>
      <c r="IF250" s="89"/>
      <c r="IG250" s="89"/>
      <c r="IH250" s="89"/>
      <c r="II250" s="89"/>
      <c r="IJ250" s="89"/>
      <c r="IK250" s="89"/>
      <c r="IL250" s="89"/>
      <c r="IM250" s="89"/>
      <c r="IN250" s="89"/>
      <c r="IO250" s="89"/>
      <c r="IP250" s="89"/>
      <c r="IQ250" s="89"/>
      <c r="IR250" s="89"/>
      <c r="IS250" s="89"/>
      <c r="IT250" s="89"/>
      <c r="IU250" s="89"/>
      <c r="IV250" s="89"/>
      <c r="IW250" s="21"/>
      <c r="IX250" s="21"/>
      <c r="IY250" s="21"/>
      <c r="IZ250" s="21"/>
      <c r="JA250" s="21"/>
    </row>
    <row r="251" ht="13.8" customHeight="1" spans="1:261" s="110" customFormat="1" x14ac:dyDescent="0.25">
      <c r="A251" s="89"/>
      <c r="B251" s="90"/>
      <c r="C251" s="91"/>
      <c r="D251" s="89"/>
      <c r="E251" s="92"/>
      <c r="F251" s="91"/>
      <c r="G251" s="91"/>
      <c r="H251" s="91"/>
      <c r="I251" s="91"/>
      <c r="J251" s="91"/>
      <c r="K251" s="91"/>
      <c r="L251" s="91"/>
      <c r="M251" s="92"/>
      <c r="N251" s="91"/>
      <c r="O251" s="92"/>
      <c r="P251" s="92"/>
      <c r="Q251" s="91"/>
      <c r="R251" s="91"/>
      <c r="S251" s="91"/>
      <c r="T251" s="91"/>
      <c r="U251" s="91"/>
      <c r="V251" s="91"/>
      <c r="W251" s="91"/>
      <c r="X251" s="91"/>
      <c r="Y251" s="93"/>
      <c r="Z251" s="91"/>
      <c r="AA251" s="91"/>
      <c r="AB251" s="91"/>
      <c r="AC251" s="91"/>
      <c r="AD251" s="94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95"/>
      <c r="AQ251" s="95"/>
      <c r="AR251" s="95"/>
      <c r="AS251" s="89"/>
      <c r="AT251" s="89"/>
      <c r="AU251" s="89"/>
      <c r="AV251" s="89"/>
      <c r="AW251" s="89"/>
      <c r="AX251" s="89"/>
      <c r="AY251" s="89"/>
      <c r="AZ251" s="89"/>
      <c r="BA251" s="89"/>
      <c r="BB251" s="89"/>
      <c r="BC251" s="89"/>
      <c r="BD251" s="89"/>
      <c r="BE251" s="89"/>
      <c r="BF251" s="89"/>
      <c r="BG251" s="89"/>
      <c r="BH251" s="89"/>
      <c r="BI251" s="89"/>
      <c r="BJ251" s="89"/>
      <c r="BK251" s="89"/>
      <c r="BL251" s="89"/>
      <c r="BM251" s="89"/>
      <c r="BN251" s="89"/>
      <c r="BO251" s="89"/>
      <c r="BP251" s="89"/>
      <c r="BQ251" s="89"/>
      <c r="BR251" s="89"/>
      <c r="BS251" s="89"/>
      <c r="BT251" s="89"/>
      <c r="BU251" s="89"/>
      <c r="BV251" s="89"/>
      <c r="BW251" s="89"/>
      <c r="BX251" s="89"/>
      <c r="BY251" s="89"/>
      <c r="BZ251" s="89"/>
      <c r="CA251" s="89"/>
      <c r="CB251" s="89"/>
      <c r="CC251" s="89"/>
      <c r="CD251" s="89"/>
      <c r="CE251" s="89"/>
      <c r="CF251" s="89"/>
      <c r="CG251" s="89"/>
      <c r="CH251" s="89"/>
      <c r="CI251" s="89"/>
      <c r="CJ251" s="89"/>
      <c r="CK251" s="89"/>
      <c r="CL251" s="89"/>
      <c r="CM251" s="89"/>
      <c r="CN251" s="89"/>
      <c r="CO251" s="89"/>
      <c r="CP251" s="89"/>
      <c r="CQ251" s="89"/>
      <c r="CR251" s="89"/>
      <c r="CS251" s="89"/>
      <c r="CT251" s="89"/>
      <c r="CU251" s="89"/>
      <c r="CV251" s="89"/>
      <c r="CW251" s="89"/>
      <c r="CX251" s="89"/>
      <c r="CY251" s="89"/>
      <c r="CZ251" s="89"/>
      <c r="DA251" s="89"/>
      <c r="DB251" s="89"/>
      <c r="DC251" s="89"/>
      <c r="DD251" s="89"/>
      <c r="DE251" s="89"/>
      <c r="DF251" s="89"/>
      <c r="DG251" s="89"/>
      <c r="DH251" s="89"/>
      <c r="DI251" s="89"/>
      <c r="DJ251" s="89"/>
      <c r="DK251" s="89"/>
      <c r="DL251" s="89"/>
      <c r="DM251" s="89"/>
      <c r="DN251" s="89"/>
      <c r="DO251" s="89"/>
      <c r="DP251" s="89"/>
      <c r="DQ251" s="89"/>
      <c r="DR251" s="89"/>
      <c r="DS251" s="89"/>
      <c r="DT251" s="89"/>
      <c r="DU251" s="89"/>
      <c r="DV251" s="89"/>
      <c r="DW251" s="89"/>
      <c r="DX251" s="89"/>
      <c r="DY251" s="89"/>
      <c r="DZ251" s="89"/>
      <c r="EA251" s="89"/>
      <c r="EB251" s="89"/>
      <c r="EC251" s="89"/>
      <c r="ED251" s="89"/>
      <c r="EE251" s="89"/>
      <c r="EF251" s="89"/>
      <c r="EG251" s="89"/>
      <c r="EH251" s="89"/>
      <c r="EI251" s="89"/>
      <c r="EJ251" s="89"/>
      <c r="EK251" s="89"/>
      <c r="EL251" s="89"/>
      <c r="EM251" s="89"/>
      <c r="EN251" s="89"/>
      <c r="EO251" s="89"/>
      <c r="EP251" s="89"/>
      <c r="EQ251" s="89"/>
      <c r="ER251" s="89"/>
      <c r="ES251" s="89"/>
      <c r="ET251" s="89"/>
      <c r="EU251" s="89"/>
      <c r="EV251" s="89"/>
      <c r="EW251" s="89"/>
      <c r="EX251" s="89"/>
      <c r="EY251" s="89"/>
      <c r="EZ251" s="89"/>
      <c r="FA251" s="89"/>
      <c r="FB251" s="89"/>
      <c r="FC251" s="89"/>
      <c r="FD251" s="89"/>
      <c r="FE251" s="89"/>
      <c r="FF251" s="89"/>
      <c r="FG251" s="89"/>
      <c r="FH251" s="89"/>
      <c r="FI251" s="89"/>
      <c r="FJ251" s="89"/>
      <c r="FK251" s="89"/>
      <c r="FL251" s="89"/>
      <c r="FM251" s="89"/>
      <c r="FN251" s="89"/>
      <c r="FO251" s="89"/>
      <c r="FP251" s="89"/>
      <c r="FQ251" s="89"/>
      <c r="FR251" s="89"/>
      <c r="FS251" s="89"/>
      <c r="FT251" s="89"/>
      <c r="FU251" s="89"/>
      <c r="FV251" s="89"/>
      <c r="FW251" s="89"/>
      <c r="FX251" s="89"/>
      <c r="FY251" s="89"/>
      <c r="FZ251" s="89"/>
      <c r="GA251" s="89"/>
      <c r="GB251" s="89"/>
      <c r="GC251" s="89"/>
      <c r="GD251" s="89"/>
      <c r="GE251" s="89"/>
      <c r="GF251" s="89"/>
      <c r="GG251" s="89"/>
      <c r="GH251" s="89"/>
      <c r="GI251" s="89"/>
      <c r="GJ251" s="89"/>
      <c r="GK251" s="89"/>
      <c r="GL251" s="89"/>
      <c r="GM251" s="89"/>
      <c r="GN251" s="89"/>
      <c r="GO251" s="89"/>
      <c r="GP251" s="89"/>
      <c r="GQ251" s="89"/>
      <c r="GR251" s="89"/>
      <c r="GS251" s="89"/>
      <c r="GT251" s="89"/>
      <c r="GU251" s="89"/>
      <c r="GV251" s="89"/>
      <c r="GW251" s="89"/>
      <c r="GX251" s="89"/>
      <c r="GY251" s="89"/>
      <c r="GZ251" s="89"/>
      <c r="HA251" s="89"/>
      <c r="HB251" s="89"/>
      <c r="HC251" s="89"/>
      <c r="HD251" s="89"/>
      <c r="HE251" s="89"/>
      <c r="HF251" s="89"/>
      <c r="HG251" s="89"/>
      <c r="HH251" s="89"/>
      <c r="HI251" s="89"/>
      <c r="HJ251" s="89"/>
      <c r="HK251" s="89"/>
      <c r="HL251" s="89"/>
      <c r="HM251" s="89"/>
      <c r="HN251" s="89"/>
      <c r="HO251" s="89"/>
      <c r="HP251" s="89"/>
      <c r="HQ251" s="89"/>
      <c r="HR251" s="89"/>
      <c r="HS251" s="89"/>
      <c r="HT251" s="89"/>
      <c r="HU251" s="89"/>
      <c r="HV251" s="89"/>
      <c r="HW251" s="89"/>
      <c r="HX251" s="89"/>
      <c r="HY251" s="89"/>
      <c r="HZ251" s="89"/>
      <c r="IA251" s="89"/>
      <c r="IB251" s="89"/>
      <c r="IC251" s="89"/>
      <c r="ID251" s="89"/>
      <c r="IE251" s="89"/>
      <c r="IF251" s="89"/>
      <c r="IG251" s="89"/>
      <c r="IH251" s="89"/>
      <c r="II251" s="89"/>
      <c r="IJ251" s="89"/>
      <c r="IK251" s="89"/>
      <c r="IL251" s="89"/>
      <c r="IM251" s="89"/>
      <c r="IN251" s="89"/>
      <c r="IO251" s="89"/>
      <c r="IP251" s="89"/>
      <c r="IQ251" s="89"/>
      <c r="IR251" s="89"/>
      <c r="IS251" s="89"/>
      <c r="IT251" s="89"/>
      <c r="IU251" s="89"/>
      <c r="IV251" s="89"/>
      <c r="IW251" s="21"/>
      <c r="IX251" s="21"/>
      <c r="IY251" s="21"/>
      <c r="IZ251" s="21"/>
      <c r="JA251" s="21"/>
    </row>
  </sheetData>
  <autoFilter ref="A7:AR21"/>
  <mergeCells count="6">
    <mergeCell ref="A1:AD1"/>
    <mergeCell ref="L2:Q2"/>
    <mergeCell ref="F8:J8"/>
    <mergeCell ref="K8:L8"/>
    <mergeCell ref="O8:R8"/>
    <mergeCell ref="U8:V8"/>
  </mergeCells>
  <conditionalFormatting sqref="AH10:AH16">
    <cfRule type="cellIs" dxfId="0" priority="2" operator="greaterThan">
      <formula>0</formula>
    </cfRule>
  </conditionalFormatting>
  <conditionalFormatting sqref="AI10:AI16">
    <cfRule type="cellIs" dxfId="1" priority="3" operator="greaterThan">
      <formula>0</formula>
    </cfRule>
  </conditionalFormatting>
  <conditionalFormatting sqref="AJ10:AJ16">
    <cfRule type="cellIs" dxfId="2" priority="4" operator="greaterThan">
      <formula>0</formula>
    </cfRule>
  </conditionalFormatting>
  <conditionalFormatting sqref="AK10:AL16">
    <cfRule type="cellIs" dxfId="3" priority="5" operator="greaterThan">
      <formula>0</formula>
    </cfRule>
  </conditionalFormatting>
  <pageMargins left="0.209722222222222" right="0.459722222222222" top="0.720138888888889" bottom="0.240277777777778" header="0.229861111111111" footer="0.511811023622047"/>
  <pageSetup paperSize="9" orientation="landscape" horizontalDpi="300" verticalDpi="300" scale="100" fitToWidth="1" fitToHeight="4" firstPageNumber="1" useFirstPageNumber="1" copies="1"/>
  <headerFooter>
    <oddHeader>&amp;L&amp;"Americana BT,Normal"&amp;14SOLUMADA S.A.R.L.
&amp;"Arial,Normal"&amp;10Lot II H 129 B Bis A Soavimasoandro
ANTANANARIVO 101</oddHead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FF"/>
  </sheetPr>
  <dimension ref="A1:J1048576"/>
  <sheetViews>
    <sheetView workbookViewId="0" zoomScale="90" zoomScaleNormal="90" view="normal">
      <selection activeCell="G11" sqref="G11"/>
    </sheetView>
  </sheetViews>
  <sheetFormatPr defaultRowHeight="13.8" outlineLevelRow="0" outlineLevelCol="0" x14ac:dyDescent="0" defaultColWidth="10.9921875" customHeight="1"/>
  <cols>
    <col min="1" max="1" width="47.28" style="21" customWidth="1"/>
    <col min="2" max="3" width="28.85" style="21" customWidth="1"/>
    <col min="4" max="4" width="19.14" style="21" customWidth="1"/>
    <col min="5" max="5" width="8.56" style="21" customWidth="1"/>
    <col min="6" max="6" width="16.43" style="197" customWidth="1"/>
    <col min="7" max="7" width="15.85" style="21" customWidth="1"/>
    <col min="8" max="8" width="18.9" style="21" customWidth="1"/>
    <col min="9" max="9" width="17.28" style="21" customWidth="1"/>
  </cols>
  <sheetData>
    <row r="1" ht="28.5" customHeight="1" spans="1:10" x14ac:dyDescent="0.25">
      <c r="A1" s="198" t="s">
        <v>232</v>
      </c>
      <c r="B1" s="198" t="s">
        <v>233</v>
      </c>
      <c r="C1" s="198" t="s">
        <v>234</v>
      </c>
      <c r="D1" s="199" t="s">
        <v>235</v>
      </c>
      <c r="E1" s="199" t="s">
        <v>236</v>
      </c>
      <c r="F1" s="200"/>
      <c r="G1" s="201"/>
      <c r="H1" s="202" t="s">
        <v>237</v>
      </c>
      <c r="I1" s="202" t="s">
        <v>238</v>
      </c>
      <c r="J1" s="21"/>
    </row>
    <row r="2" ht="22.5" customHeight="1" spans="1:10" x14ac:dyDescent="0.25">
      <c r="A2" s="201" t="s">
        <v>217</v>
      </c>
      <c r="B2" s="201" t="s">
        <v>239</v>
      </c>
      <c r="C2" s="203" t="s">
        <v>240</v>
      </c>
      <c r="D2" s="204">
        <f>'Etat paie OCTOBRE 2024'!AD14</f>
        <v>378400</v>
      </c>
      <c r="E2" s="205">
        <v>2</v>
      </c>
      <c r="F2" s="206" t="s">
        <v>241</v>
      </c>
      <c r="G2" s="201" t="s">
        <v>95</v>
      </c>
      <c r="J2" s="21"/>
    </row>
    <row r="3" ht="22.5" customHeight="1" spans="1:10" x14ac:dyDescent="0.25">
      <c r="A3" s="201" t="s">
        <v>204</v>
      </c>
      <c r="B3" s="201" t="s">
        <v>242</v>
      </c>
      <c r="C3" s="203" t="s">
        <v>240</v>
      </c>
      <c r="D3" s="204">
        <f>'Etat paie OCTOBRE 2024'!AD11</f>
        <v>359000</v>
      </c>
      <c r="E3" s="205">
        <v>3</v>
      </c>
      <c r="F3" s="206" t="s">
        <v>243</v>
      </c>
      <c r="G3" s="201" t="s">
        <v>244</v>
      </c>
      <c r="J3" s="21"/>
    </row>
    <row r="4" ht="22.5" customHeight="1" spans="1:10" x14ac:dyDescent="0.25">
      <c r="A4" s="201" t="s">
        <v>209</v>
      </c>
      <c r="B4" s="201" t="s">
        <v>245</v>
      </c>
      <c r="C4" s="201" t="s">
        <v>246</v>
      </c>
      <c r="D4" s="204">
        <f>'Etat paie OCTOBRE 2024'!AD12</f>
        <v>774200</v>
      </c>
      <c r="E4" s="205">
        <v>5</v>
      </c>
      <c r="F4" s="206" t="s">
        <v>247</v>
      </c>
      <c r="G4" s="201" t="s">
        <v>117</v>
      </c>
      <c r="J4" s="21"/>
    </row>
    <row r="5" ht="22.5" customHeight="1" spans="1:10" x14ac:dyDescent="0.25">
      <c r="A5" s="201" t="s">
        <v>213</v>
      </c>
      <c r="B5" s="201" t="s">
        <v>248</v>
      </c>
      <c r="C5" s="201" t="s">
        <v>249</v>
      </c>
      <c r="D5" s="204">
        <f>'Etat paie OCTOBRE 2024'!AD13</f>
        <v>521000</v>
      </c>
      <c r="E5" s="205">
        <v>6</v>
      </c>
      <c r="F5" s="206" t="s">
        <v>250</v>
      </c>
      <c r="G5" s="201" t="s">
        <v>127</v>
      </c>
      <c r="J5" s="21"/>
    </row>
    <row r="6" ht="22.5" customHeight="1" spans="1:10" x14ac:dyDescent="0.25">
      <c r="A6" s="201" t="s">
        <v>221</v>
      </c>
      <c r="B6" s="203" t="s">
        <v>251</v>
      </c>
      <c r="C6" s="203" t="s">
        <v>240</v>
      </c>
      <c r="D6" s="204">
        <f>'Etat paie OCTOBRE 2024'!AD15</f>
        <v>698900</v>
      </c>
      <c r="E6" s="205">
        <v>20</v>
      </c>
      <c r="F6" s="206" t="s">
        <v>252</v>
      </c>
      <c r="G6" s="201" t="s">
        <v>107</v>
      </c>
      <c r="J6" s="21"/>
    </row>
    <row r="7" ht="22.5" customHeight="1" spans="1:7" s="21" customFormat="1" x14ac:dyDescent="0.25">
      <c r="A7" s="201" t="s">
        <v>226</v>
      </c>
      <c r="B7" s="203" t="s">
        <v>253</v>
      </c>
      <c r="C7" s="203" t="s">
        <v>254</v>
      </c>
      <c r="D7" s="204">
        <f>'Etat paie OCTOBRE 2024'!AD16</f>
        <v>263400</v>
      </c>
      <c r="E7" s="205">
        <v>35</v>
      </c>
      <c r="F7" s="206" t="s">
        <v>255</v>
      </c>
      <c r="G7" s="207"/>
    </row>
    <row r="8" ht="22.5" customHeight="1" spans="1:10" x14ac:dyDescent="0.25">
      <c r="A8" s="208" t="s">
        <v>256</v>
      </c>
      <c r="B8" s="208"/>
      <c r="C8" s="208"/>
      <c r="D8" s="202">
        <f>SUM(D2:D7)</f>
        <v>2994900</v>
      </c>
      <c r="E8" s="209"/>
      <c r="F8" s="210"/>
      <c r="G8" s="202"/>
      <c r="H8" s="21"/>
      <c r="I8" s="202"/>
      <c r="J8" s="21"/>
    </row>
    <row r="9" ht="22.5" customHeight="1" spans="1:9" s="21" customFormat="1" x14ac:dyDescent="0.25">
      <c r="A9" s="211" t="s">
        <v>257</v>
      </c>
      <c r="B9" s="212" t="s">
        <v>258</v>
      </c>
      <c r="C9" s="212"/>
      <c r="D9" s="202"/>
      <c r="E9" s="197"/>
      <c r="F9" s="197"/>
      <c r="H9" s="21"/>
      <c r="I9" s="202"/>
    </row>
    <row r="10" ht="23.35" customHeight="1" spans="1:9" s="21" customFormat="1" x14ac:dyDescent="0.25">
      <c r="A10" s="213" t="s">
        <v>198</v>
      </c>
      <c r="B10" s="214" t="s">
        <v>259</v>
      </c>
      <c r="C10" s="215" t="s">
        <v>240</v>
      </c>
      <c r="D10" s="216">
        <f>'Etat paie OCTOBRE 2024'!AD10</f>
        <v>884500</v>
      </c>
      <c r="E10" s="217">
        <v>139</v>
      </c>
      <c r="F10" s="218" t="s">
        <v>260</v>
      </c>
      <c r="G10" s="201" t="s">
        <v>69</v>
      </c>
      <c r="H10" s="219"/>
      <c r="I10" s="219"/>
    </row>
    <row r="11" ht="13.8" customHeight="1" spans="3:6" s="21" customFormat="1" x14ac:dyDescent="0.25">
      <c r="C11" s="220" t="s">
        <v>261</v>
      </c>
      <c r="D11" s="202">
        <f>SUM(D10:D10)</f>
        <v>884500</v>
      </c>
      <c r="E11" s="197"/>
      <c r="F11" s="197"/>
    </row>
    <row r="12" ht="13.8" customHeight="1" spans="3:7" s="21" customFormat="1" x14ac:dyDescent="0.25">
      <c r="C12" s="220" t="s">
        <v>262</v>
      </c>
      <c r="D12" s="202">
        <f>+D8+D11</f>
        <v>3879400</v>
      </c>
      <c r="E12" s="197"/>
      <c r="F12" s="197"/>
      <c r="G12" s="219"/>
    </row>
    <row r="13" ht="13.8" customHeight="1" spans="4:6" s="21" customFormat="1" x14ac:dyDescent="0.25">
      <c r="D13" s="219">
        <f>'Etat paie OCTOBRE 2024'!AD17</f>
        <v>3879400</v>
      </c>
      <c r="F13" s="197"/>
    </row>
    <row r="14" ht="13.8" customHeight="1" spans="3:6" s="21" customFormat="1" x14ac:dyDescent="0.25">
      <c r="C14" s="197" t="s">
        <v>263</v>
      </c>
      <c r="D14" s="219">
        <f>+D12-D13</f>
        <v>0</v>
      </c>
      <c r="F14" s="197"/>
    </row>
    <row r="15" ht="13.8" customHeight="1" spans="3:6" s="21" customFormat="1" x14ac:dyDescent="0.25">
      <c r="C15" s="220" t="s">
        <v>264</v>
      </c>
      <c r="D15" s="202">
        <f>D8</f>
        <v>2994900</v>
      </c>
      <c r="E15" s="197"/>
      <c r="F15" s="197"/>
    </row>
    <row r="16" ht="13.8" customHeight="1" spans="3:7" s="21" customFormat="1" x14ac:dyDescent="0.25">
      <c r="C16" s="220" t="s">
        <v>262</v>
      </c>
      <c r="D16" s="202">
        <f>D8+D11</f>
        <v>3879400</v>
      </c>
      <c r="E16" s="197"/>
      <c r="F16" s="197"/>
      <c r="G16" s="219"/>
    </row>
    <row r="17" ht="13.8" customHeight="1" spans="4:6" s="21" customFormat="1" x14ac:dyDescent="0.25">
      <c r="D17" s="219">
        <f>'Etat paie OCTOBRE 2024'!AD17</f>
        <v>3879400</v>
      </c>
      <c r="F17" s="197"/>
    </row>
    <row r="18" ht="13.8" customHeight="1" spans="3:6" s="21" customFormat="1" x14ac:dyDescent="0.25">
      <c r="C18" s="197" t="s">
        <v>263</v>
      </c>
      <c r="D18" s="219">
        <f>+D16-D17</f>
        <v>0</v>
      </c>
      <c r="F18" s="197"/>
    </row>
    <row r="19" ht="13.8" customHeight="1" spans="4:6" s="21" customFormat="1" x14ac:dyDescent="0.25">
      <c r="D19" s="221"/>
      <c r="E19" s="222"/>
      <c r="F19" s="223"/>
    </row>
    <row r="20" ht="13.8" customHeight="1" spans="4:6" s="21" customFormat="1" x14ac:dyDescent="0.25">
      <c r="D20" s="221"/>
      <c r="F20" s="223"/>
    </row>
    <row r="21" ht="13.8" customHeight="1" spans="4:6" s="21" customFormat="1" x14ac:dyDescent="0.25">
      <c r="D21" s="221"/>
      <c r="F21" s="223"/>
    </row>
    <row r="22" ht="13.8" customHeight="1" spans="4:6" s="21" customFormat="1" x14ac:dyDescent="0.25">
      <c r="D22" s="221"/>
      <c r="F22" s="223"/>
    </row>
    <row r="23" ht="13.8" customHeight="1" spans="4:6" s="21" customFormat="1" x14ac:dyDescent="0.25">
      <c r="D23" s="221"/>
      <c r="F23" s="223"/>
    </row>
    <row r="24" ht="13.8" customHeight="1" spans="4:6" s="21" customFormat="1" x14ac:dyDescent="0.25">
      <c r="D24" s="202"/>
      <c r="F24" s="223"/>
    </row>
    <row r="25" ht="13.8" customHeight="1" spans="6:6" s="21" customFormat="1" x14ac:dyDescent="0.25">
      <c r="F25" s="223"/>
    </row>
    <row r="26" ht="13.8" customHeight="1" spans="6:6" s="21" customFormat="1" x14ac:dyDescent="0.25">
      <c r="F26" s="197"/>
    </row>
    <row r="27" ht="13.8" customHeight="1" spans="6:6" s="21" customFormat="1" x14ac:dyDescent="0.25">
      <c r="F27" s="197"/>
    </row>
    <row r="28" ht="13.8" customHeight="1" spans="6:6" s="21" customFormat="1" x14ac:dyDescent="0.25">
      <c r="F28" s="197"/>
    </row>
    <row r="29" ht="13.8" customHeight="1" spans="6:6" s="21" customFormat="1" x14ac:dyDescent="0.25">
      <c r="F29" s="197"/>
    </row>
    <row r="30" ht="13.8" customHeight="1" spans="6:6" s="21" customFormat="1" x14ac:dyDescent="0.25">
      <c r="F30" s="197"/>
    </row>
    <row r="31" ht="13.8" customHeight="1" spans="6:6" s="21" customFormat="1" x14ac:dyDescent="0.25">
      <c r="F31" s="197"/>
    </row>
    <row r="32" ht="13.8" customHeight="1" spans="6:6" s="21" customFormat="1" x14ac:dyDescent="0.25">
      <c r="F32" s="197"/>
    </row>
    <row r="33" ht="13.8" customHeight="1" spans="6:6" s="21" customFormat="1" x14ac:dyDescent="0.25">
      <c r="F33" s="197"/>
    </row>
    <row r="34" ht="13.8" customHeight="1" spans="6:6" s="21" customFormat="1" x14ac:dyDescent="0.25">
      <c r="F34" s="197"/>
    </row>
    <row r="35" ht="13.8" customHeight="1" spans="6:6" s="21" customFormat="1" x14ac:dyDescent="0.25">
      <c r="F35" s="197"/>
    </row>
    <row r="36" ht="13.8" customHeight="1" spans="6:6" s="21" customFormat="1" x14ac:dyDescent="0.25">
      <c r="F36" s="197"/>
    </row>
    <row r="37" ht="13.8" customHeight="1" spans="6:6" s="21" customFormat="1" x14ac:dyDescent="0.25">
      <c r="F37" s="197"/>
    </row>
    <row r="38" ht="13.8" customHeight="1" spans="6:6" s="21" customFormat="1" x14ac:dyDescent="0.25">
      <c r="F38" s="197"/>
    </row>
    <row r="39" ht="13.8" customHeight="1" spans="6:6" s="21" customFormat="1" x14ac:dyDescent="0.25">
      <c r="F39" s="197"/>
    </row>
    <row r="40" ht="13.8" customHeight="1" spans="6:6" s="21" customFormat="1" x14ac:dyDescent="0.25">
      <c r="F40" s="197"/>
    </row>
    <row r="41" ht="13.8" customHeight="1" spans="6:6" s="21" customFormat="1" x14ac:dyDescent="0.25">
      <c r="F41" s="197"/>
    </row>
    <row r="42" ht="13.8" customHeight="1" spans="6:6" s="21" customFormat="1" x14ac:dyDescent="0.25">
      <c r="F42" s="197"/>
    </row>
    <row r="43" ht="13.8" customHeight="1" spans="6:6" s="21" customFormat="1" x14ac:dyDescent="0.25">
      <c r="F43" s="197"/>
    </row>
    <row r="44" ht="13.8" customHeight="1" spans="6:6" s="21" customFormat="1" x14ac:dyDescent="0.25">
      <c r="F44" s="197"/>
    </row>
    <row r="45" ht="13.8" customHeight="1" spans="6:6" s="21" customFormat="1" x14ac:dyDescent="0.25">
      <c r="F45" s="197"/>
    </row>
    <row r="46" ht="13.8" customHeight="1" spans="6:6" s="21" customFormat="1" x14ac:dyDescent="0.25">
      <c r="F46" s="197"/>
    </row>
    <row r="47" ht="13.8" customHeight="1" spans="6:6" s="21" customFormat="1" x14ac:dyDescent="0.25">
      <c r="F47" s="197"/>
    </row>
    <row r="48" ht="13.8" customHeight="1" spans="6:6" s="21" customFormat="1" x14ac:dyDescent="0.25">
      <c r="F48" s="197"/>
    </row>
    <row r="49" ht="13.8" customHeight="1" spans="6:6" s="21" customFormat="1" x14ac:dyDescent="0.25">
      <c r="F49" s="197"/>
    </row>
    <row r="50" ht="13.8" customHeight="1" spans="6:6" s="21" customFormat="1" x14ac:dyDescent="0.25">
      <c r="F50" s="197"/>
    </row>
    <row r="51" ht="13.8" customHeight="1" spans="6:6" s="21" customFormat="1" x14ac:dyDescent="0.25">
      <c r="F51" s="197"/>
    </row>
    <row r="52" ht="13.8" customHeight="1" spans="6:6" s="21" customFormat="1" x14ac:dyDescent="0.25">
      <c r="F52" s="197"/>
    </row>
    <row r="53" ht="13.8" customHeight="1" spans="6:6" s="21" customFormat="1" x14ac:dyDescent="0.25">
      <c r="F53" s="197"/>
    </row>
    <row r="54" ht="13.8" customHeight="1" spans="6:6" s="21" customFormat="1" x14ac:dyDescent="0.25">
      <c r="F54" s="197"/>
    </row>
    <row r="55" ht="13.8" customHeight="1" spans="6:6" s="21" customFormat="1" x14ac:dyDescent="0.25">
      <c r="F55" s="197"/>
    </row>
    <row r="56" ht="13.8" customHeight="1" spans="6:6" s="21" customFormat="1" x14ac:dyDescent="0.25">
      <c r="F56" s="197"/>
    </row>
    <row r="57" ht="13.8" customHeight="1" spans="6:6" s="21" customFormat="1" x14ac:dyDescent="0.25">
      <c r="F57" s="197"/>
    </row>
    <row r="58" ht="13.8" customHeight="1" spans="6:6" s="21" customFormat="1" x14ac:dyDescent="0.25">
      <c r="F58" s="197"/>
    </row>
    <row r="59" ht="13.8" customHeight="1" spans="6:6" s="21" customFormat="1" x14ac:dyDescent="0.25">
      <c r="F59" s="197"/>
    </row>
    <row r="60" ht="13.8" customHeight="1" spans="6:6" s="21" customFormat="1" x14ac:dyDescent="0.25">
      <c r="F60" s="197"/>
    </row>
    <row r="61" ht="13.8" customHeight="1" spans="6:6" s="21" customFormat="1" x14ac:dyDescent="0.25">
      <c r="F61" s="197"/>
    </row>
    <row r="62" ht="13.8" customHeight="1" spans="6:6" s="21" customFormat="1" x14ac:dyDescent="0.25">
      <c r="F62" s="197"/>
    </row>
    <row r="63" ht="13.8" customHeight="1" spans="6:6" s="21" customFormat="1" x14ac:dyDescent="0.25">
      <c r="F63" s="197"/>
    </row>
    <row r="64" ht="13.8" customHeight="1" spans="6:6" s="21" customFormat="1" x14ac:dyDescent="0.25">
      <c r="F64" s="197"/>
    </row>
    <row r="65" ht="13.8" customHeight="1" spans="6:6" s="21" customFormat="1" x14ac:dyDescent="0.25">
      <c r="F65" s="197"/>
    </row>
    <row r="66" ht="13.8" customHeight="1" spans="6:6" s="21" customFormat="1" x14ac:dyDescent="0.25">
      <c r="F66" s="197"/>
    </row>
    <row r="67" ht="13.8" customHeight="1" spans="6:6" s="21" customFormat="1" x14ac:dyDescent="0.25">
      <c r="F67" s="197"/>
    </row>
    <row r="68" ht="13.8" customHeight="1" spans="6:6" s="21" customFormat="1" x14ac:dyDescent="0.25">
      <c r="F68" s="197"/>
    </row>
    <row r="69" ht="13.8" customHeight="1" spans="6:6" s="21" customFormat="1" x14ac:dyDescent="0.25">
      <c r="F69" s="197"/>
    </row>
    <row r="70" ht="13.8" customHeight="1" spans="6:6" s="21" customFormat="1" x14ac:dyDescent="0.25">
      <c r="F70" s="197"/>
    </row>
    <row r="83" ht="13.8" customHeight="1" spans="6:6" s="21" customFormat="1" x14ac:dyDescent="0.25">
      <c r="F83" s="197"/>
    </row>
    <row r="92" ht="13.8" customHeight="1" spans="6:6" s="21" customFormat="1" x14ac:dyDescent="0.25">
      <c r="F92" s="197"/>
    </row>
    <row r="93" ht="13.8" customHeight="1" spans="6:6" s="21" customFormat="1" x14ac:dyDescent="0.25">
      <c r="F93" s="197"/>
    </row>
    <row r="94" ht="13.8" customHeight="1" spans="6:6" s="21" customFormat="1" x14ac:dyDescent="0.25">
      <c r="F94" s="197"/>
    </row>
    <row r="95" ht="13.8" customHeight="1" spans="6:6" s="21" customFormat="1" x14ac:dyDescent="0.25">
      <c r="F95" s="197"/>
    </row>
    <row r="96" ht="13.8" customHeight="1" spans="6:6" s="21" customFormat="1" x14ac:dyDescent="0.25">
      <c r="F96" s="197"/>
    </row>
    <row r="97" ht="13.8" customHeight="1" spans="6:6" s="21" customFormat="1" x14ac:dyDescent="0.25">
      <c r="F97" s="197"/>
    </row>
    <row r="98" ht="13.8" customHeight="1" spans="6:6" s="21" customFormat="1" x14ac:dyDescent="0.25">
      <c r="F98" s="197"/>
    </row>
    <row r="99" ht="13.8" customHeight="1" spans="6:6" s="21" customFormat="1" x14ac:dyDescent="0.25">
      <c r="F99" s="197"/>
    </row>
    <row r="100" ht="13.8" customHeight="1" spans="6:6" s="21" customFormat="1" x14ac:dyDescent="0.25">
      <c r="F100" s="197"/>
    </row>
    <row r="101" ht="13.8" customHeight="1" spans="6:6" s="21" customFormat="1" x14ac:dyDescent="0.25">
      <c r="F101" s="197"/>
    </row>
    <row r="102" ht="13.8" customHeight="1" spans="6:6" s="21" customFormat="1" x14ac:dyDescent="0.25">
      <c r="F102" s="197"/>
    </row>
    <row r="103" ht="13.8" customHeight="1" spans="6:6" s="21" customFormat="1" x14ac:dyDescent="0.25">
      <c r="F103" s="197"/>
    </row>
    <row r="104" ht="13.8" customHeight="1" spans="6:6" s="21" customFormat="1" x14ac:dyDescent="0.25">
      <c r="F104" s="197"/>
    </row>
    <row r="105" ht="13.8" customHeight="1" spans="6:6" s="21" customFormat="1" x14ac:dyDescent="0.25">
      <c r="F105" s="197"/>
    </row>
    <row r="106" ht="13.8" customHeight="1" spans="6:6" s="21" customFormat="1" x14ac:dyDescent="0.25">
      <c r="F106" s="197"/>
    </row>
    <row r="107" ht="13.8" customHeight="1" spans="6:6" s="21" customFormat="1" x14ac:dyDescent="0.25">
      <c r="F107" s="197"/>
    </row>
    <row r="108" ht="13.8" customHeight="1" spans="6:6" s="21" customFormat="1" x14ac:dyDescent="0.25">
      <c r="F108" s="197"/>
    </row>
    <row r="109" ht="13.8" customHeight="1" spans="6:6" s="21" customFormat="1" x14ac:dyDescent="0.25">
      <c r="F109" s="197"/>
    </row>
    <row r="110" ht="13.8" customHeight="1" spans="6:6" s="21" customFormat="1" x14ac:dyDescent="0.25">
      <c r="F110" s="197"/>
    </row>
    <row r="111" ht="13.8" customHeight="1" spans="6:6" s="21" customFormat="1" x14ac:dyDescent="0.25">
      <c r="F111" s="197"/>
    </row>
    <row r="112" ht="13.8" customHeight="1" spans="6:6" s="21" customFormat="1" x14ac:dyDescent="0.25">
      <c r="F112" s="197"/>
    </row>
    <row r="113" ht="13.8" customHeight="1" spans="6:6" s="21" customFormat="1" x14ac:dyDescent="0.25">
      <c r="F113" s="197"/>
    </row>
    <row r="114" ht="13.8" customHeight="1" spans="6:6" s="21" customFormat="1" x14ac:dyDescent="0.25">
      <c r="F114" s="197"/>
    </row>
    <row r="115" ht="13.8" customHeight="1" spans="6:6" s="21" customFormat="1" x14ac:dyDescent="0.25">
      <c r="F115" s="197"/>
    </row>
    <row r="116" ht="13.8" customHeight="1" spans="6:6" s="21" customFormat="1" x14ac:dyDescent="0.25">
      <c r="F116" s="197"/>
    </row>
    <row r="117" ht="13.8" customHeight="1" spans="6:6" s="21" customFormat="1" x14ac:dyDescent="0.25">
      <c r="F117" s="197"/>
    </row>
    <row r="118" ht="13.8" customHeight="1" spans="6:6" s="21" customFormat="1" x14ac:dyDescent="0.25">
      <c r="F118" s="197"/>
    </row>
    <row r="119" ht="13.8" customHeight="1" spans="6:6" s="21" customFormat="1" x14ac:dyDescent="0.25">
      <c r="F119" s="197"/>
    </row>
    <row r="120" ht="13.8" customHeight="1" spans="6:6" s="21" customFormat="1" x14ac:dyDescent="0.25">
      <c r="F120" s="197"/>
    </row>
    <row r="121" ht="13.8" customHeight="1" spans="6:6" s="21" customFormat="1" x14ac:dyDescent="0.25">
      <c r="F121" s="197"/>
    </row>
    <row r="122" ht="13.8" customHeight="1" spans="6:6" s="21" customFormat="1" x14ac:dyDescent="0.25">
      <c r="F122" s="197"/>
    </row>
    <row r="123" ht="13.8" customHeight="1" spans="6:6" s="21" customFormat="1" x14ac:dyDescent="0.25">
      <c r="F123" s="197"/>
    </row>
    <row r="124" ht="13.8" customHeight="1" spans="6:6" s="21" customFormat="1" x14ac:dyDescent="0.25">
      <c r="F124" s="197"/>
    </row>
    <row r="125" ht="13.8" customHeight="1" spans="6:6" s="21" customFormat="1" x14ac:dyDescent="0.25">
      <c r="F125" s="197"/>
    </row>
    <row r="126" ht="13.8" customHeight="1" spans="6:6" s="21" customFormat="1" x14ac:dyDescent="0.25">
      <c r="F126" s="197"/>
    </row>
    <row r="127" ht="13.8" customHeight="1" spans="6:6" s="21" customFormat="1" x14ac:dyDescent="0.25">
      <c r="F127" s="197"/>
    </row>
    <row r="128" ht="13.8" customHeight="1" spans="6:6" s="21" customFormat="1" x14ac:dyDescent="0.25">
      <c r="F128" s="197"/>
    </row>
    <row r="129" ht="13.8" customHeight="1" spans="6:6" s="21" customFormat="1" x14ac:dyDescent="0.25">
      <c r="F129" s="197"/>
    </row>
    <row r="130" ht="13.8" customHeight="1" spans="6:6" s="21" customFormat="1" x14ac:dyDescent="0.25">
      <c r="F130" s="197"/>
    </row>
    <row r="131" ht="13.8" customHeight="1" spans="6:6" s="21" customFormat="1" x14ac:dyDescent="0.25">
      <c r="F131" s="197"/>
    </row>
    <row r="132" ht="13.8" customHeight="1" spans="6:6" s="21" customFormat="1" x14ac:dyDescent="0.25">
      <c r="F132" s="197"/>
    </row>
    <row r="133" ht="13.8" customHeight="1" spans="6:6" s="21" customFormat="1" x14ac:dyDescent="0.25">
      <c r="F133" s="197"/>
    </row>
    <row r="134" ht="13.8" customHeight="1" spans="6:6" s="21" customFormat="1" x14ac:dyDescent="0.25">
      <c r="F134" s="197"/>
    </row>
    <row r="135" ht="13.8" customHeight="1" spans="6:6" s="21" customFormat="1" x14ac:dyDescent="0.25">
      <c r="F135" s="197"/>
    </row>
    <row r="137" ht="13.8" customHeight="1" spans="6:6" s="21" customFormat="1" x14ac:dyDescent="0.25">
      <c r="F137" s="197"/>
    </row>
    <row r="138" ht="13.8" customHeight="1" spans="6:6" s="21" customFormat="1" x14ac:dyDescent="0.25">
      <c r="F138" s="197"/>
    </row>
    <row r="1048575" ht="12.8" customHeight="1" x14ac:dyDescent="0.25"/>
    <row r="1048576" ht="12.8" customHeight="1" x14ac:dyDescent="0.25"/>
  </sheetData>
  <mergeCells count="1">
    <mergeCell ref="A8:C8"/>
  </mergeCells>
  <pageMargins left="0.7875" right="0.7875" top="1.05277777777778" bottom="1.05277777777778" header="0.7875" footer="0.7875"/>
  <pageSetup paperSize="9" orientation="portrait" horizontalDpi="300" verticalDpi="300" scale="100" fitToWidth="1" fitToHeight="1" firstPageNumber="1" useFirstPageNumber="1" copies="1"/>
  <headerFooter>
    <oddHeader>&amp;C&amp;"Times New Roman,Normal"&amp;12ffffff&amp;A</oddHeader>
    <oddFooter>&amp;C&amp;"Times New Roman,Normal"&amp;12ffffffPage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IT1048576"/>
  <sheetViews>
    <sheetView workbookViewId="0" zoomScale="90" zoomScaleNormal="90" view="normal">
      <pane xSplit="2" ySplit="9" topLeftCell="O13" activePane="bottomRight" state="frozen"/>
      <selection pane="bottomRight" activeCell="O24" sqref="O24"/>
    </sheetView>
  </sheetViews>
  <sheetFormatPr defaultRowHeight="13.8" outlineLevelRow="0" outlineLevelCol="0" x14ac:dyDescent="0" defaultColWidth="11.41796875" customHeight="1"/>
  <cols>
    <col min="1" max="1" width="44.99" style="89" customWidth="1"/>
    <col min="2" max="2" width="11.7" style="90" customWidth="1"/>
    <col min="3" max="3" width="15.13" style="91" customWidth="1"/>
    <col min="4" max="4" width="10.85" style="89" customWidth="1"/>
    <col min="5" max="5" width="15.56" style="92" customWidth="1"/>
    <col min="6" max="6" width="14.28" style="91" customWidth="1"/>
    <col min="7" max="10" width="12.28" style="91" customWidth="1"/>
    <col min="11" max="12" width="13.41" style="91" customWidth="1"/>
    <col min="13" max="13" width="14.28" style="92" customWidth="1"/>
    <col min="14" max="14" width="15.13" style="91" customWidth="1"/>
    <col min="15" max="15" width="14.7" style="92" customWidth="1"/>
    <col min="16" max="16" width="14.28" style="92" customWidth="1"/>
    <col min="17" max="17" width="14.28" style="91" customWidth="1"/>
    <col min="18" max="18" width="15.99" style="91" customWidth="1"/>
    <col min="19" max="19" width="12.99" style="91" customWidth="1"/>
    <col min="20" max="20" width="15.99" style="91" customWidth="1"/>
    <col min="21" max="22" width="13.28" style="91" customWidth="1"/>
    <col min="23" max="23" width="15.85" style="91" customWidth="1"/>
    <col min="24" max="24" width="15.13" style="91" customWidth="1"/>
    <col min="25" max="25" width="15.13" style="93" customWidth="1"/>
    <col min="26" max="26" width="16.99" style="91" customWidth="1"/>
    <col min="27" max="27" width="14.85" style="91" customWidth="1"/>
    <col min="28" max="28" width="14.28" style="91" customWidth="1"/>
    <col min="29" max="29" width="17.15" style="94" customWidth="1"/>
    <col min="30" max="30" width="9.7" style="89" customWidth="1"/>
    <col min="31" max="31" width="27.12" style="89" customWidth="1"/>
    <col min="32" max="32" width="24.28" style="89" customWidth="1"/>
    <col min="33" max="38" width="11.99" style="89" customWidth="1"/>
    <col min="39" max="39" width="11.43" style="89" customWidth="1"/>
    <col min="40" max="40" width="11.99" style="89" customWidth="1"/>
    <col min="41" max="41" width="17.42" style="95" customWidth="1"/>
    <col min="42" max="43" width="22.11" style="95" customWidth="1"/>
    <col min="44" max="44" width="42.03" style="95" customWidth="1"/>
    <col min="45" max="254" width="11.43" style="89" customWidth="1"/>
    <col min="16380" max="16384" width="11.53" style="21" customWidth="1"/>
  </cols>
  <sheetData>
    <row r="1" ht="26.8" customHeight="1" spans="1:254" x14ac:dyDescent="0.25">
      <c r="A1" s="97" t="s">
        <v>137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98"/>
      <c r="AP1" s="98"/>
      <c r="AQ1" s="98"/>
      <c r="AR1" s="98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  <c r="EW1" s="96"/>
      <c r="EX1" s="96"/>
      <c r="EY1" s="96"/>
      <c r="EZ1" s="96"/>
      <c r="FA1" s="96"/>
      <c r="FB1" s="96"/>
      <c r="FC1" s="96"/>
      <c r="FD1" s="96"/>
      <c r="FE1" s="96"/>
      <c r="FF1" s="96"/>
      <c r="FG1" s="96"/>
      <c r="FH1" s="96"/>
      <c r="FI1" s="96"/>
      <c r="FJ1" s="96"/>
      <c r="FK1" s="96"/>
      <c r="FL1" s="96"/>
      <c r="FM1" s="96"/>
      <c r="FN1" s="96"/>
      <c r="FO1" s="96"/>
      <c r="FP1" s="96"/>
      <c r="FQ1" s="96"/>
      <c r="FR1" s="96"/>
      <c r="FS1" s="96"/>
      <c r="FT1" s="96"/>
      <c r="FU1" s="96"/>
      <c r="FV1" s="96"/>
      <c r="FW1" s="96"/>
      <c r="FX1" s="96"/>
      <c r="FY1" s="96"/>
      <c r="FZ1" s="96"/>
      <c r="GA1" s="96"/>
      <c r="GB1" s="96"/>
      <c r="GC1" s="96"/>
      <c r="GD1" s="96"/>
      <c r="GE1" s="96"/>
      <c r="GF1" s="96"/>
      <c r="GG1" s="96"/>
      <c r="GH1" s="96"/>
      <c r="GI1" s="96"/>
      <c r="GJ1" s="96"/>
      <c r="GK1" s="96"/>
      <c r="GL1" s="96"/>
      <c r="GM1" s="96"/>
      <c r="GN1" s="96"/>
      <c r="GO1" s="96"/>
      <c r="GP1" s="96"/>
      <c r="GQ1" s="96"/>
      <c r="GR1" s="96"/>
      <c r="GS1" s="96"/>
      <c r="GT1" s="96"/>
      <c r="GU1" s="96"/>
      <c r="GV1" s="96"/>
      <c r="GW1" s="96"/>
      <c r="GX1" s="96"/>
      <c r="GY1" s="96"/>
      <c r="GZ1" s="96"/>
      <c r="HA1" s="96"/>
      <c r="HB1" s="96"/>
      <c r="HC1" s="96"/>
      <c r="HD1" s="96"/>
      <c r="HE1" s="96"/>
      <c r="HF1" s="96"/>
      <c r="HG1" s="96"/>
      <c r="HH1" s="96"/>
      <c r="HI1" s="96"/>
      <c r="HJ1" s="96"/>
      <c r="HK1" s="96"/>
      <c r="HL1" s="96"/>
      <c r="HM1" s="96"/>
      <c r="HN1" s="96"/>
      <c r="HO1" s="96"/>
      <c r="HP1" s="96"/>
      <c r="HQ1" s="96"/>
      <c r="HR1" s="96"/>
      <c r="HS1" s="96"/>
      <c r="HT1" s="96"/>
      <c r="HU1" s="96"/>
      <c r="HV1" s="96"/>
      <c r="HW1" s="96"/>
      <c r="HX1" s="96"/>
      <c r="HY1" s="96"/>
      <c r="HZ1" s="96"/>
      <c r="IA1" s="96"/>
      <c r="IB1" s="96"/>
      <c r="IC1" s="96"/>
      <c r="ID1" s="96"/>
      <c r="IE1" s="96"/>
      <c r="IF1" s="96"/>
      <c r="IG1" s="96"/>
      <c r="IH1" s="96"/>
      <c r="II1" s="96"/>
      <c r="IJ1" s="96"/>
      <c r="IK1" s="96"/>
      <c r="IL1" s="96"/>
      <c r="IM1" s="96"/>
      <c r="IN1" s="96"/>
      <c r="IO1" s="96"/>
      <c r="IP1" s="96"/>
      <c r="IQ1" s="96"/>
      <c r="IR1" s="96"/>
      <c r="IS1" s="96"/>
      <c r="IT1" s="96"/>
    </row>
    <row r="2" ht="13.8" customHeight="1" spans="1:29" x14ac:dyDescent="0.25">
      <c r="A2" s="99"/>
      <c r="B2" s="224"/>
      <c r="C2" s="225" t="s">
        <v>138</v>
      </c>
      <c r="D2" s="226">
        <f>(264200/173.33)*8</f>
        <v>12194.0806553972</v>
      </c>
      <c r="E2" s="227" t="s">
        <v>139</v>
      </c>
      <c r="F2" s="91">
        <f>(800000/173.33)*F9</f>
        <v>1384.64201234639</v>
      </c>
      <c r="G2" s="91">
        <f>(800000/173.33)*G9</f>
        <v>2307.73668724399</v>
      </c>
      <c r="H2" s="91">
        <f>(800000/173.33)*H9</f>
        <v>4615.47337448797</v>
      </c>
      <c r="I2" s="91">
        <f>(800000/173.33)*I9</f>
        <v>6000.11538683436</v>
      </c>
      <c r="J2" s="91">
        <f>(800000/173.33)*J9</f>
        <v>6923.21006173196</v>
      </c>
      <c r="K2" s="99"/>
      <c r="L2" s="101" t="s">
        <v>140</v>
      </c>
      <c r="M2" s="101"/>
      <c r="N2" s="101"/>
      <c r="O2" s="101"/>
      <c r="P2" s="101"/>
      <c r="Q2" s="101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</row>
    <row r="3" ht="13.8" customHeight="1" spans="1:29" x14ac:dyDescent="0.25">
      <c r="A3" s="102"/>
      <c r="B3" s="103">
        <f>(0/173.33)*F9</f>
        <v>0</v>
      </c>
      <c r="C3" s="228">
        <v>650000</v>
      </c>
      <c r="D3" s="103">
        <f>(650000/173.33)*F9</f>
        <v>1125.02163503144</v>
      </c>
      <c r="E3" s="228" t="s">
        <v>141</v>
      </c>
      <c r="F3" s="91">
        <f>(500000/173.33)*F9</f>
        <v>865.401257716495</v>
      </c>
      <c r="G3" s="91">
        <f>(500000/173.33)*G9</f>
        <v>1442.33542952749</v>
      </c>
      <c r="H3" s="91">
        <f>(500000/173.33)*H9</f>
        <v>2884.67085905498</v>
      </c>
      <c r="I3" s="91">
        <f>(500000/173.33)*I9</f>
        <v>3750.07211677148</v>
      </c>
      <c r="J3" s="91">
        <f>(500000/173.33)*J9</f>
        <v>4327.00628858247</v>
      </c>
      <c r="K3" s="229">
        <f>(902400/173.33)*F9</f>
        <v>1561.87618992673</v>
      </c>
      <c r="L3" s="229">
        <f>(902400/173.33)*G9</f>
        <v>2603.12698321122</v>
      </c>
      <c r="M3" s="229">
        <f>(902400/173.33)*H9</f>
        <v>5206.25396642243</v>
      </c>
      <c r="N3" s="229">
        <f>(902400/173.33)*I9</f>
        <v>6768.13015634916</v>
      </c>
      <c r="O3" s="229">
        <f>(902400/173.33)*J9</f>
        <v>7809.38094963365</v>
      </c>
      <c r="P3" s="229"/>
      <c r="Q3" s="104"/>
      <c r="R3" s="104"/>
      <c r="S3" s="104"/>
      <c r="T3" s="104"/>
      <c r="U3" s="104"/>
      <c r="V3" s="104"/>
      <c r="W3" s="104"/>
      <c r="X3" s="104"/>
      <c r="Y3" s="107"/>
      <c r="Z3" s="104"/>
      <c r="AA3" s="104"/>
      <c r="AB3" s="104"/>
      <c r="AC3" s="107"/>
    </row>
    <row r="4" ht="13.8" customHeight="1" spans="1:29" x14ac:dyDescent="0.25">
      <c r="A4" s="90"/>
      <c r="B4" s="103">
        <f>(0/173.33)*G9</f>
        <v>0</v>
      </c>
      <c r="C4" s="104"/>
      <c r="D4" s="103">
        <f>(650000/173.33)*G9</f>
        <v>1875.03605838574</v>
      </c>
      <c r="E4" s="228" t="s">
        <v>142</v>
      </c>
      <c r="F4" s="91">
        <f>+(400000/173.33)*F9</f>
        <v>692.321006173196</v>
      </c>
      <c r="G4" s="91">
        <f>+(400000/173.33)*G9</f>
        <v>1153.86834362199</v>
      </c>
      <c r="H4" s="91">
        <f>+(400000/173.33)*H9</f>
        <v>2307.73668724399</v>
      </c>
      <c r="I4" s="91">
        <f>+(400000/173.33)*I9</f>
        <v>3000.05769341718</v>
      </c>
      <c r="J4" s="91">
        <f>+(400000/173.33)*J9</f>
        <v>3461.60503086598</v>
      </c>
      <c r="K4" s="229">
        <f>(1300000/173.33)*F9</f>
        <v>2250.04327006289</v>
      </c>
      <c r="L4" s="229">
        <f>(667000/173.33)*G9</f>
        <v>1924.07546298967</v>
      </c>
      <c r="M4" s="229">
        <f>(667000/173.33)*H9</f>
        <v>3848.15092597935</v>
      </c>
      <c r="N4" s="229">
        <f>(667000/173.33)*I9</f>
        <v>5002.59620377315</v>
      </c>
      <c r="O4" s="229">
        <f>(667000/173.33)*J9</f>
        <v>5772.22638896902</v>
      </c>
      <c r="P4" s="229"/>
      <c r="Q4" s="104"/>
      <c r="R4" s="104"/>
      <c r="S4" s="104"/>
      <c r="T4" s="104"/>
      <c r="U4" s="104"/>
      <c r="V4" s="104"/>
      <c r="W4" s="104"/>
      <c r="X4" s="104"/>
      <c r="Y4" s="107"/>
      <c r="Z4" s="104"/>
      <c r="AA4" s="104"/>
      <c r="AB4" s="104"/>
      <c r="AC4" s="107"/>
    </row>
    <row r="5" ht="13.8" customHeight="1" spans="1:29" x14ac:dyDescent="0.25">
      <c r="A5" s="104"/>
      <c r="B5" s="103">
        <f>(0/173.33)*H9</f>
        <v>0</v>
      </c>
      <c r="C5" s="90"/>
      <c r="D5" s="103">
        <f>(650000/173.33)*H9</f>
        <v>3750.07211677148</v>
      </c>
      <c r="E5" s="228" t="s">
        <v>265</v>
      </c>
      <c r="F5" s="91">
        <f>(300000/173.33)*F9</f>
        <v>519.240754629897</v>
      </c>
      <c r="G5" s="91">
        <f>(300000/173.33)*G9</f>
        <v>865.401257716495</v>
      </c>
      <c r="H5" s="91">
        <f>(300000/173.33)*H9</f>
        <v>1730.80251543299</v>
      </c>
      <c r="I5" s="91">
        <f>(300000/173.33)*I9</f>
        <v>2250.04327006289</v>
      </c>
      <c r="J5" s="91">
        <f>(300000/173.33)*J9</f>
        <v>2596.20377314948</v>
      </c>
      <c r="K5" s="229">
        <f>(300000/173.33)*F9</f>
        <v>519.240754629897</v>
      </c>
      <c r="L5" s="229">
        <f>(1300000/173.33)*G9</f>
        <v>3750.07211677148</v>
      </c>
      <c r="M5" s="229">
        <f>(1300000/173.33)*H9</f>
        <v>7500.14423354295</v>
      </c>
      <c r="N5" s="229">
        <f>(1300000/173.33)*I9</f>
        <v>9750.18750360584</v>
      </c>
      <c r="O5" s="229">
        <f>(1300000/173.33)*J9</f>
        <v>11250.2163503144</v>
      </c>
      <c r="P5" s="229"/>
      <c r="Q5" s="104"/>
      <c r="R5" s="104"/>
      <c r="S5" s="104"/>
      <c r="T5" s="104"/>
      <c r="U5" s="104"/>
      <c r="V5" s="104"/>
      <c r="W5" s="104"/>
      <c r="X5" s="104"/>
      <c r="Y5" s="107"/>
      <c r="Z5" s="104"/>
      <c r="AA5" s="104"/>
      <c r="AB5" s="104"/>
      <c r="AC5" s="107"/>
    </row>
    <row r="6" ht="13.8" customHeight="1" spans="1:29" x14ac:dyDescent="0.25">
      <c r="A6" s="104"/>
      <c r="B6" s="103">
        <f>(0/173.33)*I9</f>
        <v>0</v>
      </c>
      <c r="C6" s="90"/>
      <c r="D6" s="103">
        <f>(650000/173.33)*I9</f>
        <v>4875.09375180292</v>
      </c>
      <c r="E6" s="228" t="s">
        <v>144</v>
      </c>
      <c r="F6" s="91">
        <f>(600000/173.33)*F9</f>
        <v>1038.48150925979</v>
      </c>
      <c r="G6" s="91">
        <f>(600000/173.33)*G9</f>
        <v>1730.80251543299</v>
      </c>
      <c r="H6" s="91">
        <f>(600000/173.33)*H9</f>
        <v>3461.60503086598</v>
      </c>
      <c r="I6" s="91">
        <f>(600000/173.33)*I9</f>
        <v>4500.08654012577</v>
      </c>
      <c r="J6" s="91">
        <f>(600000/173.33)*J9</f>
        <v>5192.40754629897</v>
      </c>
      <c r="K6" s="229">
        <f>(1200000/173.33)*F9</f>
        <v>2076.96301851959</v>
      </c>
      <c r="L6" s="229">
        <f>(1200000/173.33)*G9</f>
        <v>3461.60503086598</v>
      </c>
      <c r="M6" s="229">
        <f>(1200000/173.33)*H9</f>
        <v>6923.21006173196</v>
      </c>
      <c r="N6" s="229">
        <f>(1200000/173.33)*I9</f>
        <v>9000.17308025154</v>
      </c>
      <c r="O6" s="229">
        <f>(1200000/173.33)*J9</f>
        <v>10384.8150925979</v>
      </c>
      <c r="P6" s="229"/>
      <c r="Q6" s="104"/>
      <c r="R6" s="104"/>
      <c r="S6" s="104"/>
      <c r="T6" s="104"/>
      <c r="U6" s="104"/>
      <c r="V6" s="104"/>
      <c r="W6" s="104"/>
      <c r="X6" s="104"/>
      <c r="Y6" s="107"/>
      <c r="Z6" s="109"/>
      <c r="AA6" s="104"/>
      <c r="AB6" s="104"/>
      <c r="AC6" s="107"/>
    </row>
    <row r="7" ht="13.8" customHeight="1" spans="2:25" x14ac:dyDescent="0.25">
      <c r="B7" s="110">
        <f>(0/173.33)*J9</f>
        <v>0</v>
      </c>
      <c r="D7" s="110">
        <f>(650000/173.33)*J9</f>
        <v>5625.10817515721</v>
      </c>
      <c r="E7" s="230" t="s">
        <v>143</v>
      </c>
      <c r="F7" s="91">
        <f>+(300000/173.33)*F9</f>
        <v>519.240754629897</v>
      </c>
      <c r="G7" s="91">
        <f>+(300000/164.54)*G9</f>
        <v>911.632429804303</v>
      </c>
      <c r="H7" s="91">
        <f>+(300000/164.54)*H9</f>
        <v>1823.26485960861</v>
      </c>
      <c r="I7" s="91">
        <f>+(300000/164.54)*I9</f>
        <v>2370.24431749119</v>
      </c>
      <c r="J7" s="91">
        <f>+(300000/164.54)*J9</f>
        <v>2734.89728941291</v>
      </c>
      <c r="M7" s="91"/>
      <c r="O7" s="91"/>
      <c r="P7" s="91"/>
      <c r="R7" s="112"/>
      <c r="Y7" s="94"/>
    </row>
    <row r="8" ht="29.25" customHeight="1" spans="1:37" x14ac:dyDescent="0.25">
      <c r="A8" s="113" t="s">
        <v>145</v>
      </c>
      <c r="B8" s="114" t="s">
        <v>146</v>
      </c>
      <c r="C8" s="115" t="s">
        <v>147</v>
      </c>
      <c r="D8" s="116" t="s">
        <v>148</v>
      </c>
      <c r="E8" s="117" t="s">
        <v>149</v>
      </c>
      <c r="F8" s="118" t="s">
        <v>150</v>
      </c>
      <c r="G8" s="118"/>
      <c r="H8" s="118"/>
      <c r="I8" s="118"/>
      <c r="J8" s="118"/>
      <c r="K8" s="115" t="s">
        <v>151</v>
      </c>
      <c r="L8" s="115"/>
      <c r="M8" s="119" t="s">
        <v>46</v>
      </c>
      <c r="N8" s="120" t="s">
        <v>152</v>
      </c>
      <c r="O8" s="121" t="s">
        <v>153</v>
      </c>
      <c r="P8" s="121"/>
      <c r="Q8" s="121"/>
      <c r="R8" s="121"/>
      <c r="S8" s="122" t="s">
        <v>154</v>
      </c>
      <c r="T8" s="115" t="s">
        <v>149</v>
      </c>
      <c r="U8" s="123" t="s">
        <v>155</v>
      </c>
      <c r="V8" s="123"/>
      <c r="W8" s="115" t="s">
        <v>149</v>
      </c>
      <c r="X8" s="115" t="s">
        <v>156</v>
      </c>
      <c r="Y8" s="124" t="s">
        <v>157</v>
      </c>
      <c r="Z8" s="115" t="s">
        <v>158</v>
      </c>
      <c r="AA8" s="125" t="s">
        <v>266</v>
      </c>
      <c r="AB8" s="115" t="s">
        <v>159</v>
      </c>
      <c r="AC8" s="126" t="s">
        <v>160</v>
      </c>
      <c r="AD8" s="127" t="s">
        <v>161</v>
      </c>
      <c r="AE8" s="127" t="s">
        <v>162</v>
      </c>
      <c r="AF8" s="128" t="s">
        <v>163</v>
      </c>
      <c r="AG8" s="231" t="s">
        <v>164</v>
      </c>
      <c r="AH8" s="231" t="s">
        <v>165</v>
      </c>
      <c r="AI8" s="231" t="s">
        <v>166</v>
      </c>
      <c r="AJ8" s="231" t="s">
        <v>167</v>
      </c>
      <c r="AK8" s="231" t="s">
        <v>168</v>
      </c>
    </row>
    <row r="9" ht="23.5" customHeight="1" spans="1:45" x14ac:dyDescent="0.25">
      <c r="A9" s="130" t="s">
        <v>169</v>
      </c>
      <c r="B9" s="131" t="s">
        <v>170</v>
      </c>
      <c r="C9" s="132" t="s">
        <v>171</v>
      </c>
      <c r="D9" s="133" t="s">
        <v>172</v>
      </c>
      <c r="E9" s="134" t="s">
        <v>173</v>
      </c>
      <c r="F9" s="135">
        <v>0.3</v>
      </c>
      <c r="G9" s="136">
        <v>0.5</v>
      </c>
      <c r="H9" s="137">
        <v>1</v>
      </c>
      <c r="I9" s="136">
        <v>1.3</v>
      </c>
      <c r="J9" s="136">
        <v>1.5</v>
      </c>
      <c r="K9" s="138" t="s">
        <v>174</v>
      </c>
      <c r="L9" s="139" t="s">
        <v>175</v>
      </c>
      <c r="M9" s="140"/>
      <c r="N9" s="141" t="s">
        <v>176</v>
      </c>
      <c r="O9" s="142" t="s">
        <v>177</v>
      </c>
      <c r="P9" s="142" t="s">
        <v>178</v>
      </c>
      <c r="Q9" s="143" t="s">
        <v>179</v>
      </c>
      <c r="R9" s="143" t="s">
        <v>180</v>
      </c>
      <c r="S9" s="144"/>
      <c r="T9" s="132" t="s">
        <v>181</v>
      </c>
      <c r="U9" s="145" t="s">
        <v>182</v>
      </c>
      <c r="V9" s="145" t="s">
        <v>183</v>
      </c>
      <c r="W9" s="146" t="s">
        <v>184</v>
      </c>
      <c r="X9" s="147" t="s">
        <v>185</v>
      </c>
      <c r="Y9" s="148" t="s">
        <v>186</v>
      </c>
      <c r="Z9" s="132" t="s">
        <v>187</v>
      </c>
      <c r="AA9" s="149" t="s">
        <v>267</v>
      </c>
      <c r="AB9" s="132" t="s">
        <v>188</v>
      </c>
      <c r="AC9" s="150" t="s">
        <v>189</v>
      </c>
      <c r="AD9" s="151" t="s">
        <v>190</v>
      </c>
      <c r="AE9" s="151"/>
      <c r="AF9" s="152" t="s">
        <v>191</v>
      </c>
      <c r="AG9" s="153">
        <v>0.3</v>
      </c>
      <c r="AH9" s="153">
        <v>0.5</v>
      </c>
      <c r="AI9" s="153">
        <v>1</v>
      </c>
      <c r="AJ9" s="153">
        <v>1.3</v>
      </c>
      <c r="AK9" s="153">
        <v>1.5</v>
      </c>
      <c r="AL9" s="154" t="s">
        <v>192</v>
      </c>
      <c r="AM9" s="154" t="s">
        <v>193</v>
      </c>
      <c r="AN9" s="154" t="s">
        <v>194</v>
      </c>
      <c r="AO9" s="154" t="s">
        <v>195</v>
      </c>
      <c r="AP9" s="232" t="s">
        <v>268</v>
      </c>
      <c r="AQ9" s="155" t="s">
        <v>196</v>
      </c>
      <c r="AR9" s="154" t="s">
        <v>197</v>
      </c>
      <c r="AS9" s="177" t="s">
        <v>269</v>
      </c>
    </row>
    <row r="10" ht="22.35" customHeight="1" spans="1:254" x14ac:dyDescent="0.25">
      <c r="A10" s="156" t="s">
        <v>270</v>
      </c>
      <c r="B10" s="113" t="s">
        <v>199</v>
      </c>
      <c r="C10" s="157"/>
      <c r="D10" s="158">
        <v>30</v>
      </c>
      <c r="E10" s="163">
        <f>C10</f>
        <v>0</v>
      </c>
      <c r="F10" s="160">
        <f>F$7*AG10</f>
        <v>0</v>
      </c>
      <c r="G10" s="160">
        <f>G$7*AH10</f>
        <v>0</v>
      </c>
      <c r="H10" s="160">
        <f>H$7*AI10</f>
        <v>0</v>
      </c>
      <c r="I10" s="160">
        <f>I$7*AJ10</f>
        <v>0</v>
      </c>
      <c r="J10" s="160">
        <f>J$7*AK10</f>
        <v>0</v>
      </c>
      <c r="K10" s="161">
        <v>0</v>
      </c>
      <c r="L10" s="162">
        <v>0</v>
      </c>
      <c r="M10" s="163"/>
      <c r="N10" s="163"/>
      <c r="O10" s="163"/>
      <c r="P10" s="163"/>
      <c r="Q10" s="164"/>
      <c r="R10" s="163"/>
      <c r="S10" s="165">
        <v>2</v>
      </c>
      <c r="T10" s="163">
        <f>SUM(E10:R10)</f>
        <v>0</v>
      </c>
      <c r="U10" s="163">
        <f>IF(T10&lt;=0,0,IF(T10*1%&lt;=262680*8*1%,T10*1%,262680*8*1%))</f>
        <v>0</v>
      </c>
      <c r="V10" s="163">
        <f>IF(T10&lt;=0,0,IF(T10*1%&lt;=262680*8*1%,T10*1%,262680*8*1%))*0</f>
        <v>0</v>
      </c>
      <c r="W10" s="163">
        <f>T10-U10-V10</f>
        <v>0</v>
      </c>
      <c r="X10" s="163"/>
      <c r="Y10" s="167"/>
      <c r="Z10" s="163">
        <f>MAX(3000,0+MIN(MAX(0,W10-350000),50000)*5%+MIN(MAX(0,W10-400000),100000)*10%+MIN(MAX(0,W10-500000),100000)*15%+MAX(0,W10-600000)*20%-X10)</f>
        <v>3000</v>
      </c>
      <c r="AA10" s="167"/>
      <c r="AB10" s="163">
        <f>Y10+U10+V10+Z10+AA10</f>
        <v>3000</v>
      </c>
      <c r="AC10" s="167">
        <f>ROUND(FLOOR(T10-AB10,0.01),-2)</f>
        <v>-3000</v>
      </c>
      <c r="AD10" s="177" t="s">
        <v>200</v>
      </c>
      <c r="AE10" s="169"/>
      <c r="AF10" s="169"/>
      <c r="AG10" s="170"/>
      <c r="AH10" s="170"/>
      <c r="AI10" s="170"/>
      <c r="AJ10" s="170"/>
      <c r="AK10" s="170"/>
      <c r="AL10" s="163" t="s">
        <v>271</v>
      </c>
      <c r="AM10" s="163" t="s">
        <v>272</v>
      </c>
      <c r="AN10" s="171" t="s">
        <v>201</v>
      </c>
      <c r="AO10" s="233" t="s">
        <v>202</v>
      </c>
      <c r="AP10" s="234" t="s">
        <v>273</v>
      </c>
      <c r="AQ10" s="173">
        <v>43556</v>
      </c>
      <c r="AR10" s="172" t="s">
        <v>203</v>
      </c>
      <c r="AS10" s="177">
        <v>1</v>
      </c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  <c r="BL10" s="110"/>
      <c r="BM10" s="110"/>
      <c r="BN10" s="110"/>
      <c r="BO10" s="110"/>
      <c r="BP10" s="110"/>
      <c r="BQ10" s="110"/>
      <c r="BR10" s="110"/>
      <c r="BS10" s="110"/>
      <c r="BT10" s="110"/>
      <c r="BU10" s="110"/>
      <c r="BV10" s="110"/>
      <c r="BW10" s="110"/>
      <c r="BX10" s="110"/>
      <c r="BY10" s="110"/>
      <c r="BZ10" s="110"/>
      <c r="CA10" s="110"/>
      <c r="CB10" s="110"/>
      <c r="CC10" s="110"/>
      <c r="CD10" s="110"/>
      <c r="CE10" s="110"/>
      <c r="CF10" s="110"/>
      <c r="CG10" s="110"/>
      <c r="CH10" s="110"/>
      <c r="CI10" s="110"/>
      <c r="CJ10" s="110"/>
      <c r="CK10" s="110"/>
      <c r="CL10" s="110"/>
      <c r="CM10" s="110"/>
      <c r="CN10" s="110"/>
      <c r="CO10" s="110"/>
      <c r="CP10" s="110"/>
      <c r="CQ10" s="110"/>
      <c r="CR10" s="110"/>
      <c r="CS10" s="110"/>
      <c r="CT10" s="110"/>
      <c r="CU10" s="110"/>
      <c r="CV10" s="110"/>
      <c r="CW10" s="110"/>
      <c r="CX10" s="110"/>
      <c r="CY10" s="110"/>
      <c r="CZ10" s="110"/>
      <c r="DA10" s="110"/>
      <c r="DB10" s="110"/>
      <c r="DC10" s="110"/>
      <c r="DD10" s="110"/>
      <c r="DE10" s="110"/>
      <c r="DF10" s="110"/>
      <c r="DG10" s="110"/>
      <c r="DH10" s="110"/>
      <c r="DI10" s="110"/>
      <c r="DJ10" s="110"/>
      <c r="DK10" s="110"/>
      <c r="DL10" s="110"/>
      <c r="DM10" s="110"/>
      <c r="DN10" s="110"/>
      <c r="DO10" s="110"/>
      <c r="DP10" s="110"/>
      <c r="DQ10" s="110"/>
      <c r="DR10" s="110"/>
      <c r="DS10" s="110"/>
      <c r="DT10" s="110"/>
      <c r="DU10" s="110"/>
      <c r="DV10" s="110"/>
      <c r="DW10" s="110"/>
      <c r="DX10" s="110"/>
      <c r="DY10" s="110"/>
      <c r="DZ10" s="110"/>
      <c r="EA10" s="110"/>
      <c r="EB10" s="110"/>
      <c r="EC10" s="110"/>
      <c r="ED10" s="110"/>
      <c r="EE10" s="110"/>
      <c r="EF10" s="110"/>
      <c r="EG10" s="110"/>
      <c r="EH10" s="110"/>
      <c r="EI10" s="110"/>
      <c r="EJ10" s="110"/>
      <c r="EK10" s="110"/>
      <c r="EL10" s="110"/>
      <c r="EM10" s="110"/>
      <c r="EN10" s="110"/>
      <c r="EO10" s="110"/>
      <c r="EP10" s="110"/>
      <c r="EQ10" s="110"/>
      <c r="ER10" s="110"/>
      <c r="ES10" s="110"/>
      <c r="ET10" s="110"/>
      <c r="EU10" s="110"/>
      <c r="EV10" s="110"/>
      <c r="EW10" s="110"/>
      <c r="EX10" s="110"/>
      <c r="EY10" s="110"/>
      <c r="EZ10" s="110"/>
      <c r="FA10" s="110"/>
      <c r="FB10" s="110"/>
      <c r="FC10" s="110"/>
      <c r="FD10" s="110"/>
      <c r="FE10" s="110"/>
      <c r="FF10" s="110"/>
      <c r="FG10" s="110"/>
      <c r="FH10" s="110"/>
      <c r="FI10" s="110"/>
      <c r="FJ10" s="110"/>
      <c r="FK10" s="110"/>
      <c r="FL10" s="110"/>
      <c r="FM10" s="110"/>
      <c r="FN10" s="110"/>
      <c r="FO10" s="110"/>
      <c r="FP10" s="110"/>
      <c r="FQ10" s="110"/>
      <c r="FR10" s="110"/>
      <c r="FS10" s="110"/>
      <c r="FT10" s="110"/>
      <c r="FU10" s="110"/>
      <c r="FV10" s="110"/>
      <c r="FW10" s="110"/>
      <c r="FX10" s="110"/>
      <c r="FY10" s="110"/>
      <c r="FZ10" s="110"/>
      <c r="GA10" s="110"/>
      <c r="GB10" s="110"/>
      <c r="GC10" s="110"/>
      <c r="GD10" s="110"/>
      <c r="GE10" s="110"/>
      <c r="GF10" s="110"/>
      <c r="GG10" s="110"/>
      <c r="GH10" s="110"/>
      <c r="GI10" s="110"/>
      <c r="GJ10" s="110"/>
      <c r="GK10" s="110"/>
      <c r="GL10" s="110"/>
      <c r="GM10" s="110"/>
      <c r="GN10" s="110"/>
      <c r="GO10" s="110"/>
      <c r="GP10" s="110"/>
      <c r="GQ10" s="110"/>
      <c r="GR10" s="110"/>
      <c r="GS10" s="110"/>
      <c r="GT10" s="110"/>
      <c r="GU10" s="110"/>
      <c r="GV10" s="110"/>
      <c r="GW10" s="110"/>
      <c r="GX10" s="110"/>
      <c r="GY10" s="110"/>
      <c r="GZ10" s="110"/>
      <c r="HA10" s="110"/>
      <c r="HB10" s="110"/>
      <c r="HC10" s="110"/>
      <c r="HD10" s="110"/>
      <c r="HE10" s="110"/>
      <c r="HF10" s="110"/>
      <c r="HG10" s="110"/>
      <c r="HH10" s="110"/>
      <c r="HI10" s="110"/>
      <c r="HJ10" s="110"/>
      <c r="HK10" s="110"/>
      <c r="HL10" s="110"/>
      <c r="HM10" s="110"/>
      <c r="HN10" s="110"/>
      <c r="HO10" s="110"/>
      <c r="HP10" s="110"/>
      <c r="HQ10" s="110"/>
      <c r="HR10" s="110"/>
      <c r="HS10" s="110"/>
      <c r="HT10" s="110"/>
      <c r="HU10" s="110"/>
      <c r="HV10" s="110"/>
      <c r="HW10" s="110"/>
      <c r="HX10" s="110"/>
      <c r="HY10" s="110"/>
      <c r="HZ10" s="110"/>
      <c r="IA10" s="110"/>
      <c r="IB10" s="110"/>
      <c r="IC10" s="110"/>
      <c r="ID10" s="110"/>
      <c r="IE10" s="110"/>
      <c r="IF10" s="110"/>
      <c r="IG10" s="110"/>
      <c r="IH10" s="110"/>
      <c r="II10" s="110"/>
      <c r="IJ10" s="110"/>
      <c r="IK10" s="110"/>
      <c r="IL10" s="110"/>
      <c r="IM10" s="110"/>
      <c r="IN10" s="110"/>
      <c r="IO10" s="110"/>
      <c r="IP10" s="110"/>
      <c r="IQ10" s="110"/>
      <c r="IR10" s="110"/>
      <c r="IS10" s="110"/>
      <c r="IT10" s="110"/>
    </row>
    <row r="11" ht="19.5" customHeight="1" spans="1:254" x14ac:dyDescent="0.25">
      <c r="A11" s="174" t="s">
        <v>274</v>
      </c>
      <c r="B11" s="113" t="s">
        <v>205</v>
      </c>
      <c r="C11" s="175"/>
      <c r="D11" s="158">
        <v>30</v>
      </c>
      <c r="E11" s="163">
        <f>C11</f>
        <v>0</v>
      </c>
      <c r="F11" s="160">
        <f>F$5*AG11</f>
        <v>0</v>
      </c>
      <c r="G11" s="160">
        <f>G$5*AH11</f>
        <v>0</v>
      </c>
      <c r="H11" s="160">
        <f>H$5*AI11</f>
        <v>0</v>
      </c>
      <c r="I11" s="160">
        <f>I$5*AJ11</f>
        <v>0</v>
      </c>
      <c r="J11" s="160">
        <f>J$5*AK11</f>
        <v>0</v>
      </c>
      <c r="K11" s="161">
        <v>0</v>
      </c>
      <c r="L11" s="162">
        <v>0</v>
      </c>
      <c r="M11" s="163"/>
      <c r="N11" s="235"/>
      <c r="O11" s="163"/>
      <c r="P11" s="163"/>
      <c r="Q11" s="164"/>
      <c r="R11" s="164"/>
      <c r="S11" s="165">
        <v>3</v>
      </c>
      <c r="T11" s="163">
        <f>SUM(E11:R11)</f>
        <v>0</v>
      </c>
      <c r="U11" s="163">
        <f>IF(T11&lt;=0,0,IF(T11*1%&lt;=262680*8*1%,T11*1%,262680*8*1%))</f>
        <v>0</v>
      </c>
      <c r="V11" s="163">
        <f>IF(T11&lt;=0,0,IF(T11*1%&lt;=262680*8*1%,T11*1%,262680*8*1%))</f>
        <v>0</v>
      </c>
      <c r="W11" s="163">
        <f>T11-U11-V11</f>
        <v>0</v>
      </c>
      <c r="X11" s="163"/>
      <c r="Y11" s="167"/>
      <c r="Z11" s="163">
        <f>MAX(3000,0+MIN(MAX(0,W11-350000),50000)*5%+MIN(MAX(0,W11-400000),100000)*10%+MIN(MAX(0,W11-500000),100000)*15%+MAX(0,W11-600000)*20%-X11)</f>
        <v>3000</v>
      </c>
      <c r="AA11" s="167"/>
      <c r="AB11" s="163">
        <f>Y11+U11+V11+Z11+AA11</f>
        <v>3000</v>
      </c>
      <c r="AC11" s="167">
        <f>ROUND(FLOOR(T11-AB11,0.01),-2)</f>
        <v>-3000</v>
      </c>
      <c r="AD11" s="177" t="s">
        <v>200</v>
      </c>
      <c r="AE11" s="169"/>
      <c r="AF11" s="178"/>
      <c r="AG11" s="170">
        <v>0</v>
      </c>
      <c r="AH11" s="170">
        <v>0</v>
      </c>
      <c r="AI11" s="170">
        <v>0</v>
      </c>
      <c r="AJ11" s="170">
        <v>0</v>
      </c>
      <c r="AK11" s="170">
        <v>0</v>
      </c>
      <c r="AL11" s="163" t="s">
        <v>275</v>
      </c>
      <c r="AM11" s="163" t="s">
        <v>276</v>
      </c>
      <c r="AN11" s="171" t="s">
        <v>206</v>
      </c>
      <c r="AO11" s="233" t="s">
        <v>228</v>
      </c>
      <c r="AP11" s="234" t="s">
        <v>277</v>
      </c>
      <c r="AQ11" s="173">
        <v>43556</v>
      </c>
      <c r="AR11" s="172" t="s">
        <v>208</v>
      </c>
      <c r="AS11" s="177">
        <v>2</v>
      </c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0"/>
      <c r="BI11" s="110"/>
      <c r="BJ11" s="110"/>
      <c r="BK11" s="110"/>
      <c r="BL11" s="110"/>
      <c r="BM11" s="110"/>
      <c r="BN11" s="110"/>
      <c r="BO11" s="110"/>
      <c r="BP11" s="110"/>
      <c r="BQ11" s="110"/>
      <c r="BR11" s="110"/>
      <c r="BS11" s="110"/>
      <c r="BT11" s="110"/>
      <c r="BU11" s="110"/>
      <c r="BV11" s="110"/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110"/>
      <c r="CN11" s="110"/>
      <c r="CO11" s="110"/>
      <c r="CP11" s="110"/>
      <c r="CQ11" s="110"/>
      <c r="CR11" s="110"/>
      <c r="CS11" s="110"/>
      <c r="CT11" s="110"/>
      <c r="CU11" s="110"/>
      <c r="CV11" s="110"/>
      <c r="CW11" s="110"/>
      <c r="CX11" s="110"/>
      <c r="CY11" s="110"/>
      <c r="CZ11" s="110"/>
      <c r="DA11" s="110"/>
      <c r="DB11" s="110"/>
      <c r="DC11" s="110"/>
      <c r="DD11" s="110"/>
      <c r="DE11" s="110"/>
      <c r="DF11" s="110"/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110"/>
      <c r="DX11" s="110"/>
      <c r="DY11" s="110"/>
      <c r="DZ11" s="110"/>
      <c r="EA11" s="110"/>
      <c r="EB11" s="110"/>
      <c r="EC11" s="110"/>
      <c r="ED11" s="110"/>
      <c r="EE11" s="110"/>
      <c r="EF11" s="110"/>
      <c r="EG11" s="110"/>
      <c r="EH11" s="110"/>
      <c r="EI11" s="110"/>
      <c r="EJ11" s="110"/>
      <c r="EK11" s="110"/>
      <c r="EL11" s="110"/>
      <c r="EM11" s="110"/>
      <c r="EN11" s="110"/>
      <c r="EO11" s="110"/>
      <c r="EP11" s="110"/>
      <c r="EQ11" s="110"/>
      <c r="ER11" s="110"/>
      <c r="ES11" s="110"/>
      <c r="ET11" s="110"/>
      <c r="EU11" s="110"/>
      <c r="EV11" s="110"/>
      <c r="EW11" s="110"/>
      <c r="EX11" s="110"/>
      <c r="EY11" s="110"/>
      <c r="EZ11" s="110"/>
      <c r="FA11" s="110"/>
      <c r="FB11" s="110"/>
      <c r="FC11" s="110"/>
      <c r="FD11" s="110"/>
      <c r="FE11" s="110"/>
      <c r="FF11" s="110"/>
      <c r="FG11" s="110"/>
      <c r="FH11" s="110"/>
      <c r="FI11" s="110"/>
      <c r="FJ11" s="110"/>
      <c r="FK11" s="110"/>
      <c r="FL11" s="110"/>
      <c r="FM11" s="110"/>
      <c r="FN11" s="110"/>
      <c r="FO11" s="110"/>
      <c r="FP11" s="110"/>
      <c r="FQ11" s="110"/>
      <c r="FR11" s="110"/>
      <c r="FS11" s="110"/>
      <c r="FT11" s="110"/>
      <c r="FU11" s="110"/>
      <c r="FV11" s="110"/>
      <c r="FW11" s="110"/>
      <c r="FX11" s="110"/>
      <c r="FY11" s="110"/>
      <c r="FZ11" s="110"/>
      <c r="GA11" s="110"/>
      <c r="GB11" s="110"/>
      <c r="GC11" s="110"/>
      <c r="GD11" s="110"/>
      <c r="GE11" s="110"/>
      <c r="GF11" s="110"/>
      <c r="GG11" s="110"/>
      <c r="GH11" s="110"/>
      <c r="GI11" s="110"/>
      <c r="GJ11" s="110"/>
      <c r="GK11" s="110"/>
      <c r="GL11" s="110"/>
      <c r="GM11" s="110"/>
      <c r="GN11" s="110"/>
      <c r="GO11" s="110"/>
      <c r="GP11" s="110"/>
      <c r="GQ11" s="110"/>
      <c r="GR11" s="110"/>
      <c r="GS11" s="110"/>
      <c r="GT11" s="110"/>
      <c r="GU11" s="110"/>
      <c r="GV11" s="110"/>
      <c r="GW11" s="110"/>
      <c r="GX11" s="110"/>
      <c r="GY11" s="110"/>
      <c r="GZ11" s="110"/>
      <c r="HA11" s="110"/>
      <c r="HB11" s="110"/>
      <c r="HC11" s="110"/>
      <c r="HD11" s="110"/>
      <c r="HE11" s="110"/>
      <c r="HF11" s="110"/>
      <c r="HG11" s="110"/>
      <c r="HH11" s="110"/>
      <c r="HI11" s="110"/>
      <c r="HJ11" s="110"/>
      <c r="HK11" s="110"/>
      <c r="HL11" s="110"/>
      <c r="HM11" s="110"/>
      <c r="HN11" s="110"/>
      <c r="HO11" s="110"/>
      <c r="HP11" s="110"/>
      <c r="HQ11" s="110"/>
      <c r="HR11" s="110"/>
      <c r="HS11" s="110"/>
      <c r="HT11" s="110"/>
      <c r="HU11" s="110"/>
      <c r="HV11" s="110"/>
      <c r="HW11" s="110"/>
      <c r="HX11" s="110"/>
      <c r="HY11" s="110"/>
      <c r="HZ11" s="110"/>
      <c r="IA11" s="110"/>
      <c r="IB11" s="110"/>
      <c r="IC11" s="110"/>
      <c r="ID11" s="110"/>
      <c r="IE11" s="110"/>
      <c r="IF11" s="110"/>
      <c r="IG11" s="110"/>
      <c r="IH11" s="110"/>
      <c r="II11" s="110"/>
      <c r="IJ11" s="110"/>
      <c r="IK11" s="110"/>
      <c r="IL11" s="110"/>
      <c r="IM11" s="110"/>
      <c r="IN11" s="110"/>
      <c r="IO11" s="110"/>
      <c r="IP11" s="110"/>
      <c r="IQ11" s="110"/>
      <c r="IR11" s="110"/>
      <c r="IS11" s="110"/>
      <c r="IT11" s="110"/>
    </row>
    <row r="12" ht="19.5" customHeight="1" spans="1:254" x14ac:dyDescent="0.25">
      <c r="A12" s="156" t="s">
        <v>278</v>
      </c>
      <c r="B12" s="113" t="s">
        <v>210</v>
      </c>
      <c r="C12" s="163"/>
      <c r="D12" s="158">
        <v>30</v>
      </c>
      <c r="E12" s="163">
        <f>C12</f>
        <v>0</v>
      </c>
      <c r="F12" s="160">
        <f>F$7*AG12</f>
        <v>0</v>
      </c>
      <c r="G12" s="160">
        <f>G$7*AH12</f>
        <v>0</v>
      </c>
      <c r="H12" s="160">
        <f>H$7*AI12</f>
        <v>0</v>
      </c>
      <c r="I12" s="160">
        <f>I$7*AJ12</f>
        <v>0</v>
      </c>
      <c r="J12" s="160">
        <f>J$7*AK12</f>
        <v>0</v>
      </c>
      <c r="K12" s="161">
        <v>0</v>
      </c>
      <c r="L12" s="162">
        <v>0</v>
      </c>
      <c r="M12" s="163"/>
      <c r="N12" s="163"/>
      <c r="O12" s="163"/>
      <c r="P12" s="163"/>
      <c r="Q12" s="163"/>
      <c r="R12" s="163"/>
      <c r="S12" s="165">
        <v>2</v>
      </c>
      <c r="T12" s="163">
        <f>SUM(E12:R12)</f>
        <v>0</v>
      </c>
      <c r="U12" s="163">
        <f>IF(T12&lt;=0,0,IF(T12*1%&lt;=262680*8*1%,T12*1%,262680*8*1%))</f>
        <v>0</v>
      </c>
      <c r="V12" s="163">
        <f>IF(T12&lt;=0,0,IF(T12*1%&lt;=262680*8*1%,T12*1%,262680*8*1%))</f>
        <v>0</v>
      </c>
      <c r="W12" s="163">
        <f>T12-U12-V12</f>
        <v>0</v>
      </c>
      <c r="X12" s="163"/>
      <c r="Y12" s="167"/>
      <c r="Z12" s="163">
        <f>MAX(3000,0+MIN(MAX(0,W12-350000),50000)*5%+MIN(MAX(0,W12-400000),100000)*10%+MIN(MAX(0,W12-500000),100000)*15%+MAX(0,W12-600000)*20%-X12)</f>
        <v>3000</v>
      </c>
      <c r="AA12" s="167"/>
      <c r="AB12" s="163">
        <f>Y12+U12+V12+Z12+AA12</f>
        <v>3000</v>
      </c>
      <c r="AC12" s="167">
        <f>ROUND(FLOOR(T12-AB12,0.01),-2)</f>
        <v>-3000</v>
      </c>
      <c r="AD12" s="177" t="s">
        <v>200</v>
      </c>
      <c r="AE12" s="169"/>
      <c r="AF12" s="178"/>
      <c r="AG12" s="170">
        <v>0</v>
      </c>
      <c r="AH12" s="170">
        <v>0</v>
      </c>
      <c r="AI12" s="170">
        <v>0</v>
      </c>
      <c r="AJ12" s="170">
        <v>0</v>
      </c>
      <c r="AK12" s="170">
        <v>0</v>
      </c>
      <c r="AL12" s="163" t="s">
        <v>279</v>
      </c>
      <c r="AM12" s="163" t="s">
        <v>280</v>
      </c>
      <c r="AN12" s="171" t="s">
        <v>211</v>
      </c>
      <c r="AO12" s="233" t="s">
        <v>281</v>
      </c>
      <c r="AP12" s="234" t="s">
        <v>282</v>
      </c>
      <c r="AQ12" s="173">
        <v>43556</v>
      </c>
      <c r="AR12" s="172" t="s">
        <v>212</v>
      </c>
      <c r="AS12" s="177">
        <v>3</v>
      </c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  <c r="GC12" s="110"/>
      <c r="GD12" s="110"/>
      <c r="GE12" s="110"/>
      <c r="GF12" s="110"/>
      <c r="GG12" s="110"/>
      <c r="GH12" s="110"/>
      <c r="GI12" s="110"/>
      <c r="GJ12" s="110"/>
      <c r="GK12" s="110"/>
      <c r="GL12" s="110"/>
      <c r="GM12" s="110"/>
      <c r="GN12" s="110"/>
      <c r="GO12" s="110"/>
      <c r="GP12" s="110"/>
      <c r="GQ12" s="110"/>
      <c r="GR12" s="110"/>
      <c r="GS12" s="110"/>
      <c r="GT12" s="110"/>
      <c r="GU12" s="110"/>
      <c r="GV12" s="110"/>
      <c r="GW12" s="110"/>
      <c r="GX12" s="110"/>
      <c r="GY12" s="110"/>
      <c r="GZ12" s="110"/>
      <c r="HA12" s="110"/>
      <c r="HB12" s="110"/>
      <c r="HC12" s="110"/>
      <c r="HD12" s="110"/>
      <c r="HE12" s="110"/>
      <c r="HF12" s="110"/>
      <c r="HG12" s="110"/>
      <c r="HH12" s="110"/>
      <c r="HI12" s="110"/>
      <c r="HJ12" s="110"/>
      <c r="HK12" s="110"/>
      <c r="HL12" s="110"/>
      <c r="HM12" s="110"/>
      <c r="HN12" s="110"/>
      <c r="HO12" s="110"/>
      <c r="HP12" s="110"/>
      <c r="HQ12" s="110"/>
      <c r="HR12" s="110"/>
      <c r="HS12" s="110"/>
      <c r="HT12" s="110"/>
      <c r="HU12" s="110"/>
      <c r="HV12" s="110"/>
      <c r="HW12" s="110"/>
      <c r="HX12" s="110"/>
      <c r="HY12" s="110"/>
      <c r="HZ12" s="110"/>
      <c r="IA12" s="110"/>
      <c r="IB12" s="110"/>
      <c r="IC12" s="110"/>
      <c r="ID12" s="110"/>
      <c r="IE12" s="110"/>
      <c r="IF12" s="110"/>
      <c r="IG12" s="110"/>
      <c r="IH12" s="110"/>
      <c r="II12" s="110"/>
      <c r="IJ12" s="110"/>
      <c r="IK12" s="110"/>
      <c r="IL12" s="110"/>
      <c r="IM12" s="110"/>
      <c r="IN12" s="110"/>
      <c r="IO12" s="110"/>
      <c r="IP12" s="110"/>
      <c r="IQ12" s="110"/>
      <c r="IR12" s="110"/>
      <c r="IS12" s="110"/>
      <c r="IT12" s="110"/>
    </row>
    <row r="13" ht="19.5" customHeight="1" spans="1:254" x14ac:dyDescent="0.25">
      <c r="A13" s="156" t="s">
        <v>283</v>
      </c>
      <c r="B13" s="113" t="s">
        <v>214</v>
      </c>
      <c r="C13" s="157"/>
      <c r="D13" s="158">
        <v>30</v>
      </c>
      <c r="E13" s="163">
        <f>C13</f>
        <v>0</v>
      </c>
      <c r="F13" s="160">
        <f>F$2*AG13</f>
        <v>0</v>
      </c>
      <c r="G13" s="160">
        <f>G$2*AH13</f>
        <v>0</v>
      </c>
      <c r="H13" s="160">
        <f>H$2*AI13</f>
        <v>0</v>
      </c>
      <c r="I13" s="160">
        <f>I$2*AJ13</f>
        <v>0</v>
      </c>
      <c r="J13" s="160">
        <f>J$2*AK13</f>
        <v>0</v>
      </c>
      <c r="K13" s="161">
        <v>0</v>
      </c>
      <c r="L13" s="162">
        <v>0</v>
      </c>
      <c r="M13" s="163"/>
      <c r="N13" s="163"/>
      <c r="O13" s="163"/>
      <c r="P13" s="163"/>
      <c r="Q13" s="164"/>
      <c r="R13" s="163"/>
      <c r="S13" s="165">
        <v>2</v>
      </c>
      <c r="T13" s="163">
        <f>SUM(E13:R13)</f>
        <v>0</v>
      </c>
      <c r="U13" s="163">
        <f>IF(T13&lt;=0,0,IF(T13*1%&lt;=262680*8*1%,T13*1%,262680*8*1%))</f>
        <v>0</v>
      </c>
      <c r="V13" s="163">
        <f>IF(T13&lt;=0,0,IF(T13*1%&lt;=262680*8*1%,T13*1%,262680*8*1%))</f>
        <v>0</v>
      </c>
      <c r="W13" s="163">
        <f>T13-U13-V13</f>
        <v>0</v>
      </c>
      <c r="X13" s="163"/>
      <c r="Y13" s="167"/>
      <c r="Z13" s="163">
        <f>MAX(3000,0+MIN(MAX(0,W13-350000),50000)*5%+MIN(MAX(0,W13-400000),100000)*10%+MIN(MAX(0,W13-500000),100000)*15%+MAX(0,W13-600000)*20%-X13)</f>
        <v>3000</v>
      </c>
      <c r="AA13" s="167"/>
      <c r="AB13" s="163">
        <f>Y13+U13+V13+Z13+AA13</f>
        <v>3000</v>
      </c>
      <c r="AC13" s="167">
        <f>ROUND(FLOOR(T13-AB13,0.01),-2)</f>
        <v>-3000</v>
      </c>
      <c r="AD13" s="177" t="s">
        <v>200</v>
      </c>
      <c r="AE13" s="169"/>
      <c r="AF13" s="178"/>
      <c r="AG13" s="170">
        <v>0</v>
      </c>
      <c r="AH13" s="170">
        <v>0</v>
      </c>
      <c r="AI13" s="170">
        <v>0</v>
      </c>
      <c r="AJ13" s="170">
        <v>0</v>
      </c>
      <c r="AK13" s="170">
        <v>0</v>
      </c>
      <c r="AL13" s="163" t="s">
        <v>284</v>
      </c>
      <c r="AM13" s="163" t="s">
        <v>285</v>
      </c>
      <c r="AN13" s="171" t="s">
        <v>215</v>
      </c>
      <c r="AO13" s="233" t="s">
        <v>286</v>
      </c>
      <c r="AP13" s="234" t="s">
        <v>287</v>
      </c>
      <c r="AQ13" s="173">
        <v>43556</v>
      </c>
      <c r="AR13" s="172" t="s">
        <v>216</v>
      </c>
      <c r="AS13" s="177">
        <v>4</v>
      </c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  <c r="GC13" s="110"/>
      <c r="GD13" s="110"/>
      <c r="GE13" s="110"/>
      <c r="GF13" s="110"/>
      <c r="GG13" s="110"/>
      <c r="GH13" s="110"/>
      <c r="GI13" s="110"/>
      <c r="GJ13" s="110"/>
      <c r="GK13" s="110"/>
      <c r="GL13" s="110"/>
      <c r="GM13" s="110"/>
      <c r="GN13" s="110"/>
      <c r="GO13" s="110"/>
      <c r="GP13" s="110"/>
      <c r="GQ13" s="110"/>
      <c r="GR13" s="110"/>
      <c r="GS13" s="110"/>
      <c r="GT13" s="110"/>
      <c r="GU13" s="110"/>
      <c r="GV13" s="110"/>
      <c r="GW13" s="110"/>
      <c r="GX13" s="110"/>
      <c r="GY13" s="110"/>
      <c r="GZ13" s="110"/>
      <c r="HA13" s="110"/>
      <c r="HB13" s="110"/>
      <c r="HC13" s="110"/>
      <c r="HD13" s="110"/>
      <c r="HE13" s="110"/>
      <c r="HF13" s="110"/>
      <c r="HG13" s="110"/>
      <c r="HH13" s="110"/>
      <c r="HI13" s="110"/>
      <c r="HJ13" s="110"/>
      <c r="HK13" s="110"/>
      <c r="HL13" s="110"/>
      <c r="HM13" s="110"/>
      <c r="HN13" s="110"/>
      <c r="HO13" s="110"/>
      <c r="HP13" s="110"/>
      <c r="HQ13" s="110"/>
      <c r="HR13" s="110"/>
      <c r="HS13" s="110"/>
      <c r="HT13" s="110"/>
      <c r="HU13" s="110"/>
      <c r="HV13" s="110"/>
      <c r="HW13" s="110"/>
      <c r="HX13" s="110"/>
      <c r="HY13" s="110"/>
      <c r="HZ13" s="110"/>
      <c r="IA13" s="110"/>
      <c r="IB13" s="110"/>
      <c r="IC13" s="110"/>
      <c r="ID13" s="110"/>
      <c r="IE13" s="110"/>
      <c r="IF13" s="110"/>
      <c r="IG13" s="110"/>
      <c r="IH13" s="110"/>
      <c r="II13" s="110"/>
      <c r="IJ13" s="110"/>
      <c r="IK13" s="110"/>
      <c r="IL13" s="110"/>
      <c r="IM13" s="110"/>
      <c r="IN13" s="110"/>
      <c r="IO13" s="110"/>
      <c r="IP13" s="110"/>
      <c r="IQ13" s="110"/>
      <c r="IR13" s="110"/>
      <c r="IS13" s="110"/>
      <c r="IT13" s="110"/>
    </row>
    <row r="14" ht="19.5" customHeight="1" spans="1:253" x14ac:dyDescent="0.25">
      <c r="A14" s="174" t="s">
        <v>288</v>
      </c>
      <c r="B14" s="113" t="s">
        <v>218</v>
      </c>
      <c r="C14" s="175"/>
      <c r="D14" s="158">
        <v>30</v>
      </c>
      <c r="E14" s="163">
        <f>C14</f>
        <v>0</v>
      </c>
      <c r="F14" s="160">
        <f>F$5*AG14</f>
        <v>0</v>
      </c>
      <c r="G14" s="160">
        <f>G$5*AH14</f>
        <v>0</v>
      </c>
      <c r="H14" s="160">
        <f>H$5*AI14</f>
        <v>0</v>
      </c>
      <c r="I14" s="160">
        <f>I$5*AJ14</f>
        <v>0</v>
      </c>
      <c r="J14" s="160">
        <f>J$5*AK14</f>
        <v>0</v>
      </c>
      <c r="K14" s="161">
        <v>0</v>
      </c>
      <c r="L14" s="162">
        <v>0</v>
      </c>
      <c r="M14" s="163"/>
      <c r="N14" s="235"/>
      <c r="O14" s="163"/>
      <c r="P14" s="163"/>
      <c r="Q14" s="164"/>
      <c r="R14" s="164"/>
      <c r="S14" s="165">
        <v>1</v>
      </c>
      <c r="T14" s="163">
        <f>SUM(E14:R14)</f>
        <v>0</v>
      </c>
      <c r="U14" s="163">
        <f>IF(T14&lt;=0,0,IF(T14*1%&lt;=262680*8*1%,T14*1%,262680*8*1%))</f>
        <v>0</v>
      </c>
      <c r="V14" s="163">
        <f>IF(T14&lt;=0,0,IF(T14*1%&lt;=262680*8*1%,T14*1%,262680*8*1%))</f>
        <v>0</v>
      </c>
      <c r="W14" s="163">
        <f>T14-U14-V14</f>
        <v>0</v>
      </c>
      <c r="X14" s="163"/>
      <c r="Y14" s="167"/>
      <c r="Z14" s="163">
        <f>MAX(3000,0+MIN(MAX(0,W14-350000),50000)*5%+MIN(MAX(0,W14-400000),100000)*10%+MIN(MAX(0,W14-500000),100000)*15%+MAX(0,W14-600000)*20%-X14)</f>
        <v>3000</v>
      </c>
      <c r="AA14" s="167"/>
      <c r="AB14" s="163">
        <f>Y14+U14+V14+Z14+AA14</f>
        <v>3000</v>
      </c>
      <c r="AC14" s="167">
        <f>ROUND(FLOOR(T14-AB14,0.01),-2)</f>
        <v>-3000</v>
      </c>
      <c r="AD14" s="177" t="s">
        <v>200</v>
      </c>
      <c r="AE14" s="169"/>
      <c r="AF14" s="178"/>
      <c r="AG14" s="170">
        <v>0</v>
      </c>
      <c r="AH14" s="170">
        <v>0</v>
      </c>
      <c r="AI14" s="170">
        <v>0</v>
      </c>
      <c r="AJ14" s="170">
        <v>0</v>
      </c>
      <c r="AK14" s="170">
        <v>0</v>
      </c>
      <c r="AL14" s="163" t="s">
        <v>289</v>
      </c>
      <c r="AM14" s="163" t="s">
        <v>290</v>
      </c>
      <c r="AN14" s="171" t="s">
        <v>219</v>
      </c>
      <c r="AO14" s="233" t="s">
        <v>291</v>
      </c>
      <c r="AP14" s="234" t="s">
        <v>292</v>
      </c>
      <c r="AQ14" s="173">
        <v>43556</v>
      </c>
      <c r="AR14" s="172" t="s">
        <v>220</v>
      </c>
      <c r="AS14" s="177">
        <v>5</v>
      </c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  <c r="BL14" s="110"/>
      <c r="BM14" s="110"/>
      <c r="BN14" s="110"/>
      <c r="BO14" s="110"/>
      <c r="BP14" s="110"/>
      <c r="BQ14" s="110"/>
      <c r="BR14" s="110"/>
      <c r="BS14" s="110"/>
      <c r="BT14" s="110"/>
      <c r="BU14" s="110"/>
      <c r="BV14" s="110"/>
      <c r="BW14" s="110"/>
      <c r="BX14" s="110"/>
      <c r="BY14" s="110"/>
      <c r="BZ14" s="110"/>
      <c r="CA14" s="110"/>
      <c r="CB14" s="110"/>
      <c r="CC14" s="110"/>
      <c r="CD14" s="110"/>
      <c r="CE14" s="110"/>
      <c r="CF14" s="110"/>
      <c r="CG14" s="110"/>
      <c r="CH14" s="110"/>
      <c r="CI14" s="110"/>
      <c r="CJ14" s="110"/>
      <c r="CK14" s="110"/>
      <c r="CL14" s="110"/>
      <c r="CM14" s="110"/>
      <c r="CN14" s="110"/>
      <c r="CO14" s="110"/>
      <c r="CP14" s="110"/>
      <c r="CQ14" s="110"/>
      <c r="CR14" s="110"/>
      <c r="CS14" s="110"/>
      <c r="CT14" s="110"/>
      <c r="CU14" s="110"/>
      <c r="CV14" s="110"/>
      <c r="CW14" s="110"/>
      <c r="CX14" s="110"/>
      <c r="CY14" s="110"/>
      <c r="CZ14" s="110"/>
      <c r="DA14" s="110"/>
      <c r="DB14" s="110"/>
      <c r="DC14" s="110"/>
      <c r="DD14" s="110"/>
      <c r="DE14" s="110"/>
      <c r="DF14" s="110"/>
      <c r="DG14" s="110"/>
      <c r="DH14" s="110"/>
      <c r="DI14" s="110"/>
      <c r="DJ14" s="110"/>
      <c r="DK14" s="110"/>
      <c r="DL14" s="110"/>
      <c r="DM14" s="110"/>
      <c r="DN14" s="110"/>
      <c r="DO14" s="110"/>
      <c r="DP14" s="110"/>
      <c r="DQ14" s="110"/>
      <c r="DR14" s="110"/>
      <c r="DS14" s="110"/>
      <c r="DT14" s="110"/>
      <c r="DU14" s="110"/>
      <c r="DV14" s="110"/>
      <c r="DW14" s="110"/>
      <c r="DX14" s="110"/>
      <c r="DY14" s="110"/>
      <c r="DZ14" s="110"/>
      <c r="EA14" s="110"/>
      <c r="EB14" s="110"/>
      <c r="EC14" s="110"/>
      <c r="ED14" s="110"/>
      <c r="EE14" s="110"/>
      <c r="EF14" s="110"/>
      <c r="EG14" s="110"/>
      <c r="EH14" s="110"/>
      <c r="EI14" s="110"/>
      <c r="EJ14" s="110"/>
      <c r="EK14" s="110"/>
      <c r="EL14" s="110"/>
      <c r="EM14" s="110"/>
      <c r="EN14" s="110"/>
      <c r="EO14" s="110"/>
      <c r="EP14" s="110"/>
      <c r="EQ14" s="110"/>
      <c r="ER14" s="110"/>
      <c r="ES14" s="110"/>
      <c r="ET14" s="110"/>
      <c r="EU14" s="110"/>
      <c r="EV14" s="110"/>
      <c r="EW14" s="110"/>
      <c r="EX14" s="110"/>
      <c r="EY14" s="110"/>
      <c r="EZ14" s="110"/>
      <c r="FA14" s="110"/>
      <c r="FB14" s="110"/>
      <c r="FC14" s="110"/>
      <c r="FD14" s="110"/>
      <c r="FE14" s="110"/>
      <c r="FF14" s="110"/>
      <c r="FG14" s="110"/>
      <c r="FH14" s="110"/>
      <c r="FI14" s="110"/>
      <c r="FJ14" s="110"/>
      <c r="FK14" s="110"/>
      <c r="FL14" s="110"/>
      <c r="FM14" s="110"/>
      <c r="FN14" s="110"/>
      <c r="FO14" s="110"/>
      <c r="FP14" s="110"/>
      <c r="FQ14" s="110"/>
      <c r="FR14" s="110"/>
      <c r="FS14" s="110"/>
      <c r="FT14" s="110"/>
      <c r="FU14" s="110"/>
      <c r="FV14" s="110"/>
      <c r="FW14" s="110"/>
      <c r="FX14" s="110"/>
      <c r="FY14" s="110"/>
      <c r="FZ14" s="110"/>
      <c r="GA14" s="110"/>
      <c r="GB14" s="110"/>
      <c r="GC14" s="110"/>
      <c r="GD14" s="110"/>
      <c r="GE14" s="110"/>
      <c r="GF14" s="110"/>
      <c r="GG14" s="110"/>
      <c r="GH14" s="110"/>
      <c r="GI14" s="110"/>
      <c r="GJ14" s="110"/>
      <c r="GK14" s="110"/>
      <c r="GL14" s="110"/>
      <c r="GM14" s="110"/>
      <c r="GN14" s="110"/>
      <c r="GO14" s="110"/>
      <c r="GP14" s="110"/>
      <c r="GQ14" s="110"/>
      <c r="GR14" s="110"/>
      <c r="GS14" s="110"/>
      <c r="GT14" s="110"/>
      <c r="GU14" s="110"/>
      <c r="GV14" s="110"/>
      <c r="GW14" s="110"/>
      <c r="GX14" s="110"/>
      <c r="GY14" s="110"/>
      <c r="GZ14" s="110"/>
      <c r="HA14" s="110"/>
      <c r="HB14" s="110"/>
      <c r="HC14" s="110"/>
      <c r="HD14" s="110"/>
      <c r="HE14" s="110"/>
      <c r="HF14" s="110"/>
      <c r="HG14" s="110"/>
      <c r="HH14" s="110"/>
      <c r="HI14" s="110"/>
      <c r="HJ14" s="110"/>
      <c r="HK14" s="110"/>
      <c r="HL14" s="110"/>
      <c r="HM14" s="110"/>
      <c r="HN14" s="110"/>
      <c r="HO14" s="110"/>
      <c r="HP14" s="110"/>
      <c r="HQ14" s="110"/>
      <c r="HR14" s="110"/>
      <c r="HS14" s="110"/>
      <c r="HT14" s="110"/>
      <c r="HU14" s="110"/>
      <c r="HV14" s="110"/>
      <c r="HW14" s="110"/>
      <c r="HX14" s="110"/>
      <c r="HY14" s="110"/>
      <c r="HZ14" s="110"/>
      <c r="IA14" s="110"/>
      <c r="IB14" s="110"/>
      <c r="IC14" s="110"/>
      <c r="ID14" s="110"/>
      <c r="IE14" s="110"/>
      <c r="IF14" s="110"/>
      <c r="IG14" s="110"/>
      <c r="IH14" s="110"/>
      <c r="II14" s="110"/>
      <c r="IJ14" s="110"/>
      <c r="IK14" s="110"/>
      <c r="IL14" s="110"/>
      <c r="IM14" s="110"/>
      <c r="IN14" s="110"/>
      <c r="IO14" s="110"/>
      <c r="IP14" s="110"/>
      <c r="IQ14" s="110"/>
      <c r="IR14" s="110"/>
      <c r="IS14" s="110"/>
    </row>
    <row r="15" ht="20.25" customHeight="1" spans="1:254" x14ac:dyDescent="0.25">
      <c r="A15" s="174" t="s">
        <v>293</v>
      </c>
      <c r="B15" s="113" t="s">
        <v>294</v>
      </c>
      <c r="C15" s="157"/>
      <c r="D15" s="158">
        <v>30</v>
      </c>
      <c r="E15" s="163">
        <f>C15</f>
        <v>0</v>
      </c>
      <c r="F15" s="160">
        <f>F$5*AG15</f>
        <v>0</v>
      </c>
      <c r="G15" s="160">
        <f>G$5*AH15</f>
        <v>0</v>
      </c>
      <c r="H15" s="160">
        <f>H$5*AI15</f>
        <v>0</v>
      </c>
      <c r="I15" s="160">
        <f>I$5*AJ15</f>
        <v>0</v>
      </c>
      <c r="J15" s="160">
        <f>J$5*AK15</f>
        <v>0</v>
      </c>
      <c r="K15" s="161">
        <v>0</v>
      </c>
      <c r="L15" s="162">
        <v>0</v>
      </c>
      <c r="M15" s="163"/>
      <c r="N15" s="163"/>
      <c r="O15" s="163"/>
      <c r="P15" s="163"/>
      <c r="Q15" s="164"/>
      <c r="R15" s="164"/>
      <c r="S15" s="165">
        <v>3</v>
      </c>
      <c r="T15" s="163">
        <f>SUM(E15:R15)</f>
        <v>0</v>
      </c>
      <c r="U15" s="163">
        <f>IF(T15&lt;=0,0,IF(T15*1%&lt;=262680*8*1%,T15*1%,262680*8*1%))</f>
        <v>0</v>
      </c>
      <c r="V15" s="163">
        <f>IF(T15&lt;=0,0,IF(T15*1%&lt;=262680*8*1%,T15*1%,262680*8*1%))</f>
        <v>0</v>
      </c>
      <c r="W15" s="163">
        <f>T15-U15-V15</f>
        <v>0</v>
      </c>
      <c r="X15" s="163"/>
      <c r="Y15" s="167"/>
      <c r="Z15" s="163">
        <f>MAX(3000,0+MIN(MAX(0,W15-350000),50000)*5%+MIN(MAX(0,W15-400000),100000)*10%+MIN(MAX(0,W15-500000),100000)*15%+MAX(0,W15-600000)*20%-X15)</f>
        <v>3000</v>
      </c>
      <c r="AA15" s="167"/>
      <c r="AB15" s="163">
        <f>Y15+U15+V15+Z15+AA15</f>
        <v>3000</v>
      </c>
      <c r="AC15" s="167">
        <f>ROUND(FLOOR(T15-AB15,0.01),-2)</f>
        <v>-3000</v>
      </c>
      <c r="AD15" s="177" t="s">
        <v>200</v>
      </c>
      <c r="AE15" s="169"/>
      <c r="AF15" s="178"/>
      <c r="AG15" s="170">
        <v>0</v>
      </c>
      <c r="AH15" s="170">
        <v>0</v>
      </c>
      <c r="AI15" s="170">
        <v>0</v>
      </c>
      <c r="AJ15" s="170">
        <v>0</v>
      </c>
      <c r="AK15" s="170">
        <v>0</v>
      </c>
      <c r="AL15" s="163" t="s">
        <v>295</v>
      </c>
      <c r="AM15" s="163" t="s">
        <v>296</v>
      </c>
      <c r="AN15" s="171" t="s">
        <v>297</v>
      </c>
      <c r="AO15" s="233" t="s">
        <v>298</v>
      </c>
      <c r="AP15" s="234" t="s">
        <v>299</v>
      </c>
      <c r="AQ15" s="173">
        <v>43556</v>
      </c>
      <c r="AR15" s="172" t="s">
        <v>300</v>
      </c>
      <c r="AS15" s="177">
        <v>6</v>
      </c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0"/>
      <c r="BI15" s="110"/>
      <c r="BJ15" s="110"/>
      <c r="BK15" s="110"/>
      <c r="BL15" s="110"/>
      <c r="BM15" s="110"/>
      <c r="BN15" s="110"/>
      <c r="BO15" s="110"/>
      <c r="BP15" s="110"/>
      <c r="BQ15" s="110"/>
      <c r="BR15" s="110"/>
      <c r="BS15" s="110"/>
      <c r="BT15" s="110"/>
      <c r="BU15" s="110"/>
      <c r="BV15" s="110"/>
      <c r="BW15" s="110"/>
      <c r="BX15" s="110"/>
      <c r="BY15" s="110"/>
      <c r="BZ15" s="110"/>
      <c r="CA15" s="110"/>
      <c r="CB15" s="110"/>
      <c r="CC15" s="110"/>
      <c r="CD15" s="110"/>
      <c r="CE15" s="110"/>
      <c r="CF15" s="110"/>
      <c r="CG15" s="110"/>
      <c r="CH15" s="110"/>
      <c r="CI15" s="110"/>
      <c r="CJ15" s="110"/>
      <c r="CK15" s="110"/>
      <c r="CL15" s="110"/>
      <c r="CM15" s="110"/>
      <c r="CN15" s="110"/>
      <c r="CO15" s="110"/>
      <c r="CP15" s="110"/>
      <c r="CQ15" s="110"/>
      <c r="CR15" s="110"/>
      <c r="CS15" s="110"/>
      <c r="CT15" s="110"/>
      <c r="CU15" s="110"/>
      <c r="CV15" s="110"/>
      <c r="CW15" s="110"/>
      <c r="CX15" s="110"/>
      <c r="CY15" s="110"/>
      <c r="CZ15" s="110"/>
      <c r="DA15" s="110"/>
      <c r="DB15" s="110"/>
      <c r="DC15" s="110"/>
      <c r="DD15" s="110"/>
      <c r="DE15" s="110"/>
      <c r="DF15" s="110"/>
      <c r="DG15" s="110"/>
      <c r="DH15" s="110"/>
      <c r="DI15" s="110"/>
      <c r="DJ15" s="110"/>
      <c r="DK15" s="110"/>
      <c r="DL15" s="110"/>
      <c r="DM15" s="110"/>
      <c r="DN15" s="110"/>
      <c r="DO15" s="110"/>
      <c r="DP15" s="110"/>
      <c r="DQ15" s="110"/>
      <c r="DR15" s="110"/>
      <c r="DS15" s="110"/>
      <c r="DT15" s="110"/>
      <c r="DU15" s="110"/>
      <c r="DV15" s="110"/>
      <c r="DW15" s="110"/>
      <c r="DX15" s="110"/>
      <c r="DY15" s="110"/>
      <c r="DZ15" s="110"/>
      <c r="EA15" s="110"/>
      <c r="EB15" s="110"/>
      <c r="EC15" s="110"/>
      <c r="ED15" s="110"/>
      <c r="EE15" s="110"/>
      <c r="EF15" s="110"/>
      <c r="EG15" s="110"/>
      <c r="EH15" s="110"/>
      <c r="EI15" s="110"/>
      <c r="EJ15" s="110"/>
      <c r="EK15" s="110"/>
      <c r="EL15" s="110"/>
      <c r="EM15" s="110"/>
      <c r="EN15" s="110"/>
      <c r="EO15" s="110"/>
      <c r="EP15" s="110"/>
      <c r="EQ15" s="110"/>
      <c r="ER15" s="110"/>
      <c r="ES15" s="110"/>
      <c r="ET15" s="110"/>
      <c r="EU15" s="110"/>
      <c r="EV15" s="110"/>
      <c r="EW15" s="110"/>
      <c r="EX15" s="110"/>
      <c r="EY15" s="110"/>
      <c r="EZ15" s="110"/>
      <c r="FA15" s="110"/>
      <c r="FB15" s="110"/>
      <c r="FC15" s="110"/>
      <c r="FD15" s="110"/>
      <c r="FE15" s="110"/>
      <c r="FF15" s="110"/>
      <c r="FG15" s="110"/>
      <c r="FH15" s="110"/>
      <c r="FI15" s="110"/>
      <c r="FJ15" s="110"/>
      <c r="FK15" s="110"/>
      <c r="FL15" s="110"/>
      <c r="FM15" s="110"/>
      <c r="FN15" s="110"/>
      <c r="FO15" s="110"/>
      <c r="FP15" s="110"/>
      <c r="FQ15" s="110"/>
      <c r="FR15" s="110"/>
      <c r="FS15" s="110"/>
      <c r="FT15" s="110"/>
      <c r="FU15" s="110"/>
      <c r="FV15" s="110"/>
      <c r="FW15" s="110"/>
      <c r="FX15" s="110"/>
      <c r="FY15" s="110"/>
      <c r="FZ15" s="110"/>
      <c r="GA15" s="110"/>
      <c r="GB15" s="110"/>
      <c r="GC15" s="110"/>
      <c r="GD15" s="110"/>
      <c r="GE15" s="110"/>
      <c r="GF15" s="110"/>
      <c r="GG15" s="110"/>
      <c r="GH15" s="110"/>
      <c r="GI15" s="110"/>
      <c r="GJ15" s="110"/>
      <c r="GK15" s="110"/>
      <c r="GL15" s="110"/>
      <c r="GM15" s="110"/>
      <c r="GN15" s="110"/>
      <c r="GO15" s="110"/>
      <c r="GP15" s="110"/>
      <c r="GQ15" s="110"/>
      <c r="GR15" s="110"/>
      <c r="GS15" s="110"/>
      <c r="GT15" s="110"/>
      <c r="GU15" s="110"/>
      <c r="GV15" s="110"/>
      <c r="GW15" s="110"/>
      <c r="GX15" s="110"/>
      <c r="GY15" s="110"/>
      <c r="GZ15" s="110"/>
      <c r="HA15" s="110"/>
      <c r="HB15" s="110"/>
      <c r="HC15" s="110"/>
      <c r="HD15" s="110"/>
      <c r="HE15" s="110"/>
      <c r="HF15" s="110"/>
      <c r="HG15" s="110"/>
      <c r="HH15" s="110"/>
      <c r="HI15" s="110"/>
      <c r="HJ15" s="110"/>
      <c r="HK15" s="110"/>
      <c r="HL15" s="110"/>
      <c r="HM15" s="110"/>
      <c r="HN15" s="110"/>
      <c r="HO15" s="110"/>
      <c r="HP15" s="110"/>
      <c r="HQ15" s="110"/>
      <c r="HR15" s="110"/>
      <c r="HS15" s="110"/>
      <c r="HT15" s="110"/>
      <c r="HU15" s="110"/>
      <c r="HV15" s="110"/>
      <c r="HW15" s="110"/>
      <c r="HX15" s="110"/>
      <c r="HY15" s="110"/>
      <c r="HZ15" s="110"/>
      <c r="IA15" s="110"/>
      <c r="IB15" s="110"/>
      <c r="IC15" s="110"/>
      <c r="ID15" s="110"/>
      <c r="IE15" s="110"/>
      <c r="IF15" s="110"/>
      <c r="IG15" s="110"/>
      <c r="IH15" s="110"/>
      <c r="II15" s="110"/>
      <c r="IJ15" s="110"/>
      <c r="IK15" s="110"/>
      <c r="IL15" s="110"/>
      <c r="IM15" s="110"/>
      <c r="IN15" s="110"/>
      <c r="IO15" s="110"/>
      <c r="IP15" s="110"/>
      <c r="IQ15" s="110"/>
      <c r="IR15" s="110"/>
      <c r="IS15" s="110"/>
      <c r="IT15" s="110"/>
    </row>
    <row r="16" ht="19.5" customHeight="1" spans="1:254" x14ac:dyDescent="0.25">
      <c r="A16" s="174" t="s">
        <v>301</v>
      </c>
      <c r="B16" s="113" t="s">
        <v>302</v>
      </c>
      <c r="C16" s="236"/>
      <c r="D16" s="158">
        <v>30</v>
      </c>
      <c r="E16" s="163">
        <f>C16</f>
        <v>0</v>
      </c>
      <c r="F16" s="160">
        <f>F$7*AG16</f>
        <v>0</v>
      </c>
      <c r="G16" s="160">
        <f>G$7*AH16</f>
        <v>0</v>
      </c>
      <c r="H16" s="160">
        <f>H$7*AI16</f>
        <v>0</v>
      </c>
      <c r="I16" s="160">
        <f>I$7*AJ16</f>
        <v>0</v>
      </c>
      <c r="J16" s="160">
        <f>J$7*AK16</f>
        <v>0</v>
      </c>
      <c r="K16" s="161">
        <v>0</v>
      </c>
      <c r="L16" s="162">
        <v>0</v>
      </c>
      <c r="M16" s="163"/>
      <c r="N16" s="163"/>
      <c r="O16" s="163"/>
      <c r="P16" s="163"/>
      <c r="Q16" s="164"/>
      <c r="R16" s="164"/>
      <c r="S16" s="165">
        <v>1</v>
      </c>
      <c r="T16" s="163">
        <f>SUM(E16:R16)</f>
        <v>0</v>
      </c>
      <c r="U16" s="163">
        <f>IF(T16&lt;=0,0,IF(T16*1%&lt;=262680*8*1%,T16*1%,262680*8*1%))</f>
        <v>0</v>
      </c>
      <c r="V16" s="163">
        <f>IF(T16&lt;=0,0,IF(T16*1%&lt;=262680*8*1%,T16*1%,262680*8*1%))</f>
        <v>0</v>
      </c>
      <c r="W16" s="163">
        <f>T16-U16-V16</f>
        <v>0</v>
      </c>
      <c r="X16" s="163"/>
      <c r="Y16" s="167"/>
      <c r="Z16" s="163">
        <f>MAX(3000,0+MIN(MAX(0,W16-350000),50000)*5%+MIN(MAX(0,W16-400000),100000)*10%+MIN(MAX(0,W16-500000),100000)*15%+MAX(0,W16-600000)*20%-X16)</f>
        <v>3000</v>
      </c>
      <c r="AA16" s="167"/>
      <c r="AB16" s="163">
        <f>Y16+U16+V16+Z16+AA16</f>
        <v>3000</v>
      </c>
      <c r="AC16" s="167">
        <f>ROUND(FLOOR(T16-AB16,0.01),-2)</f>
        <v>-3000</v>
      </c>
      <c r="AD16" s="177" t="s">
        <v>200</v>
      </c>
      <c r="AE16" s="169"/>
      <c r="AF16" s="178"/>
      <c r="AG16" s="170">
        <v>0</v>
      </c>
      <c r="AH16" s="170">
        <v>0</v>
      </c>
      <c r="AI16" s="170">
        <v>0</v>
      </c>
      <c r="AJ16" s="170">
        <v>0</v>
      </c>
      <c r="AK16" s="170">
        <v>0</v>
      </c>
      <c r="AL16" s="163" t="s">
        <v>303</v>
      </c>
      <c r="AM16" s="163" t="s">
        <v>304</v>
      </c>
      <c r="AN16" s="171" t="s">
        <v>305</v>
      </c>
      <c r="AO16" s="233" t="s">
        <v>306</v>
      </c>
      <c r="AP16" s="234" t="s">
        <v>307</v>
      </c>
      <c r="AQ16" s="173">
        <v>43556</v>
      </c>
      <c r="AR16" s="172" t="s">
        <v>308</v>
      </c>
      <c r="AS16" s="177">
        <v>7</v>
      </c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0"/>
      <c r="BI16" s="110"/>
      <c r="BJ16" s="110"/>
      <c r="BK16" s="110"/>
      <c r="BL16" s="110"/>
      <c r="BM16" s="110"/>
      <c r="BN16" s="110"/>
      <c r="BO16" s="110"/>
      <c r="BP16" s="110"/>
      <c r="BQ16" s="110"/>
      <c r="BR16" s="110"/>
      <c r="BS16" s="110"/>
      <c r="BT16" s="110"/>
      <c r="BU16" s="110"/>
      <c r="BV16" s="110"/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/>
      <c r="CH16" s="110"/>
      <c r="CI16" s="110"/>
      <c r="CJ16" s="110"/>
      <c r="CK16" s="110"/>
      <c r="CL16" s="110"/>
      <c r="CM16" s="110"/>
      <c r="CN16" s="110"/>
      <c r="CO16" s="110"/>
      <c r="CP16" s="110"/>
      <c r="CQ16" s="110"/>
      <c r="CR16" s="110"/>
      <c r="CS16" s="110"/>
      <c r="CT16" s="110"/>
      <c r="CU16" s="110"/>
      <c r="CV16" s="110"/>
      <c r="CW16" s="110"/>
      <c r="CX16" s="110"/>
      <c r="CY16" s="110"/>
      <c r="CZ16" s="110"/>
      <c r="DA16" s="110"/>
      <c r="DB16" s="110"/>
      <c r="DC16" s="110"/>
      <c r="DD16" s="110"/>
      <c r="DE16" s="110"/>
      <c r="DF16" s="110"/>
      <c r="DG16" s="110"/>
      <c r="DH16" s="110"/>
      <c r="DI16" s="110"/>
      <c r="DJ16" s="110"/>
      <c r="DK16" s="110"/>
      <c r="DL16" s="110"/>
      <c r="DM16" s="110"/>
      <c r="DN16" s="110"/>
      <c r="DO16" s="110"/>
      <c r="DP16" s="110"/>
      <c r="DQ16" s="110"/>
      <c r="DR16" s="110"/>
      <c r="DS16" s="110"/>
      <c r="DT16" s="110"/>
      <c r="DU16" s="110"/>
      <c r="DV16" s="110"/>
      <c r="DW16" s="110"/>
      <c r="DX16" s="110"/>
      <c r="DY16" s="110"/>
      <c r="DZ16" s="110"/>
      <c r="EA16" s="110"/>
      <c r="EB16" s="110"/>
      <c r="EC16" s="110"/>
      <c r="ED16" s="110"/>
      <c r="EE16" s="110"/>
      <c r="EF16" s="110"/>
      <c r="EG16" s="110"/>
      <c r="EH16" s="110"/>
      <c r="EI16" s="110"/>
      <c r="EJ16" s="110"/>
      <c r="EK16" s="110"/>
      <c r="EL16" s="110"/>
      <c r="EM16" s="110"/>
      <c r="EN16" s="110"/>
      <c r="EO16" s="110"/>
      <c r="EP16" s="110"/>
      <c r="EQ16" s="110"/>
      <c r="ER16" s="110"/>
      <c r="ES16" s="110"/>
      <c r="ET16" s="110"/>
      <c r="EU16" s="110"/>
      <c r="EV16" s="110"/>
      <c r="EW16" s="110"/>
      <c r="EX16" s="110"/>
      <c r="EY16" s="110"/>
      <c r="EZ16" s="110"/>
      <c r="FA16" s="110"/>
      <c r="FB16" s="110"/>
      <c r="FC16" s="110"/>
      <c r="FD16" s="110"/>
      <c r="FE16" s="110"/>
      <c r="FF16" s="110"/>
      <c r="FG16" s="110"/>
      <c r="FH16" s="110"/>
      <c r="FI16" s="110"/>
      <c r="FJ16" s="110"/>
      <c r="FK16" s="110"/>
      <c r="FL16" s="110"/>
      <c r="FM16" s="110"/>
      <c r="FN16" s="110"/>
      <c r="FO16" s="110"/>
      <c r="FP16" s="110"/>
      <c r="FQ16" s="110"/>
      <c r="FR16" s="110"/>
      <c r="FS16" s="110"/>
      <c r="FT16" s="110"/>
      <c r="FU16" s="110"/>
      <c r="FV16" s="110"/>
      <c r="FW16" s="110"/>
      <c r="FX16" s="110"/>
      <c r="FY16" s="110"/>
      <c r="FZ16" s="110"/>
      <c r="GA16" s="110"/>
      <c r="GB16" s="110"/>
      <c r="GC16" s="110"/>
      <c r="GD16" s="110"/>
      <c r="GE16" s="110"/>
      <c r="GF16" s="110"/>
      <c r="GG16" s="110"/>
      <c r="GH16" s="110"/>
      <c r="GI16" s="110"/>
      <c r="GJ16" s="110"/>
      <c r="GK16" s="110"/>
      <c r="GL16" s="110"/>
      <c r="GM16" s="110"/>
      <c r="GN16" s="110"/>
      <c r="GO16" s="110"/>
      <c r="GP16" s="110"/>
      <c r="GQ16" s="110"/>
      <c r="GR16" s="110"/>
      <c r="GS16" s="110"/>
      <c r="GT16" s="110"/>
      <c r="GU16" s="110"/>
      <c r="GV16" s="110"/>
      <c r="GW16" s="110"/>
      <c r="GX16" s="110"/>
      <c r="GY16" s="110"/>
      <c r="GZ16" s="110"/>
      <c r="HA16" s="110"/>
      <c r="HB16" s="110"/>
      <c r="HC16" s="110"/>
      <c r="HD16" s="110"/>
      <c r="HE16" s="110"/>
      <c r="HF16" s="110"/>
      <c r="HG16" s="110"/>
      <c r="HH16" s="110"/>
      <c r="HI16" s="110"/>
      <c r="HJ16" s="110"/>
      <c r="HK16" s="110"/>
      <c r="HL16" s="110"/>
      <c r="HM16" s="110"/>
      <c r="HN16" s="110"/>
      <c r="HO16" s="110"/>
      <c r="HP16" s="110"/>
      <c r="HQ16" s="110"/>
      <c r="HR16" s="110"/>
      <c r="HS16" s="110"/>
      <c r="HT16" s="110"/>
      <c r="HU16" s="110"/>
      <c r="HV16" s="110"/>
      <c r="HW16" s="110"/>
      <c r="HX16" s="110"/>
      <c r="HY16" s="110"/>
      <c r="HZ16" s="110"/>
      <c r="IA16" s="110"/>
      <c r="IB16" s="110"/>
      <c r="IC16" s="110"/>
      <c r="ID16" s="110"/>
      <c r="IE16" s="110"/>
      <c r="IF16" s="110"/>
      <c r="IG16" s="110"/>
      <c r="IH16" s="110"/>
      <c r="II16" s="110"/>
      <c r="IJ16" s="110"/>
      <c r="IK16" s="110"/>
      <c r="IL16" s="110"/>
      <c r="IM16" s="110"/>
      <c r="IN16" s="110"/>
      <c r="IO16" s="110"/>
      <c r="IP16" s="110"/>
      <c r="IQ16" s="110"/>
      <c r="IR16" s="110"/>
      <c r="IS16" s="110"/>
      <c r="IT16" s="110"/>
    </row>
    <row r="17" ht="19.4" customHeight="1" spans="1:254" x14ac:dyDescent="0.25">
      <c r="A17" s="177" t="s">
        <v>309</v>
      </c>
      <c r="B17" s="113" t="s">
        <v>310</v>
      </c>
      <c r="C17" s="163"/>
      <c r="D17" s="158">
        <v>30</v>
      </c>
      <c r="E17" s="163">
        <f>C17</f>
        <v>0</v>
      </c>
      <c r="F17" s="160">
        <f>F$7*AG17</f>
        <v>0</v>
      </c>
      <c r="G17" s="160">
        <f>G$7*AH17</f>
        <v>0</v>
      </c>
      <c r="H17" s="160">
        <f>H$7*AI17</f>
        <v>0</v>
      </c>
      <c r="I17" s="160">
        <f>I$7*AJ17</f>
        <v>0</v>
      </c>
      <c r="J17" s="160">
        <f>J$7*AK17</f>
        <v>0</v>
      </c>
      <c r="K17" s="161">
        <v>0</v>
      </c>
      <c r="L17" s="162">
        <v>0</v>
      </c>
      <c r="M17" s="163"/>
      <c r="N17" s="235"/>
      <c r="O17" s="163"/>
      <c r="P17" s="163"/>
      <c r="Q17" s="163"/>
      <c r="R17" s="163"/>
      <c r="S17" s="165">
        <v>1</v>
      </c>
      <c r="T17" s="163">
        <f>SUM(E17:R17)</f>
        <v>0</v>
      </c>
      <c r="U17" s="163">
        <f>IF(T17&lt;=0,0,IF(T17*1%&lt;=262680*8*1%,T17*1%,262680*8*1%))</f>
        <v>0</v>
      </c>
      <c r="V17" s="163">
        <f>IF(T17&lt;=0,0,IF(T17*1%&lt;=262680*8*1%,T17*1%,262680*8*1%))</f>
        <v>0</v>
      </c>
      <c r="W17" s="163">
        <f>T17-U17-V17</f>
        <v>0</v>
      </c>
      <c r="X17" s="163"/>
      <c r="Y17" s="167"/>
      <c r="Z17" s="163">
        <f>MAX(3000,0+MIN(MAX(0,W17-350000),50000)*5%+MIN(MAX(0,W17-400000),100000)*10%+MIN(MAX(0,W17-500000),100000)*15%+MAX(0,W17-600000)*20%-X17)</f>
        <v>3000</v>
      </c>
      <c r="AA17" s="167"/>
      <c r="AB17" s="163">
        <f>Y17+U17+V17+Z17+AA17</f>
        <v>3000</v>
      </c>
      <c r="AC17" s="167">
        <f>ROUND(FLOOR(T17-AB17,0.01),-2)</f>
        <v>-3000</v>
      </c>
      <c r="AD17" s="177" t="s">
        <v>200</v>
      </c>
      <c r="AE17" s="169"/>
      <c r="AF17" s="178"/>
      <c r="AG17" s="170">
        <v>0</v>
      </c>
      <c r="AH17" s="170">
        <v>0</v>
      </c>
      <c r="AI17" s="170">
        <v>0</v>
      </c>
      <c r="AJ17" s="170">
        <v>0</v>
      </c>
      <c r="AK17" s="170">
        <v>0</v>
      </c>
      <c r="AL17" s="163" t="s">
        <v>311</v>
      </c>
      <c r="AM17" s="163" t="s">
        <v>312</v>
      </c>
      <c r="AN17" s="171" t="s">
        <v>313</v>
      </c>
      <c r="AO17" s="233" t="s">
        <v>314</v>
      </c>
      <c r="AP17" s="234" t="s">
        <v>315</v>
      </c>
      <c r="AQ17" s="173">
        <v>43556</v>
      </c>
      <c r="AR17" s="172" t="s">
        <v>316</v>
      </c>
      <c r="AS17" s="177">
        <v>8</v>
      </c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  <c r="GC17" s="110"/>
      <c r="GD17" s="110"/>
      <c r="GE17" s="110"/>
      <c r="GF17" s="110"/>
      <c r="GG17" s="110"/>
      <c r="GH17" s="110"/>
      <c r="GI17" s="110"/>
      <c r="GJ17" s="110"/>
      <c r="GK17" s="110"/>
      <c r="GL17" s="110"/>
      <c r="GM17" s="110"/>
      <c r="GN17" s="110"/>
      <c r="GO17" s="110"/>
      <c r="GP17" s="110"/>
      <c r="GQ17" s="110"/>
      <c r="GR17" s="110"/>
      <c r="GS17" s="110"/>
      <c r="GT17" s="110"/>
      <c r="GU17" s="110"/>
      <c r="GV17" s="110"/>
      <c r="GW17" s="110"/>
      <c r="GX17" s="110"/>
      <c r="GY17" s="110"/>
      <c r="GZ17" s="110"/>
      <c r="HA17" s="110"/>
      <c r="HB17" s="110"/>
      <c r="HC17" s="110"/>
      <c r="HD17" s="110"/>
      <c r="HE17" s="110"/>
      <c r="HF17" s="110"/>
      <c r="HG17" s="110"/>
      <c r="HH17" s="110"/>
      <c r="HI17" s="110"/>
      <c r="HJ17" s="110"/>
      <c r="HK17" s="110"/>
      <c r="HL17" s="110"/>
      <c r="HM17" s="110"/>
      <c r="HN17" s="110"/>
      <c r="HO17" s="110"/>
      <c r="HP17" s="110"/>
      <c r="HQ17" s="110"/>
      <c r="HR17" s="110"/>
      <c r="HS17" s="110"/>
      <c r="HT17" s="110"/>
      <c r="HU17" s="110"/>
      <c r="HV17" s="110"/>
      <c r="HW17" s="110"/>
      <c r="HX17" s="110"/>
      <c r="HY17" s="110"/>
      <c r="HZ17" s="110"/>
      <c r="IA17" s="110"/>
      <c r="IB17" s="110"/>
      <c r="IC17" s="110"/>
      <c r="ID17" s="110"/>
      <c r="IE17" s="110"/>
      <c r="IF17" s="110"/>
      <c r="IG17" s="110"/>
      <c r="IH17" s="110"/>
      <c r="II17" s="110"/>
      <c r="IJ17" s="110"/>
      <c r="IK17" s="110"/>
      <c r="IL17" s="110"/>
      <c r="IM17" s="110"/>
      <c r="IN17" s="110"/>
      <c r="IO17" s="110"/>
      <c r="IP17" s="110"/>
      <c r="IQ17" s="110"/>
      <c r="IR17" s="110"/>
      <c r="IS17" s="110"/>
      <c r="IT17" s="110"/>
    </row>
    <row r="18" ht="19.4" customHeight="1" spans="1:254" x14ac:dyDescent="0.25">
      <c r="A18" s="177" t="s">
        <v>317</v>
      </c>
      <c r="B18" s="113" t="s">
        <v>318</v>
      </c>
      <c r="C18" s="163"/>
      <c r="D18" s="158">
        <v>30</v>
      </c>
      <c r="E18" s="163">
        <f>C18</f>
        <v>0</v>
      </c>
      <c r="F18" s="160">
        <f>F$7*AG18</f>
        <v>0</v>
      </c>
      <c r="G18" s="160">
        <f>G$7*AH18</f>
        <v>0</v>
      </c>
      <c r="H18" s="160">
        <f>H$7*AI18</f>
        <v>0</v>
      </c>
      <c r="I18" s="160">
        <f>I$7*AJ18</f>
        <v>0</v>
      </c>
      <c r="J18" s="160">
        <f>J$7*AK18</f>
        <v>0</v>
      </c>
      <c r="K18" s="161">
        <v>0</v>
      </c>
      <c r="L18" s="162">
        <v>0</v>
      </c>
      <c r="M18" s="163"/>
      <c r="N18" s="163"/>
      <c r="O18" s="163"/>
      <c r="P18" s="163"/>
      <c r="Q18" s="163"/>
      <c r="R18" s="163"/>
      <c r="S18" s="123">
        <v>0</v>
      </c>
      <c r="T18" s="163">
        <f>SUM(E18:R18)</f>
        <v>0</v>
      </c>
      <c r="U18" s="163">
        <f>IF(T18&lt;=0,0,IF(T18*1%&lt;=262680*8*1%,T18*1%,262680*8*1%))</f>
        <v>0</v>
      </c>
      <c r="V18" s="163">
        <f>IF(T18&lt;=0,0,IF(T18*1%&lt;=262680*8*1%,T18*1%,262680*8*1%))</f>
        <v>0</v>
      </c>
      <c r="W18" s="163">
        <f>T18-U18-V18</f>
        <v>0</v>
      </c>
      <c r="X18" s="163"/>
      <c r="Y18" s="167"/>
      <c r="Z18" s="163">
        <f>MAX(3000,0+MIN(MAX(0,W18-350000),50000)*5%+MIN(MAX(0,W18-400000),100000)*10%+MIN(MAX(0,W18-500000),100000)*15%+MAX(0,W18-600000)*20%-X18)</f>
        <v>3000</v>
      </c>
      <c r="AA18" s="167"/>
      <c r="AB18" s="163">
        <f>Y18+U18+V18+Z18+AA18</f>
        <v>3000</v>
      </c>
      <c r="AC18" s="167">
        <f>ROUND(FLOOR(T18-AB18,0.01),-2)</f>
        <v>-3000</v>
      </c>
      <c r="AD18" s="177" t="s">
        <v>200</v>
      </c>
      <c r="AE18" s="169"/>
      <c r="AF18" s="178"/>
      <c r="AG18" s="170">
        <v>0</v>
      </c>
      <c r="AH18" s="170">
        <v>0</v>
      </c>
      <c r="AI18" s="170">
        <v>0</v>
      </c>
      <c r="AJ18" s="170">
        <v>0</v>
      </c>
      <c r="AK18" s="170">
        <v>0</v>
      </c>
      <c r="AL18" s="163" t="s">
        <v>319</v>
      </c>
      <c r="AM18" s="163" t="s">
        <v>320</v>
      </c>
      <c r="AN18" s="171" t="s">
        <v>321</v>
      </c>
      <c r="AO18" s="233" t="s">
        <v>322</v>
      </c>
      <c r="AP18" s="234" t="s">
        <v>323</v>
      </c>
      <c r="AQ18" s="173">
        <v>43556</v>
      </c>
      <c r="AR18" s="172" t="s">
        <v>324</v>
      </c>
      <c r="AS18" s="177">
        <v>9</v>
      </c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0"/>
      <c r="CE18" s="110"/>
      <c r="CF18" s="110"/>
      <c r="CG18" s="110"/>
      <c r="CH18" s="110"/>
      <c r="CI18" s="110"/>
      <c r="CJ18" s="110"/>
      <c r="CK18" s="110"/>
      <c r="CL18" s="110"/>
      <c r="CM18" s="110"/>
      <c r="CN18" s="110"/>
      <c r="CO18" s="110"/>
      <c r="CP18" s="110"/>
      <c r="CQ18" s="110"/>
      <c r="CR18" s="110"/>
      <c r="CS18" s="110"/>
      <c r="CT18" s="110"/>
      <c r="CU18" s="110"/>
      <c r="CV18" s="110"/>
      <c r="CW18" s="110"/>
      <c r="CX18" s="110"/>
      <c r="CY18" s="110"/>
      <c r="CZ18" s="110"/>
      <c r="DA18" s="110"/>
      <c r="DB18" s="110"/>
      <c r="DC18" s="110"/>
      <c r="DD18" s="110"/>
      <c r="DE18" s="110"/>
      <c r="DF18" s="110"/>
      <c r="DG18" s="110"/>
      <c r="DH18" s="110"/>
      <c r="DI18" s="110"/>
      <c r="DJ18" s="110"/>
      <c r="DK18" s="110"/>
      <c r="DL18" s="110"/>
      <c r="DM18" s="110"/>
      <c r="DN18" s="110"/>
      <c r="DO18" s="110"/>
      <c r="DP18" s="110"/>
      <c r="DQ18" s="110"/>
      <c r="DR18" s="110"/>
      <c r="DS18" s="110"/>
      <c r="DT18" s="110"/>
      <c r="DU18" s="110"/>
      <c r="DV18" s="110"/>
      <c r="DW18" s="110"/>
      <c r="DX18" s="110"/>
      <c r="DY18" s="110"/>
      <c r="DZ18" s="110"/>
      <c r="EA18" s="110"/>
      <c r="EB18" s="110"/>
      <c r="EC18" s="110"/>
      <c r="ED18" s="110"/>
      <c r="EE18" s="110"/>
      <c r="EF18" s="110"/>
      <c r="EG18" s="110"/>
      <c r="EH18" s="110"/>
      <c r="EI18" s="110"/>
      <c r="EJ18" s="110"/>
      <c r="EK18" s="110"/>
      <c r="EL18" s="110"/>
      <c r="EM18" s="110"/>
      <c r="EN18" s="110"/>
      <c r="EO18" s="110"/>
      <c r="EP18" s="110"/>
      <c r="EQ18" s="110"/>
      <c r="ER18" s="110"/>
      <c r="ES18" s="110"/>
      <c r="ET18" s="110"/>
      <c r="EU18" s="110"/>
      <c r="EV18" s="110"/>
      <c r="EW18" s="110"/>
      <c r="EX18" s="110"/>
      <c r="EY18" s="110"/>
      <c r="EZ18" s="110"/>
      <c r="FA18" s="110"/>
      <c r="FB18" s="110"/>
      <c r="FC18" s="110"/>
      <c r="FD18" s="110"/>
      <c r="FE18" s="110"/>
      <c r="FF18" s="110"/>
      <c r="FG18" s="110"/>
      <c r="FH18" s="110"/>
      <c r="FI18" s="110"/>
      <c r="FJ18" s="110"/>
      <c r="FK18" s="110"/>
      <c r="FL18" s="110"/>
      <c r="FM18" s="110"/>
      <c r="FN18" s="110"/>
      <c r="FO18" s="110"/>
      <c r="FP18" s="110"/>
      <c r="FQ18" s="110"/>
      <c r="FR18" s="110"/>
      <c r="FS18" s="110"/>
      <c r="FT18" s="110"/>
      <c r="FU18" s="110"/>
      <c r="FV18" s="110"/>
      <c r="FW18" s="110"/>
      <c r="FX18" s="110"/>
      <c r="FY18" s="110"/>
      <c r="FZ18" s="110"/>
      <c r="GA18" s="110"/>
      <c r="GB18" s="110"/>
      <c r="GC18" s="110"/>
      <c r="GD18" s="110"/>
      <c r="GE18" s="110"/>
      <c r="GF18" s="110"/>
      <c r="GG18" s="110"/>
      <c r="GH18" s="110"/>
      <c r="GI18" s="110"/>
      <c r="GJ18" s="110"/>
      <c r="GK18" s="110"/>
      <c r="GL18" s="110"/>
      <c r="GM18" s="110"/>
      <c r="GN18" s="110"/>
      <c r="GO18" s="110"/>
      <c r="GP18" s="110"/>
      <c r="GQ18" s="110"/>
      <c r="GR18" s="110"/>
      <c r="GS18" s="110"/>
      <c r="GT18" s="110"/>
      <c r="GU18" s="110"/>
      <c r="GV18" s="110"/>
      <c r="GW18" s="110"/>
      <c r="GX18" s="110"/>
      <c r="GY18" s="110"/>
      <c r="GZ18" s="110"/>
      <c r="HA18" s="110"/>
      <c r="HB18" s="110"/>
      <c r="HC18" s="110"/>
      <c r="HD18" s="110"/>
      <c r="HE18" s="110"/>
      <c r="HF18" s="110"/>
      <c r="HG18" s="110"/>
      <c r="HH18" s="110"/>
      <c r="HI18" s="110"/>
      <c r="HJ18" s="110"/>
      <c r="HK18" s="110"/>
      <c r="HL18" s="110"/>
      <c r="HM18" s="110"/>
      <c r="HN18" s="110"/>
      <c r="HO18" s="110"/>
      <c r="HP18" s="110"/>
      <c r="HQ18" s="110"/>
      <c r="HR18" s="110"/>
      <c r="HS18" s="110"/>
      <c r="HT18" s="110"/>
      <c r="HU18" s="110"/>
      <c r="HV18" s="110"/>
      <c r="HW18" s="110"/>
      <c r="HX18" s="110"/>
      <c r="HY18" s="110"/>
      <c r="HZ18" s="110"/>
      <c r="IA18" s="110"/>
      <c r="IB18" s="110"/>
      <c r="IC18" s="110"/>
      <c r="ID18" s="110"/>
      <c r="IE18" s="110"/>
      <c r="IF18" s="110"/>
      <c r="IG18" s="110"/>
      <c r="IH18" s="110"/>
      <c r="II18" s="110"/>
      <c r="IJ18" s="110"/>
      <c r="IK18" s="110"/>
      <c r="IL18" s="110"/>
      <c r="IM18" s="110"/>
      <c r="IN18" s="110"/>
      <c r="IO18" s="110"/>
      <c r="IP18" s="110"/>
      <c r="IQ18" s="110"/>
      <c r="IR18" s="110"/>
      <c r="IS18" s="110"/>
      <c r="IT18" s="110"/>
    </row>
    <row r="19" ht="19.4" customHeight="1" spans="1:254" x14ac:dyDescent="0.25">
      <c r="A19" s="177" t="s">
        <v>325</v>
      </c>
      <c r="B19" s="113" t="s">
        <v>326</v>
      </c>
      <c r="C19" s="163"/>
      <c r="D19" s="158">
        <v>30</v>
      </c>
      <c r="E19" s="163">
        <f>C19</f>
        <v>0</v>
      </c>
      <c r="F19" s="160">
        <f>F$7*AG19</f>
        <v>0</v>
      </c>
      <c r="G19" s="160">
        <f>G$7*AH19</f>
        <v>0</v>
      </c>
      <c r="H19" s="160">
        <f>H$7*AI19</f>
        <v>0</v>
      </c>
      <c r="I19" s="160">
        <f>I$7*AJ19</f>
        <v>0</v>
      </c>
      <c r="J19" s="160">
        <f>J$7*AK19</f>
        <v>0</v>
      </c>
      <c r="K19" s="161">
        <v>0</v>
      </c>
      <c r="L19" s="162">
        <v>0</v>
      </c>
      <c r="M19" s="163"/>
      <c r="N19" s="163"/>
      <c r="O19" s="163"/>
      <c r="P19" s="163"/>
      <c r="Q19" s="163"/>
      <c r="R19" s="163"/>
      <c r="S19" s="123">
        <v>2</v>
      </c>
      <c r="T19" s="163">
        <f>SUM(E19:R19)</f>
        <v>0</v>
      </c>
      <c r="U19" s="163">
        <f>IF(T19&lt;=0,0,IF(T19*1%&lt;=262680*8*1%,T19*1%,262680*8*1%))</f>
        <v>0</v>
      </c>
      <c r="V19" s="163">
        <f>IF(T19&lt;=0,0,IF(T19*1%&lt;=262680*8*1%,T19*1%,262680*8*1%))</f>
        <v>0</v>
      </c>
      <c r="W19" s="163">
        <f>T19-U19-V19</f>
        <v>0</v>
      </c>
      <c r="X19" s="163"/>
      <c r="Y19" s="167"/>
      <c r="Z19" s="163">
        <f>MAX(3000,0+MIN(MAX(0,W19-350000),50000)*5%+MIN(MAX(0,W19-400000),100000)*10%+MIN(MAX(0,W19-500000),100000)*15%+MAX(0,W19-600000)*20%-X19)</f>
        <v>3000</v>
      </c>
      <c r="AA19" s="167"/>
      <c r="AB19" s="163">
        <f>Y19+U19+V19+Z19+AA19</f>
        <v>3000</v>
      </c>
      <c r="AC19" s="167">
        <f>ROUND(FLOOR(T19-AB19,0.01),-2)</f>
        <v>-3000</v>
      </c>
      <c r="AD19" s="177" t="s">
        <v>200</v>
      </c>
      <c r="AE19" s="169"/>
      <c r="AF19" s="178"/>
      <c r="AG19" s="170">
        <v>0</v>
      </c>
      <c r="AH19" s="170">
        <v>0</v>
      </c>
      <c r="AI19" s="170">
        <v>0</v>
      </c>
      <c r="AJ19" s="170">
        <v>0</v>
      </c>
      <c r="AK19" s="170">
        <v>0</v>
      </c>
      <c r="AL19" s="163" t="s">
        <v>327</v>
      </c>
      <c r="AM19" s="163" t="s">
        <v>328</v>
      </c>
      <c r="AN19" s="171" t="s">
        <v>329</v>
      </c>
      <c r="AO19" s="233" t="s">
        <v>330</v>
      </c>
      <c r="AP19" s="234" t="s">
        <v>331</v>
      </c>
      <c r="AQ19" s="173">
        <v>43556</v>
      </c>
      <c r="AR19" s="172" t="s">
        <v>332</v>
      </c>
      <c r="AS19" s="177">
        <v>10</v>
      </c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0"/>
      <c r="CE19" s="110"/>
      <c r="CF19" s="110"/>
      <c r="CG19" s="110"/>
      <c r="CH19" s="110"/>
      <c r="CI19" s="110"/>
      <c r="CJ19" s="110"/>
      <c r="CK19" s="110"/>
      <c r="CL19" s="110"/>
      <c r="CM19" s="110"/>
      <c r="CN19" s="110"/>
      <c r="CO19" s="110"/>
      <c r="CP19" s="110"/>
      <c r="CQ19" s="110"/>
      <c r="CR19" s="110"/>
      <c r="CS19" s="110"/>
      <c r="CT19" s="110"/>
      <c r="CU19" s="110"/>
      <c r="CV19" s="110"/>
      <c r="CW19" s="110"/>
      <c r="CX19" s="110"/>
      <c r="CY19" s="110"/>
      <c r="CZ19" s="110"/>
      <c r="DA19" s="110"/>
      <c r="DB19" s="110"/>
      <c r="DC19" s="110"/>
      <c r="DD19" s="110"/>
      <c r="DE19" s="110"/>
      <c r="DF19" s="110"/>
      <c r="DG19" s="110"/>
      <c r="DH19" s="110"/>
      <c r="DI19" s="110"/>
      <c r="DJ19" s="110"/>
      <c r="DK19" s="110"/>
      <c r="DL19" s="110"/>
      <c r="DM19" s="110"/>
      <c r="DN19" s="110"/>
      <c r="DO19" s="110"/>
      <c r="DP19" s="110"/>
      <c r="DQ19" s="110"/>
      <c r="DR19" s="110"/>
      <c r="DS19" s="110"/>
      <c r="DT19" s="110"/>
      <c r="DU19" s="110"/>
      <c r="DV19" s="110"/>
      <c r="DW19" s="110"/>
      <c r="DX19" s="110"/>
      <c r="DY19" s="110"/>
      <c r="DZ19" s="110"/>
      <c r="EA19" s="110"/>
      <c r="EB19" s="110"/>
      <c r="EC19" s="110"/>
      <c r="ED19" s="110"/>
      <c r="EE19" s="110"/>
      <c r="EF19" s="110"/>
      <c r="EG19" s="110"/>
      <c r="EH19" s="110"/>
      <c r="EI19" s="110"/>
      <c r="EJ19" s="110"/>
      <c r="EK19" s="110"/>
      <c r="EL19" s="110"/>
      <c r="EM19" s="110"/>
      <c r="EN19" s="110"/>
      <c r="EO19" s="110"/>
      <c r="EP19" s="110"/>
      <c r="EQ19" s="110"/>
      <c r="ER19" s="110"/>
      <c r="ES19" s="110"/>
      <c r="ET19" s="110"/>
      <c r="EU19" s="110"/>
      <c r="EV19" s="110"/>
      <c r="EW19" s="110"/>
      <c r="EX19" s="110"/>
      <c r="EY19" s="110"/>
      <c r="EZ19" s="110"/>
      <c r="FA19" s="110"/>
      <c r="FB19" s="110"/>
      <c r="FC19" s="110"/>
      <c r="FD19" s="110"/>
      <c r="FE19" s="110"/>
      <c r="FF19" s="110"/>
      <c r="FG19" s="110"/>
      <c r="FH19" s="110"/>
      <c r="FI19" s="110"/>
      <c r="FJ19" s="110"/>
      <c r="FK19" s="110"/>
      <c r="FL19" s="110"/>
      <c r="FM19" s="110"/>
      <c r="FN19" s="110"/>
      <c r="FO19" s="110"/>
      <c r="FP19" s="110"/>
      <c r="FQ19" s="110"/>
      <c r="FR19" s="110"/>
      <c r="FS19" s="110"/>
      <c r="FT19" s="110"/>
      <c r="FU19" s="110"/>
      <c r="FV19" s="110"/>
      <c r="FW19" s="110"/>
      <c r="FX19" s="110"/>
      <c r="FY19" s="110"/>
      <c r="FZ19" s="110"/>
      <c r="GA19" s="110"/>
      <c r="GB19" s="110"/>
      <c r="GC19" s="110"/>
      <c r="GD19" s="110"/>
      <c r="GE19" s="110"/>
      <c r="GF19" s="110"/>
      <c r="GG19" s="110"/>
      <c r="GH19" s="110"/>
      <c r="GI19" s="110"/>
      <c r="GJ19" s="110"/>
      <c r="GK19" s="110"/>
      <c r="GL19" s="110"/>
      <c r="GM19" s="110"/>
      <c r="GN19" s="110"/>
      <c r="GO19" s="110"/>
      <c r="GP19" s="110"/>
      <c r="GQ19" s="110"/>
      <c r="GR19" s="110"/>
      <c r="GS19" s="110"/>
      <c r="GT19" s="110"/>
      <c r="GU19" s="110"/>
      <c r="GV19" s="110"/>
      <c r="GW19" s="110"/>
      <c r="GX19" s="110"/>
      <c r="GY19" s="110"/>
      <c r="GZ19" s="110"/>
      <c r="HA19" s="110"/>
      <c r="HB19" s="110"/>
      <c r="HC19" s="110"/>
      <c r="HD19" s="110"/>
      <c r="HE19" s="110"/>
      <c r="HF19" s="110"/>
      <c r="HG19" s="110"/>
      <c r="HH19" s="110"/>
      <c r="HI19" s="110"/>
      <c r="HJ19" s="110"/>
      <c r="HK19" s="110"/>
      <c r="HL19" s="110"/>
      <c r="HM19" s="110"/>
      <c r="HN19" s="110"/>
      <c r="HO19" s="110"/>
      <c r="HP19" s="110"/>
      <c r="HQ19" s="110"/>
      <c r="HR19" s="110"/>
      <c r="HS19" s="110"/>
      <c r="HT19" s="110"/>
      <c r="HU19" s="110"/>
      <c r="HV19" s="110"/>
      <c r="HW19" s="110"/>
      <c r="HX19" s="110"/>
      <c r="HY19" s="110"/>
      <c r="HZ19" s="110"/>
      <c r="IA19" s="110"/>
      <c r="IB19" s="110"/>
      <c r="IC19" s="110"/>
      <c r="ID19" s="110"/>
      <c r="IE19" s="110"/>
      <c r="IF19" s="110"/>
      <c r="IG19" s="110"/>
      <c r="IH19" s="110"/>
      <c r="II19" s="110"/>
      <c r="IJ19" s="110"/>
      <c r="IK19" s="110"/>
      <c r="IL19" s="110"/>
      <c r="IM19" s="110"/>
      <c r="IN19" s="110"/>
      <c r="IO19" s="110"/>
      <c r="IP19" s="110"/>
      <c r="IQ19" s="110"/>
      <c r="IR19" s="110"/>
      <c r="IS19" s="110"/>
      <c r="IT19" s="110"/>
    </row>
    <row r="20" ht="19.4" customHeight="1" spans="1:254" x14ac:dyDescent="0.25">
      <c r="A20" s="177" t="s">
        <v>333</v>
      </c>
      <c r="B20" s="113" t="s">
        <v>334</v>
      </c>
      <c r="C20" s="163"/>
      <c r="D20" s="158">
        <v>30</v>
      </c>
      <c r="E20" s="163">
        <f>C20</f>
        <v>0</v>
      </c>
      <c r="F20" s="160">
        <f>F$7*AG20</f>
        <v>0</v>
      </c>
      <c r="G20" s="160">
        <f>G$7*AH20</f>
        <v>0</v>
      </c>
      <c r="H20" s="160">
        <f>H$7*AI20</f>
        <v>0</v>
      </c>
      <c r="I20" s="160">
        <f>I$7*AJ20</f>
        <v>0</v>
      </c>
      <c r="J20" s="160">
        <f>J$7*AK20</f>
        <v>0</v>
      </c>
      <c r="K20" s="161">
        <v>0</v>
      </c>
      <c r="L20" s="162">
        <v>0</v>
      </c>
      <c r="M20" s="163"/>
      <c r="N20" s="163"/>
      <c r="O20" s="163"/>
      <c r="P20" s="163"/>
      <c r="Q20" s="163"/>
      <c r="R20" s="163"/>
      <c r="S20" s="165">
        <v>3</v>
      </c>
      <c r="T20" s="163">
        <f>SUM(E20:R20)</f>
        <v>0</v>
      </c>
      <c r="U20" s="163">
        <f>IF(T20&lt;=0,0,IF(T20*1%&lt;=262680*8*1%,T20*1%,262680*8*1%))</f>
        <v>0</v>
      </c>
      <c r="V20" s="163">
        <f>IF(T20&lt;=0,0,IF(T20*1%&lt;=262680*8*1%,T20*1%,262680*8*1%))</f>
        <v>0</v>
      </c>
      <c r="W20" s="163">
        <f>T20-U20-V20</f>
        <v>0</v>
      </c>
      <c r="X20" s="163"/>
      <c r="Y20" s="167"/>
      <c r="Z20" s="163">
        <f>MAX(3000,0+MIN(MAX(0,W20-350000),50000)*5%+MIN(MAX(0,W20-400000),100000)*10%+MIN(MAX(0,W20-500000),100000)*15%+MAX(0,W20-600000)*20%-X20)</f>
        <v>3000</v>
      </c>
      <c r="AA20" s="167"/>
      <c r="AB20" s="163">
        <f>Y20+U20+V20+Z20+AA20</f>
        <v>3000</v>
      </c>
      <c r="AC20" s="167">
        <f>ROUND(FLOOR(T20-AB20,0.01),-2)</f>
        <v>-3000</v>
      </c>
      <c r="AD20" s="180" t="s">
        <v>200</v>
      </c>
      <c r="AE20" s="169"/>
      <c r="AF20" s="178"/>
      <c r="AG20" s="170">
        <v>0</v>
      </c>
      <c r="AH20" s="170">
        <v>0</v>
      </c>
      <c r="AI20" s="170">
        <v>0</v>
      </c>
      <c r="AJ20" s="170">
        <v>0</v>
      </c>
      <c r="AK20" s="170">
        <v>0</v>
      </c>
      <c r="AL20" s="163" t="s">
        <v>335</v>
      </c>
      <c r="AM20" s="163" t="s">
        <v>336</v>
      </c>
      <c r="AN20" s="171" t="s">
        <v>223</v>
      </c>
      <c r="AO20" s="233" t="s">
        <v>224</v>
      </c>
      <c r="AP20" s="234" t="s">
        <v>337</v>
      </c>
      <c r="AQ20" s="173">
        <v>43556</v>
      </c>
      <c r="AR20" s="172" t="s">
        <v>225</v>
      </c>
      <c r="AS20" s="177">
        <v>11</v>
      </c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0"/>
      <c r="CE20" s="110"/>
      <c r="CF20" s="110"/>
      <c r="CG20" s="110"/>
      <c r="CH20" s="110"/>
      <c r="CI20" s="110"/>
      <c r="CJ20" s="110"/>
      <c r="CK20" s="110"/>
      <c r="CL20" s="110"/>
      <c r="CM20" s="110"/>
      <c r="CN20" s="110"/>
      <c r="CO20" s="110"/>
      <c r="CP20" s="110"/>
      <c r="CQ20" s="110"/>
      <c r="CR20" s="110"/>
      <c r="CS20" s="110"/>
      <c r="CT20" s="110"/>
      <c r="CU20" s="110"/>
      <c r="CV20" s="110"/>
      <c r="CW20" s="110"/>
      <c r="CX20" s="110"/>
      <c r="CY20" s="110"/>
      <c r="CZ20" s="110"/>
      <c r="DA20" s="110"/>
      <c r="DB20" s="110"/>
      <c r="DC20" s="110"/>
      <c r="DD20" s="110"/>
      <c r="DE20" s="110"/>
      <c r="DF20" s="110"/>
      <c r="DG20" s="110"/>
      <c r="DH20" s="110"/>
      <c r="DI20" s="110"/>
      <c r="DJ20" s="110"/>
      <c r="DK20" s="110"/>
      <c r="DL20" s="110"/>
      <c r="DM20" s="110"/>
      <c r="DN20" s="110"/>
      <c r="DO20" s="110"/>
      <c r="DP20" s="110"/>
      <c r="DQ20" s="110"/>
      <c r="DR20" s="110"/>
      <c r="DS20" s="110"/>
      <c r="DT20" s="110"/>
      <c r="DU20" s="110"/>
      <c r="DV20" s="110"/>
      <c r="DW20" s="110"/>
      <c r="DX20" s="110"/>
      <c r="DY20" s="110"/>
      <c r="DZ20" s="110"/>
      <c r="EA20" s="110"/>
      <c r="EB20" s="110"/>
      <c r="EC20" s="110"/>
      <c r="ED20" s="110"/>
      <c r="EE20" s="110"/>
      <c r="EF20" s="110"/>
      <c r="EG20" s="110"/>
      <c r="EH20" s="110"/>
      <c r="EI20" s="110"/>
      <c r="EJ20" s="110"/>
      <c r="EK20" s="110"/>
      <c r="EL20" s="110"/>
      <c r="EM20" s="110"/>
      <c r="EN20" s="110"/>
      <c r="EO20" s="110"/>
      <c r="EP20" s="110"/>
      <c r="EQ20" s="110"/>
      <c r="ER20" s="110"/>
      <c r="ES20" s="110"/>
      <c r="ET20" s="110"/>
      <c r="EU20" s="110"/>
      <c r="EV20" s="110"/>
      <c r="EW20" s="110"/>
      <c r="EX20" s="110"/>
      <c r="EY20" s="110"/>
      <c r="EZ20" s="110"/>
      <c r="FA20" s="110"/>
      <c r="FB20" s="110"/>
      <c r="FC20" s="110"/>
      <c r="FD20" s="110"/>
      <c r="FE20" s="110"/>
      <c r="FF20" s="110"/>
      <c r="FG20" s="110"/>
      <c r="FH20" s="110"/>
      <c r="FI20" s="110"/>
      <c r="FJ20" s="110"/>
      <c r="FK20" s="110"/>
      <c r="FL20" s="110"/>
      <c r="FM20" s="110"/>
      <c r="FN20" s="110"/>
      <c r="FO20" s="110"/>
      <c r="FP20" s="110"/>
      <c r="FQ20" s="110"/>
      <c r="FR20" s="110"/>
      <c r="FS20" s="110"/>
      <c r="FT20" s="110"/>
      <c r="FU20" s="110"/>
      <c r="FV20" s="110"/>
      <c r="FW20" s="110"/>
      <c r="FX20" s="110"/>
      <c r="FY20" s="110"/>
      <c r="FZ20" s="110"/>
      <c r="GA20" s="110"/>
      <c r="GB20" s="110"/>
      <c r="GC20" s="110"/>
      <c r="GD20" s="110"/>
      <c r="GE20" s="110"/>
      <c r="GF20" s="110"/>
      <c r="GG20" s="110"/>
      <c r="GH20" s="110"/>
      <c r="GI20" s="110"/>
      <c r="GJ20" s="110"/>
      <c r="GK20" s="110"/>
      <c r="GL20" s="110"/>
      <c r="GM20" s="110"/>
      <c r="GN20" s="110"/>
      <c r="GO20" s="110"/>
      <c r="GP20" s="110"/>
      <c r="GQ20" s="110"/>
      <c r="GR20" s="110"/>
      <c r="GS20" s="110"/>
      <c r="GT20" s="110"/>
      <c r="GU20" s="110"/>
      <c r="GV20" s="110"/>
      <c r="GW20" s="110"/>
      <c r="GX20" s="110"/>
      <c r="GY20" s="110"/>
      <c r="GZ20" s="110"/>
      <c r="HA20" s="110"/>
      <c r="HB20" s="110"/>
      <c r="HC20" s="110"/>
      <c r="HD20" s="110"/>
      <c r="HE20" s="110"/>
      <c r="HF20" s="110"/>
      <c r="HG20" s="110"/>
      <c r="HH20" s="110"/>
      <c r="HI20" s="110"/>
      <c r="HJ20" s="110"/>
      <c r="HK20" s="110"/>
      <c r="HL20" s="110"/>
      <c r="HM20" s="110"/>
      <c r="HN20" s="110"/>
      <c r="HO20" s="110"/>
      <c r="HP20" s="110"/>
      <c r="HQ20" s="110"/>
      <c r="HR20" s="110"/>
      <c r="HS20" s="110"/>
      <c r="HT20" s="110"/>
      <c r="HU20" s="110"/>
      <c r="HV20" s="110"/>
      <c r="HW20" s="110"/>
      <c r="HX20" s="110"/>
      <c r="HY20" s="110"/>
      <c r="HZ20" s="110"/>
      <c r="IA20" s="110"/>
      <c r="IB20" s="110"/>
      <c r="IC20" s="110"/>
      <c r="ID20" s="110"/>
      <c r="IE20" s="110"/>
      <c r="IF20" s="110"/>
      <c r="IG20" s="110"/>
      <c r="IH20" s="110"/>
      <c r="II20" s="110"/>
      <c r="IJ20" s="110"/>
      <c r="IK20" s="110"/>
      <c r="IL20" s="110"/>
      <c r="IM20" s="110"/>
      <c r="IN20" s="110"/>
      <c r="IO20" s="110"/>
      <c r="IP20" s="110"/>
      <c r="IQ20" s="110"/>
      <c r="IR20" s="110"/>
      <c r="IS20" s="110"/>
      <c r="IT20" s="110"/>
    </row>
    <row r="21" ht="19.4" customHeight="1" spans="1:254" x14ac:dyDescent="0.25">
      <c r="A21" s="156" t="s">
        <v>338</v>
      </c>
      <c r="B21" s="237" t="s">
        <v>339</v>
      </c>
      <c r="C21" s="175"/>
      <c r="D21" s="158">
        <v>30</v>
      </c>
      <c r="E21" s="163">
        <f>C21</f>
        <v>0</v>
      </c>
      <c r="F21" s="160">
        <f>F$7*AG21</f>
        <v>0</v>
      </c>
      <c r="G21" s="160">
        <f>G$7*AH21</f>
        <v>0</v>
      </c>
      <c r="H21" s="160">
        <f>H$7*AI21</f>
        <v>0</v>
      </c>
      <c r="I21" s="160">
        <f>I$7*AJ21</f>
        <v>0</v>
      </c>
      <c r="J21" s="160">
        <f>J$7*AK21</f>
        <v>0</v>
      </c>
      <c r="K21" s="161">
        <v>0</v>
      </c>
      <c r="L21" s="162">
        <v>0</v>
      </c>
      <c r="M21" s="163"/>
      <c r="N21" s="235"/>
      <c r="O21" s="163"/>
      <c r="P21" s="163"/>
      <c r="Q21" s="164"/>
      <c r="R21" s="164"/>
      <c r="S21" s="123">
        <v>2</v>
      </c>
      <c r="T21" s="163">
        <f>SUM(E21:R21)</f>
        <v>0</v>
      </c>
      <c r="U21" s="163">
        <f>IF(T21&lt;=0,0,IF(T21*1%&lt;=262680*8*1%,T21*1%,262680*8*1%))</f>
        <v>0</v>
      </c>
      <c r="V21" s="163">
        <f>IF(T21&lt;=0,0,IF(T21*1%&lt;=262680*8*1%,T21*1%,262680*8*1%))</f>
        <v>0</v>
      </c>
      <c r="W21" s="163">
        <f>T21-U21-V21</f>
        <v>0</v>
      </c>
      <c r="X21" s="163"/>
      <c r="Y21" s="167"/>
      <c r="Z21" s="163">
        <f>MAX(3000,0+MIN(MAX(0,W21-350000),50000)*5%+MIN(MAX(0,W21-400000),100000)*10%+MIN(MAX(0,W21-500000),100000)*15%+MAX(0,W21-600000)*20%-X21)</f>
        <v>3000</v>
      </c>
      <c r="AA21" s="167"/>
      <c r="AB21" s="163">
        <f>Y21+U21+V21+Z21+AA21</f>
        <v>3000</v>
      </c>
      <c r="AC21" s="167">
        <f>ROUND(FLOOR(T21-AB21,0.01),-2)</f>
        <v>-3000</v>
      </c>
      <c r="AD21" s="177" t="s">
        <v>200</v>
      </c>
      <c r="AE21" s="169"/>
      <c r="AF21" s="178"/>
      <c r="AG21" s="170">
        <v>0</v>
      </c>
      <c r="AH21" s="170">
        <v>0</v>
      </c>
      <c r="AI21" s="170">
        <v>0</v>
      </c>
      <c r="AJ21" s="170">
        <v>0</v>
      </c>
      <c r="AK21" s="170">
        <v>0</v>
      </c>
      <c r="AL21" s="163" t="s">
        <v>340</v>
      </c>
      <c r="AM21" s="163" t="s">
        <v>340</v>
      </c>
      <c r="AN21" s="171" t="s">
        <v>341</v>
      </c>
      <c r="AO21" s="233" t="s">
        <v>342</v>
      </c>
      <c r="AP21" s="234" t="s">
        <v>343</v>
      </c>
      <c r="AQ21" s="173">
        <v>43556</v>
      </c>
      <c r="AR21" s="172" t="s">
        <v>229</v>
      </c>
      <c r="AS21" s="177">
        <v>12</v>
      </c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  <c r="GC21" s="110"/>
      <c r="GD21" s="110"/>
      <c r="GE21" s="110"/>
      <c r="GF21" s="110"/>
      <c r="GG21" s="110"/>
      <c r="GH21" s="110"/>
      <c r="GI21" s="110"/>
      <c r="GJ21" s="110"/>
      <c r="GK21" s="110"/>
      <c r="GL21" s="110"/>
      <c r="GM21" s="110"/>
      <c r="GN21" s="110"/>
      <c r="GO21" s="110"/>
      <c r="GP21" s="110"/>
      <c r="GQ21" s="110"/>
      <c r="GR21" s="110"/>
      <c r="GS21" s="110"/>
      <c r="GT21" s="110"/>
      <c r="GU21" s="110"/>
      <c r="GV21" s="110"/>
      <c r="GW21" s="110"/>
      <c r="GX21" s="110"/>
      <c r="GY21" s="110"/>
      <c r="GZ21" s="110"/>
      <c r="HA21" s="110"/>
      <c r="HB21" s="110"/>
      <c r="HC21" s="110"/>
      <c r="HD21" s="110"/>
      <c r="HE21" s="110"/>
      <c r="HF21" s="110"/>
      <c r="HG21" s="110"/>
      <c r="HH21" s="110"/>
      <c r="HI21" s="110"/>
      <c r="HJ21" s="110"/>
      <c r="HK21" s="110"/>
      <c r="HL21" s="110"/>
      <c r="HM21" s="110"/>
      <c r="HN21" s="110"/>
      <c r="HO21" s="110"/>
      <c r="HP21" s="110"/>
      <c r="HQ21" s="110"/>
      <c r="HR21" s="110"/>
      <c r="HS21" s="110"/>
      <c r="HT21" s="110"/>
      <c r="HU21" s="110"/>
      <c r="HV21" s="110"/>
      <c r="HW21" s="110"/>
      <c r="HX21" s="110"/>
      <c r="HY21" s="110"/>
      <c r="HZ21" s="110"/>
      <c r="IA21" s="110"/>
      <c r="IB21" s="110"/>
      <c r="IC21" s="110"/>
      <c r="ID21" s="110"/>
      <c r="IE21" s="110"/>
      <c r="IF21" s="110"/>
      <c r="IG21" s="110"/>
      <c r="IH21" s="110"/>
      <c r="II21" s="110"/>
      <c r="IJ21" s="110"/>
      <c r="IK21" s="110"/>
      <c r="IL21" s="110"/>
      <c r="IM21" s="110"/>
      <c r="IN21" s="110"/>
      <c r="IO21" s="110"/>
      <c r="IP21" s="110"/>
      <c r="IQ21" s="110"/>
      <c r="IR21" s="110"/>
      <c r="IS21" s="110"/>
      <c r="IT21" s="110"/>
    </row>
    <row r="22" ht="19.5" customHeight="1" spans="1:254" x14ac:dyDescent="0.25">
      <c r="A22" s="238" t="s">
        <v>344</v>
      </c>
      <c r="B22" s="237" t="s">
        <v>345</v>
      </c>
      <c r="C22" s="163"/>
      <c r="D22" s="158">
        <v>30</v>
      </c>
      <c r="E22" s="163">
        <f>C22</f>
        <v>0</v>
      </c>
      <c r="F22" s="160">
        <f>F$7*AG22</f>
        <v>0</v>
      </c>
      <c r="G22" s="160">
        <f>G$7*AH22</f>
        <v>0</v>
      </c>
      <c r="H22" s="160">
        <f>H$7*AI22</f>
        <v>0</v>
      </c>
      <c r="I22" s="160">
        <f>I$7*AJ22</f>
        <v>0</v>
      </c>
      <c r="J22" s="160">
        <f>J$7*AK22</f>
        <v>0</v>
      </c>
      <c r="K22" s="161">
        <v>0</v>
      </c>
      <c r="L22" s="162">
        <v>0</v>
      </c>
      <c r="M22" s="163"/>
      <c r="N22" s="163"/>
      <c r="O22" s="163"/>
      <c r="P22" s="163"/>
      <c r="Q22" s="163"/>
      <c r="R22" s="163"/>
      <c r="S22" s="165">
        <v>1</v>
      </c>
      <c r="T22" s="163">
        <f>SUM(E22:R22)</f>
        <v>0</v>
      </c>
      <c r="U22" s="163">
        <f>IF(T22&lt;=0,0,IF(T22*1%&lt;=262680*8*1%,T22*1%,262680*8*1%))</f>
        <v>0</v>
      </c>
      <c r="V22" s="163">
        <f>IF(T22&lt;=0,0,IF(T22*1%&lt;=262680*8*1%,T22*1%,262680*8*1%))</f>
        <v>0</v>
      </c>
      <c r="W22" s="163">
        <f>T22-U22-V22</f>
        <v>0</v>
      </c>
      <c r="X22" s="163"/>
      <c r="Y22" s="167"/>
      <c r="Z22" s="163">
        <f>MAX(3000,0+MIN(MAX(0,W22-350000),50000)*5%+MIN(MAX(0,W22-400000),100000)*10%+MIN(MAX(0,W22-500000),100000)*15%+MAX(0,W22-600000)*20%-X22)</f>
        <v>3000</v>
      </c>
      <c r="AA22" s="167"/>
      <c r="AB22" s="163">
        <f>Y22+U22+V22+Z22+AA22</f>
        <v>3000</v>
      </c>
      <c r="AC22" s="167">
        <f>ROUND(FLOOR(T22-AB22,0.01),-2)</f>
        <v>-3000</v>
      </c>
      <c r="AD22" s="177" t="s">
        <v>200</v>
      </c>
      <c r="AE22" s="169"/>
      <c r="AF22" s="178"/>
      <c r="AG22" s="170">
        <v>0</v>
      </c>
      <c r="AH22" s="170">
        <v>0</v>
      </c>
      <c r="AI22" s="170">
        <v>0</v>
      </c>
      <c r="AJ22" s="170">
        <v>0</v>
      </c>
      <c r="AK22" s="170">
        <v>0</v>
      </c>
      <c r="AL22" s="239" t="s">
        <v>346</v>
      </c>
      <c r="AM22" s="239" t="s">
        <v>347</v>
      </c>
      <c r="AN22" s="171" t="s">
        <v>348</v>
      </c>
      <c r="AO22" s="233" t="s">
        <v>349</v>
      </c>
      <c r="AP22" s="234" t="s">
        <v>350</v>
      </c>
      <c r="AQ22" s="173">
        <v>43571</v>
      </c>
      <c r="AR22" s="172" t="s">
        <v>351</v>
      </c>
      <c r="AS22" s="177">
        <v>13</v>
      </c>
      <c r="AT22" s="110"/>
      <c r="AU22" s="110"/>
      <c r="AV22" s="110"/>
      <c r="AW22" s="110"/>
      <c r="AX22" s="110"/>
      <c r="AY22" s="110"/>
      <c r="AZ22" s="190"/>
      <c r="BA22" s="190"/>
      <c r="BB22" s="190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0"/>
      <c r="CJ22" s="190"/>
      <c r="CK22" s="190"/>
      <c r="CL22" s="190"/>
      <c r="CM22" s="190"/>
      <c r="CN22" s="190"/>
      <c r="CO22" s="190"/>
      <c r="CP22" s="190"/>
      <c r="CQ22" s="190"/>
      <c r="CR22" s="190"/>
      <c r="CS22" s="190"/>
      <c r="CT22" s="190"/>
      <c r="CU22" s="190"/>
      <c r="CV22" s="190"/>
      <c r="CW22" s="190"/>
      <c r="CX22" s="190"/>
      <c r="CY22" s="190"/>
      <c r="CZ22" s="190"/>
      <c r="DA22" s="190"/>
      <c r="DB22" s="190"/>
      <c r="DC22" s="190"/>
      <c r="DD22" s="190"/>
      <c r="DE22" s="190"/>
      <c r="DF22" s="190"/>
      <c r="DG22" s="190"/>
      <c r="DH22" s="190"/>
      <c r="DI22" s="190"/>
      <c r="DJ22" s="190"/>
      <c r="DK22" s="190"/>
      <c r="DL22" s="190"/>
      <c r="DM22" s="190"/>
      <c r="DN22" s="190"/>
      <c r="DO22" s="190"/>
      <c r="DP22" s="190"/>
      <c r="DQ22" s="190"/>
      <c r="DR22" s="190"/>
      <c r="DS22" s="190"/>
      <c r="DT22" s="190"/>
      <c r="DU22" s="190"/>
      <c r="DV22" s="190"/>
      <c r="DW22" s="190"/>
      <c r="DX22" s="190"/>
      <c r="DY22" s="190"/>
      <c r="DZ22" s="190"/>
      <c r="EA22" s="190"/>
      <c r="EB22" s="190"/>
      <c r="EC22" s="190"/>
      <c r="ED22" s="190"/>
      <c r="EE22" s="190"/>
      <c r="EF22" s="190"/>
      <c r="EG22" s="190"/>
      <c r="EH22" s="190"/>
      <c r="EI22" s="190"/>
      <c r="EJ22" s="190"/>
      <c r="EK22" s="190"/>
      <c r="EL22" s="190"/>
      <c r="EM22" s="190"/>
      <c r="EN22" s="190"/>
      <c r="EO22" s="190"/>
      <c r="EP22" s="190"/>
      <c r="EQ22" s="190"/>
      <c r="ER22" s="190"/>
      <c r="ES22" s="190"/>
      <c r="ET22" s="190"/>
      <c r="EU22" s="190"/>
      <c r="EV22" s="190"/>
      <c r="EW22" s="190"/>
      <c r="EX22" s="190"/>
      <c r="EY22" s="190"/>
      <c r="EZ22" s="190"/>
      <c r="FA22" s="190"/>
      <c r="FB22" s="190"/>
      <c r="FC22" s="190"/>
      <c r="FD22" s="190"/>
      <c r="FE22" s="190"/>
      <c r="FF22" s="190"/>
      <c r="FG22" s="190"/>
      <c r="FH22" s="190"/>
      <c r="FI22" s="190"/>
      <c r="FJ22" s="190"/>
      <c r="FK22" s="190"/>
      <c r="FL22" s="190"/>
      <c r="FM22" s="190"/>
      <c r="FN22" s="190"/>
      <c r="FO22" s="190"/>
      <c r="FP22" s="190"/>
      <c r="FQ22" s="190"/>
      <c r="FR22" s="190"/>
      <c r="FS22" s="190"/>
      <c r="FT22" s="190"/>
      <c r="FU22" s="190"/>
      <c r="FV22" s="190"/>
      <c r="FW22" s="190"/>
      <c r="FX22" s="190"/>
      <c r="FY22" s="190"/>
      <c r="FZ22" s="190"/>
      <c r="GA22" s="190"/>
      <c r="GB22" s="190"/>
      <c r="GC22" s="190"/>
      <c r="GD22" s="190"/>
      <c r="GE22" s="190"/>
      <c r="GF22" s="190"/>
      <c r="GG22" s="190"/>
      <c r="GH22" s="190"/>
      <c r="GI22" s="190"/>
      <c r="GJ22" s="190"/>
      <c r="GK22" s="190"/>
      <c r="GL22" s="190"/>
      <c r="GM22" s="190"/>
      <c r="GN22" s="190"/>
      <c r="GO22" s="190"/>
      <c r="GP22" s="190"/>
      <c r="GQ22" s="190"/>
      <c r="GR22" s="190"/>
      <c r="GS22" s="190"/>
      <c r="GT22" s="190"/>
      <c r="GU22" s="190"/>
      <c r="GV22" s="190"/>
      <c r="GW22" s="190"/>
      <c r="GX22" s="190"/>
      <c r="GY22" s="190"/>
      <c r="GZ22" s="190"/>
      <c r="HA22" s="190"/>
      <c r="HB22" s="190"/>
      <c r="HC22" s="190"/>
      <c r="HD22" s="190"/>
      <c r="HE22" s="190"/>
      <c r="HF22" s="190"/>
      <c r="HG22" s="190"/>
      <c r="HH22" s="190"/>
      <c r="HI22" s="190"/>
      <c r="HJ22" s="190"/>
      <c r="HK22" s="190"/>
      <c r="HL22" s="190"/>
      <c r="HM22" s="190"/>
      <c r="HN22" s="190"/>
      <c r="HO22" s="190"/>
      <c r="HP22" s="190"/>
      <c r="HQ22" s="190"/>
      <c r="HR22" s="190"/>
      <c r="HS22" s="190"/>
      <c r="HT22" s="190"/>
      <c r="HU22" s="190"/>
      <c r="HV22" s="190"/>
      <c r="HW22" s="190"/>
      <c r="HX22" s="190"/>
      <c r="HY22" s="190"/>
      <c r="HZ22" s="190"/>
      <c r="IA22" s="190"/>
      <c r="IB22" s="190"/>
      <c r="IC22" s="190"/>
      <c r="ID22" s="190"/>
      <c r="IE22" s="190"/>
      <c r="IF22" s="190"/>
      <c r="IG22" s="190"/>
      <c r="IH22" s="190"/>
      <c r="II22" s="190"/>
      <c r="IJ22" s="190"/>
      <c r="IK22" s="190"/>
      <c r="IL22" s="190"/>
      <c r="IM22" s="190"/>
      <c r="IN22" s="190"/>
      <c r="IO22" s="190"/>
      <c r="IP22" s="190"/>
      <c r="IQ22" s="190"/>
      <c r="IR22" s="190"/>
      <c r="IS22" s="190"/>
      <c r="IT22" s="110"/>
    </row>
    <row r="23" ht="19.5" customHeight="1" spans="1:253" x14ac:dyDescent="0.25">
      <c r="A23" s="177" t="s">
        <v>352</v>
      </c>
      <c r="B23" s="113" t="s">
        <v>353</v>
      </c>
      <c r="C23" s="163"/>
      <c r="D23" s="158">
        <v>30</v>
      </c>
      <c r="E23" s="163">
        <f>C23</f>
        <v>0</v>
      </c>
      <c r="F23" s="160">
        <f>F$7*AG23</f>
        <v>0</v>
      </c>
      <c r="G23" s="160">
        <f>G$7*AH23</f>
        <v>0</v>
      </c>
      <c r="H23" s="160">
        <f>H$7*AI23</f>
        <v>0</v>
      </c>
      <c r="I23" s="160">
        <f>I$7*AJ23</f>
        <v>0</v>
      </c>
      <c r="J23" s="160">
        <f>J$7*AK23</f>
        <v>0</v>
      </c>
      <c r="K23" s="161">
        <v>0</v>
      </c>
      <c r="L23" s="162">
        <v>0</v>
      </c>
      <c r="M23" s="163"/>
      <c r="N23" s="163"/>
      <c r="O23" s="163"/>
      <c r="P23" s="163"/>
      <c r="Q23" s="163"/>
      <c r="R23" s="163"/>
      <c r="S23" s="123">
        <v>0</v>
      </c>
      <c r="T23" s="163">
        <f>SUM(E23:R23)</f>
        <v>0</v>
      </c>
      <c r="U23" s="163">
        <f>IF(T23&lt;=0,0,IF(T23*1%&lt;=262680*8*1%,T23*1%,262680*8*1%))</f>
        <v>0</v>
      </c>
      <c r="V23" s="163">
        <f>IF(T23&lt;=0,0,IF(T23*1%&lt;=262680*8*1%,T23*1%,262680*8*1%))</f>
        <v>0</v>
      </c>
      <c r="W23" s="163">
        <f>T23-U23-V23</f>
        <v>0</v>
      </c>
      <c r="X23" s="163"/>
      <c r="Y23" s="167"/>
      <c r="Z23" s="163">
        <f>MAX(3000,0+MIN(MAX(0,W23-350000),50000)*5%+MIN(MAX(0,W23-400000),100000)*10%+MIN(MAX(0,W23-500000),100000)*15%+MAX(0,W23-600000)*20%-X23)</f>
        <v>3000</v>
      </c>
      <c r="AA23" s="167"/>
      <c r="AB23" s="163">
        <f>Y23+U23+V23+Z23+AA23</f>
        <v>3000</v>
      </c>
      <c r="AC23" s="167">
        <f>ROUND(FLOOR(T23-AB23,0.01),-2)</f>
        <v>-3000</v>
      </c>
      <c r="AD23" s="177" t="s">
        <v>200</v>
      </c>
      <c r="AE23" s="169"/>
      <c r="AF23" s="178"/>
      <c r="AG23" s="170">
        <v>0</v>
      </c>
      <c r="AH23" s="170">
        <v>0</v>
      </c>
      <c r="AI23" s="170">
        <v>0</v>
      </c>
      <c r="AJ23" s="170">
        <v>0</v>
      </c>
      <c r="AK23" s="170">
        <v>0</v>
      </c>
      <c r="AL23" s="163" t="s">
        <v>354</v>
      </c>
      <c r="AM23" s="163" t="s">
        <v>355</v>
      </c>
      <c r="AN23" s="171" t="s">
        <v>356</v>
      </c>
      <c r="AO23" s="233" t="s">
        <v>357</v>
      </c>
      <c r="AP23" s="234" t="s">
        <v>358</v>
      </c>
      <c r="AQ23" s="173">
        <v>43647</v>
      </c>
      <c r="AR23" s="172" t="s">
        <v>359</v>
      </c>
      <c r="AS23" s="177">
        <v>14</v>
      </c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110"/>
      <c r="BP23" s="110"/>
      <c r="BQ23" s="110"/>
      <c r="BR23" s="110"/>
      <c r="BS23" s="110"/>
      <c r="BT23" s="110"/>
      <c r="BU23" s="110"/>
      <c r="BV23" s="110"/>
      <c r="BW23" s="110"/>
      <c r="BX23" s="110"/>
      <c r="BY23" s="110"/>
      <c r="BZ23" s="110"/>
      <c r="CA23" s="110"/>
      <c r="CB23" s="110"/>
      <c r="CC23" s="110"/>
      <c r="CD23" s="110"/>
      <c r="CE23" s="110"/>
      <c r="CF23" s="110"/>
      <c r="CG23" s="110"/>
      <c r="CH23" s="110"/>
      <c r="CI23" s="110"/>
      <c r="CJ23" s="110"/>
      <c r="CK23" s="110"/>
      <c r="CL23" s="110"/>
      <c r="CM23" s="110"/>
      <c r="CN23" s="110"/>
      <c r="CO23" s="110"/>
      <c r="CP23" s="110"/>
      <c r="CQ23" s="110"/>
      <c r="CR23" s="110"/>
      <c r="CS23" s="110"/>
      <c r="CT23" s="110"/>
      <c r="CU23" s="110"/>
      <c r="CV23" s="110"/>
      <c r="CW23" s="110"/>
      <c r="CX23" s="110"/>
      <c r="CY23" s="110"/>
      <c r="CZ23" s="110"/>
      <c r="DA23" s="110"/>
      <c r="DB23" s="110"/>
      <c r="DC23" s="110"/>
      <c r="DD23" s="110"/>
      <c r="DE23" s="110"/>
      <c r="DF23" s="110"/>
      <c r="DG23" s="110"/>
      <c r="DH23" s="110"/>
      <c r="DI23" s="110"/>
      <c r="DJ23" s="110"/>
      <c r="DK23" s="110"/>
      <c r="DL23" s="110"/>
      <c r="DM23" s="110"/>
      <c r="DN23" s="110"/>
      <c r="DO23" s="110"/>
      <c r="DP23" s="110"/>
      <c r="DQ23" s="110"/>
      <c r="DR23" s="110"/>
      <c r="DS23" s="110"/>
      <c r="DT23" s="110"/>
      <c r="DU23" s="110"/>
      <c r="DV23" s="110"/>
      <c r="DW23" s="110"/>
      <c r="DX23" s="110"/>
      <c r="DY23" s="110"/>
      <c r="DZ23" s="110"/>
      <c r="EA23" s="110"/>
      <c r="EB23" s="110"/>
      <c r="EC23" s="110"/>
      <c r="ED23" s="110"/>
      <c r="EE23" s="110"/>
      <c r="EF23" s="110"/>
      <c r="EG23" s="110"/>
      <c r="EH23" s="110"/>
      <c r="EI23" s="110"/>
      <c r="EJ23" s="110"/>
      <c r="EK23" s="110"/>
      <c r="EL23" s="110"/>
      <c r="EM23" s="110"/>
      <c r="EN23" s="110"/>
      <c r="EO23" s="110"/>
      <c r="EP23" s="110"/>
      <c r="EQ23" s="110"/>
      <c r="ER23" s="110"/>
      <c r="ES23" s="110"/>
      <c r="ET23" s="110"/>
      <c r="EU23" s="110"/>
      <c r="EV23" s="110"/>
      <c r="EW23" s="110"/>
      <c r="EX23" s="110"/>
      <c r="EY23" s="110"/>
      <c r="EZ23" s="110"/>
      <c r="FA23" s="110"/>
      <c r="FB23" s="110"/>
      <c r="FC23" s="110"/>
      <c r="FD23" s="110"/>
      <c r="FE23" s="110"/>
      <c r="FF23" s="110"/>
      <c r="FG23" s="110"/>
      <c r="FH23" s="110"/>
      <c r="FI23" s="110"/>
      <c r="FJ23" s="110"/>
      <c r="FK23" s="110"/>
      <c r="FL23" s="110"/>
      <c r="FM23" s="110"/>
      <c r="FN23" s="110"/>
      <c r="FO23" s="110"/>
      <c r="FP23" s="110"/>
      <c r="FQ23" s="110"/>
      <c r="FR23" s="110"/>
      <c r="FS23" s="110"/>
      <c r="FT23" s="110"/>
      <c r="FU23" s="110"/>
      <c r="FV23" s="110"/>
      <c r="FW23" s="110"/>
      <c r="FX23" s="110"/>
      <c r="FY23" s="110"/>
      <c r="FZ23" s="110"/>
      <c r="GA23" s="110"/>
      <c r="GB23" s="110"/>
      <c r="GC23" s="110"/>
      <c r="GD23" s="110"/>
      <c r="GE23" s="110"/>
      <c r="GF23" s="110"/>
      <c r="GG23" s="110"/>
      <c r="GH23" s="110"/>
      <c r="GI23" s="110"/>
      <c r="GJ23" s="110"/>
      <c r="GK23" s="110"/>
      <c r="GL23" s="110"/>
      <c r="GM23" s="110"/>
      <c r="GN23" s="110"/>
      <c r="GO23" s="110"/>
      <c r="GP23" s="110"/>
      <c r="GQ23" s="110"/>
      <c r="GR23" s="110"/>
      <c r="GS23" s="110"/>
      <c r="GT23" s="110"/>
      <c r="GU23" s="110"/>
      <c r="GV23" s="110"/>
      <c r="GW23" s="110"/>
      <c r="GX23" s="110"/>
      <c r="GY23" s="110"/>
      <c r="GZ23" s="110"/>
      <c r="HA23" s="110"/>
      <c r="HB23" s="110"/>
      <c r="HC23" s="110"/>
      <c r="HD23" s="110"/>
      <c r="HE23" s="110"/>
      <c r="HF23" s="110"/>
      <c r="HG23" s="110"/>
      <c r="HH23" s="110"/>
      <c r="HI23" s="110"/>
      <c r="HJ23" s="110"/>
      <c r="HK23" s="110"/>
      <c r="HL23" s="110"/>
      <c r="HM23" s="110"/>
      <c r="HN23" s="110"/>
      <c r="HO23" s="110"/>
      <c r="HP23" s="110"/>
      <c r="HQ23" s="110"/>
      <c r="HR23" s="110"/>
      <c r="HS23" s="110"/>
      <c r="HT23" s="110"/>
      <c r="HU23" s="110"/>
      <c r="HV23" s="110"/>
      <c r="HW23" s="110"/>
      <c r="HX23" s="110"/>
      <c r="HY23" s="110"/>
      <c r="HZ23" s="110"/>
      <c r="IA23" s="110"/>
      <c r="IB23" s="110"/>
      <c r="IC23" s="110"/>
      <c r="ID23" s="110"/>
      <c r="IE23" s="110"/>
      <c r="IF23" s="110"/>
      <c r="IG23" s="110"/>
      <c r="IH23" s="110"/>
      <c r="II23" s="110"/>
      <c r="IJ23" s="110"/>
      <c r="IK23" s="110"/>
      <c r="IL23" s="110"/>
      <c r="IM23" s="110"/>
      <c r="IN23" s="110"/>
      <c r="IO23" s="110"/>
      <c r="IP23" s="110"/>
      <c r="IQ23" s="110"/>
      <c r="IR23" s="110"/>
      <c r="IS23" s="110"/>
    </row>
    <row r="24" ht="19.5" customHeight="1" spans="1:253" x14ac:dyDescent="0.25">
      <c r="A24" s="177" t="s">
        <v>360</v>
      </c>
      <c r="B24" s="113" t="s">
        <v>361</v>
      </c>
      <c r="C24" s="163"/>
      <c r="D24" s="158">
        <v>30</v>
      </c>
      <c r="E24" s="163">
        <f>C24</f>
        <v>0</v>
      </c>
      <c r="F24" s="160">
        <f>F$7*AG24</f>
        <v>0</v>
      </c>
      <c r="G24" s="160">
        <f>G$7*AH24</f>
        <v>0</v>
      </c>
      <c r="H24" s="160">
        <f>H$7*AI24</f>
        <v>0</v>
      </c>
      <c r="I24" s="160">
        <f>I$7*AJ24</f>
        <v>0</v>
      </c>
      <c r="J24" s="160">
        <f>J$7*AK24</f>
        <v>0</v>
      </c>
      <c r="K24" s="161">
        <v>0</v>
      </c>
      <c r="L24" s="162">
        <v>0</v>
      </c>
      <c r="M24" s="163"/>
      <c r="N24" s="235"/>
      <c r="O24" s="163"/>
      <c r="P24" s="163"/>
      <c r="Q24" s="163"/>
      <c r="R24" s="163"/>
      <c r="S24" s="123">
        <v>0</v>
      </c>
      <c r="T24" s="163">
        <f>SUM(E24:R24)</f>
        <v>0</v>
      </c>
      <c r="U24" s="163">
        <f>IF(T24&lt;=0,0,IF(T24*1%&lt;=262680*8*1%,T24*1%,262680*8*1%))</f>
        <v>0</v>
      </c>
      <c r="V24" s="163">
        <f>IF(T24&lt;=0,0,IF(T24*1%&lt;=262680*8*1%,T24*1%,262680*8*1%))</f>
        <v>0</v>
      </c>
      <c r="W24" s="163">
        <f>T24-U24-V24</f>
        <v>0</v>
      </c>
      <c r="X24" s="163"/>
      <c r="Y24" s="167"/>
      <c r="Z24" s="163">
        <f>MAX(3000,0+MIN(MAX(0,W24-350000),50000)*5%+MIN(MAX(0,W24-400000),100000)*10%+MIN(MAX(0,W24-500000),100000)*15%+MAX(0,W24-600000)*20%-X24)</f>
        <v>3000</v>
      </c>
      <c r="AA24" s="167"/>
      <c r="AB24" s="163">
        <f>Y24+U24+V24+Z24+AA24</f>
        <v>3000</v>
      </c>
      <c r="AC24" s="167">
        <f>ROUND(FLOOR(T24-AB24,0.01),-2)</f>
        <v>-3000</v>
      </c>
      <c r="AD24" s="177" t="s">
        <v>200</v>
      </c>
      <c r="AE24" s="169"/>
      <c r="AF24" s="178"/>
      <c r="AG24" s="170">
        <v>0</v>
      </c>
      <c r="AH24" s="170">
        <v>0</v>
      </c>
      <c r="AI24" s="170">
        <v>0</v>
      </c>
      <c r="AJ24" s="170">
        <v>0</v>
      </c>
      <c r="AK24" s="170">
        <v>0</v>
      </c>
      <c r="AL24" s="163" t="s">
        <v>362</v>
      </c>
      <c r="AM24" s="163" t="s">
        <v>363</v>
      </c>
      <c r="AN24" s="171" t="s">
        <v>364</v>
      </c>
      <c r="AO24" s="233" t="s">
        <v>365</v>
      </c>
      <c r="AP24" s="234" t="s">
        <v>366</v>
      </c>
      <c r="AQ24" s="173">
        <v>43661</v>
      </c>
      <c r="AR24" s="172" t="s">
        <v>367</v>
      </c>
      <c r="AS24" s="177">
        <v>15</v>
      </c>
      <c r="AT24" s="110"/>
      <c r="AU24" s="110"/>
      <c r="AV24" s="110"/>
      <c r="AW24" s="110"/>
      <c r="AX24" s="110"/>
      <c r="AY24" s="110"/>
      <c r="AZ24" s="110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110"/>
      <c r="BP24" s="110"/>
      <c r="BQ24" s="110"/>
      <c r="BR24" s="110"/>
      <c r="BS24" s="110"/>
      <c r="BT24" s="110"/>
      <c r="BU24" s="110"/>
      <c r="BV24" s="110"/>
      <c r="BW24" s="110"/>
      <c r="BX24" s="110"/>
      <c r="BY24" s="110"/>
      <c r="BZ24" s="110"/>
      <c r="CA24" s="110"/>
      <c r="CB24" s="110"/>
      <c r="CC24" s="110"/>
      <c r="CD24" s="110"/>
      <c r="CE24" s="110"/>
      <c r="CF24" s="110"/>
      <c r="CG24" s="110"/>
      <c r="CH24" s="110"/>
      <c r="CI24" s="110"/>
      <c r="CJ24" s="110"/>
      <c r="CK24" s="110"/>
      <c r="CL24" s="110"/>
      <c r="CM24" s="110"/>
      <c r="CN24" s="110"/>
      <c r="CO24" s="110"/>
      <c r="CP24" s="110"/>
      <c r="CQ24" s="110"/>
      <c r="CR24" s="110"/>
      <c r="CS24" s="110"/>
      <c r="CT24" s="110"/>
      <c r="CU24" s="110"/>
      <c r="CV24" s="110"/>
      <c r="CW24" s="110"/>
      <c r="CX24" s="110"/>
      <c r="CY24" s="110"/>
      <c r="CZ24" s="110"/>
      <c r="DA24" s="110"/>
      <c r="DB24" s="110"/>
      <c r="DC24" s="110"/>
      <c r="DD24" s="110"/>
      <c r="DE24" s="110"/>
      <c r="DF24" s="110"/>
      <c r="DG24" s="110"/>
      <c r="DH24" s="110"/>
      <c r="DI24" s="110"/>
      <c r="DJ24" s="110"/>
      <c r="DK24" s="110"/>
      <c r="DL24" s="110"/>
      <c r="DM24" s="110"/>
      <c r="DN24" s="110"/>
      <c r="DO24" s="110"/>
      <c r="DP24" s="110"/>
      <c r="DQ24" s="110"/>
      <c r="DR24" s="110"/>
      <c r="DS24" s="110"/>
      <c r="DT24" s="110"/>
      <c r="DU24" s="110"/>
      <c r="DV24" s="110"/>
      <c r="DW24" s="110"/>
      <c r="DX24" s="110"/>
      <c r="DY24" s="110"/>
      <c r="DZ24" s="110"/>
      <c r="EA24" s="110"/>
      <c r="EB24" s="110"/>
      <c r="EC24" s="110"/>
      <c r="ED24" s="110"/>
      <c r="EE24" s="110"/>
      <c r="EF24" s="110"/>
      <c r="EG24" s="110"/>
      <c r="EH24" s="110"/>
      <c r="EI24" s="110"/>
      <c r="EJ24" s="110"/>
      <c r="EK24" s="110"/>
      <c r="EL24" s="110"/>
      <c r="EM24" s="110"/>
      <c r="EN24" s="110"/>
      <c r="EO24" s="110"/>
      <c r="EP24" s="110"/>
      <c r="EQ24" s="110"/>
      <c r="ER24" s="110"/>
      <c r="ES24" s="110"/>
      <c r="ET24" s="110"/>
      <c r="EU24" s="110"/>
      <c r="EV24" s="110"/>
      <c r="EW24" s="110"/>
      <c r="EX24" s="110"/>
      <c r="EY24" s="110"/>
      <c r="EZ24" s="110"/>
      <c r="FA24" s="110"/>
      <c r="FB24" s="110"/>
      <c r="FC24" s="110"/>
      <c r="FD24" s="110"/>
      <c r="FE24" s="110"/>
      <c r="FF24" s="110"/>
      <c r="FG24" s="110"/>
      <c r="FH24" s="110"/>
      <c r="FI24" s="110"/>
      <c r="FJ24" s="110"/>
      <c r="FK24" s="110"/>
      <c r="FL24" s="110"/>
      <c r="FM24" s="110"/>
      <c r="FN24" s="110"/>
      <c r="FO24" s="110"/>
      <c r="FP24" s="110"/>
      <c r="FQ24" s="110"/>
      <c r="FR24" s="110"/>
      <c r="FS24" s="110"/>
      <c r="FT24" s="110"/>
      <c r="FU24" s="110"/>
      <c r="FV24" s="110"/>
      <c r="FW24" s="110"/>
      <c r="FX24" s="110"/>
      <c r="FY24" s="110"/>
      <c r="FZ24" s="110"/>
      <c r="GA24" s="110"/>
      <c r="GB24" s="110"/>
      <c r="GC24" s="110"/>
      <c r="GD24" s="110"/>
      <c r="GE24" s="110"/>
      <c r="GF24" s="110"/>
      <c r="GG24" s="110"/>
      <c r="GH24" s="110"/>
      <c r="GI24" s="110"/>
      <c r="GJ24" s="110"/>
      <c r="GK24" s="110"/>
      <c r="GL24" s="110"/>
      <c r="GM24" s="110"/>
      <c r="GN24" s="110"/>
      <c r="GO24" s="110"/>
      <c r="GP24" s="110"/>
      <c r="GQ24" s="110"/>
      <c r="GR24" s="110"/>
      <c r="GS24" s="110"/>
      <c r="GT24" s="110"/>
      <c r="GU24" s="110"/>
      <c r="GV24" s="110"/>
      <c r="GW24" s="110"/>
      <c r="GX24" s="110"/>
      <c r="GY24" s="110"/>
      <c r="GZ24" s="110"/>
      <c r="HA24" s="110"/>
      <c r="HB24" s="110"/>
      <c r="HC24" s="110"/>
      <c r="HD24" s="110"/>
      <c r="HE24" s="110"/>
      <c r="HF24" s="110"/>
      <c r="HG24" s="110"/>
      <c r="HH24" s="110"/>
      <c r="HI24" s="110"/>
      <c r="HJ24" s="110"/>
      <c r="HK24" s="110"/>
      <c r="HL24" s="110"/>
      <c r="HM24" s="110"/>
      <c r="HN24" s="110"/>
      <c r="HO24" s="110"/>
      <c r="HP24" s="110"/>
      <c r="HQ24" s="110"/>
      <c r="HR24" s="110"/>
      <c r="HS24" s="110"/>
      <c r="HT24" s="110"/>
      <c r="HU24" s="110"/>
      <c r="HV24" s="110"/>
      <c r="HW24" s="110"/>
      <c r="HX24" s="110"/>
      <c r="HY24" s="110"/>
      <c r="HZ24" s="110"/>
      <c r="IA24" s="110"/>
      <c r="IB24" s="110"/>
      <c r="IC24" s="110"/>
      <c r="ID24" s="110"/>
      <c r="IE24" s="110"/>
      <c r="IF24" s="110"/>
      <c r="IG24" s="110"/>
      <c r="IH24" s="110"/>
      <c r="II24" s="110"/>
      <c r="IJ24" s="110"/>
      <c r="IK24" s="110"/>
      <c r="IL24" s="110"/>
      <c r="IM24" s="110"/>
      <c r="IN24" s="110"/>
      <c r="IO24" s="110"/>
      <c r="IP24" s="110"/>
      <c r="IQ24" s="110"/>
      <c r="IR24" s="110"/>
      <c r="IS24" s="110"/>
    </row>
    <row r="25" ht="19.5" customHeight="1" spans="1:254" x14ac:dyDescent="0.25">
      <c r="A25" s="174" t="s">
        <v>368</v>
      </c>
      <c r="B25" s="113" t="s">
        <v>369</v>
      </c>
      <c r="C25" s="175"/>
      <c r="D25" s="158">
        <v>30</v>
      </c>
      <c r="E25" s="163">
        <f>C25</f>
        <v>0</v>
      </c>
      <c r="F25" s="160">
        <f>F$7*AG25</f>
        <v>0</v>
      </c>
      <c r="G25" s="160">
        <f>G$7*AH25</f>
        <v>0</v>
      </c>
      <c r="H25" s="160">
        <f>H$7*AI25</f>
        <v>0</v>
      </c>
      <c r="I25" s="160">
        <f>I$7*AJ25</f>
        <v>0</v>
      </c>
      <c r="J25" s="160">
        <f>J$7*AK25</f>
        <v>0</v>
      </c>
      <c r="K25" s="161">
        <v>0</v>
      </c>
      <c r="L25" s="162">
        <v>0</v>
      </c>
      <c r="M25" s="163"/>
      <c r="N25" s="235"/>
      <c r="O25" s="163"/>
      <c r="P25" s="163"/>
      <c r="Q25" s="164"/>
      <c r="R25" s="164"/>
      <c r="S25" s="123">
        <v>0</v>
      </c>
      <c r="T25" s="163">
        <f>SUM(E25:R25)</f>
        <v>0</v>
      </c>
      <c r="U25" s="163">
        <f>IF(T25&lt;=0,0,IF(T25*1%&lt;=262680*8*1%,T25*1%,262680*8*1%))</f>
        <v>0</v>
      </c>
      <c r="V25" s="163">
        <f>IF(T25&lt;=0,0,IF(T25*1%&lt;=262680*8*1%,T25*1%,262680*8*1%))</f>
        <v>0</v>
      </c>
      <c r="W25" s="163">
        <f>T25-U25-V25</f>
        <v>0</v>
      </c>
      <c r="X25" s="163"/>
      <c r="Y25" s="167"/>
      <c r="Z25" s="163">
        <f>MAX(3000,0+MIN(MAX(0,W25-350000),50000)*5%+MIN(MAX(0,W25-400000),100000)*10%+MIN(MAX(0,W25-500000),100000)*15%+MAX(0,W25-600000)*20%-X25)</f>
        <v>3000</v>
      </c>
      <c r="AA25" s="167"/>
      <c r="AB25" s="163">
        <f>Y25+U25+V25+Z25+AA25</f>
        <v>3000</v>
      </c>
      <c r="AC25" s="167">
        <f>ROUND(FLOOR(T25-AB25,0.01),-2)</f>
        <v>-3000</v>
      </c>
      <c r="AD25" s="177" t="s">
        <v>200</v>
      </c>
      <c r="AE25" s="169"/>
      <c r="AF25" s="178"/>
      <c r="AG25" s="170">
        <v>0</v>
      </c>
      <c r="AH25" s="170">
        <v>0</v>
      </c>
      <c r="AI25" s="170">
        <v>0</v>
      </c>
      <c r="AJ25" s="170">
        <v>0</v>
      </c>
      <c r="AK25" s="170">
        <v>0</v>
      </c>
      <c r="AL25" s="163" t="s">
        <v>370</v>
      </c>
      <c r="AM25" s="163" t="s">
        <v>371</v>
      </c>
      <c r="AN25" s="171" t="s">
        <v>372</v>
      </c>
      <c r="AO25" s="233" t="s">
        <v>373</v>
      </c>
      <c r="AP25" s="234" t="s">
        <v>374</v>
      </c>
      <c r="AQ25" s="173">
        <v>43662</v>
      </c>
      <c r="AR25" s="172" t="s">
        <v>300</v>
      </c>
      <c r="AS25" s="177">
        <v>16</v>
      </c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/>
      <c r="BP25" s="110"/>
      <c r="BQ25" s="110"/>
      <c r="BR25" s="110"/>
      <c r="BS25" s="110"/>
      <c r="BT25" s="110"/>
      <c r="BU25" s="110"/>
      <c r="BV25" s="110"/>
      <c r="BW25" s="110"/>
      <c r="BX25" s="110"/>
      <c r="BY25" s="110"/>
      <c r="BZ25" s="110"/>
      <c r="CA25" s="110"/>
      <c r="CB25" s="110"/>
      <c r="CC25" s="110"/>
      <c r="CD25" s="110"/>
      <c r="CE25" s="110"/>
      <c r="CF25" s="110"/>
      <c r="CG25" s="110"/>
      <c r="CH25" s="110"/>
      <c r="CI25" s="110"/>
      <c r="CJ25" s="110"/>
      <c r="CK25" s="110"/>
      <c r="CL25" s="110"/>
      <c r="CM25" s="110"/>
      <c r="CN25" s="110"/>
      <c r="CO25" s="110"/>
      <c r="CP25" s="110"/>
      <c r="CQ25" s="110"/>
      <c r="CR25" s="110"/>
      <c r="CS25" s="110"/>
      <c r="CT25" s="110"/>
      <c r="CU25" s="110"/>
      <c r="CV25" s="110"/>
      <c r="CW25" s="110"/>
      <c r="CX25" s="110"/>
      <c r="CY25" s="110"/>
      <c r="CZ25" s="110"/>
      <c r="DA25" s="110"/>
      <c r="DB25" s="110"/>
      <c r="DC25" s="110"/>
      <c r="DD25" s="110"/>
      <c r="DE25" s="110"/>
      <c r="DF25" s="110"/>
      <c r="DG25" s="110"/>
      <c r="DH25" s="110"/>
      <c r="DI25" s="110"/>
      <c r="DJ25" s="110"/>
      <c r="DK25" s="110"/>
      <c r="DL25" s="110"/>
      <c r="DM25" s="110"/>
      <c r="DN25" s="110"/>
      <c r="DO25" s="110"/>
      <c r="DP25" s="110"/>
      <c r="DQ25" s="110"/>
      <c r="DR25" s="110"/>
      <c r="DS25" s="110"/>
      <c r="DT25" s="110"/>
      <c r="DU25" s="110"/>
      <c r="DV25" s="110"/>
      <c r="DW25" s="110"/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/>
      <c r="EI25" s="110"/>
      <c r="EJ25" s="110"/>
      <c r="EK25" s="110"/>
      <c r="EL25" s="110"/>
      <c r="EM25" s="110"/>
      <c r="EN25" s="110"/>
      <c r="EO25" s="110"/>
      <c r="EP25" s="110"/>
      <c r="EQ25" s="110"/>
      <c r="ER25" s="110"/>
      <c r="ES25" s="110"/>
      <c r="ET25" s="110"/>
      <c r="EU25" s="110"/>
      <c r="EV25" s="110"/>
      <c r="EW25" s="110"/>
      <c r="EX25" s="110"/>
      <c r="EY25" s="110"/>
      <c r="EZ25" s="110"/>
      <c r="FA25" s="110"/>
      <c r="FB25" s="110"/>
      <c r="FC25" s="110"/>
      <c r="FD25" s="110"/>
      <c r="FE25" s="110"/>
      <c r="FF25" s="110"/>
      <c r="FG25" s="110"/>
      <c r="FH25" s="110"/>
      <c r="FI25" s="110"/>
      <c r="FJ25" s="110"/>
      <c r="FK25" s="110"/>
      <c r="FL25" s="110"/>
      <c r="FM25" s="110"/>
      <c r="FN25" s="110"/>
      <c r="FO25" s="110"/>
      <c r="FP25" s="110"/>
      <c r="FQ25" s="110"/>
      <c r="FR25" s="110"/>
      <c r="FS25" s="110"/>
      <c r="FT25" s="110"/>
      <c r="FU25" s="110"/>
      <c r="FV25" s="110"/>
      <c r="FW25" s="110"/>
      <c r="FX25" s="110"/>
      <c r="FY25" s="110"/>
      <c r="FZ25" s="110"/>
      <c r="GA25" s="110"/>
      <c r="GB25" s="110"/>
      <c r="GC25" s="110"/>
      <c r="GD25" s="110"/>
      <c r="GE25" s="110"/>
      <c r="GF25" s="110"/>
      <c r="GG25" s="110"/>
      <c r="GH25" s="110"/>
      <c r="GI25" s="110"/>
      <c r="GJ25" s="110"/>
      <c r="GK25" s="110"/>
      <c r="GL25" s="110"/>
      <c r="GM25" s="110"/>
      <c r="GN25" s="110"/>
      <c r="GO25" s="110"/>
      <c r="GP25" s="110"/>
      <c r="GQ25" s="110"/>
      <c r="GR25" s="110"/>
      <c r="GS25" s="110"/>
      <c r="GT25" s="110"/>
      <c r="GU25" s="110"/>
      <c r="GV25" s="110"/>
      <c r="GW25" s="110"/>
      <c r="GX25" s="110"/>
      <c r="GY25" s="110"/>
      <c r="GZ25" s="110"/>
      <c r="HA25" s="110"/>
      <c r="HB25" s="110"/>
      <c r="HC25" s="110"/>
      <c r="HD25" s="110"/>
      <c r="HE25" s="110"/>
      <c r="HF25" s="110"/>
      <c r="HG25" s="110"/>
      <c r="HH25" s="110"/>
      <c r="HI25" s="110"/>
      <c r="HJ25" s="110"/>
      <c r="HK25" s="110"/>
      <c r="HL25" s="110"/>
      <c r="HM25" s="110"/>
      <c r="HN25" s="110"/>
      <c r="HO25" s="110"/>
      <c r="HP25" s="110"/>
      <c r="HQ25" s="110"/>
      <c r="HR25" s="110"/>
      <c r="HS25" s="110"/>
      <c r="HT25" s="110"/>
      <c r="HU25" s="110"/>
      <c r="HV25" s="110"/>
      <c r="HW25" s="110"/>
      <c r="HX25" s="110"/>
      <c r="HY25" s="110"/>
      <c r="HZ25" s="110"/>
      <c r="IA25" s="110"/>
      <c r="IB25" s="110"/>
      <c r="IC25" s="110"/>
      <c r="ID25" s="110"/>
      <c r="IE25" s="110"/>
      <c r="IF25" s="110"/>
      <c r="IG25" s="110"/>
      <c r="IH25" s="110"/>
      <c r="II25" s="110"/>
      <c r="IJ25" s="110"/>
      <c r="IK25" s="110"/>
      <c r="IL25" s="110"/>
      <c r="IM25" s="110"/>
      <c r="IN25" s="110"/>
      <c r="IO25" s="110"/>
      <c r="IP25" s="110"/>
      <c r="IQ25" s="110"/>
      <c r="IR25" s="110"/>
      <c r="IS25" s="110"/>
      <c r="IT25" s="110"/>
    </row>
    <row r="26" ht="19.5" customHeight="1" spans="1:254" x14ac:dyDescent="0.25">
      <c r="A26" s="240" t="s">
        <v>375</v>
      </c>
      <c r="B26" s="241" t="s">
        <v>376</v>
      </c>
      <c r="C26" s="242"/>
      <c r="D26" s="243">
        <v>30</v>
      </c>
      <c r="E26" s="163">
        <f>C26</f>
        <v>0</v>
      </c>
      <c r="F26" s="160">
        <f>F$7*AG26</f>
        <v>0</v>
      </c>
      <c r="G26" s="160">
        <f>G$7*AH26</f>
        <v>0</v>
      </c>
      <c r="H26" s="160">
        <f>H$7*AI26</f>
        <v>0</v>
      </c>
      <c r="I26" s="160">
        <f>I$7*AJ26</f>
        <v>0</v>
      </c>
      <c r="J26" s="160">
        <f>J$7*AK26</f>
        <v>0</v>
      </c>
      <c r="K26" s="161">
        <v>0</v>
      </c>
      <c r="L26" s="162">
        <v>0</v>
      </c>
      <c r="M26" s="163"/>
      <c r="N26" s="235"/>
      <c r="O26" s="163"/>
      <c r="P26" s="163"/>
      <c r="Q26" s="163"/>
      <c r="R26" s="163"/>
      <c r="S26" s="165">
        <v>2</v>
      </c>
      <c r="T26" s="163">
        <f>SUM(E26:R26)</f>
        <v>0</v>
      </c>
      <c r="U26" s="163">
        <f>IF(T26&lt;=0,0,IF(T26*1%&lt;=262680*8*1%,T26*1%,262680*8*1%))</f>
        <v>0</v>
      </c>
      <c r="V26" s="163">
        <f>IF(T26&lt;=0,0,IF(T26*1%&lt;=262680*8*1%,T26*1%,262680*8*1%))</f>
        <v>0</v>
      </c>
      <c r="W26" s="163">
        <f>T26-U26-V26</f>
        <v>0</v>
      </c>
      <c r="X26" s="163"/>
      <c r="Y26" s="167"/>
      <c r="Z26" s="163">
        <f>MAX(3000,0+MIN(MAX(0,W26-350000),50000)*5%+MIN(MAX(0,W26-400000),100000)*10%+MIN(MAX(0,W26-500000),100000)*15%+MAX(0,W26-600000)*20%-X26)</f>
        <v>3000</v>
      </c>
      <c r="AA26" s="167"/>
      <c r="AB26" s="163">
        <f>Y26+U26+V26+Z26+AA26</f>
        <v>3000</v>
      </c>
      <c r="AC26" s="167">
        <f>ROUND(FLOOR(T26-AB26,0.01),-2)</f>
        <v>-3000</v>
      </c>
      <c r="AD26" s="240" t="s">
        <v>200</v>
      </c>
      <c r="AE26" s="169"/>
      <c r="AF26" s="178"/>
      <c r="AG26" s="170">
        <v>0</v>
      </c>
      <c r="AH26" s="170">
        <v>0</v>
      </c>
      <c r="AI26" s="170">
        <v>0</v>
      </c>
      <c r="AJ26" s="170">
        <v>0</v>
      </c>
      <c r="AK26" s="170">
        <v>0</v>
      </c>
      <c r="AL26" s="163" t="s">
        <v>377</v>
      </c>
      <c r="AM26" s="163" t="s">
        <v>378</v>
      </c>
      <c r="AN26" s="171" t="s">
        <v>379</v>
      </c>
      <c r="AO26" s="233" t="s">
        <v>380</v>
      </c>
      <c r="AP26" s="234" t="s">
        <v>381</v>
      </c>
      <c r="AQ26" s="173">
        <v>43664</v>
      </c>
      <c r="AR26" s="172" t="s">
        <v>382</v>
      </c>
      <c r="AS26" s="177">
        <v>17</v>
      </c>
      <c r="AT26" s="110"/>
      <c r="AU26" s="110"/>
      <c r="AV26" s="110"/>
      <c r="AW26" s="110"/>
      <c r="AX26" s="110"/>
      <c r="AY26" s="110"/>
      <c r="AZ26" s="191"/>
      <c r="BA26" s="191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1"/>
      <c r="BT26" s="191"/>
      <c r="BU26" s="191"/>
      <c r="BV26" s="191"/>
      <c r="BW26" s="191"/>
      <c r="BX26" s="191"/>
      <c r="BY26" s="191"/>
      <c r="BZ26" s="191"/>
      <c r="CA26" s="191"/>
      <c r="CB26" s="191"/>
      <c r="CC26" s="191"/>
      <c r="CD26" s="191"/>
      <c r="CE26" s="191"/>
      <c r="CF26" s="191"/>
      <c r="CG26" s="191"/>
      <c r="CH26" s="191"/>
      <c r="CI26" s="191"/>
      <c r="CJ26" s="191"/>
      <c r="CK26" s="191"/>
      <c r="CL26" s="191"/>
      <c r="CM26" s="191"/>
      <c r="CN26" s="191"/>
      <c r="CO26" s="191"/>
      <c r="CP26" s="191"/>
      <c r="CQ26" s="191"/>
      <c r="CR26" s="191"/>
      <c r="CS26" s="191"/>
      <c r="CT26" s="191"/>
      <c r="CU26" s="191"/>
      <c r="CV26" s="191"/>
      <c r="CW26" s="191"/>
      <c r="CX26" s="191"/>
      <c r="CY26" s="191"/>
      <c r="CZ26" s="191"/>
      <c r="DA26" s="191"/>
      <c r="DB26" s="191"/>
      <c r="DC26" s="191"/>
      <c r="DD26" s="191"/>
      <c r="DE26" s="191"/>
      <c r="DF26" s="191"/>
      <c r="DG26" s="191"/>
      <c r="DH26" s="191"/>
      <c r="DI26" s="191"/>
      <c r="DJ26" s="191"/>
      <c r="DK26" s="191"/>
      <c r="DL26" s="191"/>
      <c r="DM26" s="191"/>
      <c r="DN26" s="191"/>
      <c r="DO26" s="191"/>
      <c r="DP26" s="191"/>
      <c r="DQ26" s="191"/>
      <c r="DR26" s="191"/>
      <c r="DS26" s="191"/>
      <c r="DT26" s="191"/>
      <c r="DU26" s="191"/>
      <c r="DV26" s="191"/>
      <c r="DW26" s="191"/>
      <c r="DX26" s="191"/>
      <c r="DY26" s="191"/>
      <c r="DZ26" s="191"/>
      <c r="EA26" s="191"/>
      <c r="EB26" s="191"/>
      <c r="EC26" s="191"/>
      <c r="ED26" s="191"/>
      <c r="EE26" s="191"/>
      <c r="EF26" s="191"/>
      <c r="EG26" s="191"/>
      <c r="EH26" s="191"/>
      <c r="EI26" s="191"/>
      <c r="EJ26" s="191"/>
      <c r="EK26" s="191"/>
      <c r="EL26" s="191"/>
      <c r="EM26" s="191"/>
      <c r="EN26" s="191"/>
      <c r="EO26" s="191"/>
      <c r="EP26" s="191"/>
      <c r="EQ26" s="191"/>
      <c r="ER26" s="191"/>
      <c r="ES26" s="191"/>
      <c r="ET26" s="191"/>
      <c r="EU26" s="191"/>
      <c r="EV26" s="191"/>
      <c r="EW26" s="191"/>
      <c r="EX26" s="191"/>
      <c r="EY26" s="191"/>
      <c r="EZ26" s="191"/>
      <c r="FA26" s="191"/>
      <c r="FB26" s="191"/>
      <c r="FC26" s="191"/>
      <c r="FD26" s="191"/>
      <c r="FE26" s="191"/>
      <c r="FF26" s="191"/>
      <c r="FG26" s="191"/>
      <c r="FH26" s="191"/>
      <c r="FI26" s="191"/>
      <c r="FJ26" s="191"/>
      <c r="FK26" s="191"/>
      <c r="FL26" s="191"/>
      <c r="FM26" s="191"/>
      <c r="FN26" s="191"/>
      <c r="FO26" s="191"/>
      <c r="FP26" s="191"/>
      <c r="FQ26" s="191"/>
      <c r="FR26" s="191"/>
      <c r="FS26" s="191"/>
      <c r="FT26" s="191"/>
      <c r="FU26" s="191"/>
      <c r="FV26" s="191"/>
      <c r="FW26" s="191"/>
      <c r="FX26" s="191"/>
      <c r="FY26" s="191"/>
      <c r="FZ26" s="191"/>
      <c r="GA26" s="191"/>
      <c r="GB26" s="191"/>
      <c r="GC26" s="191"/>
      <c r="GD26" s="191"/>
      <c r="GE26" s="191"/>
      <c r="GF26" s="191"/>
      <c r="GG26" s="191"/>
      <c r="GH26" s="191"/>
      <c r="GI26" s="191"/>
      <c r="GJ26" s="191"/>
      <c r="GK26" s="191"/>
      <c r="GL26" s="191"/>
      <c r="GM26" s="191"/>
      <c r="GN26" s="191"/>
      <c r="GO26" s="191"/>
      <c r="GP26" s="191"/>
      <c r="GQ26" s="191"/>
      <c r="GR26" s="191"/>
      <c r="GS26" s="191"/>
      <c r="GT26" s="191"/>
      <c r="GU26" s="191"/>
      <c r="GV26" s="191"/>
      <c r="GW26" s="191"/>
      <c r="GX26" s="191"/>
      <c r="GY26" s="191"/>
      <c r="GZ26" s="191"/>
      <c r="HA26" s="191"/>
      <c r="HB26" s="191"/>
      <c r="HC26" s="191"/>
      <c r="HD26" s="191"/>
      <c r="HE26" s="191"/>
      <c r="HF26" s="191"/>
      <c r="HG26" s="191"/>
      <c r="HH26" s="191"/>
      <c r="HI26" s="191"/>
      <c r="HJ26" s="191"/>
      <c r="HK26" s="191"/>
      <c r="HL26" s="191"/>
      <c r="HM26" s="191"/>
      <c r="HN26" s="191"/>
      <c r="HO26" s="191"/>
      <c r="HP26" s="191"/>
      <c r="HQ26" s="191"/>
      <c r="HR26" s="191"/>
      <c r="HS26" s="191"/>
      <c r="HT26" s="191"/>
      <c r="HU26" s="191"/>
      <c r="HV26" s="191"/>
      <c r="HW26" s="191"/>
      <c r="HX26" s="191"/>
      <c r="HY26" s="191"/>
      <c r="HZ26" s="191"/>
      <c r="IA26" s="191"/>
      <c r="IB26" s="191"/>
      <c r="IC26" s="191"/>
      <c r="ID26" s="191"/>
      <c r="IE26" s="191"/>
      <c r="IF26" s="191"/>
      <c r="IG26" s="191"/>
      <c r="IH26" s="191"/>
      <c r="II26" s="191"/>
      <c r="IJ26" s="191"/>
      <c r="IK26" s="191"/>
      <c r="IL26" s="191"/>
      <c r="IM26" s="191"/>
      <c r="IN26" s="191"/>
      <c r="IO26" s="191"/>
      <c r="IP26" s="191"/>
      <c r="IQ26" s="191"/>
      <c r="IR26" s="191"/>
      <c r="IS26" s="191"/>
      <c r="IT26" s="110"/>
    </row>
    <row r="27" ht="19.5" customHeight="1" spans="1:254" x14ac:dyDescent="0.25">
      <c r="A27" s="177" t="s">
        <v>383</v>
      </c>
      <c r="B27" s="113" t="s">
        <v>384</v>
      </c>
      <c r="C27" s="163"/>
      <c r="D27" s="158">
        <v>30</v>
      </c>
      <c r="E27" s="163">
        <f>C27</f>
        <v>0</v>
      </c>
      <c r="F27" s="160">
        <f>F$7*AG27</f>
        <v>0</v>
      </c>
      <c r="G27" s="160">
        <f>G$7*AH27</f>
        <v>0</v>
      </c>
      <c r="H27" s="160">
        <f>H$7*AI27</f>
        <v>0</v>
      </c>
      <c r="I27" s="160">
        <f>I$7*AJ27</f>
        <v>0</v>
      </c>
      <c r="J27" s="160">
        <f>J$7*AK27</f>
        <v>0</v>
      </c>
      <c r="K27" s="161">
        <v>0</v>
      </c>
      <c r="L27" s="162">
        <v>0</v>
      </c>
      <c r="M27" s="163"/>
      <c r="N27" s="163"/>
      <c r="O27" s="163"/>
      <c r="P27" s="163"/>
      <c r="Q27" s="163"/>
      <c r="R27" s="163"/>
      <c r="S27" s="123">
        <v>0</v>
      </c>
      <c r="T27" s="163">
        <f>SUM(E27:R27)</f>
        <v>0</v>
      </c>
      <c r="U27" s="163">
        <f>IF(T27&lt;=0,0,IF(T27*1%&lt;=262680*8*1%,T27*1%,262680*8*1%))</f>
        <v>0</v>
      </c>
      <c r="V27" s="163">
        <f>IF(T27&lt;=0,0,IF(T27*1%&lt;=262680*8*1%,T27*1%,262680*8*1%))</f>
        <v>0</v>
      </c>
      <c r="W27" s="163">
        <f>T27-U27-V27</f>
        <v>0</v>
      </c>
      <c r="X27" s="163"/>
      <c r="Y27" s="167"/>
      <c r="Z27" s="163">
        <f>MAX(3000,0+MIN(MAX(0,W27-350000),50000)*5%+MIN(MAX(0,W27-400000),100000)*10%+MIN(MAX(0,W27-500000),100000)*15%+MAX(0,W27-600000)*20%-X27)</f>
        <v>3000</v>
      </c>
      <c r="AA27" s="167"/>
      <c r="AB27" s="163">
        <f>Y27+U27+V27+Z27+AA27</f>
        <v>3000</v>
      </c>
      <c r="AC27" s="167">
        <f>ROUND(FLOOR(T27-AB27,0.01),-2)</f>
        <v>-3000</v>
      </c>
      <c r="AD27" s="177" t="s">
        <v>200</v>
      </c>
      <c r="AE27" s="169"/>
      <c r="AF27" s="178"/>
      <c r="AG27" s="170">
        <v>0</v>
      </c>
      <c r="AH27" s="170">
        <v>0</v>
      </c>
      <c r="AI27" s="170">
        <v>0</v>
      </c>
      <c r="AJ27" s="170">
        <v>0</v>
      </c>
      <c r="AK27" s="170">
        <v>0</v>
      </c>
      <c r="AL27" s="163" t="s">
        <v>385</v>
      </c>
      <c r="AM27" s="163" t="s">
        <v>386</v>
      </c>
      <c r="AN27" s="171" t="s">
        <v>387</v>
      </c>
      <c r="AO27" s="233" t="s">
        <v>388</v>
      </c>
      <c r="AP27" s="234" t="s">
        <v>389</v>
      </c>
      <c r="AQ27" s="173">
        <v>43770</v>
      </c>
      <c r="AR27" s="172" t="s">
        <v>390</v>
      </c>
      <c r="AS27" s="177">
        <v>18</v>
      </c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  <c r="GE27" s="110"/>
      <c r="GF27" s="110"/>
      <c r="GG27" s="110"/>
      <c r="GH27" s="110"/>
      <c r="GI27" s="110"/>
      <c r="GJ27" s="110"/>
      <c r="GK27" s="110"/>
      <c r="GL27" s="110"/>
      <c r="GM27" s="110"/>
      <c r="GN27" s="110"/>
      <c r="GO27" s="110"/>
      <c r="GP27" s="110"/>
      <c r="GQ27" s="110"/>
      <c r="GR27" s="110"/>
      <c r="GS27" s="110"/>
      <c r="GT27" s="110"/>
      <c r="GU27" s="110"/>
      <c r="GV27" s="110"/>
      <c r="GW27" s="110"/>
      <c r="GX27" s="110"/>
      <c r="GY27" s="110"/>
      <c r="GZ27" s="110"/>
      <c r="HA27" s="110"/>
      <c r="HB27" s="110"/>
      <c r="HC27" s="110"/>
      <c r="HD27" s="110"/>
      <c r="HE27" s="110"/>
      <c r="HF27" s="110"/>
      <c r="HG27" s="110"/>
      <c r="HH27" s="110"/>
      <c r="HI27" s="110"/>
      <c r="HJ27" s="110"/>
      <c r="HK27" s="110"/>
      <c r="HL27" s="110"/>
      <c r="HM27" s="110"/>
      <c r="HN27" s="110"/>
      <c r="HO27" s="110"/>
      <c r="HP27" s="110"/>
      <c r="HQ27" s="110"/>
      <c r="HR27" s="110"/>
      <c r="HS27" s="110"/>
      <c r="HT27" s="110"/>
      <c r="HU27" s="110"/>
      <c r="HV27" s="110"/>
      <c r="HW27" s="110"/>
      <c r="HX27" s="110"/>
      <c r="HY27" s="110"/>
      <c r="HZ27" s="110"/>
      <c r="IA27" s="110"/>
      <c r="IB27" s="110"/>
      <c r="IC27" s="110"/>
      <c r="ID27" s="110"/>
      <c r="IE27" s="110"/>
      <c r="IF27" s="110"/>
      <c r="IG27" s="110"/>
      <c r="IH27" s="110"/>
      <c r="II27" s="110"/>
      <c r="IJ27" s="110"/>
      <c r="IK27" s="110"/>
      <c r="IL27" s="110"/>
      <c r="IM27" s="110"/>
      <c r="IN27" s="110"/>
      <c r="IO27" s="110"/>
      <c r="IP27" s="110"/>
      <c r="IQ27" s="110"/>
      <c r="IR27" s="110"/>
      <c r="IS27" s="110"/>
      <c r="IT27" s="110"/>
    </row>
    <row r="28" ht="19.5" customHeight="1" spans="1:254" x14ac:dyDescent="0.25">
      <c r="A28" s="174" t="s">
        <v>391</v>
      </c>
      <c r="B28" s="237" t="s">
        <v>392</v>
      </c>
      <c r="C28" s="175"/>
      <c r="D28" s="158">
        <v>30</v>
      </c>
      <c r="E28" s="163">
        <f>C28</f>
        <v>0</v>
      </c>
      <c r="F28" s="160">
        <f>F$5*AG28</f>
        <v>0</v>
      </c>
      <c r="G28" s="160">
        <f>G$5*AH28</f>
        <v>0</v>
      </c>
      <c r="H28" s="160">
        <f>H$5*AI28</f>
        <v>0</v>
      </c>
      <c r="I28" s="160">
        <f>I$5*AJ28</f>
        <v>0</v>
      </c>
      <c r="J28" s="160">
        <f>J$5*AK28</f>
        <v>0</v>
      </c>
      <c r="K28" s="161">
        <v>0</v>
      </c>
      <c r="L28" s="162">
        <v>0</v>
      </c>
      <c r="M28" s="163"/>
      <c r="N28" s="235"/>
      <c r="O28" s="163"/>
      <c r="P28" s="163"/>
      <c r="Q28" s="164"/>
      <c r="R28" s="163"/>
      <c r="S28" s="165">
        <v>1</v>
      </c>
      <c r="T28" s="163">
        <f>SUM(E28:R28)</f>
        <v>0</v>
      </c>
      <c r="U28" s="163">
        <f>IF(T28&lt;=0,0,IF(T28*1%&lt;=262680*8*1%,T28*1%,262680*8*1%))</f>
        <v>0</v>
      </c>
      <c r="V28" s="163">
        <f>IF(T28&lt;=0,0,IF(T28*1%&lt;=262680*8*1%,T28*1%,262680*8*1%))</f>
        <v>0</v>
      </c>
      <c r="W28" s="163">
        <f>T28-U28-V28</f>
        <v>0</v>
      </c>
      <c r="X28" s="163"/>
      <c r="Y28" s="167"/>
      <c r="Z28" s="163">
        <f>MAX(3000,0+MIN(MAX(0,W28-350000),50000)*5%+MIN(MAX(0,W28-400000),100000)*10%+MIN(MAX(0,W28-500000),100000)*15%+MAX(0,W28-600000)*20%-X28)</f>
        <v>3000</v>
      </c>
      <c r="AA28" s="167"/>
      <c r="AB28" s="163">
        <f>Y28+U28+V28+Z28+AA28</f>
        <v>3000</v>
      </c>
      <c r="AC28" s="167">
        <f>ROUND(FLOOR(T28-AB28,0.01),-2)</f>
        <v>-3000</v>
      </c>
      <c r="AD28" s="177" t="s">
        <v>200</v>
      </c>
      <c r="AE28" s="169"/>
      <c r="AF28" s="178"/>
      <c r="AG28" s="170">
        <v>0</v>
      </c>
      <c r="AH28" s="170">
        <v>0</v>
      </c>
      <c r="AI28" s="170">
        <v>0</v>
      </c>
      <c r="AJ28" s="170">
        <v>0</v>
      </c>
      <c r="AK28" s="170">
        <v>0</v>
      </c>
      <c r="AL28" s="163" t="s">
        <v>393</v>
      </c>
      <c r="AM28" s="163" t="s">
        <v>394</v>
      </c>
      <c r="AN28" s="171" t="s">
        <v>395</v>
      </c>
      <c r="AO28" s="233" t="s">
        <v>396</v>
      </c>
      <c r="AP28" s="234" t="s">
        <v>397</v>
      </c>
      <c r="AQ28" s="173">
        <v>43770</v>
      </c>
      <c r="AR28" s="172" t="s">
        <v>324</v>
      </c>
      <c r="AS28" s="177">
        <v>19</v>
      </c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/>
      <c r="CI28" s="110"/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/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  <c r="GE28" s="110"/>
      <c r="GF28" s="110"/>
      <c r="GG28" s="110"/>
      <c r="GH28" s="110"/>
      <c r="GI28" s="110"/>
      <c r="GJ28" s="110"/>
      <c r="GK28" s="110"/>
      <c r="GL28" s="110"/>
      <c r="GM28" s="110"/>
      <c r="GN28" s="110"/>
      <c r="GO28" s="110"/>
      <c r="GP28" s="110"/>
      <c r="GQ28" s="110"/>
      <c r="GR28" s="110"/>
      <c r="GS28" s="110"/>
      <c r="GT28" s="110"/>
      <c r="GU28" s="110"/>
      <c r="GV28" s="110"/>
      <c r="GW28" s="110"/>
      <c r="GX28" s="110"/>
      <c r="GY28" s="110"/>
      <c r="GZ28" s="110"/>
      <c r="HA28" s="110"/>
      <c r="HB28" s="110"/>
      <c r="HC28" s="110"/>
      <c r="HD28" s="110"/>
      <c r="HE28" s="110"/>
      <c r="HF28" s="110"/>
      <c r="HG28" s="110"/>
      <c r="HH28" s="110"/>
      <c r="HI28" s="110"/>
      <c r="HJ28" s="110"/>
      <c r="HK28" s="110"/>
      <c r="HL28" s="110"/>
      <c r="HM28" s="110"/>
      <c r="HN28" s="110"/>
      <c r="HO28" s="110"/>
      <c r="HP28" s="110"/>
      <c r="HQ28" s="110"/>
      <c r="HR28" s="110"/>
      <c r="HS28" s="110"/>
      <c r="HT28" s="110"/>
      <c r="HU28" s="110"/>
      <c r="HV28" s="110"/>
      <c r="HW28" s="110"/>
      <c r="HX28" s="110"/>
      <c r="HY28" s="110"/>
      <c r="HZ28" s="110"/>
      <c r="IA28" s="110"/>
      <c r="IB28" s="110"/>
      <c r="IC28" s="110"/>
      <c r="ID28" s="110"/>
      <c r="IE28" s="110"/>
      <c r="IF28" s="110"/>
      <c r="IG28" s="110"/>
      <c r="IH28" s="110"/>
      <c r="II28" s="110"/>
      <c r="IJ28" s="110"/>
      <c r="IK28" s="110"/>
      <c r="IL28" s="110"/>
      <c r="IM28" s="110"/>
      <c r="IN28" s="110"/>
      <c r="IO28" s="110"/>
      <c r="IP28" s="110"/>
      <c r="IQ28" s="110"/>
      <c r="IR28" s="110"/>
      <c r="IS28" s="110"/>
      <c r="IT28" s="110"/>
    </row>
    <row r="29" ht="19.5" customHeight="1" spans="1:254" x14ac:dyDescent="0.25">
      <c r="A29" s="156" t="s">
        <v>398</v>
      </c>
      <c r="B29" s="113" t="s">
        <v>399</v>
      </c>
      <c r="C29" s="163"/>
      <c r="D29" s="158">
        <v>30</v>
      </c>
      <c r="E29" s="163">
        <f>C29</f>
        <v>0</v>
      </c>
      <c r="F29" s="160">
        <f>F$7*AG29</f>
        <v>0</v>
      </c>
      <c r="G29" s="160">
        <f>G$7*AH29</f>
        <v>0</v>
      </c>
      <c r="H29" s="160">
        <f>H$7*AI29</f>
        <v>0</v>
      </c>
      <c r="I29" s="160">
        <f>I$7*AJ29</f>
        <v>0</v>
      </c>
      <c r="J29" s="160">
        <f>J$7*AK29</f>
        <v>0</v>
      </c>
      <c r="K29" s="161">
        <v>0</v>
      </c>
      <c r="L29" s="162">
        <v>0</v>
      </c>
      <c r="M29" s="163"/>
      <c r="N29" s="235"/>
      <c r="O29" s="163"/>
      <c r="P29" s="163"/>
      <c r="Q29" s="163"/>
      <c r="R29" s="163"/>
      <c r="S29" s="165">
        <v>1</v>
      </c>
      <c r="T29" s="163">
        <f>SUM(E29:R29)</f>
        <v>0</v>
      </c>
      <c r="U29" s="163">
        <f>IF(T29&lt;=0,0,IF(T29*1%&lt;=262680*8*1%,T29*1%,262680*8*1%))</f>
        <v>0</v>
      </c>
      <c r="V29" s="163">
        <f>IF(T29&lt;=0,0,IF(T29*1%&lt;=262680*8*1%,T29*1%,262680*8*1%))</f>
        <v>0</v>
      </c>
      <c r="W29" s="163">
        <f>T29-U29-V29</f>
        <v>0</v>
      </c>
      <c r="X29" s="163"/>
      <c r="Y29" s="167"/>
      <c r="Z29" s="163">
        <f>MAX(3000,0+MIN(MAX(0,W29-350000),50000)*5%+MIN(MAX(0,W29-400000),100000)*10%+MIN(MAX(0,W29-500000),100000)*15%+MAX(0,W29-600000)*20%-X29)</f>
        <v>3000</v>
      </c>
      <c r="AA29" s="167"/>
      <c r="AB29" s="163">
        <f>Y29+U29+V29+Z29+AA29</f>
        <v>3000</v>
      </c>
      <c r="AC29" s="167">
        <f>ROUND(FLOOR(T29-AB29,0.01),-2)</f>
        <v>-3000</v>
      </c>
      <c r="AD29" s="177" t="s">
        <v>200</v>
      </c>
      <c r="AE29" s="169"/>
      <c r="AF29" s="178"/>
      <c r="AG29" s="170">
        <v>0</v>
      </c>
      <c r="AH29" s="170">
        <v>0</v>
      </c>
      <c r="AI29" s="170">
        <v>0</v>
      </c>
      <c r="AJ29" s="170">
        <v>0</v>
      </c>
      <c r="AK29" s="170">
        <v>0</v>
      </c>
      <c r="AL29" s="163" t="s">
        <v>400</v>
      </c>
      <c r="AM29" s="163" t="s">
        <v>401</v>
      </c>
      <c r="AN29" s="171" t="s">
        <v>402</v>
      </c>
      <c r="AO29" s="233" t="s">
        <v>403</v>
      </c>
      <c r="AP29" s="234" t="s">
        <v>404</v>
      </c>
      <c r="AQ29" s="173">
        <v>43770</v>
      </c>
      <c r="AR29" s="172" t="s">
        <v>405</v>
      </c>
      <c r="AS29" s="177">
        <v>20</v>
      </c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/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  <c r="GE29" s="110"/>
      <c r="GF29" s="110"/>
      <c r="GG29" s="110"/>
      <c r="GH29" s="110"/>
      <c r="GI29" s="110"/>
      <c r="GJ29" s="110"/>
      <c r="GK29" s="110"/>
      <c r="GL29" s="110"/>
      <c r="GM29" s="110"/>
      <c r="GN29" s="110"/>
      <c r="GO29" s="110"/>
      <c r="GP29" s="110"/>
      <c r="GQ29" s="110"/>
      <c r="GR29" s="110"/>
      <c r="GS29" s="110"/>
      <c r="GT29" s="110"/>
      <c r="GU29" s="110"/>
      <c r="GV29" s="110"/>
      <c r="GW29" s="110"/>
      <c r="GX29" s="110"/>
      <c r="GY29" s="110"/>
      <c r="GZ29" s="110"/>
      <c r="HA29" s="110"/>
      <c r="HB29" s="110"/>
      <c r="HC29" s="110"/>
      <c r="HD29" s="110"/>
      <c r="HE29" s="110"/>
      <c r="HF29" s="110"/>
      <c r="HG29" s="110"/>
      <c r="HH29" s="110"/>
      <c r="HI29" s="110"/>
      <c r="HJ29" s="110"/>
      <c r="HK29" s="110"/>
      <c r="HL29" s="110"/>
      <c r="HM29" s="110"/>
      <c r="HN29" s="110"/>
      <c r="HO29" s="110"/>
      <c r="HP29" s="110"/>
      <c r="HQ29" s="110"/>
      <c r="HR29" s="110"/>
      <c r="HS29" s="110"/>
      <c r="HT29" s="110"/>
      <c r="HU29" s="110"/>
      <c r="HV29" s="110"/>
      <c r="HW29" s="110"/>
      <c r="HX29" s="110"/>
      <c r="HY29" s="110"/>
      <c r="HZ29" s="110"/>
      <c r="IA29" s="110"/>
      <c r="IB29" s="110"/>
      <c r="IC29" s="110"/>
      <c r="ID29" s="110"/>
      <c r="IE29" s="110"/>
      <c r="IF29" s="110"/>
      <c r="IG29" s="110"/>
      <c r="IH29" s="110"/>
      <c r="II29" s="110"/>
      <c r="IJ29" s="110"/>
      <c r="IK29" s="110"/>
      <c r="IL29" s="110"/>
      <c r="IM29" s="110"/>
      <c r="IN29" s="110"/>
      <c r="IO29" s="110"/>
      <c r="IP29" s="110"/>
      <c r="IQ29" s="110"/>
      <c r="IR29" s="110"/>
      <c r="IS29" s="110"/>
      <c r="IT29" s="110"/>
    </row>
    <row r="30" ht="19.5" customHeight="1" spans="1:254" x14ac:dyDescent="0.25">
      <c r="A30" s="177" t="s">
        <v>406</v>
      </c>
      <c r="B30" s="237" t="s">
        <v>407</v>
      </c>
      <c r="C30" s="164"/>
      <c r="D30" s="158">
        <v>30</v>
      </c>
      <c r="E30" s="163">
        <f>C30</f>
        <v>0</v>
      </c>
      <c r="F30" s="160">
        <f>F$7*AG30</f>
        <v>0</v>
      </c>
      <c r="G30" s="160">
        <f>G$7*AH30</f>
        <v>0</v>
      </c>
      <c r="H30" s="160">
        <f>H$7*AI30</f>
        <v>0</v>
      </c>
      <c r="I30" s="160">
        <f>I$7*AJ30</f>
        <v>0</v>
      </c>
      <c r="J30" s="160">
        <f>J$7*AK30</f>
        <v>0</v>
      </c>
      <c r="K30" s="161">
        <v>0</v>
      </c>
      <c r="L30" s="162">
        <v>0</v>
      </c>
      <c r="M30" s="163"/>
      <c r="N30" s="163"/>
      <c r="O30" s="163"/>
      <c r="P30" s="163"/>
      <c r="Q30" s="163"/>
      <c r="R30" s="163"/>
      <c r="S30" s="165">
        <v>2</v>
      </c>
      <c r="T30" s="163">
        <f>SUM(E30:R30)</f>
        <v>0</v>
      </c>
      <c r="U30" s="163">
        <f>IF(T30&lt;=0,0,IF(T30*1%&lt;=262680*8*1%,T30*1%,262680*8*1%))</f>
        <v>0</v>
      </c>
      <c r="V30" s="163">
        <f>IF(T30&lt;=0,0,IF(T30*1%&lt;=262680*8*1%,T30*1%,262680*8*1%))</f>
        <v>0</v>
      </c>
      <c r="W30" s="163">
        <f>T30-U30-V30</f>
        <v>0</v>
      </c>
      <c r="X30" s="163"/>
      <c r="Y30" s="167"/>
      <c r="Z30" s="163">
        <f>MAX(3000,0+MIN(MAX(0,W30-350000),50000)*5%+MIN(MAX(0,W30-400000),100000)*10%+MIN(MAX(0,W30-500000),100000)*15%+MAX(0,W30-600000)*20%-X30)</f>
        <v>3000</v>
      </c>
      <c r="AA30" s="167"/>
      <c r="AB30" s="163">
        <f>Y30+U30+V30+Z30+AA30</f>
        <v>3000</v>
      </c>
      <c r="AC30" s="167">
        <f>ROUND(FLOOR(T30-AB30,0.01),-2)</f>
        <v>-3000</v>
      </c>
      <c r="AD30" s="177" t="s">
        <v>200</v>
      </c>
      <c r="AE30" s="169"/>
      <c r="AF30" s="178"/>
      <c r="AG30" s="170">
        <v>0</v>
      </c>
      <c r="AH30" s="170">
        <v>0</v>
      </c>
      <c r="AI30" s="170">
        <v>0</v>
      </c>
      <c r="AJ30" s="170">
        <v>0</v>
      </c>
      <c r="AK30" s="170">
        <v>0</v>
      </c>
      <c r="AL30" s="163" t="s">
        <v>408</v>
      </c>
      <c r="AM30" s="163" t="s">
        <v>409</v>
      </c>
      <c r="AN30" s="171" t="s">
        <v>410</v>
      </c>
      <c r="AO30" s="233" t="s">
        <v>411</v>
      </c>
      <c r="AP30" s="234" t="s">
        <v>412</v>
      </c>
      <c r="AQ30" s="173">
        <v>43770</v>
      </c>
      <c r="AR30" s="172" t="s">
        <v>413</v>
      </c>
      <c r="AS30" s="177">
        <v>21</v>
      </c>
      <c r="AT30" s="110"/>
      <c r="AU30" s="110"/>
      <c r="AV30" s="110"/>
      <c r="AW30" s="110"/>
      <c r="AX30" s="110"/>
      <c r="AY30" s="110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1"/>
      <c r="FE30" s="191"/>
      <c r="FF30" s="191"/>
      <c r="FG30" s="191"/>
      <c r="FH30" s="191"/>
      <c r="FI30" s="191"/>
      <c r="FJ30" s="191"/>
      <c r="FK30" s="191"/>
      <c r="FL30" s="191"/>
      <c r="FM30" s="191"/>
      <c r="FN30" s="191"/>
      <c r="FO30" s="191"/>
      <c r="FP30" s="191"/>
      <c r="FQ30" s="191"/>
      <c r="FR30" s="191"/>
      <c r="FS30" s="191"/>
      <c r="FT30" s="191"/>
      <c r="FU30" s="191"/>
      <c r="FV30" s="191"/>
      <c r="FW30" s="191"/>
      <c r="FX30" s="191"/>
      <c r="FY30" s="191"/>
      <c r="FZ30" s="191"/>
      <c r="GA30" s="191"/>
      <c r="GB30" s="191"/>
      <c r="GC30" s="191"/>
      <c r="GD30" s="191"/>
      <c r="GE30" s="191"/>
      <c r="GF30" s="191"/>
      <c r="GG30" s="191"/>
      <c r="GH30" s="191"/>
      <c r="GI30" s="191"/>
      <c r="GJ30" s="191"/>
      <c r="GK30" s="191"/>
      <c r="GL30" s="191"/>
      <c r="GM30" s="191"/>
      <c r="GN30" s="191"/>
      <c r="GO30" s="191"/>
      <c r="GP30" s="191"/>
      <c r="GQ30" s="191"/>
      <c r="GR30" s="191"/>
      <c r="GS30" s="191"/>
      <c r="GT30" s="191"/>
      <c r="GU30" s="191"/>
      <c r="GV30" s="191"/>
      <c r="GW30" s="191"/>
      <c r="GX30" s="191"/>
      <c r="GY30" s="191"/>
      <c r="GZ30" s="191"/>
      <c r="HA30" s="191"/>
      <c r="HB30" s="191"/>
      <c r="HC30" s="191"/>
      <c r="HD30" s="191"/>
      <c r="HE30" s="191"/>
      <c r="HF30" s="191"/>
      <c r="HG30" s="191"/>
      <c r="HH30" s="191"/>
      <c r="HI30" s="191"/>
      <c r="HJ30" s="191"/>
      <c r="HK30" s="191"/>
      <c r="HL30" s="191"/>
      <c r="HM30" s="191"/>
      <c r="HN30" s="191"/>
      <c r="HO30" s="191"/>
      <c r="HP30" s="191"/>
      <c r="HQ30" s="191"/>
      <c r="HR30" s="191"/>
      <c r="HS30" s="191"/>
      <c r="HT30" s="191"/>
      <c r="HU30" s="191"/>
      <c r="HV30" s="191"/>
      <c r="HW30" s="191"/>
      <c r="HX30" s="191"/>
      <c r="HY30" s="191"/>
      <c r="HZ30" s="191"/>
      <c r="IA30" s="191"/>
      <c r="IB30" s="191"/>
      <c r="IC30" s="191"/>
      <c r="ID30" s="191"/>
      <c r="IE30" s="191"/>
      <c r="IF30" s="191"/>
      <c r="IG30" s="191"/>
      <c r="IH30" s="191"/>
      <c r="II30" s="191"/>
      <c r="IJ30" s="191"/>
      <c r="IK30" s="191"/>
      <c r="IL30" s="191"/>
      <c r="IM30" s="191"/>
      <c r="IN30" s="191"/>
      <c r="IO30" s="191"/>
      <c r="IP30" s="191"/>
      <c r="IQ30" s="191"/>
      <c r="IR30" s="191"/>
      <c r="IS30" s="191"/>
      <c r="IT30" s="191"/>
    </row>
    <row r="31" ht="19.5" customHeight="1" spans="1:254" x14ac:dyDescent="0.25">
      <c r="A31" s="177" t="s">
        <v>414</v>
      </c>
      <c r="B31" s="113" t="s">
        <v>415</v>
      </c>
      <c r="C31" s="163"/>
      <c r="D31" s="158">
        <v>30</v>
      </c>
      <c r="E31" s="163">
        <f>C31</f>
        <v>0</v>
      </c>
      <c r="F31" s="160">
        <f>F$7*AG31</f>
        <v>0</v>
      </c>
      <c r="G31" s="160">
        <f>G$7*AH31</f>
        <v>0</v>
      </c>
      <c r="H31" s="160">
        <f>H$7*AI31</f>
        <v>0</v>
      </c>
      <c r="I31" s="160">
        <f>I$7*AJ31</f>
        <v>0</v>
      </c>
      <c r="J31" s="160">
        <f>J$7*AK31</f>
        <v>0</v>
      </c>
      <c r="K31" s="161">
        <v>0</v>
      </c>
      <c r="L31" s="162">
        <v>0</v>
      </c>
      <c r="M31" s="163"/>
      <c r="N31" s="235"/>
      <c r="O31" s="163"/>
      <c r="P31" s="163"/>
      <c r="Q31" s="163"/>
      <c r="R31" s="163"/>
      <c r="S31" s="123">
        <v>0</v>
      </c>
      <c r="T31" s="163">
        <f>SUM(E31:R31)</f>
        <v>0</v>
      </c>
      <c r="U31" s="163">
        <f>IF(T31&lt;=0,0,IF(T31*1%&lt;=262680*8*1%,T31*1%,262680*8*1%))</f>
        <v>0</v>
      </c>
      <c r="V31" s="163">
        <f>IF(T31&lt;=0,0,IF(T31*1%&lt;=262680*8*1%,T31*1%,262680*8*1%))</f>
        <v>0</v>
      </c>
      <c r="W31" s="163">
        <f>T31-U31-V31</f>
        <v>0</v>
      </c>
      <c r="X31" s="163"/>
      <c r="Y31" s="167"/>
      <c r="Z31" s="163">
        <f>MAX(3000,0+MIN(MAX(0,W31-350000),50000)*5%+MIN(MAX(0,W31-400000),100000)*10%+MIN(MAX(0,W31-500000),100000)*15%+MAX(0,W31-600000)*20%-X31)</f>
        <v>3000</v>
      </c>
      <c r="AA31" s="167"/>
      <c r="AB31" s="163">
        <f>Y31+U31+V31+Z31+AA31</f>
        <v>3000</v>
      </c>
      <c r="AC31" s="167">
        <f>ROUND(FLOOR(T31-AB31,0.01),-2)</f>
        <v>-3000</v>
      </c>
      <c r="AD31" s="177" t="s">
        <v>200</v>
      </c>
      <c r="AE31" s="169"/>
      <c r="AF31" s="178"/>
      <c r="AG31" s="170">
        <v>0</v>
      </c>
      <c r="AH31" s="170">
        <v>0</v>
      </c>
      <c r="AI31" s="170">
        <v>0</v>
      </c>
      <c r="AJ31" s="170">
        <v>0</v>
      </c>
      <c r="AK31" s="170">
        <v>0</v>
      </c>
      <c r="AL31" s="163" t="s">
        <v>416</v>
      </c>
      <c r="AM31" s="163" t="s">
        <v>417</v>
      </c>
      <c r="AN31" s="171" t="s">
        <v>418</v>
      </c>
      <c r="AO31" s="233" t="s">
        <v>419</v>
      </c>
      <c r="AP31" s="234" t="s">
        <v>420</v>
      </c>
      <c r="AQ31" s="173">
        <v>43770</v>
      </c>
      <c r="AR31" s="172" t="s">
        <v>421</v>
      </c>
      <c r="AS31" s="177">
        <v>22</v>
      </c>
      <c r="AT31" s="110"/>
      <c r="AU31" s="110"/>
      <c r="AV31" s="110"/>
      <c r="AW31" s="110"/>
      <c r="AX31" s="110"/>
      <c r="AY31" s="110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  <c r="IE31" s="191"/>
      <c r="IF31" s="191"/>
      <c r="IG31" s="191"/>
      <c r="IH31" s="191"/>
      <c r="II31" s="191"/>
      <c r="IJ31" s="191"/>
      <c r="IK31" s="191"/>
      <c r="IL31" s="191"/>
      <c r="IM31" s="191"/>
      <c r="IN31" s="191"/>
      <c r="IO31" s="191"/>
      <c r="IP31" s="191"/>
      <c r="IQ31" s="191"/>
      <c r="IR31" s="191"/>
      <c r="IS31" s="191"/>
      <c r="IT31" s="110"/>
    </row>
    <row r="32" ht="19.5" customHeight="1" spans="1:254" x14ac:dyDescent="0.25">
      <c r="A32" s="177" t="s">
        <v>422</v>
      </c>
      <c r="B32" s="113" t="s">
        <v>423</v>
      </c>
      <c r="C32" s="163"/>
      <c r="D32" s="158">
        <v>30</v>
      </c>
      <c r="E32" s="163">
        <f>C32</f>
        <v>0</v>
      </c>
      <c r="F32" s="160">
        <f>F$7*AG32</f>
        <v>0</v>
      </c>
      <c r="G32" s="160">
        <f>G$7*AH32</f>
        <v>0</v>
      </c>
      <c r="H32" s="160">
        <f>H$7*AI32</f>
        <v>0</v>
      </c>
      <c r="I32" s="160">
        <f>I$7*AJ32</f>
        <v>0</v>
      </c>
      <c r="J32" s="160">
        <f>J$7*AK32</f>
        <v>0</v>
      </c>
      <c r="K32" s="161">
        <v>0</v>
      </c>
      <c r="L32" s="162">
        <v>0</v>
      </c>
      <c r="M32" s="163"/>
      <c r="N32" s="235"/>
      <c r="O32" s="163"/>
      <c r="P32" s="163"/>
      <c r="Q32" s="163"/>
      <c r="R32" s="163"/>
      <c r="S32" s="165">
        <v>2</v>
      </c>
      <c r="T32" s="163">
        <f>SUM(E32:R32)</f>
        <v>0</v>
      </c>
      <c r="U32" s="163">
        <f>IF(T32&lt;=0,0,IF(T32*1%&lt;=262680*8*1%,T32*1%,262680*8*1%))</f>
        <v>0</v>
      </c>
      <c r="V32" s="163">
        <f>IF(T32&lt;=0,0,IF(T32*1%&lt;=262680*8*1%,T32*1%,262680*8*1%))</f>
        <v>0</v>
      </c>
      <c r="W32" s="163">
        <f>T32-U32-V32</f>
        <v>0</v>
      </c>
      <c r="X32" s="163"/>
      <c r="Y32" s="167"/>
      <c r="Z32" s="163">
        <f>MAX(3000,0+MIN(MAX(0,W32-350000),50000)*5%+MIN(MAX(0,W32-400000),100000)*10%+MIN(MAX(0,W32-500000),100000)*15%+MAX(0,W32-600000)*20%-X32)</f>
        <v>3000</v>
      </c>
      <c r="AA32" s="167"/>
      <c r="AB32" s="163">
        <f>Y32+U32+V32+Z32+AA32</f>
        <v>3000</v>
      </c>
      <c r="AC32" s="167">
        <f>ROUND(FLOOR(T32-AB32,0.01),-2)</f>
        <v>-3000</v>
      </c>
      <c r="AD32" s="177" t="s">
        <v>200</v>
      </c>
      <c r="AE32" s="169"/>
      <c r="AF32" s="178"/>
      <c r="AG32" s="170">
        <v>0</v>
      </c>
      <c r="AH32" s="170">
        <v>0</v>
      </c>
      <c r="AI32" s="170">
        <v>0</v>
      </c>
      <c r="AJ32" s="170">
        <v>0</v>
      </c>
      <c r="AK32" s="170">
        <v>0</v>
      </c>
      <c r="AL32" s="163" t="s">
        <v>424</v>
      </c>
      <c r="AM32" s="163" t="s">
        <v>425</v>
      </c>
      <c r="AN32" s="171" t="s">
        <v>426</v>
      </c>
      <c r="AO32" s="233" t="s">
        <v>427</v>
      </c>
      <c r="AP32" s="234" t="s">
        <v>428</v>
      </c>
      <c r="AQ32" s="173">
        <v>43815</v>
      </c>
      <c r="AR32" s="172" t="s">
        <v>429</v>
      </c>
      <c r="AS32" s="177">
        <v>23</v>
      </c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110"/>
      <c r="BP32" s="110"/>
      <c r="BQ32" s="110"/>
      <c r="BR32" s="110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0"/>
      <c r="CF32" s="110"/>
      <c r="CG32" s="110"/>
      <c r="CH32" s="110"/>
      <c r="CI32" s="110"/>
      <c r="CJ32" s="110"/>
      <c r="CK32" s="110"/>
      <c r="CL32" s="110"/>
      <c r="CM32" s="110"/>
      <c r="CN32" s="110"/>
      <c r="CO32" s="110"/>
      <c r="CP32" s="110"/>
      <c r="CQ32" s="110"/>
      <c r="CR32" s="110"/>
      <c r="CS32" s="110"/>
      <c r="CT32" s="110"/>
      <c r="CU32" s="110"/>
      <c r="CV32" s="110"/>
      <c r="CW32" s="110"/>
      <c r="CX32" s="110"/>
      <c r="CY32" s="110"/>
      <c r="CZ32" s="110"/>
      <c r="DA32" s="110"/>
      <c r="DB32" s="110"/>
      <c r="DC32" s="110"/>
      <c r="DD32" s="110"/>
      <c r="DE32" s="110"/>
      <c r="DF32" s="110"/>
      <c r="DG32" s="110"/>
      <c r="DH32" s="110"/>
      <c r="DI32" s="110"/>
      <c r="DJ32" s="110"/>
      <c r="DK32" s="110"/>
      <c r="DL32" s="110"/>
      <c r="DM32" s="110"/>
      <c r="DN32" s="110"/>
      <c r="DO32" s="110"/>
      <c r="DP32" s="110"/>
      <c r="DQ32" s="110"/>
      <c r="DR32" s="110"/>
      <c r="DS32" s="110"/>
      <c r="DT32" s="110"/>
      <c r="DU32" s="110"/>
      <c r="DV32" s="110"/>
      <c r="DW32" s="110"/>
      <c r="DX32" s="110"/>
      <c r="DY32" s="110"/>
      <c r="DZ32" s="110"/>
      <c r="EA32" s="110"/>
      <c r="EB32" s="110"/>
      <c r="EC32" s="110"/>
      <c r="ED32" s="110"/>
      <c r="EE32" s="110"/>
      <c r="EF32" s="110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  <c r="GE32" s="110"/>
      <c r="GF32" s="110"/>
      <c r="GG32" s="110"/>
      <c r="GH32" s="110"/>
      <c r="GI32" s="110"/>
      <c r="GJ32" s="110"/>
      <c r="GK32" s="110"/>
      <c r="GL32" s="110"/>
      <c r="GM32" s="110"/>
      <c r="GN32" s="110"/>
      <c r="GO32" s="110"/>
      <c r="GP32" s="110"/>
      <c r="GQ32" s="110"/>
      <c r="GR32" s="110"/>
      <c r="GS32" s="110"/>
      <c r="GT32" s="110"/>
      <c r="GU32" s="110"/>
      <c r="GV32" s="110"/>
      <c r="GW32" s="110"/>
      <c r="GX32" s="110"/>
      <c r="GY32" s="110"/>
      <c r="GZ32" s="110"/>
      <c r="HA32" s="110"/>
      <c r="HB32" s="110"/>
      <c r="HC32" s="110"/>
      <c r="HD32" s="110"/>
      <c r="HE32" s="110"/>
      <c r="HF32" s="110"/>
      <c r="HG32" s="110"/>
      <c r="HH32" s="110"/>
      <c r="HI32" s="110"/>
      <c r="HJ32" s="110"/>
      <c r="HK32" s="110"/>
      <c r="HL32" s="110"/>
      <c r="HM32" s="110"/>
      <c r="HN32" s="110"/>
      <c r="HO32" s="110"/>
      <c r="HP32" s="110"/>
      <c r="HQ32" s="110"/>
      <c r="HR32" s="110"/>
      <c r="HS32" s="110"/>
      <c r="HT32" s="110"/>
      <c r="HU32" s="110"/>
      <c r="HV32" s="110"/>
      <c r="HW32" s="110"/>
      <c r="HX32" s="110"/>
      <c r="HY32" s="110"/>
      <c r="HZ32" s="110"/>
      <c r="IA32" s="110"/>
      <c r="IB32" s="110"/>
      <c r="IC32" s="110"/>
      <c r="ID32" s="110"/>
      <c r="IE32" s="110"/>
      <c r="IF32" s="110"/>
      <c r="IG32" s="110"/>
      <c r="IH32" s="110"/>
      <c r="II32" s="110"/>
      <c r="IJ32" s="110"/>
      <c r="IK32" s="110"/>
      <c r="IL32" s="110"/>
      <c r="IM32" s="110"/>
      <c r="IN32" s="110"/>
      <c r="IO32" s="110"/>
      <c r="IP32" s="110"/>
      <c r="IQ32" s="110"/>
      <c r="IR32" s="110"/>
      <c r="IS32" s="110"/>
      <c r="IT32" s="110"/>
    </row>
    <row r="33" ht="19.5" customHeight="1" spans="1:254" x14ac:dyDescent="0.25">
      <c r="A33" s="177" t="s">
        <v>430</v>
      </c>
      <c r="B33" s="113" t="s">
        <v>431</v>
      </c>
      <c r="C33" s="163"/>
      <c r="D33" s="158">
        <v>30</v>
      </c>
      <c r="E33" s="163">
        <f>C33</f>
        <v>0</v>
      </c>
      <c r="F33" s="160">
        <f>F$7*AG33</f>
        <v>0</v>
      </c>
      <c r="G33" s="160">
        <f>G$7*AH33</f>
        <v>0</v>
      </c>
      <c r="H33" s="160">
        <f>H$7*AI33</f>
        <v>0</v>
      </c>
      <c r="I33" s="160">
        <f>I$7*AJ33</f>
        <v>0</v>
      </c>
      <c r="J33" s="160">
        <f>J$7*AK33</f>
        <v>0</v>
      </c>
      <c r="K33" s="161">
        <v>0</v>
      </c>
      <c r="L33" s="162">
        <v>0</v>
      </c>
      <c r="M33" s="163"/>
      <c r="N33" s="163"/>
      <c r="O33" s="163"/>
      <c r="P33" s="163"/>
      <c r="Q33" s="163"/>
      <c r="R33" s="163"/>
      <c r="S33" s="165">
        <v>1</v>
      </c>
      <c r="T33" s="163">
        <f>SUM(E33:R33)</f>
        <v>0</v>
      </c>
      <c r="U33" s="163">
        <f>IF(T33&lt;=0,0,IF(T33*1%&lt;=262680*8*1%,T33*1%,262680*8*1%))</f>
        <v>0</v>
      </c>
      <c r="V33" s="163">
        <f>IF(T33&lt;=0,0,IF(T33*1%&lt;=262680*8*1%,T33*1%,262680*8*1%))</f>
        <v>0</v>
      </c>
      <c r="W33" s="163">
        <f>T33-U33-V33</f>
        <v>0</v>
      </c>
      <c r="X33" s="163"/>
      <c r="Y33" s="167"/>
      <c r="Z33" s="163">
        <f>MAX(3000,0+MIN(MAX(0,W33-350000),50000)*5%+MIN(MAX(0,W33-400000),100000)*10%+MIN(MAX(0,W33-500000),100000)*15%+MAX(0,W33-600000)*20%-X33)</f>
        <v>3000</v>
      </c>
      <c r="AA33" s="167"/>
      <c r="AB33" s="163">
        <f>Y33+U33+V33+Z33+AA33</f>
        <v>3000</v>
      </c>
      <c r="AC33" s="167">
        <f>ROUND(FLOOR(T33-AB33,0.01),-2)</f>
        <v>-3000</v>
      </c>
      <c r="AD33" s="177" t="s">
        <v>200</v>
      </c>
      <c r="AE33" s="169"/>
      <c r="AF33" s="178"/>
      <c r="AG33" s="170">
        <v>0</v>
      </c>
      <c r="AH33" s="170">
        <v>0</v>
      </c>
      <c r="AI33" s="170">
        <v>0</v>
      </c>
      <c r="AJ33" s="170">
        <v>0</v>
      </c>
      <c r="AK33" s="170">
        <v>0</v>
      </c>
      <c r="AL33" s="163" t="s">
        <v>432</v>
      </c>
      <c r="AM33" s="163" t="s">
        <v>433</v>
      </c>
      <c r="AN33" s="171" t="s">
        <v>434</v>
      </c>
      <c r="AO33" s="233" t="s">
        <v>435</v>
      </c>
      <c r="AP33" s="234" t="s">
        <v>436</v>
      </c>
      <c r="AQ33" s="173">
        <v>43815</v>
      </c>
      <c r="AR33" s="172" t="s">
        <v>437</v>
      </c>
      <c r="AS33" s="177">
        <v>24</v>
      </c>
      <c r="AT33" s="110"/>
      <c r="AU33" s="110"/>
      <c r="AV33" s="110"/>
      <c r="AW33" s="110"/>
      <c r="AX33" s="110"/>
      <c r="AY33" s="110"/>
      <c r="AZ33" s="110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110"/>
      <c r="BP33" s="110"/>
      <c r="BQ33" s="110"/>
      <c r="BR33" s="110"/>
      <c r="BS33" s="110"/>
      <c r="BT33" s="110"/>
      <c r="BU33" s="110"/>
      <c r="BV33" s="110"/>
      <c r="BW33" s="110"/>
      <c r="BX33" s="110"/>
      <c r="BY33" s="110"/>
      <c r="BZ33" s="110"/>
      <c r="CA33" s="110"/>
      <c r="CB33" s="110"/>
      <c r="CC33" s="110"/>
      <c r="CD33" s="110"/>
      <c r="CE33" s="110"/>
      <c r="CF33" s="110"/>
      <c r="CG33" s="110"/>
      <c r="CH33" s="110"/>
      <c r="CI33" s="110"/>
      <c r="CJ33" s="110"/>
      <c r="CK33" s="110"/>
      <c r="CL33" s="110"/>
      <c r="CM33" s="110"/>
      <c r="CN33" s="110"/>
      <c r="CO33" s="110"/>
      <c r="CP33" s="110"/>
      <c r="CQ33" s="110"/>
      <c r="CR33" s="110"/>
      <c r="CS33" s="110"/>
      <c r="CT33" s="110"/>
      <c r="CU33" s="110"/>
      <c r="CV33" s="110"/>
      <c r="CW33" s="110"/>
      <c r="CX33" s="110"/>
      <c r="CY33" s="110"/>
      <c r="CZ33" s="110"/>
      <c r="DA33" s="110"/>
      <c r="DB33" s="110"/>
      <c r="DC33" s="110"/>
      <c r="DD33" s="110"/>
      <c r="DE33" s="110"/>
      <c r="DF33" s="110"/>
      <c r="DG33" s="110"/>
      <c r="DH33" s="110"/>
      <c r="DI33" s="110"/>
      <c r="DJ33" s="110"/>
      <c r="DK33" s="110"/>
      <c r="DL33" s="110"/>
      <c r="DM33" s="110"/>
      <c r="DN33" s="110"/>
      <c r="DO33" s="110"/>
      <c r="DP33" s="110"/>
      <c r="DQ33" s="110"/>
      <c r="DR33" s="110"/>
      <c r="DS33" s="110"/>
      <c r="DT33" s="110"/>
      <c r="DU33" s="110"/>
      <c r="DV33" s="110"/>
      <c r="DW33" s="110"/>
      <c r="DX33" s="110"/>
      <c r="DY33" s="110"/>
      <c r="DZ33" s="110"/>
      <c r="EA33" s="110"/>
      <c r="EB33" s="110"/>
      <c r="EC33" s="110"/>
      <c r="ED33" s="110"/>
      <c r="EE33" s="110"/>
      <c r="EF33" s="110"/>
      <c r="EG33" s="110"/>
      <c r="EH33" s="110"/>
      <c r="EI33" s="110"/>
      <c r="EJ33" s="110"/>
      <c r="EK33" s="110"/>
      <c r="EL33" s="110"/>
      <c r="EM33" s="110"/>
      <c r="EN33" s="110"/>
      <c r="EO33" s="110"/>
      <c r="EP33" s="110"/>
      <c r="EQ33" s="110"/>
      <c r="ER33" s="110"/>
      <c r="ES33" s="110"/>
      <c r="ET33" s="110"/>
      <c r="EU33" s="110"/>
      <c r="EV33" s="110"/>
      <c r="EW33" s="110"/>
      <c r="EX33" s="110"/>
      <c r="EY33" s="110"/>
      <c r="EZ33" s="110"/>
      <c r="FA33" s="110"/>
      <c r="FB33" s="110"/>
      <c r="FC33" s="110"/>
      <c r="FD33" s="110"/>
      <c r="FE33" s="110"/>
      <c r="FF33" s="110"/>
      <c r="FG33" s="110"/>
      <c r="FH33" s="110"/>
      <c r="FI33" s="110"/>
      <c r="FJ33" s="110"/>
      <c r="FK33" s="110"/>
      <c r="FL33" s="110"/>
      <c r="FM33" s="110"/>
      <c r="FN33" s="110"/>
      <c r="FO33" s="110"/>
      <c r="FP33" s="110"/>
      <c r="FQ33" s="110"/>
      <c r="FR33" s="110"/>
      <c r="FS33" s="110"/>
      <c r="FT33" s="110"/>
      <c r="FU33" s="110"/>
      <c r="FV33" s="110"/>
      <c r="FW33" s="110"/>
      <c r="FX33" s="110"/>
      <c r="FY33" s="110"/>
      <c r="FZ33" s="110"/>
      <c r="GA33" s="110"/>
      <c r="GB33" s="110"/>
      <c r="GC33" s="110"/>
      <c r="GD33" s="110"/>
      <c r="GE33" s="110"/>
      <c r="GF33" s="110"/>
      <c r="GG33" s="110"/>
      <c r="GH33" s="110"/>
      <c r="GI33" s="110"/>
      <c r="GJ33" s="110"/>
      <c r="GK33" s="110"/>
      <c r="GL33" s="110"/>
      <c r="GM33" s="110"/>
      <c r="GN33" s="110"/>
      <c r="GO33" s="110"/>
      <c r="GP33" s="110"/>
      <c r="GQ33" s="110"/>
      <c r="GR33" s="110"/>
      <c r="GS33" s="110"/>
      <c r="GT33" s="110"/>
      <c r="GU33" s="110"/>
      <c r="GV33" s="110"/>
      <c r="GW33" s="110"/>
      <c r="GX33" s="110"/>
      <c r="GY33" s="110"/>
      <c r="GZ33" s="110"/>
      <c r="HA33" s="110"/>
      <c r="HB33" s="110"/>
      <c r="HC33" s="110"/>
      <c r="HD33" s="110"/>
      <c r="HE33" s="110"/>
      <c r="HF33" s="110"/>
      <c r="HG33" s="110"/>
      <c r="HH33" s="110"/>
      <c r="HI33" s="110"/>
      <c r="HJ33" s="110"/>
      <c r="HK33" s="110"/>
      <c r="HL33" s="110"/>
      <c r="HM33" s="110"/>
      <c r="HN33" s="110"/>
      <c r="HO33" s="110"/>
      <c r="HP33" s="110"/>
      <c r="HQ33" s="110"/>
      <c r="HR33" s="110"/>
      <c r="HS33" s="110"/>
      <c r="HT33" s="110"/>
      <c r="HU33" s="110"/>
      <c r="HV33" s="110"/>
      <c r="HW33" s="110"/>
      <c r="HX33" s="110"/>
      <c r="HY33" s="110"/>
      <c r="HZ33" s="110"/>
      <c r="IA33" s="110"/>
      <c r="IB33" s="110"/>
      <c r="IC33" s="110"/>
      <c r="ID33" s="110"/>
      <c r="IE33" s="110"/>
      <c r="IF33" s="110"/>
      <c r="IG33" s="110"/>
      <c r="IH33" s="110"/>
      <c r="II33" s="110"/>
      <c r="IJ33" s="110"/>
      <c r="IK33" s="110"/>
      <c r="IL33" s="110"/>
      <c r="IM33" s="110"/>
      <c r="IN33" s="110"/>
      <c r="IO33" s="110"/>
      <c r="IP33" s="110"/>
      <c r="IQ33" s="110"/>
      <c r="IR33" s="110"/>
      <c r="IS33" s="110"/>
      <c r="IT33" s="110"/>
    </row>
    <row r="34" ht="19.5" customHeight="1" spans="1:254" x14ac:dyDescent="0.25">
      <c r="A34" s="177" t="s">
        <v>438</v>
      </c>
      <c r="B34" s="113" t="s">
        <v>439</v>
      </c>
      <c r="C34" s="163"/>
      <c r="D34" s="158">
        <v>30</v>
      </c>
      <c r="E34" s="163">
        <f>C34</f>
        <v>0</v>
      </c>
      <c r="F34" s="160">
        <f>F$7*AG34</f>
        <v>0</v>
      </c>
      <c r="G34" s="160">
        <f>G$7*AH34</f>
        <v>0</v>
      </c>
      <c r="H34" s="160">
        <f>H$7*AI34</f>
        <v>0</v>
      </c>
      <c r="I34" s="160">
        <f>I$7*AJ34</f>
        <v>0</v>
      </c>
      <c r="J34" s="160">
        <f>J$7*AK34</f>
        <v>0</v>
      </c>
      <c r="K34" s="161">
        <v>0</v>
      </c>
      <c r="L34" s="162">
        <v>0</v>
      </c>
      <c r="M34" s="163"/>
      <c r="N34" s="163"/>
      <c r="O34" s="163"/>
      <c r="P34" s="163"/>
      <c r="Q34" s="163"/>
      <c r="R34" s="163"/>
      <c r="S34" s="123">
        <v>0</v>
      </c>
      <c r="T34" s="163">
        <f>SUM(E34:R34)</f>
        <v>0</v>
      </c>
      <c r="U34" s="163">
        <f>IF(T34&lt;=0,0,IF(T34*1%&lt;=262680*8*1%,T34*1%,262680*8*1%))</f>
        <v>0</v>
      </c>
      <c r="V34" s="163">
        <f>IF(T34&lt;=0,0,IF(T34*1%&lt;=262680*8*1%,T34*1%,262680*8*1%))</f>
        <v>0</v>
      </c>
      <c r="W34" s="163">
        <f>T34-U34-V34</f>
        <v>0</v>
      </c>
      <c r="X34" s="163"/>
      <c r="Y34" s="167"/>
      <c r="Z34" s="163">
        <f>MAX(3000,0+MIN(MAX(0,W34-350000),50000)*5%+MIN(MAX(0,W34-400000),100000)*10%+MIN(MAX(0,W34-500000),100000)*15%+MAX(0,W34-600000)*20%-X34)</f>
        <v>3000</v>
      </c>
      <c r="AA34" s="167"/>
      <c r="AB34" s="163">
        <f>Y34+U34+V34+Z34+AA34</f>
        <v>3000</v>
      </c>
      <c r="AC34" s="167">
        <f>ROUND(FLOOR(T34-AB34,0.01),-2)</f>
        <v>-3000</v>
      </c>
      <c r="AD34" s="177" t="s">
        <v>200</v>
      </c>
      <c r="AE34" s="169"/>
      <c r="AF34" s="178"/>
      <c r="AG34" s="170">
        <v>0</v>
      </c>
      <c r="AH34" s="170">
        <v>0</v>
      </c>
      <c r="AI34" s="170">
        <v>0</v>
      </c>
      <c r="AJ34" s="170">
        <v>0</v>
      </c>
      <c r="AK34" s="170">
        <v>0</v>
      </c>
      <c r="AL34" s="163" t="s">
        <v>440</v>
      </c>
      <c r="AM34" s="163" t="s">
        <v>441</v>
      </c>
      <c r="AN34" s="171" t="s">
        <v>442</v>
      </c>
      <c r="AO34" s="233" t="s">
        <v>443</v>
      </c>
      <c r="AP34" s="234" t="s">
        <v>444</v>
      </c>
      <c r="AQ34" s="173">
        <v>43815</v>
      </c>
      <c r="AR34" s="172" t="s">
        <v>445</v>
      </c>
      <c r="AS34" s="177">
        <v>25</v>
      </c>
      <c r="AT34" s="110"/>
      <c r="AU34" s="110"/>
      <c r="AV34" s="110"/>
      <c r="AW34" s="110"/>
      <c r="AX34" s="110"/>
      <c r="AY34" s="110"/>
      <c r="AZ34" s="110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110"/>
      <c r="BP34" s="110"/>
      <c r="BQ34" s="110"/>
      <c r="BR34" s="110"/>
      <c r="BS34" s="110"/>
      <c r="BT34" s="110"/>
      <c r="BU34" s="110"/>
      <c r="BV34" s="110"/>
      <c r="BW34" s="110"/>
      <c r="BX34" s="110"/>
      <c r="BY34" s="110"/>
      <c r="BZ34" s="110"/>
      <c r="CA34" s="110"/>
      <c r="CB34" s="110"/>
      <c r="CC34" s="110"/>
      <c r="CD34" s="110"/>
      <c r="CE34" s="110"/>
      <c r="CF34" s="110"/>
      <c r="CG34" s="110"/>
      <c r="CH34" s="110"/>
      <c r="CI34" s="110"/>
      <c r="CJ34" s="110"/>
      <c r="CK34" s="110"/>
      <c r="CL34" s="110"/>
      <c r="CM34" s="110"/>
      <c r="CN34" s="110"/>
      <c r="CO34" s="110"/>
      <c r="CP34" s="110"/>
      <c r="CQ34" s="110"/>
      <c r="CR34" s="110"/>
      <c r="CS34" s="110"/>
      <c r="CT34" s="110"/>
      <c r="CU34" s="110"/>
      <c r="CV34" s="110"/>
      <c r="CW34" s="110"/>
      <c r="CX34" s="110"/>
      <c r="CY34" s="110"/>
      <c r="CZ34" s="110"/>
      <c r="DA34" s="110"/>
      <c r="DB34" s="110"/>
      <c r="DC34" s="110"/>
      <c r="DD34" s="110"/>
      <c r="DE34" s="110"/>
      <c r="DF34" s="110"/>
      <c r="DG34" s="110"/>
      <c r="DH34" s="110"/>
      <c r="DI34" s="110"/>
      <c r="DJ34" s="110"/>
      <c r="DK34" s="110"/>
      <c r="DL34" s="110"/>
      <c r="DM34" s="110"/>
      <c r="DN34" s="110"/>
      <c r="DO34" s="110"/>
      <c r="DP34" s="110"/>
      <c r="DQ34" s="110"/>
      <c r="DR34" s="110"/>
      <c r="DS34" s="110"/>
      <c r="DT34" s="110"/>
      <c r="DU34" s="110"/>
      <c r="DV34" s="110"/>
      <c r="DW34" s="110"/>
      <c r="DX34" s="110"/>
      <c r="DY34" s="110"/>
      <c r="DZ34" s="110"/>
      <c r="EA34" s="110"/>
      <c r="EB34" s="110"/>
      <c r="EC34" s="110"/>
      <c r="ED34" s="110"/>
      <c r="EE34" s="110"/>
      <c r="EF34" s="110"/>
      <c r="EG34" s="110"/>
      <c r="EH34" s="110"/>
      <c r="EI34" s="110"/>
      <c r="EJ34" s="110"/>
      <c r="EK34" s="110"/>
      <c r="EL34" s="110"/>
      <c r="EM34" s="110"/>
      <c r="EN34" s="110"/>
      <c r="EO34" s="110"/>
      <c r="EP34" s="110"/>
      <c r="EQ34" s="110"/>
      <c r="ER34" s="110"/>
      <c r="ES34" s="110"/>
      <c r="ET34" s="110"/>
      <c r="EU34" s="110"/>
      <c r="EV34" s="110"/>
      <c r="EW34" s="110"/>
      <c r="EX34" s="110"/>
      <c r="EY34" s="110"/>
      <c r="EZ34" s="110"/>
      <c r="FA34" s="110"/>
      <c r="FB34" s="110"/>
      <c r="FC34" s="110"/>
      <c r="FD34" s="110"/>
      <c r="FE34" s="110"/>
      <c r="FF34" s="110"/>
      <c r="FG34" s="110"/>
      <c r="FH34" s="110"/>
      <c r="FI34" s="110"/>
      <c r="FJ34" s="110"/>
      <c r="FK34" s="110"/>
      <c r="FL34" s="110"/>
      <c r="FM34" s="110"/>
      <c r="FN34" s="110"/>
      <c r="FO34" s="110"/>
      <c r="FP34" s="110"/>
      <c r="FQ34" s="110"/>
      <c r="FR34" s="110"/>
      <c r="FS34" s="110"/>
      <c r="FT34" s="110"/>
      <c r="FU34" s="110"/>
      <c r="FV34" s="110"/>
      <c r="FW34" s="110"/>
      <c r="FX34" s="110"/>
      <c r="FY34" s="110"/>
      <c r="FZ34" s="110"/>
      <c r="GA34" s="110"/>
      <c r="GB34" s="110"/>
      <c r="GC34" s="110"/>
      <c r="GD34" s="110"/>
      <c r="GE34" s="110"/>
      <c r="GF34" s="110"/>
      <c r="GG34" s="110"/>
      <c r="GH34" s="110"/>
      <c r="GI34" s="110"/>
      <c r="GJ34" s="110"/>
      <c r="GK34" s="110"/>
      <c r="GL34" s="110"/>
      <c r="GM34" s="110"/>
      <c r="GN34" s="110"/>
      <c r="GO34" s="110"/>
      <c r="GP34" s="110"/>
      <c r="GQ34" s="110"/>
      <c r="GR34" s="110"/>
      <c r="GS34" s="110"/>
      <c r="GT34" s="110"/>
      <c r="GU34" s="110"/>
      <c r="GV34" s="110"/>
      <c r="GW34" s="110"/>
      <c r="GX34" s="110"/>
      <c r="GY34" s="110"/>
      <c r="GZ34" s="110"/>
      <c r="HA34" s="110"/>
      <c r="HB34" s="110"/>
      <c r="HC34" s="110"/>
      <c r="HD34" s="110"/>
      <c r="HE34" s="110"/>
      <c r="HF34" s="110"/>
      <c r="HG34" s="110"/>
      <c r="HH34" s="110"/>
      <c r="HI34" s="110"/>
      <c r="HJ34" s="110"/>
      <c r="HK34" s="110"/>
      <c r="HL34" s="110"/>
      <c r="HM34" s="110"/>
      <c r="HN34" s="110"/>
      <c r="HO34" s="110"/>
      <c r="HP34" s="110"/>
      <c r="HQ34" s="110"/>
      <c r="HR34" s="110"/>
      <c r="HS34" s="110"/>
      <c r="HT34" s="110"/>
      <c r="HU34" s="110"/>
      <c r="HV34" s="110"/>
      <c r="HW34" s="110"/>
      <c r="HX34" s="110"/>
      <c r="HY34" s="110"/>
      <c r="HZ34" s="110"/>
      <c r="IA34" s="110"/>
      <c r="IB34" s="110"/>
      <c r="IC34" s="110"/>
      <c r="ID34" s="110"/>
      <c r="IE34" s="110"/>
      <c r="IF34" s="110"/>
      <c r="IG34" s="110"/>
      <c r="IH34" s="110"/>
      <c r="II34" s="110"/>
      <c r="IJ34" s="110"/>
      <c r="IK34" s="110"/>
      <c r="IL34" s="110"/>
      <c r="IM34" s="110"/>
      <c r="IN34" s="110"/>
      <c r="IO34" s="110"/>
      <c r="IP34" s="110"/>
      <c r="IQ34" s="110"/>
      <c r="IR34" s="110"/>
      <c r="IS34" s="110"/>
      <c r="IT34" s="110"/>
    </row>
    <row r="35" ht="19.5" customHeight="1" spans="1:254" x14ac:dyDescent="0.25">
      <c r="A35" s="177" t="s">
        <v>446</v>
      </c>
      <c r="B35" s="113" t="s">
        <v>447</v>
      </c>
      <c r="C35" s="163"/>
      <c r="D35" s="158">
        <v>30</v>
      </c>
      <c r="E35" s="163">
        <f>C35</f>
        <v>0</v>
      </c>
      <c r="F35" s="160">
        <f>F$7*AG35</f>
        <v>0</v>
      </c>
      <c r="G35" s="160">
        <f>G$7*AH35</f>
        <v>0</v>
      </c>
      <c r="H35" s="160">
        <f>H$7*AI35</f>
        <v>0</v>
      </c>
      <c r="I35" s="160">
        <f>I$7*AJ35</f>
        <v>0</v>
      </c>
      <c r="J35" s="160">
        <f>J$7*AK35</f>
        <v>0</v>
      </c>
      <c r="K35" s="161">
        <v>0</v>
      </c>
      <c r="L35" s="162">
        <v>0</v>
      </c>
      <c r="M35" s="163"/>
      <c r="N35" s="163"/>
      <c r="O35" s="163"/>
      <c r="P35" s="163"/>
      <c r="Q35" s="163"/>
      <c r="R35" s="163"/>
      <c r="S35" s="123">
        <v>0</v>
      </c>
      <c r="T35" s="163">
        <f>SUM(E35:R35)</f>
        <v>0</v>
      </c>
      <c r="U35" s="163">
        <f>IF(T35&lt;=0,0,IF(T35*1%&lt;=262680*8*1%,T35*1%,262680*8*1%))</f>
        <v>0</v>
      </c>
      <c r="V35" s="163">
        <f>IF(T35&lt;=0,0,IF(T35*1%&lt;=262680*8*1%,T35*1%,262680*8*1%))</f>
        <v>0</v>
      </c>
      <c r="W35" s="163">
        <f>T35-U35-V35</f>
        <v>0</v>
      </c>
      <c r="X35" s="163"/>
      <c r="Y35" s="167"/>
      <c r="Z35" s="163">
        <f>MAX(3000,0+MIN(MAX(0,W35-350000),50000)*5%+MIN(MAX(0,W35-400000),100000)*10%+MIN(MAX(0,W35-500000),100000)*15%+MAX(0,W35-600000)*20%-X35)</f>
        <v>3000</v>
      </c>
      <c r="AA35" s="167"/>
      <c r="AB35" s="163">
        <f>Y35+U35+V35+Z35+AA35</f>
        <v>3000</v>
      </c>
      <c r="AC35" s="167">
        <f>ROUND(FLOOR(T35-AB35,0.01),-2)</f>
        <v>-3000</v>
      </c>
      <c r="AD35" s="177" t="s">
        <v>200</v>
      </c>
      <c r="AE35" s="169"/>
      <c r="AF35" s="178"/>
      <c r="AG35" s="170">
        <v>0</v>
      </c>
      <c r="AH35" s="170">
        <v>0</v>
      </c>
      <c r="AI35" s="170">
        <v>0</v>
      </c>
      <c r="AJ35" s="170">
        <v>0</v>
      </c>
      <c r="AK35" s="170">
        <v>0</v>
      </c>
      <c r="AL35" s="163" t="s">
        <v>448</v>
      </c>
      <c r="AM35" s="163" t="s">
        <v>449</v>
      </c>
      <c r="AN35" s="171" t="s">
        <v>450</v>
      </c>
      <c r="AO35" s="233" t="s">
        <v>451</v>
      </c>
      <c r="AP35" s="234" t="s">
        <v>452</v>
      </c>
      <c r="AQ35" s="173">
        <v>43815</v>
      </c>
      <c r="AR35" s="172" t="s">
        <v>453</v>
      </c>
      <c r="AS35" s="177">
        <v>26</v>
      </c>
      <c r="AT35" s="110"/>
      <c r="AU35" s="110"/>
      <c r="AV35" s="110"/>
      <c r="AW35" s="110"/>
      <c r="AX35" s="110"/>
      <c r="AY35" s="110"/>
      <c r="AZ35" s="110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110"/>
      <c r="BP35" s="110"/>
      <c r="BQ35" s="110"/>
      <c r="BR35" s="110"/>
      <c r="BS35" s="110"/>
      <c r="BT35" s="110"/>
      <c r="BU35" s="110"/>
      <c r="BV35" s="110"/>
      <c r="BW35" s="110"/>
      <c r="BX35" s="110"/>
      <c r="BY35" s="110"/>
      <c r="BZ35" s="110"/>
      <c r="CA35" s="110"/>
      <c r="CB35" s="110"/>
      <c r="CC35" s="110"/>
      <c r="CD35" s="110"/>
      <c r="CE35" s="110"/>
      <c r="CF35" s="110"/>
      <c r="CG35" s="110"/>
      <c r="CH35" s="110"/>
      <c r="CI35" s="110"/>
      <c r="CJ35" s="110"/>
      <c r="CK35" s="110"/>
      <c r="CL35" s="110"/>
      <c r="CM35" s="110"/>
      <c r="CN35" s="110"/>
      <c r="CO35" s="110"/>
      <c r="CP35" s="110"/>
      <c r="CQ35" s="110"/>
      <c r="CR35" s="110"/>
      <c r="CS35" s="110"/>
      <c r="CT35" s="110"/>
      <c r="CU35" s="110"/>
      <c r="CV35" s="110"/>
      <c r="CW35" s="110"/>
      <c r="CX35" s="110"/>
      <c r="CY35" s="110"/>
      <c r="CZ35" s="110"/>
      <c r="DA35" s="110"/>
      <c r="DB35" s="110"/>
      <c r="DC35" s="110"/>
      <c r="DD35" s="110"/>
      <c r="DE35" s="110"/>
      <c r="DF35" s="110"/>
      <c r="DG35" s="110"/>
      <c r="DH35" s="110"/>
      <c r="DI35" s="110"/>
      <c r="DJ35" s="110"/>
      <c r="DK35" s="110"/>
      <c r="DL35" s="110"/>
      <c r="DM35" s="110"/>
      <c r="DN35" s="110"/>
      <c r="DO35" s="110"/>
      <c r="DP35" s="110"/>
      <c r="DQ35" s="110"/>
      <c r="DR35" s="110"/>
      <c r="DS35" s="110"/>
      <c r="DT35" s="110"/>
      <c r="DU35" s="110"/>
      <c r="DV35" s="110"/>
      <c r="DW35" s="110"/>
      <c r="DX35" s="110"/>
      <c r="DY35" s="110"/>
      <c r="DZ35" s="110"/>
      <c r="EA35" s="110"/>
      <c r="EB35" s="110"/>
      <c r="EC35" s="110"/>
      <c r="ED35" s="110"/>
      <c r="EE35" s="110"/>
      <c r="EF35" s="110"/>
      <c r="EG35" s="110"/>
      <c r="EH35" s="110"/>
      <c r="EI35" s="110"/>
      <c r="EJ35" s="110"/>
      <c r="EK35" s="110"/>
      <c r="EL35" s="110"/>
      <c r="EM35" s="110"/>
      <c r="EN35" s="110"/>
      <c r="EO35" s="110"/>
      <c r="EP35" s="110"/>
      <c r="EQ35" s="110"/>
      <c r="ER35" s="110"/>
      <c r="ES35" s="110"/>
      <c r="ET35" s="110"/>
      <c r="EU35" s="110"/>
      <c r="EV35" s="110"/>
      <c r="EW35" s="110"/>
      <c r="EX35" s="110"/>
      <c r="EY35" s="110"/>
      <c r="EZ35" s="110"/>
      <c r="FA35" s="110"/>
      <c r="FB35" s="110"/>
      <c r="FC35" s="110"/>
      <c r="FD35" s="110"/>
      <c r="FE35" s="110"/>
      <c r="FF35" s="110"/>
      <c r="FG35" s="110"/>
      <c r="FH35" s="110"/>
      <c r="FI35" s="110"/>
      <c r="FJ35" s="110"/>
      <c r="FK35" s="110"/>
      <c r="FL35" s="110"/>
      <c r="FM35" s="110"/>
      <c r="FN35" s="110"/>
      <c r="FO35" s="110"/>
      <c r="FP35" s="110"/>
      <c r="FQ35" s="110"/>
      <c r="FR35" s="110"/>
      <c r="FS35" s="110"/>
      <c r="FT35" s="110"/>
      <c r="FU35" s="110"/>
      <c r="FV35" s="110"/>
      <c r="FW35" s="110"/>
      <c r="FX35" s="110"/>
      <c r="FY35" s="110"/>
      <c r="FZ35" s="110"/>
      <c r="GA35" s="110"/>
      <c r="GB35" s="110"/>
      <c r="GC35" s="110"/>
      <c r="GD35" s="110"/>
      <c r="GE35" s="110"/>
      <c r="GF35" s="110"/>
      <c r="GG35" s="110"/>
      <c r="GH35" s="110"/>
      <c r="GI35" s="110"/>
      <c r="GJ35" s="110"/>
      <c r="GK35" s="110"/>
      <c r="GL35" s="110"/>
      <c r="GM35" s="110"/>
      <c r="GN35" s="110"/>
      <c r="GO35" s="110"/>
      <c r="GP35" s="110"/>
      <c r="GQ35" s="110"/>
      <c r="GR35" s="110"/>
      <c r="GS35" s="110"/>
      <c r="GT35" s="110"/>
      <c r="GU35" s="110"/>
      <c r="GV35" s="110"/>
      <c r="GW35" s="110"/>
      <c r="GX35" s="110"/>
      <c r="GY35" s="110"/>
      <c r="GZ35" s="110"/>
      <c r="HA35" s="110"/>
      <c r="HB35" s="110"/>
      <c r="HC35" s="110"/>
      <c r="HD35" s="110"/>
      <c r="HE35" s="110"/>
      <c r="HF35" s="110"/>
      <c r="HG35" s="110"/>
      <c r="HH35" s="110"/>
      <c r="HI35" s="110"/>
      <c r="HJ35" s="110"/>
      <c r="HK35" s="110"/>
      <c r="HL35" s="110"/>
      <c r="HM35" s="110"/>
      <c r="HN35" s="110"/>
      <c r="HO35" s="110"/>
      <c r="HP35" s="110"/>
      <c r="HQ35" s="110"/>
      <c r="HR35" s="110"/>
      <c r="HS35" s="110"/>
      <c r="HT35" s="110"/>
      <c r="HU35" s="110"/>
      <c r="HV35" s="110"/>
      <c r="HW35" s="110"/>
      <c r="HX35" s="110"/>
      <c r="HY35" s="110"/>
      <c r="HZ35" s="110"/>
      <c r="IA35" s="110"/>
      <c r="IB35" s="110"/>
      <c r="IC35" s="110"/>
      <c r="ID35" s="110"/>
      <c r="IE35" s="110"/>
      <c r="IF35" s="110"/>
      <c r="IG35" s="110"/>
      <c r="IH35" s="110"/>
      <c r="II35" s="110"/>
      <c r="IJ35" s="110"/>
      <c r="IK35" s="110"/>
      <c r="IL35" s="110"/>
      <c r="IM35" s="110"/>
      <c r="IN35" s="110"/>
      <c r="IO35" s="110"/>
      <c r="IP35" s="110"/>
      <c r="IQ35" s="110"/>
      <c r="IR35" s="110"/>
      <c r="IS35" s="110"/>
      <c r="IT35" s="110"/>
    </row>
    <row r="36" ht="19.5" customHeight="1" spans="1:254" x14ac:dyDescent="0.25">
      <c r="A36" s="156" t="s">
        <v>454</v>
      </c>
      <c r="B36" s="113" t="s">
        <v>455</v>
      </c>
      <c r="C36" s="163"/>
      <c r="D36" s="158">
        <v>30</v>
      </c>
      <c r="E36" s="163">
        <f>C36</f>
        <v>0</v>
      </c>
      <c r="F36" s="160">
        <f>F$7*AG36</f>
        <v>0</v>
      </c>
      <c r="G36" s="160">
        <f>G$7*AH36</f>
        <v>0</v>
      </c>
      <c r="H36" s="160">
        <f>H$7*AI36</f>
        <v>0</v>
      </c>
      <c r="I36" s="160">
        <f>I$7*AJ36</f>
        <v>0</v>
      </c>
      <c r="J36" s="160">
        <f>J$7*AK36</f>
        <v>0</v>
      </c>
      <c r="K36" s="161">
        <v>0</v>
      </c>
      <c r="L36" s="162">
        <v>0</v>
      </c>
      <c r="M36" s="163"/>
      <c r="N36" s="163"/>
      <c r="O36" s="163"/>
      <c r="P36" s="163"/>
      <c r="Q36" s="163"/>
      <c r="R36" s="163"/>
      <c r="S36" s="123">
        <v>0</v>
      </c>
      <c r="T36" s="163">
        <f>SUM(E36:R36)</f>
        <v>0</v>
      </c>
      <c r="U36" s="163">
        <f>IF(T36&lt;=0,0,IF(T36*1%&lt;=262680*8*1%,T36*1%,262680*8*1%))</f>
        <v>0</v>
      </c>
      <c r="V36" s="163">
        <f>IF(T36&lt;=0,0,IF(T36*1%&lt;=262680*8*1%,T36*1%,262680*8*1%))</f>
        <v>0</v>
      </c>
      <c r="W36" s="163">
        <f>T36-U36-V36</f>
        <v>0</v>
      </c>
      <c r="X36" s="163"/>
      <c r="Y36" s="167"/>
      <c r="Z36" s="163">
        <f>MAX(3000,0+MIN(MAX(0,W36-350000),50000)*5%+MIN(MAX(0,W36-400000),100000)*10%+MIN(MAX(0,W36-500000),100000)*15%+MAX(0,W36-600000)*20%-X36)</f>
        <v>3000</v>
      </c>
      <c r="AA36" s="167"/>
      <c r="AB36" s="163">
        <f>Y36+U36+V36+Z36+AA36</f>
        <v>3000</v>
      </c>
      <c r="AC36" s="167">
        <f>ROUND(FLOOR(T36-AB36,0.01),-2)</f>
        <v>-3000</v>
      </c>
      <c r="AD36" s="177" t="s">
        <v>200</v>
      </c>
      <c r="AE36" s="169"/>
      <c r="AF36" s="178"/>
      <c r="AG36" s="170">
        <v>0</v>
      </c>
      <c r="AH36" s="170">
        <v>0</v>
      </c>
      <c r="AI36" s="170">
        <v>0</v>
      </c>
      <c r="AJ36" s="170">
        <v>0</v>
      </c>
      <c r="AK36" s="170">
        <v>0</v>
      </c>
      <c r="AL36" s="163" t="s">
        <v>456</v>
      </c>
      <c r="AM36" s="163" t="s">
        <v>457</v>
      </c>
      <c r="AN36" s="171" t="s">
        <v>458</v>
      </c>
      <c r="AO36" s="233" t="s">
        <v>459</v>
      </c>
      <c r="AP36" s="234" t="s">
        <v>460</v>
      </c>
      <c r="AQ36" s="173">
        <v>43815</v>
      </c>
      <c r="AR36" s="172" t="s">
        <v>461</v>
      </c>
      <c r="AS36" s="177">
        <v>27</v>
      </c>
      <c r="AT36" s="110"/>
      <c r="AU36" s="110"/>
      <c r="AV36" s="110"/>
      <c r="AW36" s="110"/>
      <c r="AX36" s="110"/>
      <c r="AY36" s="110"/>
      <c r="AZ36" s="110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110"/>
      <c r="BP36" s="110"/>
      <c r="BQ36" s="110"/>
      <c r="BR36" s="110"/>
      <c r="BS36" s="110"/>
      <c r="BT36" s="110"/>
      <c r="BU36" s="110"/>
      <c r="BV36" s="110"/>
      <c r="BW36" s="110"/>
      <c r="BX36" s="110"/>
      <c r="BY36" s="110"/>
      <c r="BZ36" s="110"/>
      <c r="CA36" s="110"/>
      <c r="CB36" s="110"/>
      <c r="CC36" s="110"/>
      <c r="CD36" s="110"/>
      <c r="CE36" s="110"/>
      <c r="CF36" s="110"/>
      <c r="CG36" s="110"/>
      <c r="CH36" s="110"/>
      <c r="CI36" s="110"/>
      <c r="CJ36" s="110"/>
      <c r="CK36" s="110"/>
      <c r="CL36" s="110"/>
      <c r="CM36" s="110"/>
      <c r="CN36" s="110"/>
      <c r="CO36" s="110"/>
      <c r="CP36" s="110"/>
      <c r="CQ36" s="110"/>
      <c r="CR36" s="110"/>
      <c r="CS36" s="110"/>
      <c r="CT36" s="110"/>
      <c r="CU36" s="110"/>
      <c r="CV36" s="110"/>
      <c r="CW36" s="110"/>
      <c r="CX36" s="110"/>
      <c r="CY36" s="110"/>
      <c r="CZ36" s="110"/>
      <c r="DA36" s="110"/>
      <c r="DB36" s="110"/>
      <c r="DC36" s="110"/>
      <c r="DD36" s="110"/>
      <c r="DE36" s="110"/>
      <c r="DF36" s="110"/>
      <c r="DG36" s="110"/>
      <c r="DH36" s="110"/>
      <c r="DI36" s="110"/>
      <c r="DJ36" s="110"/>
      <c r="DK36" s="110"/>
      <c r="DL36" s="110"/>
      <c r="DM36" s="110"/>
      <c r="DN36" s="110"/>
      <c r="DO36" s="110"/>
      <c r="DP36" s="110"/>
      <c r="DQ36" s="110"/>
      <c r="DR36" s="110"/>
      <c r="DS36" s="110"/>
      <c r="DT36" s="110"/>
      <c r="DU36" s="110"/>
      <c r="DV36" s="110"/>
      <c r="DW36" s="110"/>
      <c r="DX36" s="110"/>
      <c r="DY36" s="110"/>
      <c r="DZ36" s="110"/>
      <c r="EA36" s="110"/>
      <c r="EB36" s="110"/>
      <c r="EC36" s="110"/>
      <c r="ED36" s="110"/>
      <c r="EE36" s="110"/>
      <c r="EF36" s="110"/>
      <c r="EG36" s="110"/>
      <c r="EH36" s="110"/>
      <c r="EI36" s="110"/>
      <c r="EJ36" s="110"/>
      <c r="EK36" s="110"/>
      <c r="EL36" s="110"/>
      <c r="EM36" s="110"/>
      <c r="EN36" s="110"/>
      <c r="EO36" s="110"/>
      <c r="EP36" s="110"/>
      <c r="EQ36" s="110"/>
      <c r="ER36" s="110"/>
      <c r="ES36" s="110"/>
      <c r="ET36" s="110"/>
      <c r="EU36" s="110"/>
      <c r="EV36" s="110"/>
      <c r="EW36" s="110"/>
      <c r="EX36" s="110"/>
      <c r="EY36" s="110"/>
      <c r="EZ36" s="110"/>
      <c r="FA36" s="110"/>
      <c r="FB36" s="110"/>
      <c r="FC36" s="110"/>
      <c r="FD36" s="110"/>
      <c r="FE36" s="110"/>
      <c r="FF36" s="110"/>
      <c r="FG36" s="110"/>
      <c r="FH36" s="110"/>
      <c r="FI36" s="110"/>
      <c r="FJ36" s="110"/>
      <c r="FK36" s="110"/>
      <c r="FL36" s="110"/>
      <c r="FM36" s="110"/>
      <c r="FN36" s="110"/>
      <c r="FO36" s="110"/>
      <c r="FP36" s="110"/>
      <c r="FQ36" s="110"/>
      <c r="FR36" s="110"/>
      <c r="FS36" s="110"/>
      <c r="FT36" s="110"/>
      <c r="FU36" s="110"/>
      <c r="FV36" s="110"/>
      <c r="FW36" s="110"/>
      <c r="FX36" s="110"/>
      <c r="FY36" s="110"/>
      <c r="FZ36" s="110"/>
      <c r="GA36" s="110"/>
      <c r="GB36" s="110"/>
      <c r="GC36" s="110"/>
      <c r="GD36" s="110"/>
      <c r="GE36" s="110"/>
      <c r="GF36" s="110"/>
      <c r="GG36" s="110"/>
      <c r="GH36" s="110"/>
      <c r="GI36" s="110"/>
      <c r="GJ36" s="110"/>
      <c r="GK36" s="110"/>
      <c r="GL36" s="110"/>
      <c r="GM36" s="110"/>
      <c r="GN36" s="110"/>
      <c r="GO36" s="110"/>
      <c r="GP36" s="110"/>
      <c r="GQ36" s="110"/>
      <c r="GR36" s="110"/>
      <c r="GS36" s="110"/>
      <c r="GT36" s="110"/>
      <c r="GU36" s="110"/>
      <c r="GV36" s="110"/>
      <c r="GW36" s="110"/>
      <c r="GX36" s="110"/>
      <c r="GY36" s="110"/>
      <c r="GZ36" s="110"/>
      <c r="HA36" s="110"/>
      <c r="HB36" s="110"/>
      <c r="HC36" s="110"/>
      <c r="HD36" s="110"/>
      <c r="HE36" s="110"/>
      <c r="HF36" s="110"/>
      <c r="HG36" s="110"/>
      <c r="HH36" s="110"/>
      <c r="HI36" s="110"/>
      <c r="HJ36" s="110"/>
      <c r="HK36" s="110"/>
      <c r="HL36" s="110"/>
      <c r="HM36" s="110"/>
      <c r="HN36" s="110"/>
      <c r="HO36" s="110"/>
      <c r="HP36" s="110"/>
      <c r="HQ36" s="110"/>
      <c r="HR36" s="110"/>
      <c r="HS36" s="110"/>
      <c r="HT36" s="110"/>
      <c r="HU36" s="110"/>
      <c r="HV36" s="110"/>
      <c r="HW36" s="110"/>
      <c r="HX36" s="110"/>
      <c r="HY36" s="110"/>
      <c r="HZ36" s="110"/>
      <c r="IA36" s="110"/>
      <c r="IB36" s="110"/>
      <c r="IC36" s="110"/>
      <c r="ID36" s="110"/>
      <c r="IE36" s="110"/>
      <c r="IF36" s="110"/>
      <c r="IG36" s="110"/>
      <c r="IH36" s="110"/>
      <c r="II36" s="110"/>
      <c r="IJ36" s="110"/>
      <c r="IK36" s="110"/>
      <c r="IL36" s="110"/>
      <c r="IM36" s="110"/>
      <c r="IN36" s="110"/>
      <c r="IO36" s="110"/>
      <c r="IP36" s="110"/>
      <c r="IQ36" s="110"/>
      <c r="IR36" s="110"/>
      <c r="IS36" s="110"/>
      <c r="IT36" s="191"/>
    </row>
    <row r="37" ht="19.5" customHeight="1" spans="1:254" x14ac:dyDescent="0.25">
      <c r="A37" s="177" t="s">
        <v>462</v>
      </c>
      <c r="B37" s="113" t="s">
        <v>463</v>
      </c>
      <c r="C37" s="163"/>
      <c r="D37" s="158">
        <v>30</v>
      </c>
      <c r="E37" s="163">
        <f>C37</f>
        <v>0</v>
      </c>
      <c r="F37" s="160">
        <f>F$7*AG37</f>
        <v>0</v>
      </c>
      <c r="G37" s="160">
        <f>G$7*AH37</f>
        <v>0</v>
      </c>
      <c r="H37" s="160">
        <f>H$7*AI37</f>
        <v>0</v>
      </c>
      <c r="I37" s="160">
        <f>I$7*AJ37</f>
        <v>0</v>
      </c>
      <c r="J37" s="160">
        <f>J$7*AK37</f>
        <v>0</v>
      </c>
      <c r="K37" s="161">
        <v>0</v>
      </c>
      <c r="L37" s="162">
        <v>0</v>
      </c>
      <c r="M37" s="163"/>
      <c r="N37" s="163"/>
      <c r="O37" s="163"/>
      <c r="P37" s="163"/>
      <c r="Q37" s="163"/>
      <c r="R37" s="163"/>
      <c r="S37" s="165">
        <v>2</v>
      </c>
      <c r="T37" s="163">
        <f>SUM(E37:R37)</f>
        <v>0</v>
      </c>
      <c r="U37" s="163">
        <f>IF(T37&lt;=0,0,IF(T37*1%&lt;=262680*8*1%,T37*1%,262680*8*1%))</f>
        <v>0</v>
      </c>
      <c r="V37" s="163">
        <f>IF(T37&lt;=0,0,IF(T37*1%&lt;=262680*8*1%,T37*1%,262680*8*1%))</f>
        <v>0</v>
      </c>
      <c r="W37" s="163">
        <f>T37-U37-V37</f>
        <v>0</v>
      </c>
      <c r="X37" s="163"/>
      <c r="Y37" s="167"/>
      <c r="Z37" s="163">
        <f>MAX(3000,0+MIN(MAX(0,W37-350000),50000)*5%+MIN(MAX(0,W37-400000),100000)*10%+MIN(MAX(0,W37-500000),100000)*15%+MAX(0,W37-600000)*20%-X37)</f>
        <v>3000</v>
      </c>
      <c r="AA37" s="167"/>
      <c r="AB37" s="163">
        <f>Y37+U37+V37+Z37+AA37</f>
        <v>3000</v>
      </c>
      <c r="AC37" s="167">
        <f>ROUND(FLOOR(T37-AB37,0.01),-2)</f>
        <v>-3000</v>
      </c>
      <c r="AD37" s="177" t="s">
        <v>200</v>
      </c>
      <c r="AE37" s="169"/>
      <c r="AF37" s="178"/>
      <c r="AG37" s="170">
        <v>0</v>
      </c>
      <c r="AH37" s="170">
        <v>0</v>
      </c>
      <c r="AI37" s="170">
        <v>0</v>
      </c>
      <c r="AJ37" s="170">
        <v>0</v>
      </c>
      <c r="AK37" s="170">
        <v>0</v>
      </c>
      <c r="AL37" s="163" t="s">
        <v>464</v>
      </c>
      <c r="AM37" s="163" t="s">
        <v>465</v>
      </c>
      <c r="AN37" s="171" t="s">
        <v>466</v>
      </c>
      <c r="AO37" s="233" t="s">
        <v>467</v>
      </c>
      <c r="AP37" s="234" t="s">
        <v>468</v>
      </c>
      <c r="AQ37" s="244">
        <v>43832</v>
      </c>
      <c r="AR37" s="172" t="s">
        <v>469</v>
      </c>
      <c r="AS37" s="177">
        <v>28</v>
      </c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  <c r="GC37" s="110"/>
      <c r="GD37" s="110"/>
      <c r="GE37" s="110"/>
      <c r="GF37" s="110"/>
      <c r="GG37" s="110"/>
      <c r="GH37" s="110"/>
      <c r="GI37" s="110"/>
      <c r="GJ37" s="110"/>
      <c r="GK37" s="110"/>
      <c r="GL37" s="110"/>
      <c r="GM37" s="110"/>
      <c r="GN37" s="110"/>
      <c r="GO37" s="110"/>
      <c r="GP37" s="110"/>
      <c r="GQ37" s="110"/>
      <c r="GR37" s="110"/>
      <c r="GS37" s="110"/>
      <c r="GT37" s="110"/>
      <c r="GU37" s="110"/>
      <c r="GV37" s="110"/>
      <c r="GW37" s="110"/>
      <c r="GX37" s="110"/>
      <c r="GY37" s="110"/>
      <c r="GZ37" s="110"/>
      <c r="HA37" s="110"/>
      <c r="HB37" s="110"/>
      <c r="HC37" s="110"/>
      <c r="HD37" s="110"/>
      <c r="HE37" s="110"/>
      <c r="HF37" s="110"/>
      <c r="HG37" s="110"/>
      <c r="HH37" s="110"/>
      <c r="HI37" s="110"/>
      <c r="HJ37" s="110"/>
      <c r="HK37" s="110"/>
      <c r="HL37" s="110"/>
      <c r="HM37" s="110"/>
      <c r="HN37" s="110"/>
      <c r="HO37" s="110"/>
      <c r="HP37" s="110"/>
      <c r="HQ37" s="110"/>
      <c r="HR37" s="110"/>
      <c r="HS37" s="110"/>
      <c r="HT37" s="110"/>
      <c r="HU37" s="110"/>
      <c r="HV37" s="110"/>
      <c r="HW37" s="110"/>
      <c r="HX37" s="110"/>
      <c r="HY37" s="110"/>
      <c r="HZ37" s="110"/>
      <c r="IA37" s="110"/>
      <c r="IB37" s="110"/>
      <c r="IC37" s="110"/>
      <c r="ID37" s="110"/>
      <c r="IE37" s="110"/>
      <c r="IF37" s="110"/>
      <c r="IG37" s="110"/>
      <c r="IH37" s="110"/>
      <c r="II37" s="110"/>
      <c r="IJ37" s="110"/>
      <c r="IK37" s="110"/>
      <c r="IL37" s="110"/>
      <c r="IM37" s="110"/>
      <c r="IN37" s="110"/>
      <c r="IO37" s="110"/>
      <c r="IP37" s="110"/>
      <c r="IQ37" s="110"/>
      <c r="IR37" s="110"/>
      <c r="IS37" s="110"/>
      <c r="IT37" s="110"/>
    </row>
    <row r="38" ht="19.5" customHeight="1" spans="1:253" x14ac:dyDescent="0.25">
      <c r="A38" s="177" t="s">
        <v>470</v>
      </c>
      <c r="B38" s="113" t="s">
        <v>471</v>
      </c>
      <c r="C38" s="163"/>
      <c r="D38" s="158">
        <v>30</v>
      </c>
      <c r="E38" s="163">
        <f>C38</f>
        <v>0</v>
      </c>
      <c r="F38" s="160">
        <f>F$7*AG38</f>
        <v>0</v>
      </c>
      <c r="G38" s="160">
        <f>G$7*AH38</f>
        <v>0</v>
      </c>
      <c r="H38" s="160">
        <f>H$7*AI38</f>
        <v>0</v>
      </c>
      <c r="I38" s="160">
        <f>I$7*AJ38</f>
        <v>0</v>
      </c>
      <c r="J38" s="160">
        <f>J$7*AK38</f>
        <v>0</v>
      </c>
      <c r="K38" s="161">
        <v>0</v>
      </c>
      <c r="L38" s="162">
        <v>0</v>
      </c>
      <c r="M38" s="163"/>
      <c r="N38" s="235"/>
      <c r="O38" s="163"/>
      <c r="P38" s="163"/>
      <c r="Q38" s="163"/>
      <c r="R38" s="163"/>
      <c r="S38" s="123">
        <v>0</v>
      </c>
      <c r="T38" s="163">
        <f>SUM(E38:R38)</f>
        <v>0</v>
      </c>
      <c r="U38" s="163">
        <f>IF(T38&lt;=0,0,IF(T38*1%&lt;=262680*8*1%,T38*1%,262680*8*1%))</f>
        <v>0</v>
      </c>
      <c r="V38" s="163">
        <f>IF(T38&lt;=0,0,IF(T38*1%&lt;=262680*8*1%,T38*1%,262680*8*1%))</f>
        <v>0</v>
      </c>
      <c r="W38" s="163">
        <f>T38-U38-V38</f>
        <v>0</v>
      </c>
      <c r="X38" s="163"/>
      <c r="Y38" s="167"/>
      <c r="Z38" s="163">
        <f>MAX(3000,0+MIN(MAX(0,W38-350000),50000)*5%+MIN(MAX(0,W38-400000),100000)*10%+MIN(MAX(0,W38-500000),100000)*15%+MAX(0,W38-600000)*20%-X38)</f>
        <v>3000</v>
      </c>
      <c r="AA38" s="167"/>
      <c r="AB38" s="163">
        <f>Y38+U38+V38+Z38+AA38</f>
        <v>3000</v>
      </c>
      <c r="AC38" s="167">
        <f>ROUND(FLOOR(T38-AB38,0.01),-2)</f>
        <v>-3000</v>
      </c>
      <c r="AD38" s="177" t="s">
        <v>200</v>
      </c>
      <c r="AE38" s="169"/>
      <c r="AF38" s="178"/>
      <c r="AG38" s="170">
        <v>0</v>
      </c>
      <c r="AH38" s="170">
        <v>0</v>
      </c>
      <c r="AI38" s="170">
        <v>0</v>
      </c>
      <c r="AJ38" s="170">
        <v>0</v>
      </c>
      <c r="AK38" s="170">
        <v>0</v>
      </c>
      <c r="AL38" s="163" t="s">
        <v>472</v>
      </c>
      <c r="AM38" s="163" t="s">
        <v>473</v>
      </c>
      <c r="AN38" s="171" t="s">
        <v>474</v>
      </c>
      <c r="AO38" s="233" t="s">
        <v>475</v>
      </c>
      <c r="AP38" s="234" t="s">
        <v>476</v>
      </c>
      <c r="AQ38" s="244">
        <v>43832</v>
      </c>
      <c r="AR38" s="172" t="s">
        <v>477</v>
      </c>
      <c r="AS38" s="177">
        <v>29</v>
      </c>
      <c r="AT38" s="110"/>
      <c r="AU38" s="110"/>
      <c r="AV38" s="110"/>
      <c r="AW38" s="110"/>
      <c r="AX38" s="110"/>
      <c r="AY38" s="110"/>
      <c r="AZ38" s="110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110"/>
      <c r="BP38" s="110"/>
      <c r="BQ38" s="110"/>
      <c r="BR38" s="110"/>
      <c r="BS38" s="110"/>
      <c r="BT38" s="110"/>
      <c r="BU38" s="110"/>
      <c r="BV38" s="110"/>
      <c r="BW38" s="110"/>
      <c r="BX38" s="110"/>
      <c r="BY38" s="110"/>
      <c r="BZ38" s="110"/>
      <c r="CA38" s="110"/>
      <c r="CB38" s="110"/>
      <c r="CC38" s="110"/>
      <c r="CD38" s="110"/>
      <c r="CE38" s="110"/>
      <c r="CF38" s="110"/>
      <c r="CG38" s="110"/>
      <c r="CH38" s="110"/>
      <c r="CI38" s="110"/>
      <c r="CJ38" s="110"/>
      <c r="CK38" s="110"/>
      <c r="CL38" s="110"/>
      <c r="CM38" s="110"/>
      <c r="CN38" s="110"/>
      <c r="CO38" s="110"/>
      <c r="CP38" s="110"/>
      <c r="CQ38" s="110"/>
      <c r="CR38" s="110"/>
      <c r="CS38" s="110"/>
      <c r="CT38" s="110"/>
      <c r="CU38" s="110"/>
      <c r="CV38" s="110"/>
      <c r="CW38" s="110"/>
      <c r="CX38" s="110"/>
      <c r="CY38" s="110"/>
      <c r="CZ38" s="110"/>
      <c r="DA38" s="110"/>
      <c r="DB38" s="110"/>
      <c r="DC38" s="110"/>
      <c r="DD38" s="110"/>
      <c r="DE38" s="110"/>
      <c r="DF38" s="110"/>
      <c r="DG38" s="110"/>
      <c r="DH38" s="110"/>
      <c r="DI38" s="110"/>
      <c r="DJ38" s="110"/>
      <c r="DK38" s="110"/>
      <c r="DL38" s="110"/>
      <c r="DM38" s="110"/>
      <c r="DN38" s="110"/>
      <c r="DO38" s="110"/>
      <c r="DP38" s="110"/>
      <c r="DQ38" s="110"/>
      <c r="DR38" s="110"/>
      <c r="DS38" s="110"/>
      <c r="DT38" s="110"/>
      <c r="DU38" s="110"/>
      <c r="DV38" s="110"/>
      <c r="DW38" s="110"/>
      <c r="DX38" s="110"/>
      <c r="DY38" s="110"/>
      <c r="DZ38" s="110"/>
      <c r="EA38" s="110"/>
      <c r="EB38" s="110"/>
      <c r="EC38" s="110"/>
      <c r="ED38" s="110"/>
      <c r="EE38" s="110"/>
      <c r="EF38" s="110"/>
      <c r="EG38" s="110"/>
      <c r="EH38" s="110"/>
      <c r="EI38" s="110"/>
      <c r="EJ38" s="110"/>
      <c r="EK38" s="110"/>
      <c r="EL38" s="110"/>
      <c r="EM38" s="110"/>
      <c r="EN38" s="110"/>
      <c r="EO38" s="110"/>
      <c r="EP38" s="110"/>
      <c r="EQ38" s="110"/>
      <c r="ER38" s="110"/>
      <c r="ES38" s="110"/>
      <c r="ET38" s="110"/>
      <c r="EU38" s="110"/>
      <c r="EV38" s="110"/>
      <c r="EW38" s="110"/>
      <c r="EX38" s="110"/>
      <c r="EY38" s="110"/>
      <c r="EZ38" s="110"/>
      <c r="FA38" s="110"/>
      <c r="FB38" s="110"/>
      <c r="FC38" s="110"/>
      <c r="FD38" s="110"/>
      <c r="FE38" s="110"/>
      <c r="FF38" s="110"/>
      <c r="FG38" s="110"/>
      <c r="FH38" s="110"/>
      <c r="FI38" s="110"/>
      <c r="FJ38" s="110"/>
      <c r="FK38" s="110"/>
      <c r="FL38" s="110"/>
      <c r="FM38" s="110"/>
      <c r="FN38" s="110"/>
      <c r="FO38" s="110"/>
      <c r="FP38" s="110"/>
      <c r="FQ38" s="110"/>
      <c r="FR38" s="110"/>
      <c r="FS38" s="110"/>
      <c r="FT38" s="110"/>
      <c r="FU38" s="110"/>
      <c r="FV38" s="110"/>
      <c r="FW38" s="110"/>
      <c r="FX38" s="110"/>
      <c r="FY38" s="110"/>
      <c r="FZ38" s="110"/>
      <c r="GA38" s="110"/>
      <c r="GB38" s="110"/>
      <c r="GC38" s="110"/>
      <c r="GD38" s="110"/>
      <c r="GE38" s="110"/>
      <c r="GF38" s="110"/>
      <c r="GG38" s="110"/>
      <c r="GH38" s="110"/>
      <c r="GI38" s="110"/>
      <c r="GJ38" s="110"/>
      <c r="GK38" s="110"/>
      <c r="GL38" s="110"/>
      <c r="GM38" s="110"/>
      <c r="GN38" s="110"/>
      <c r="GO38" s="110"/>
      <c r="GP38" s="110"/>
      <c r="GQ38" s="110"/>
      <c r="GR38" s="110"/>
      <c r="GS38" s="110"/>
      <c r="GT38" s="110"/>
      <c r="GU38" s="110"/>
      <c r="GV38" s="110"/>
      <c r="GW38" s="110"/>
      <c r="GX38" s="110"/>
      <c r="GY38" s="110"/>
      <c r="GZ38" s="110"/>
      <c r="HA38" s="110"/>
      <c r="HB38" s="110"/>
      <c r="HC38" s="110"/>
      <c r="HD38" s="110"/>
      <c r="HE38" s="110"/>
      <c r="HF38" s="110"/>
      <c r="HG38" s="110"/>
      <c r="HH38" s="110"/>
      <c r="HI38" s="110"/>
      <c r="HJ38" s="110"/>
      <c r="HK38" s="110"/>
      <c r="HL38" s="110"/>
      <c r="HM38" s="110"/>
      <c r="HN38" s="110"/>
      <c r="HO38" s="110"/>
      <c r="HP38" s="110"/>
      <c r="HQ38" s="110"/>
      <c r="HR38" s="110"/>
      <c r="HS38" s="110"/>
      <c r="HT38" s="110"/>
      <c r="HU38" s="110"/>
      <c r="HV38" s="110"/>
      <c r="HW38" s="110"/>
      <c r="HX38" s="110"/>
      <c r="HY38" s="110"/>
      <c r="HZ38" s="110"/>
      <c r="IA38" s="110"/>
      <c r="IB38" s="110"/>
      <c r="IC38" s="110"/>
      <c r="ID38" s="110"/>
      <c r="IE38" s="110"/>
      <c r="IF38" s="110"/>
      <c r="IG38" s="110"/>
      <c r="IH38" s="110"/>
      <c r="II38" s="110"/>
      <c r="IJ38" s="110"/>
      <c r="IK38" s="110"/>
      <c r="IL38" s="110"/>
      <c r="IM38" s="110"/>
      <c r="IN38" s="110"/>
      <c r="IO38" s="110"/>
      <c r="IP38" s="110"/>
      <c r="IQ38" s="110"/>
      <c r="IR38" s="110"/>
      <c r="IS38" s="110"/>
    </row>
    <row r="39" ht="19.5" customHeight="1" spans="1:253" x14ac:dyDescent="0.25">
      <c r="A39" s="177" t="s">
        <v>478</v>
      </c>
      <c r="B39" s="113" t="s">
        <v>479</v>
      </c>
      <c r="C39" s="163"/>
      <c r="D39" s="158">
        <v>30</v>
      </c>
      <c r="E39" s="163">
        <f>C39</f>
        <v>0</v>
      </c>
      <c r="F39" s="160">
        <f>F$7*AG39</f>
        <v>0</v>
      </c>
      <c r="G39" s="160">
        <f>G$7*AH39</f>
        <v>0</v>
      </c>
      <c r="H39" s="160">
        <f>H$7*AI39</f>
        <v>0</v>
      </c>
      <c r="I39" s="160">
        <f>I$7*AJ39</f>
        <v>0</v>
      </c>
      <c r="J39" s="160">
        <f>J$7*AK39</f>
        <v>0</v>
      </c>
      <c r="K39" s="161">
        <v>0</v>
      </c>
      <c r="L39" s="162">
        <v>0</v>
      </c>
      <c r="M39" s="163"/>
      <c r="N39" s="163"/>
      <c r="O39" s="163"/>
      <c r="P39" s="163"/>
      <c r="Q39" s="163"/>
      <c r="R39" s="163"/>
      <c r="S39" s="165">
        <v>1</v>
      </c>
      <c r="T39" s="163">
        <f>SUM(E39:R39)</f>
        <v>0</v>
      </c>
      <c r="U39" s="163">
        <f>IF(T39&lt;=0,0,IF(T39*1%&lt;=262680*8*1%,T39*1%,262680*8*1%))</f>
        <v>0</v>
      </c>
      <c r="V39" s="163">
        <f>IF(T39&lt;=0,0,IF(T39*1%&lt;=262680*8*1%,T39*1%,262680*8*1%))</f>
        <v>0</v>
      </c>
      <c r="W39" s="163">
        <f>T39-U39-V39</f>
        <v>0</v>
      </c>
      <c r="X39" s="163"/>
      <c r="Y39" s="167"/>
      <c r="Z39" s="163">
        <f>MAX(3000,0+MIN(MAX(0,W39-350000),50000)*5%+MIN(MAX(0,W39-400000),100000)*10%+MIN(MAX(0,W39-500000),100000)*15%+MAX(0,W39-600000)*20%-X39)</f>
        <v>3000</v>
      </c>
      <c r="AA39" s="167"/>
      <c r="AB39" s="163">
        <f>Y39+U39+V39+Z39+AA39</f>
        <v>3000</v>
      </c>
      <c r="AC39" s="167">
        <f>ROUND(FLOOR(T39-AB39,0.01),-2)</f>
        <v>-3000</v>
      </c>
      <c r="AD39" s="177" t="s">
        <v>200</v>
      </c>
      <c r="AE39" s="169"/>
      <c r="AF39" s="178"/>
      <c r="AG39" s="170">
        <v>0</v>
      </c>
      <c r="AH39" s="170">
        <v>0</v>
      </c>
      <c r="AI39" s="170">
        <v>0</v>
      </c>
      <c r="AJ39" s="170">
        <v>0</v>
      </c>
      <c r="AK39" s="170">
        <v>0</v>
      </c>
      <c r="AL39" s="163" t="s">
        <v>480</v>
      </c>
      <c r="AM39" s="163" t="s">
        <v>481</v>
      </c>
      <c r="AN39" s="171" t="s">
        <v>482</v>
      </c>
      <c r="AO39" s="233" t="s">
        <v>483</v>
      </c>
      <c r="AP39" s="234" t="s">
        <v>484</v>
      </c>
      <c r="AQ39" s="244">
        <v>43832</v>
      </c>
      <c r="AR39" s="172" t="s">
        <v>485</v>
      </c>
      <c r="AS39" s="177">
        <v>30</v>
      </c>
      <c r="AT39" s="110"/>
      <c r="AU39" s="110"/>
      <c r="AV39" s="110"/>
      <c r="AW39" s="110"/>
      <c r="AX39" s="110"/>
      <c r="AY39" s="110"/>
      <c r="AZ39" s="110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110"/>
      <c r="BP39" s="110"/>
      <c r="BQ39" s="110"/>
      <c r="BR39" s="110"/>
      <c r="BS39" s="110"/>
      <c r="BT39" s="110"/>
      <c r="BU39" s="110"/>
      <c r="BV39" s="110"/>
      <c r="BW39" s="110"/>
      <c r="BX39" s="110"/>
      <c r="BY39" s="110"/>
      <c r="BZ39" s="110"/>
      <c r="CA39" s="110"/>
      <c r="CB39" s="110"/>
      <c r="CC39" s="110"/>
      <c r="CD39" s="110"/>
      <c r="CE39" s="110"/>
      <c r="CF39" s="110"/>
      <c r="CG39" s="110"/>
      <c r="CH39" s="110"/>
      <c r="CI39" s="110"/>
      <c r="CJ39" s="110"/>
      <c r="CK39" s="110"/>
      <c r="CL39" s="110"/>
      <c r="CM39" s="110"/>
      <c r="CN39" s="110"/>
      <c r="CO39" s="110"/>
      <c r="CP39" s="110"/>
      <c r="CQ39" s="110"/>
      <c r="CR39" s="110"/>
      <c r="CS39" s="110"/>
      <c r="CT39" s="110"/>
      <c r="CU39" s="110"/>
      <c r="CV39" s="110"/>
      <c r="CW39" s="110"/>
      <c r="CX39" s="110"/>
      <c r="CY39" s="110"/>
      <c r="CZ39" s="110"/>
      <c r="DA39" s="110"/>
      <c r="DB39" s="110"/>
      <c r="DC39" s="110"/>
      <c r="DD39" s="110"/>
      <c r="DE39" s="110"/>
      <c r="DF39" s="110"/>
      <c r="DG39" s="110"/>
      <c r="DH39" s="110"/>
      <c r="DI39" s="110"/>
      <c r="DJ39" s="110"/>
      <c r="DK39" s="110"/>
      <c r="DL39" s="110"/>
      <c r="DM39" s="110"/>
      <c r="DN39" s="110"/>
      <c r="DO39" s="110"/>
      <c r="DP39" s="110"/>
      <c r="DQ39" s="110"/>
      <c r="DR39" s="110"/>
      <c r="DS39" s="110"/>
      <c r="DT39" s="110"/>
      <c r="DU39" s="110"/>
      <c r="DV39" s="110"/>
      <c r="DW39" s="110"/>
      <c r="DX39" s="110"/>
      <c r="DY39" s="110"/>
      <c r="DZ39" s="110"/>
      <c r="EA39" s="110"/>
      <c r="EB39" s="110"/>
      <c r="EC39" s="110"/>
      <c r="ED39" s="110"/>
      <c r="EE39" s="110"/>
      <c r="EF39" s="110"/>
      <c r="EG39" s="110"/>
      <c r="EH39" s="110"/>
      <c r="EI39" s="110"/>
      <c r="EJ39" s="110"/>
      <c r="EK39" s="110"/>
      <c r="EL39" s="110"/>
      <c r="EM39" s="110"/>
      <c r="EN39" s="110"/>
      <c r="EO39" s="110"/>
      <c r="EP39" s="110"/>
      <c r="EQ39" s="110"/>
      <c r="ER39" s="110"/>
      <c r="ES39" s="110"/>
      <c r="ET39" s="110"/>
      <c r="EU39" s="110"/>
      <c r="EV39" s="110"/>
      <c r="EW39" s="110"/>
      <c r="EX39" s="110"/>
      <c r="EY39" s="110"/>
      <c r="EZ39" s="110"/>
      <c r="FA39" s="110"/>
      <c r="FB39" s="110"/>
      <c r="FC39" s="110"/>
      <c r="FD39" s="110"/>
      <c r="FE39" s="110"/>
      <c r="FF39" s="110"/>
      <c r="FG39" s="110"/>
      <c r="FH39" s="110"/>
      <c r="FI39" s="110"/>
      <c r="FJ39" s="110"/>
      <c r="FK39" s="110"/>
      <c r="FL39" s="110"/>
      <c r="FM39" s="110"/>
      <c r="FN39" s="110"/>
      <c r="FO39" s="110"/>
      <c r="FP39" s="110"/>
      <c r="FQ39" s="110"/>
      <c r="FR39" s="110"/>
      <c r="FS39" s="110"/>
      <c r="FT39" s="110"/>
      <c r="FU39" s="110"/>
      <c r="FV39" s="110"/>
      <c r="FW39" s="110"/>
      <c r="FX39" s="110"/>
      <c r="FY39" s="110"/>
      <c r="FZ39" s="110"/>
      <c r="GA39" s="110"/>
      <c r="GB39" s="110"/>
      <c r="GC39" s="110"/>
      <c r="GD39" s="110"/>
      <c r="GE39" s="110"/>
      <c r="GF39" s="110"/>
      <c r="GG39" s="110"/>
      <c r="GH39" s="110"/>
      <c r="GI39" s="110"/>
      <c r="GJ39" s="110"/>
      <c r="GK39" s="110"/>
      <c r="GL39" s="110"/>
      <c r="GM39" s="110"/>
      <c r="GN39" s="110"/>
      <c r="GO39" s="110"/>
      <c r="GP39" s="110"/>
      <c r="GQ39" s="110"/>
      <c r="GR39" s="110"/>
      <c r="GS39" s="110"/>
      <c r="GT39" s="110"/>
      <c r="GU39" s="110"/>
      <c r="GV39" s="110"/>
      <c r="GW39" s="110"/>
      <c r="GX39" s="110"/>
      <c r="GY39" s="110"/>
      <c r="GZ39" s="110"/>
      <c r="HA39" s="110"/>
      <c r="HB39" s="110"/>
      <c r="HC39" s="110"/>
      <c r="HD39" s="110"/>
      <c r="HE39" s="110"/>
      <c r="HF39" s="110"/>
      <c r="HG39" s="110"/>
      <c r="HH39" s="110"/>
      <c r="HI39" s="110"/>
      <c r="HJ39" s="110"/>
      <c r="HK39" s="110"/>
      <c r="HL39" s="110"/>
      <c r="HM39" s="110"/>
      <c r="HN39" s="110"/>
      <c r="HO39" s="110"/>
      <c r="HP39" s="110"/>
      <c r="HQ39" s="110"/>
      <c r="HR39" s="110"/>
      <c r="HS39" s="110"/>
      <c r="HT39" s="110"/>
      <c r="HU39" s="110"/>
      <c r="HV39" s="110"/>
      <c r="HW39" s="110"/>
      <c r="HX39" s="110"/>
      <c r="HY39" s="110"/>
      <c r="HZ39" s="110"/>
      <c r="IA39" s="110"/>
      <c r="IB39" s="110"/>
      <c r="IC39" s="110"/>
      <c r="ID39" s="110"/>
      <c r="IE39" s="110"/>
      <c r="IF39" s="110"/>
      <c r="IG39" s="110"/>
      <c r="IH39" s="110"/>
      <c r="II39" s="110"/>
      <c r="IJ39" s="110"/>
      <c r="IK39" s="110"/>
      <c r="IL39" s="110"/>
      <c r="IM39" s="110"/>
      <c r="IN39" s="110"/>
      <c r="IO39" s="110"/>
      <c r="IP39" s="110"/>
      <c r="IQ39" s="110"/>
      <c r="IR39" s="110"/>
      <c r="IS39" s="110"/>
    </row>
    <row r="40" ht="19.9" customHeight="1" spans="1:253" x14ac:dyDescent="0.25">
      <c r="A40" s="177" t="s">
        <v>486</v>
      </c>
      <c r="B40" s="113" t="s">
        <v>487</v>
      </c>
      <c r="C40" s="163"/>
      <c r="D40" s="158">
        <v>30</v>
      </c>
      <c r="E40" s="163">
        <f>C40</f>
        <v>0</v>
      </c>
      <c r="F40" s="160">
        <f>F$7*AG40</f>
        <v>0</v>
      </c>
      <c r="G40" s="160">
        <f>G$7*AH40</f>
        <v>0</v>
      </c>
      <c r="H40" s="160">
        <f>H$7*AI40</f>
        <v>0</v>
      </c>
      <c r="I40" s="160">
        <f>I$7*AJ40</f>
        <v>0</v>
      </c>
      <c r="J40" s="160">
        <f>J$7*AK40</f>
        <v>0</v>
      </c>
      <c r="K40" s="161">
        <v>0</v>
      </c>
      <c r="L40" s="162">
        <v>0</v>
      </c>
      <c r="M40" s="163"/>
      <c r="N40" s="235"/>
      <c r="O40" s="163"/>
      <c r="P40" s="163"/>
      <c r="Q40" s="163"/>
      <c r="R40" s="163"/>
      <c r="S40" s="165">
        <v>1</v>
      </c>
      <c r="T40" s="163">
        <f>SUM(E40:R40)</f>
        <v>0</v>
      </c>
      <c r="U40" s="163">
        <f>IF(T40&lt;=0,0,IF(T40*1%&lt;=262680*8*1%,T40*1%,262680*8*1%))</f>
        <v>0</v>
      </c>
      <c r="V40" s="163">
        <f>IF(T40&lt;=0,0,IF(T40*1%&lt;=262680*8*1%,T40*1%,262680*8*1%))</f>
        <v>0</v>
      </c>
      <c r="W40" s="163">
        <f>T40-U40-V40</f>
        <v>0</v>
      </c>
      <c r="X40" s="163"/>
      <c r="Y40" s="167"/>
      <c r="Z40" s="163">
        <f>MAX(3000,0+MIN(MAX(0,W40-350000),50000)*5%+MIN(MAX(0,W40-400000),100000)*10%+MIN(MAX(0,W40-500000),100000)*15%+MAX(0,W40-600000)*20%-X40)</f>
        <v>3000</v>
      </c>
      <c r="AA40" s="167"/>
      <c r="AB40" s="163">
        <f>Y40+U40+V40+Z40+AA40</f>
        <v>3000</v>
      </c>
      <c r="AC40" s="167">
        <f>ROUND(FLOOR(T40-AB40,0.01),-2)</f>
        <v>-3000</v>
      </c>
      <c r="AD40" s="177" t="s">
        <v>200</v>
      </c>
      <c r="AE40" s="169"/>
      <c r="AF40" s="178"/>
      <c r="AG40" s="170">
        <v>0</v>
      </c>
      <c r="AH40" s="170">
        <v>0</v>
      </c>
      <c r="AI40" s="170">
        <v>0</v>
      </c>
      <c r="AJ40" s="170">
        <v>0</v>
      </c>
      <c r="AK40" s="170">
        <v>0</v>
      </c>
      <c r="AL40" s="163" t="s">
        <v>488</v>
      </c>
      <c r="AM40" s="163" t="s">
        <v>489</v>
      </c>
      <c r="AN40" s="171" t="s">
        <v>490</v>
      </c>
      <c r="AO40" s="233" t="s">
        <v>491</v>
      </c>
      <c r="AP40" s="234" t="s">
        <v>492</v>
      </c>
      <c r="AQ40" s="244">
        <v>43832</v>
      </c>
      <c r="AR40" s="172" t="s">
        <v>493</v>
      </c>
      <c r="AS40" s="177">
        <v>31</v>
      </c>
      <c r="AT40" s="110"/>
      <c r="AU40" s="110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110"/>
      <c r="BP40" s="110"/>
      <c r="BQ40" s="110"/>
      <c r="BR40" s="110"/>
      <c r="BS40" s="110"/>
      <c r="BT40" s="110"/>
      <c r="BU40" s="110"/>
      <c r="BV40" s="110"/>
      <c r="BW40" s="110"/>
      <c r="BX40" s="110"/>
      <c r="BY40" s="110"/>
      <c r="BZ40" s="110"/>
      <c r="CA40" s="110"/>
      <c r="CB40" s="110"/>
      <c r="CC40" s="110"/>
      <c r="CD40" s="110"/>
      <c r="CE40" s="110"/>
      <c r="CF40" s="110"/>
      <c r="CG40" s="110"/>
      <c r="CH40" s="110"/>
      <c r="CI40" s="110"/>
      <c r="CJ40" s="110"/>
      <c r="CK40" s="110"/>
      <c r="CL40" s="110"/>
      <c r="CM40" s="110"/>
      <c r="CN40" s="110"/>
      <c r="CO40" s="110"/>
      <c r="CP40" s="110"/>
      <c r="CQ40" s="110"/>
      <c r="CR40" s="110"/>
      <c r="CS40" s="110"/>
      <c r="CT40" s="110"/>
      <c r="CU40" s="110"/>
      <c r="CV40" s="110"/>
      <c r="CW40" s="110"/>
      <c r="CX40" s="110"/>
      <c r="CY40" s="110"/>
      <c r="CZ40" s="110"/>
      <c r="DA40" s="110"/>
      <c r="DB40" s="110"/>
      <c r="DC40" s="110"/>
      <c r="DD40" s="110"/>
      <c r="DE40" s="110"/>
      <c r="DF40" s="110"/>
      <c r="DG40" s="110"/>
      <c r="DH40" s="110"/>
      <c r="DI40" s="110"/>
      <c r="DJ40" s="110"/>
      <c r="DK40" s="110"/>
      <c r="DL40" s="110"/>
      <c r="DM40" s="110"/>
      <c r="DN40" s="110"/>
      <c r="DO40" s="110"/>
      <c r="DP40" s="110"/>
      <c r="DQ40" s="110"/>
      <c r="DR40" s="110"/>
      <c r="DS40" s="110"/>
      <c r="DT40" s="110"/>
      <c r="DU40" s="110"/>
      <c r="DV40" s="110"/>
      <c r="DW40" s="110"/>
      <c r="DX40" s="110"/>
      <c r="DY40" s="110"/>
      <c r="DZ40" s="110"/>
      <c r="EA40" s="110"/>
      <c r="EB40" s="110"/>
      <c r="EC40" s="110"/>
      <c r="ED40" s="110"/>
      <c r="EE40" s="110"/>
      <c r="EF40" s="110"/>
      <c r="EG40" s="110"/>
      <c r="EH40" s="110"/>
      <c r="EI40" s="110"/>
      <c r="EJ40" s="110"/>
      <c r="EK40" s="110"/>
      <c r="EL40" s="110"/>
      <c r="EM40" s="110"/>
      <c r="EN40" s="110"/>
      <c r="EO40" s="110"/>
      <c r="EP40" s="110"/>
      <c r="EQ40" s="110"/>
      <c r="ER40" s="110"/>
      <c r="ES40" s="110"/>
      <c r="ET40" s="110"/>
      <c r="EU40" s="110"/>
      <c r="EV40" s="110"/>
      <c r="EW40" s="110"/>
      <c r="EX40" s="110"/>
      <c r="EY40" s="110"/>
      <c r="EZ40" s="110"/>
      <c r="FA40" s="110"/>
      <c r="FB40" s="110"/>
      <c r="FC40" s="110"/>
      <c r="FD40" s="110"/>
      <c r="FE40" s="110"/>
      <c r="FF40" s="110"/>
      <c r="FG40" s="110"/>
      <c r="FH40" s="110"/>
      <c r="FI40" s="110"/>
      <c r="FJ40" s="110"/>
      <c r="FK40" s="110"/>
      <c r="FL40" s="110"/>
      <c r="FM40" s="110"/>
      <c r="FN40" s="110"/>
      <c r="FO40" s="110"/>
      <c r="FP40" s="110"/>
      <c r="FQ40" s="110"/>
      <c r="FR40" s="110"/>
      <c r="FS40" s="110"/>
      <c r="FT40" s="110"/>
      <c r="FU40" s="110"/>
      <c r="FV40" s="110"/>
      <c r="FW40" s="110"/>
      <c r="FX40" s="110"/>
      <c r="FY40" s="110"/>
      <c r="FZ40" s="110"/>
      <c r="GA40" s="110"/>
      <c r="GB40" s="110"/>
      <c r="GC40" s="110"/>
      <c r="GD40" s="110"/>
      <c r="GE40" s="110"/>
      <c r="GF40" s="110"/>
      <c r="GG40" s="110"/>
      <c r="GH40" s="110"/>
      <c r="GI40" s="110"/>
      <c r="GJ40" s="110"/>
      <c r="GK40" s="110"/>
      <c r="GL40" s="110"/>
      <c r="GM40" s="110"/>
      <c r="GN40" s="110"/>
      <c r="GO40" s="110"/>
      <c r="GP40" s="110"/>
      <c r="GQ40" s="110"/>
      <c r="GR40" s="110"/>
      <c r="GS40" s="110"/>
      <c r="GT40" s="110"/>
      <c r="GU40" s="110"/>
      <c r="GV40" s="110"/>
      <c r="GW40" s="110"/>
      <c r="GX40" s="110"/>
      <c r="GY40" s="110"/>
      <c r="GZ40" s="110"/>
      <c r="HA40" s="110"/>
      <c r="HB40" s="110"/>
      <c r="HC40" s="110"/>
      <c r="HD40" s="110"/>
      <c r="HE40" s="110"/>
      <c r="HF40" s="110"/>
      <c r="HG40" s="110"/>
      <c r="HH40" s="110"/>
      <c r="HI40" s="110"/>
      <c r="HJ40" s="110"/>
      <c r="HK40" s="110"/>
      <c r="HL40" s="110"/>
      <c r="HM40" s="110"/>
      <c r="HN40" s="110"/>
      <c r="HO40" s="110"/>
      <c r="HP40" s="110"/>
      <c r="HQ40" s="110"/>
      <c r="HR40" s="110"/>
      <c r="HS40" s="110"/>
      <c r="HT40" s="110"/>
      <c r="HU40" s="110"/>
      <c r="HV40" s="110"/>
      <c r="HW40" s="110"/>
      <c r="HX40" s="110"/>
      <c r="HY40" s="110"/>
      <c r="HZ40" s="110"/>
      <c r="IA40" s="110"/>
      <c r="IB40" s="110"/>
      <c r="IC40" s="110"/>
      <c r="ID40" s="110"/>
      <c r="IE40" s="110"/>
      <c r="IF40" s="110"/>
      <c r="IG40" s="110"/>
      <c r="IH40" s="110"/>
      <c r="II40" s="110"/>
      <c r="IJ40" s="110"/>
      <c r="IK40" s="110"/>
      <c r="IL40" s="110"/>
      <c r="IM40" s="110"/>
      <c r="IN40" s="110"/>
      <c r="IO40" s="110"/>
      <c r="IP40" s="110"/>
      <c r="IQ40" s="110"/>
      <c r="IR40" s="110"/>
      <c r="IS40" s="110"/>
    </row>
    <row r="41" ht="23.85" customHeight="1" spans="1:254" x14ac:dyDescent="0.25">
      <c r="A41" s="156" t="s">
        <v>494</v>
      </c>
      <c r="B41" s="113" t="s">
        <v>495</v>
      </c>
      <c r="C41" s="163"/>
      <c r="D41" s="158">
        <v>30</v>
      </c>
      <c r="E41" s="163">
        <f>C41</f>
        <v>0</v>
      </c>
      <c r="F41" s="160">
        <f>K$5*AG41</f>
        <v>0</v>
      </c>
      <c r="G41" s="160">
        <f>L$5*AH41</f>
        <v>0</v>
      </c>
      <c r="H41" s="160">
        <f>M$5*AI41</f>
        <v>0</v>
      </c>
      <c r="I41" s="160">
        <f>N$5*AJ41</f>
        <v>0</v>
      </c>
      <c r="J41" s="160">
        <f>O$5*AK41</f>
        <v>0</v>
      </c>
      <c r="K41" s="161">
        <v>0</v>
      </c>
      <c r="L41" s="162">
        <v>0</v>
      </c>
      <c r="M41" s="163"/>
      <c r="N41" s="163"/>
      <c r="O41" s="163"/>
      <c r="P41" s="163"/>
      <c r="Q41" s="164"/>
      <c r="R41" s="163"/>
      <c r="S41" s="123">
        <v>0</v>
      </c>
      <c r="T41" s="163">
        <f>SUM(E41:R41)</f>
        <v>0</v>
      </c>
      <c r="U41" s="163">
        <f>IF(T41&lt;=0,0,IF(T41*1%&lt;=262680*8*1%,T41*1%,262680*8*1%))</f>
        <v>0</v>
      </c>
      <c r="V41" s="163">
        <f>IF(T41&lt;=0,0,IF(T41*1%&lt;=262680*8*1%,T41*1%,262680*8*1%))</f>
        <v>0</v>
      </c>
      <c r="W41" s="163">
        <f>T41-U41-V41</f>
        <v>0</v>
      </c>
      <c r="X41" s="163"/>
      <c r="Y41" s="167"/>
      <c r="Z41" s="163">
        <f>MAX(3000,0+MIN(MAX(0,W41-350000),50000)*5%+MIN(MAX(0,W41-400000),100000)*10%+MIN(MAX(0,W41-500000),100000)*15%+MAX(0,W41-600000)*20%-X41)</f>
        <v>3000</v>
      </c>
      <c r="AA41" s="167"/>
      <c r="AB41" s="163">
        <f>Y41+U41+V41+Z41+AA41</f>
        <v>3000</v>
      </c>
      <c r="AC41" s="167">
        <f>ROUND(FLOOR(T41-AB41,0.01),-2)</f>
        <v>-3000</v>
      </c>
      <c r="AD41" s="177" t="s">
        <v>200</v>
      </c>
      <c r="AE41" s="169"/>
      <c r="AF41" s="178"/>
      <c r="AG41" s="170">
        <v>0</v>
      </c>
      <c r="AH41" s="170">
        <v>0</v>
      </c>
      <c r="AI41" s="170">
        <v>0</v>
      </c>
      <c r="AJ41" s="170">
        <v>0</v>
      </c>
      <c r="AK41" s="170">
        <v>0</v>
      </c>
      <c r="AL41" s="239" t="s">
        <v>496</v>
      </c>
      <c r="AM41" s="239" t="s">
        <v>497</v>
      </c>
      <c r="AN41" s="171" t="s">
        <v>498</v>
      </c>
      <c r="AO41" s="233" t="s">
        <v>499</v>
      </c>
      <c r="AP41" s="234" t="s">
        <v>500</v>
      </c>
      <c r="AQ41" s="244">
        <v>43832</v>
      </c>
      <c r="AR41" s="172" t="s">
        <v>501</v>
      </c>
      <c r="AS41" s="177">
        <v>32</v>
      </c>
      <c r="AT41" s="110"/>
      <c r="AU41" s="110"/>
      <c r="AV41" s="110"/>
      <c r="AW41" s="110"/>
      <c r="AX41" s="110"/>
      <c r="AY41" s="110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 s="191"/>
      <c r="HV41" s="191"/>
      <c r="HW41" s="191"/>
      <c r="HX41" s="191"/>
      <c r="HY41" s="191"/>
      <c r="HZ41" s="191"/>
      <c r="IA41" s="191"/>
      <c r="IB41" s="191"/>
      <c r="IC41" s="191"/>
      <c r="ID41" s="191"/>
      <c r="IE41" s="191"/>
      <c r="IF41" s="191"/>
      <c r="IG41" s="191"/>
      <c r="IH41" s="191"/>
      <c r="II41" s="191"/>
      <c r="IJ41" s="191"/>
      <c r="IK41" s="191"/>
      <c r="IL41" s="191"/>
      <c r="IM41" s="191"/>
      <c r="IN41" s="191"/>
      <c r="IO41" s="191"/>
      <c r="IP41" s="191"/>
      <c r="IQ41" s="191"/>
      <c r="IR41" s="191"/>
      <c r="IS41" s="191"/>
      <c r="IT41" s="110"/>
    </row>
    <row r="42" ht="23.85" customHeight="1" spans="1:254" x14ac:dyDescent="0.25">
      <c r="A42" s="174" t="s">
        <v>502</v>
      </c>
      <c r="B42" s="113" t="s">
        <v>503</v>
      </c>
      <c r="C42" s="236"/>
      <c r="D42" s="158">
        <v>30</v>
      </c>
      <c r="E42" s="163">
        <f>C42</f>
        <v>0</v>
      </c>
      <c r="F42" s="160">
        <f>F$7*AG42</f>
        <v>0</v>
      </c>
      <c r="G42" s="160">
        <f>G$7*AH42</f>
        <v>0</v>
      </c>
      <c r="H42" s="160">
        <f>H$7*AI42</f>
        <v>0</v>
      </c>
      <c r="I42" s="160">
        <f>I$7*AJ42</f>
        <v>0</v>
      </c>
      <c r="J42" s="160">
        <f>J$7*AK42</f>
        <v>0</v>
      </c>
      <c r="K42" s="161">
        <v>0</v>
      </c>
      <c r="L42" s="162">
        <v>0</v>
      </c>
      <c r="M42" s="163"/>
      <c r="N42" s="163"/>
      <c r="O42" s="163"/>
      <c r="P42" s="163"/>
      <c r="Q42" s="164"/>
      <c r="R42" s="164"/>
      <c r="S42" s="123">
        <v>0</v>
      </c>
      <c r="T42" s="163">
        <f>SUM(E42:R42)</f>
        <v>0</v>
      </c>
      <c r="U42" s="163">
        <f>IF(T42&lt;=0,0,IF(T42*1%&lt;=262680*8*1%,T42*1%,262680*8*1%))</f>
        <v>0</v>
      </c>
      <c r="V42" s="163">
        <f>IF(T42&lt;=0,0,IF(T42*1%&lt;=262680*8*1%,T42*1%,262680*8*1%))</f>
        <v>0</v>
      </c>
      <c r="W42" s="163">
        <f>T42-U42-V42</f>
        <v>0</v>
      </c>
      <c r="X42" s="163"/>
      <c r="Y42" s="167"/>
      <c r="Z42" s="163">
        <f>MAX(3000,0+MIN(MAX(0,W42-350000),50000)*5%+MIN(MAX(0,W42-400000),100000)*10%+MIN(MAX(0,W42-500000),100000)*15%+MAX(0,W42-600000)*20%-X42)</f>
        <v>3000</v>
      </c>
      <c r="AA42" s="167"/>
      <c r="AB42" s="163">
        <f>Y42+U42+V42+Z42+AA42</f>
        <v>3000</v>
      </c>
      <c r="AC42" s="167">
        <f>ROUND(FLOOR(T42-AB42,0.01),-2)</f>
        <v>-3000</v>
      </c>
      <c r="AD42" s="177" t="s">
        <v>200</v>
      </c>
      <c r="AE42" s="169"/>
      <c r="AF42" s="178"/>
      <c r="AG42" s="170">
        <v>0</v>
      </c>
      <c r="AH42" s="170">
        <v>0</v>
      </c>
      <c r="AI42" s="170">
        <v>0</v>
      </c>
      <c r="AJ42" s="170">
        <v>0</v>
      </c>
      <c r="AK42" s="170">
        <v>0</v>
      </c>
      <c r="AL42" s="163" t="s">
        <v>504</v>
      </c>
      <c r="AM42" s="163" t="s">
        <v>505</v>
      </c>
      <c r="AN42" s="171" t="s">
        <v>506</v>
      </c>
      <c r="AO42" s="233" t="s">
        <v>507</v>
      </c>
      <c r="AP42" s="234" t="s">
        <v>508</v>
      </c>
      <c r="AQ42" s="244">
        <v>43832</v>
      </c>
      <c r="AR42" s="172" t="s">
        <v>509</v>
      </c>
      <c r="AS42" s="177">
        <v>33</v>
      </c>
      <c r="AT42" s="110"/>
      <c r="AU42" s="110"/>
      <c r="AV42" s="110"/>
      <c r="AW42" s="110"/>
      <c r="AX42" s="110"/>
      <c r="AY42" s="110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  <c r="EK42" s="191"/>
      <c r="EL42" s="191"/>
      <c r="EM42" s="191"/>
      <c r="EN42" s="191"/>
      <c r="EO42" s="191"/>
      <c r="EP42" s="191"/>
      <c r="EQ42" s="191"/>
      <c r="ER42" s="191"/>
      <c r="ES42" s="191"/>
      <c r="ET42" s="191"/>
      <c r="EU42" s="191"/>
      <c r="EV42" s="191"/>
      <c r="EW42" s="191"/>
      <c r="EX42" s="191"/>
      <c r="EY42" s="191"/>
      <c r="EZ42" s="191"/>
      <c r="FA42" s="191"/>
      <c r="FB42" s="191"/>
      <c r="FC42" s="191"/>
      <c r="FD42" s="191"/>
      <c r="FE42" s="191"/>
      <c r="FF42" s="191"/>
      <c r="FG42" s="191"/>
      <c r="FH42" s="191"/>
      <c r="FI42" s="191"/>
      <c r="FJ42" s="191"/>
      <c r="FK42" s="191"/>
      <c r="FL42" s="191"/>
      <c r="FM42" s="191"/>
      <c r="FN42" s="191"/>
      <c r="FO42" s="191"/>
      <c r="FP42" s="191"/>
      <c r="FQ42" s="191"/>
      <c r="FR42" s="191"/>
      <c r="FS42" s="191"/>
      <c r="FT42" s="191"/>
      <c r="FU42" s="191"/>
      <c r="FV42" s="191"/>
      <c r="FW42" s="191"/>
      <c r="FX42" s="191"/>
      <c r="FY42" s="191"/>
      <c r="FZ42" s="191"/>
      <c r="GA42" s="191"/>
      <c r="GB42" s="191"/>
      <c r="GC42" s="191"/>
      <c r="GD42" s="191"/>
      <c r="GE42" s="191"/>
      <c r="GF42" s="191"/>
      <c r="GG42" s="191"/>
      <c r="GH42" s="191"/>
      <c r="GI42" s="191"/>
      <c r="GJ42" s="191"/>
      <c r="GK42" s="191"/>
      <c r="GL42" s="191"/>
      <c r="GM42" s="191"/>
      <c r="GN42" s="191"/>
      <c r="GO42" s="191"/>
      <c r="GP42" s="191"/>
      <c r="GQ42" s="191"/>
      <c r="GR42" s="191"/>
      <c r="GS42" s="191"/>
      <c r="GT42" s="191"/>
      <c r="GU42" s="191"/>
      <c r="GV42" s="191"/>
      <c r="GW42" s="191"/>
      <c r="GX42" s="191"/>
      <c r="GY42" s="191"/>
      <c r="GZ42" s="191"/>
      <c r="HA42" s="191"/>
      <c r="HB42" s="191"/>
      <c r="HC42" s="191"/>
      <c r="HD42" s="191"/>
      <c r="HE42" s="191"/>
      <c r="HF42" s="191"/>
      <c r="HG42" s="191"/>
      <c r="HH42" s="191"/>
      <c r="HI42" s="191"/>
      <c r="HJ42" s="191"/>
      <c r="HK42" s="191"/>
      <c r="HL42" s="191"/>
      <c r="HM42" s="191"/>
      <c r="HN42" s="191"/>
      <c r="HO42" s="191"/>
      <c r="HP42" s="191"/>
      <c r="HQ42" s="191"/>
      <c r="HR42" s="191"/>
      <c r="HS42" s="191"/>
      <c r="HT42" s="191"/>
      <c r="HU42" s="191"/>
      <c r="HV42" s="191"/>
      <c r="HW42" s="191"/>
      <c r="HX42" s="191"/>
      <c r="HY42" s="191"/>
      <c r="HZ42" s="191"/>
      <c r="IA42" s="191"/>
      <c r="IB42" s="191"/>
      <c r="IC42" s="191"/>
      <c r="ID42" s="191"/>
      <c r="IE42" s="191"/>
      <c r="IF42" s="191"/>
      <c r="IG42" s="191"/>
      <c r="IH42" s="191"/>
      <c r="II42" s="191"/>
      <c r="IJ42" s="191"/>
      <c r="IK42" s="191"/>
      <c r="IL42" s="191"/>
      <c r="IM42" s="191"/>
      <c r="IN42" s="191"/>
      <c r="IO42" s="191"/>
      <c r="IP42" s="191"/>
      <c r="IQ42" s="191"/>
      <c r="IR42" s="191"/>
      <c r="IS42" s="191"/>
      <c r="IT42" s="110"/>
    </row>
    <row r="43" ht="20.1" customHeight="1" spans="1:254" x14ac:dyDescent="0.25">
      <c r="A43" s="177" t="s">
        <v>510</v>
      </c>
      <c r="B43" s="113" t="s">
        <v>511</v>
      </c>
      <c r="C43" s="163"/>
      <c r="D43" s="158">
        <v>30</v>
      </c>
      <c r="E43" s="163">
        <f>C43</f>
        <v>0</v>
      </c>
      <c r="F43" s="160">
        <f>F$7*AG43</f>
        <v>0</v>
      </c>
      <c r="G43" s="160">
        <f>G$7*AH43</f>
        <v>0</v>
      </c>
      <c r="H43" s="160">
        <f>H$7*AI43</f>
        <v>0</v>
      </c>
      <c r="I43" s="160">
        <f>I$7*AJ43</f>
        <v>0</v>
      </c>
      <c r="J43" s="160">
        <f>J$7*AK43</f>
        <v>0</v>
      </c>
      <c r="K43" s="161">
        <v>0</v>
      </c>
      <c r="L43" s="162">
        <v>0</v>
      </c>
      <c r="M43" s="163"/>
      <c r="N43" s="163"/>
      <c r="O43" s="163"/>
      <c r="P43" s="163"/>
      <c r="Q43" s="163"/>
      <c r="R43" s="163"/>
      <c r="S43" s="123">
        <v>0</v>
      </c>
      <c r="T43" s="163">
        <f>SUM(E43:R43)</f>
        <v>0</v>
      </c>
      <c r="U43" s="163">
        <f>IF(T43&lt;=0,0,IF(T43*1%&lt;=262680*8*1%,T43*1%,262680*8*1%))</f>
        <v>0</v>
      </c>
      <c r="V43" s="163">
        <f>IF(T43&lt;=0,0,IF(T43*1%&lt;=262680*8*1%,T43*1%,262680*8*1%))</f>
        <v>0</v>
      </c>
      <c r="W43" s="163">
        <f>T43-U43-V43</f>
        <v>0</v>
      </c>
      <c r="X43" s="163"/>
      <c r="Y43" s="167"/>
      <c r="Z43" s="163">
        <f>MAX(3000,0+MIN(MAX(0,W43-350000),50000)*5%+MIN(MAX(0,W43-400000),100000)*10%+MIN(MAX(0,W43-500000),100000)*15%+MAX(0,W43-600000)*20%-X43)</f>
        <v>3000</v>
      </c>
      <c r="AA43" s="167"/>
      <c r="AB43" s="163">
        <f>Y43+U43+V43+Z43+AA43</f>
        <v>3000</v>
      </c>
      <c r="AC43" s="167">
        <f>ROUND(FLOOR(T43-AB43,0.01),-2)</f>
        <v>-3000</v>
      </c>
      <c r="AD43" s="177" t="s">
        <v>200</v>
      </c>
      <c r="AE43" s="169"/>
      <c r="AF43" s="178"/>
      <c r="AG43" s="170">
        <v>0</v>
      </c>
      <c r="AH43" s="170">
        <v>0</v>
      </c>
      <c r="AI43" s="170">
        <v>0</v>
      </c>
      <c r="AJ43" s="170">
        <v>0</v>
      </c>
      <c r="AK43" s="170">
        <v>0</v>
      </c>
      <c r="AL43" s="239" t="s">
        <v>512</v>
      </c>
      <c r="AM43" s="239" t="s">
        <v>513</v>
      </c>
      <c r="AN43" s="171" t="s">
        <v>514</v>
      </c>
      <c r="AO43" s="233" t="s">
        <v>515</v>
      </c>
      <c r="AP43" s="234" t="s">
        <v>516</v>
      </c>
      <c r="AQ43" s="244">
        <v>43878</v>
      </c>
      <c r="AR43" s="172" t="s">
        <v>517</v>
      </c>
      <c r="AS43" s="177">
        <v>34</v>
      </c>
      <c r="AT43" s="110"/>
      <c r="AU43" s="110"/>
      <c r="AV43" s="110"/>
      <c r="AW43" s="110"/>
      <c r="AX43" s="110"/>
      <c r="AY43" s="110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  <c r="EK43" s="191"/>
      <c r="EL43" s="191"/>
      <c r="EM43" s="191"/>
      <c r="EN43" s="191"/>
      <c r="EO43" s="191"/>
      <c r="EP43" s="191"/>
      <c r="EQ43" s="191"/>
      <c r="ER43" s="191"/>
      <c r="ES43" s="191"/>
      <c r="ET43" s="191"/>
      <c r="EU43" s="191"/>
      <c r="EV43" s="191"/>
      <c r="EW43" s="191"/>
      <c r="EX43" s="191"/>
      <c r="EY43" s="191"/>
      <c r="EZ43" s="191"/>
      <c r="FA43" s="191"/>
      <c r="FB43" s="191"/>
      <c r="FC43" s="191"/>
      <c r="FD43" s="191"/>
      <c r="FE43" s="191"/>
      <c r="FF43" s="191"/>
      <c r="FG43" s="191"/>
      <c r="FH43" s="191"/>
      <c r="FI43" s="191"/>
      <c r="FJ43" s="191"/>
      <c r="FK43" s="191"/>
      <c r="FL43" s="191"/>
      <c r="FM43" s="191"/>
      <c r="FN43" s="191"/>
      <c r="FO43" s="191"/>
      <c r="FP43" s="191"/>
      <c r="FQ43" s="191"/>
      <c r="FR43" s="191"/>
      <c r="FS43" s="191"/>
      <c r="FT43" s="191"/>
      <c r="FU43" s="191"/>
      <c r="FV43" s="191"/>
      <c r="FW43" s="191"/>
      <c r="FX43" s="191"/>
      <c r="FY43" s="191"/>
      <c r="FZ43" s="191"/>
      <c r="GA43" s="191"/>
      <c r="GB43" s="191"/>
      <c r="GC43" s="191"/>
      <c r="GD43" s="191"/>
      <c r="GE43" s="191"/>
      <c r="GF43" s="191"/>
      <c r="GG43" s="191"/>
      <c r="GH43" s="191"/>
      <c r="GI43" s="191"/>
      <c r="GJ43" s="191"/>
      <c r="GK43" s="191"/>
      <c r="GL43" s="191"/>
      <c r="GM43" s="191"/>
      <c r="GN43" s="191"/>
      <c r="GO43" s="191"/>
      <c r="GP43" s="191"/>
      <c r="GQ43" s="191"/>
      <c r="GR43" s="191"/>
      <c r="GS43" s="191"/>
      <c r="GT43" s="191"/>
      <c r="GU43" s="191"/>
      <c r="GV43" s="191"/>
      <c r="GW43" s="191"/>
      <c r="GX43" s="191"/>
      <c r="GY43" s="191"/>
      <c r="GZ43" s="191"/>
      <c r="HA43" s="191"/>
      <c r="HB43" s="191"/>
      <c r="HC43" s="191"/>
      <c r="HD43" s="191"/>
      <c r="HE43" s="191"/>
      <c r="HF43" s="191"/>
      <c r="HG43" s="191"/>
      <c r="HH43" s="191"/>
      <c r="HI43" s="191"/>
      <c r="HJ43" s="191"/>
      <c r="HK43" s="191"/>
      <c r="HL43" s="191"/>
      <c r="HM43" s="191"/>
      <c r="HN43" s="191"/>
      <c r="HO43" s="191"/>
      <c r="HP43" s="191"/>
      <c r="HQ43" s="191"/>
      <c r="HR43" s="191"/>
      <c r="HS43" s="191"/>
      <c r="HT43" s="191"/>
      <c r="HU43" s="191"/>
      <c r="HV43" s="191"/>
      <c r="HW43" s="191"/>
      <c r="HX43" s="191"/>
      <c r="HY43" s="191"/>
      <c r="HZ43" s="191"/>
      <c r="IA43" s="191"/>
      <c r="IB43" s="191"/>
      <c r="IC43" s="191"/>
      <c r="ID43" s="191"/>
      <c r="IE43" s="191"/>
      <c r="IF43" s="191"/>
      <c r="IG43" s="191"/>
      <c r="IH43" s="191"/>
      <c r="II43" s="191"/>
      <c r="IJ43" s="191"/>
      <c r="IK43" s="191"/>
      <c r="IL43" s="191"/>
      <c r="IM43" s="191"/>
      <c r="IN43" s="191"/>
      <c r="IO43" s="191"/>
      <c r="IP43" s="191"/>
      <c r="IQ43" s="191"/>
      <c r="IR43" s="191"/>
      <c r="IS43" s="191"/>
      <c r="IT43" s="191"/>
    </row>
    <row r="44" ht="20.1" customHeight="1" spans="1:254" x14ac:dyDescent="0.25">
      <c r="A44" s="177" t="s">
        <v>518</v>
      </c>
      <c r="B44" s="113" t="s">
        <v>519</v>
      </c>
      <c r="C44" s="163"/>
      <c r="D44" s="158">
        <v>30</v>
      </c>
      <c r="E44" s="163">
        <f>C44</f>
        <v>0</v>
      </c>
      <c r="F44" s="160">
        <f>F$7*AG44</f>
        <v>0</v>
      </c>
      <c r="G44" s="160">
        <f>G$7*AH44</f>
        <v>0</v>
      </c>
      <c r="H44" s="160">
        <f>H$7*AI44</f>
        <v>0</v>
      </c>
      <c r="I44" s="160">
        <f>I$7*AJ44</f>
        <v>0</v>
      </c>
      <c r="J44" s="160">
        <f>J$7*AK44</f>
        <v>0</v>
      </c>
      <c r="K44" s="161">
        <v>0</v>
      </c>
      <c r="L44" s="162">
        <v>0</v>
      </c>
      <c r="M44" s="163"/>
      <c r="N44" s="163"/>
      <c r="O44" s="163"/>
      <c r="P44" s="163"/>
      <c r="Q44" s="163"/>
      <c r="R44" s="163"/>
      <c r="S44" s="123">
        <v>0</v>
      </c>
      <c r="T44" s="163">
        <f>SUM(E44:R44)</f>
        <v>0</v>
      </c>
      <c r="U44" s="163">
        <f>IF(T44&lt;=0,0,IF(T44*1%&lt;=262680*8*1%,T44*1%,262680*8*1%))</f>
        <v>0</v>
      </c>
      <c r="V44" s="163">
        <f>IF(T44&lt;=0,0,IF(T44*1%&lt;=262680*8*1%,T44*1%,262680*8*1%))</f>
        <v>0</v>
      </c>
      <c r="W44" s="163">
        <f>T44-U44-V44</f>
        <v>0</v>
      </c>
      <c r="X44" s="163"/>
      <c r="Y44" s="167"/>
      <c r="Z44" s="163">
        <f>MAX(3000,0+MIN(MAX(0,W44-350000),50000)*5%+MIN(MAX(0,W44-400000),100000)*10%+MIN(MAX(0,W44-500000),100000)*15%+MAX(0,W44-600000)*20%-X44)</f>
        <v>3000</v>
      </c>
      <c r="AA44" s="167"/>
      <c r="AB44" s="163">
        <f>Y44+U44+V44+Z44+AA44</f>
        <v>3000</v>
      </c>
      <c r="AC44" s="167">
        <f>ROUND(FLOOR(T44-AB44,0.01),-2)</f>
        <v>-3000</v>
      </c>
      <c r="AD44" s="177" t="s">
        <v>200</v>
      </c>
      <c r="AE44" s="169"/>
      <c r="AF44" s="178"/>
      <c r="AG44" s="170">
        <v>0</v>
      </c>
      <c r="AH44" s="170">
        <v>0</v>
      </c>
      <c r="AI44" s="170">
        <v>0</v>
      </c>
      <c r="AJ44" s="170">
        <v>0</v>
      </c>
      <c r="AK44" s="170">
        <v>0</v>
      </c>
      <c r="AL44" s="239" t="s">
        <v>520</v>
      </c>
      <c r="AM44" s="239" t="s">
        <v>521</v>
      </c>
      <c r="AN44" s="171" t="s">
        <v>522</v>
      </c>
      <c r="AO44" s="233" t="s">
        <v>523</v>
      </c>
      <c r="AP44" s="234" t="s">
        <v>524</v>
      </c>
      <c r="AQ44" s="244">
        <v>43878</v>
      </c>
      <c r="AR44" s="172" t="s">
        <v>525</v>
      </c>
      <c r="AS44" s="177">
        <v>35</v>
      </c>
      <c r="AT44" s="110"/>
      <c r="AU44" s="110"/>
      <c r="AV44" s="110"/>
      <c r="AW44" s="110"/>
      <c r="AX44" s="110"/>
      <c r="AY44" s="110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91"/>
      <c r="BL44" s="191"/>
      <c r="BM44" s="191"/>
      <c r="BN44" s="191"/>
      <c r="BO44" s="191"/>
      <c r="BP44" s="191"/>
      <c r="BQ44" s="191"/>
      <c r="BR44" s="191"/>
      <c r="BS44" s="191"/>
      <c r="BT44" s="191"/>
      <c r="BU44" s="191"/>
      <c r="BV44" s="191"/>
      <c r="BW44" s="191"/>
      <c r="BX44" s="191"/>
      <c r="BY44" s="191"/>
      <c r="BZ44" s="191"/>
      <c r="CA44" s="191"/>
      <c r="CB44" s="191"/>
      <c r="CC44" s="191"/>
      <c r="CD44" s="191"/>
      <c r="CE44" s="191"/>
      <c r="CF44" s="191"/>
      <c r="CG44" s="191"/>
      <c r="CH44" s="191"/>
      <c r="CI44" s="191"/>
      <c r="CJ44" s="191"/>
      <c r="CK44" s="191"/>
      <c r="CL44" s="191"/>
      <c r="CM44" s="191"/>
      <c r="CN44" s="191"/>
      <c r="CO44" s="191"/>
      <c r="CP44" s="191"/>
      <c r="CQ44" s="191"/>
      <c r="CR44" s="191"/>
      <c r="CS44" s="191"/>
      <c r="CT44" s="191"/>
      <c r="CU44" s="191"/>
      <c r="CV44" s="191"/>
      <c r="CW44" s="191"/>
      <c r="CX44" s="191"/>
      <c r="CY44" s="191"/>
      <c r="CZ44" s="191"/>
      <c r="DA44" s="191"/>
      <c r="DB44" s="191"/>
      <c r="DC44" s="191"/>
      <c r="DD44" s="191"/>
      <c r="DE44" s="191"/>
      <c r="DF44" s="191"/>
      <c r="DG44" s="191"/>
      <c r="DH44" s="191"/>
      <c r="DI44" s="191"/>
      <c r="DJ44" s="191"/>
      <c r="DK44" s="191"/>
      <c r="DL44" s="191"/>
      <c r="DM44" s="191"/>
      <c r="DN44" s="191"/>
      <c r="DO44" s="191"/>
      <c r="DP44" s="191"/>
      <c r="DQ44" s="191"/>
      <c r="DR44" s="191"/>
      <c r="DS44" s="191"/>
      <c r="DT44" s="191"/>
      <c r="DU44" s="191"/>
      <c r="DV44" s="191"/>
      <c r="DW44" s="191"/>
      <c r="DX44" s="191"/>
      <c r="DY44" s="191"/>
      <c r="DZ44" s="191"/>
      <c r="EA44" s="191"/>
      <c r="EB44" s="191"/>
      <c r="EC44" s="191"/>
      <c r="ED44" s="191"/>
      <c r="EE44" s="191"/>
      <c r="EF44" s="191"/>
      <c r="EG44" s="191"/>
      <c r="EH44" s="191"/>
      <c r="EI44" s="191"/>
      <c r="EJ44" s="191"/>
      <c r="EK44" s="191"/>
      <c r="EL44" s="191"/>
      <c r="EM44" s="191"/>
      <c r="EN44" s="191"/>
      <c r="EO44" s="191"/>
      <c r="EP44" s="191"/>
      <c r="EQ44" s="191"/>
      <c r="ER44" s="191"/>
      <c r="ES44" s="191"/>
      <c r="ET44" s="191"/>
      <c r="EU44" s="191"/>
      <c r="EV44" s="191"/>
      <c r="EW44" s="191"/>
      <c r="EX44" s="191"/>
      <c r="EY44" s="191"/>
      <c r="EZ44" s="191"/>
      <c r="FA44" s="191"/>
      <c r="FB44" s="191"/>
      <c r="FC44" s="191"/>
      <c r="FD44" s="191"/>
      <c r="FE44" s="191"/>
      <c r="FF44" s="191"/>
      <c r="FG44" s="191"/>
      <c r="FH44" s="191"/>
      <c r="FI44" s="191"/>
      <c r="FJ44" s="191"/>
      <c r="FK44" s="191"/>
      <c r="FL44" s="191"/>
      <c r="FM44" s="191"/>
      <c r="FN44" s="191"/>
      <c r="FO44" s="191"/>
      <c r="FP44" s="191"/>
      <c r="FQ44" s="191"/>
      <c r="FR44" s="191"/>
      <c r="FS44" s="191"/>
      <c r="FT44" s="191"/>
      <c r="FU44" s="191"/>
      <c r="FV44" s="191"/>
      <c r="FW44" s="191"/>
      <c r="FX44" s="191"/>
      <c r="FY44" s="191"/>
      <c r="FZ44" s="191"/>
      <c r="GA44" s="191"/>
      <c r="GB44" s="191"/>
      <c r="GC44" s="191"/>
      <c r="GD44" s="191"/>
      <c r="GE44" s="191"/>
      <c r="GF44" s="191"/>
      <c r="GG44" s="191"/>
      <c r="GH44" s="191"/>
      <c r="GI44" s="191"/>
      <c r="GJ44" s="191"/>
      <c r="GK44" s="191"/>
      <c r="GL44" s="191"/>
      <c r="GM44" s="191"/>
      <c r="GN44" s="191"/>
      <c r="GO44" s="191"/>
      <c r="GP44" s="191"/>
      <c r="GQ44" s="191"/>
      <c r="GR44" s="191"/>
      <c r="GS44" s="191"/>
      <c r="GT44" s="191"/>
      <c r="GU44" s="191"/>
      <c r="GV44" s="191"/>
      <c r="GW44" s="191"/>
      <c r="GX44" s="191"/>
      <c r="GY44" s="191"/>
      <c r="GZ44" s="191"/>
      <c r="HA44" s="191"/>
      <c r="HB44" s="191"/>
      <c r="HC44" s="191"/>
      <c r="HD44" s="191"/>
      <c r="HE44" s="191"/>
      <c r="HF44" s="191"/>
      <c r="HG44" s="191"/>
      <c r="HH44" s="191"/>
      <c r="HI44" s="191"/>
      <c r="HJ44" s="191"/>
      <c r="HK44" s="191"/>
      <c r="HL44" s="191"/>
      <c r="HM44" s="191"/>
      <c r="HN44" s="191"/>
      <c r="HO44" s="191"/>
      <c r="HP44" s="191"/>
      <c r="HQ44" s="191"/>
      <c r="HR44" s="191"/>
      <c r="HS44" s="191"/>
      <c r="HT44" s="191"/>
      <c r="HU44" s="191"/>
      <c r="HV44" s="191"/>
      <c r="HW44" s="191"/>
      <c r="HX44" s="191"/>
      <c r="HY44" s="191"/>
      <c r="HZ44" s="191"/>
      <c r="IA44" s="191"/>
      <c r="IB44" s="191"/>
      <c r="IC44" s="191"/>
      <c r="ID44" s="191"/>
      <c r="IE44" s="191"/>
      <c r="IF44" s="191"/>
      <c r="IG44" s="191"/>
      <c r="IH44" s="191"/>
      <c r="II44" s="191"/>
      <c r="IJ44" s="191"/>
      <c r="IK44" s="191"/>
      <c r="IL44" s="191"/>
      <c r="IM44" s="191"/>
      <c r="IN44" s="191"/>
      <c r="IO44" s="191"/>
      <c r="IP44" s="191"/>
      <c r="IQ44" s="191"/>
      <c r="IR44" s="191"/>
      <c r="IS44" s="191"/>
      <c r="IT44" s="191"/>
    </row>
    <row r="45" ht="20.1" customHeight="1" spans="1:254" x14ac:dyDescent="0.25">
      <c r="A45" s="245" t="s">
        <v>526</v>
      </c>
      <c r="B45" s="113" t="s">
        <v>527</v>
      </c>
      <c r="C45" s="163"/>
      <c r="D45" s="158">
        <v>15</v>
      </c>
      <c r="E45" s="163">
        <f>C45</f>
        <v>0</v>
      </c>
      <c r="F45" s="160">
        <f>F$7*AG45</f>
        <v>0</v>
      </c>
      <c r="G45" s="160">
        <f>G$7*AH45</f>
        <v>0</v>
      </c>
      <c r="H45" s="160">
        <f>H$7*AI45</f>
        <v>0</v>
      </c>
      <c r="I45" s="160">
        <f>I$7*AJ45</f>
        <v>0</v>
      </c>
      <c r="J45" s="160">
        <f>J$7*AK45</f>
        <v>0</v>
      </c>
      <c r="K45" s="161">
        <v>0</v>
      </c>
      <c r="L45" s="162">
        <v>0</v>
      </c>
      <c r="M45" s="163"/>
      <c r="N45" s="163"/>
      <c r="O45" s="163"/>
      <c r="P45" s="163"/>
      <c r="Q45" s="163"/>
      <c r="R45" s="163"/>
      <c r="S45" s="165">
        <v>1</v>
      </c>
      <c r="T45" s="163">
        <f>SUM(E45:R45)</f>
        <v>0</v>
      </c>
      <c r="U45" s="163">
        <f>IF(T45&lt;=0,0,IF(T45*1%&lt;=262680*8*1%,T45*1%,262680*8*1%))</f>
        <v>0</v>
      </c>
      <c r="V45" s="163">
        <f>IF(T45&lt;=0,0,IF(T45*1%&lt;=262680*8*1%,T45*1%,262680*8*1%))</f>
        <v>0</v>
      </c>
      <c r="W45" s="163">
        <f>T45-U45-V45</f>
        <v>0</v>
      </c>
      <c r="X45" s="163"/>
      <c r="Y45" s="167"/>
      <c r="Z45" s="163">
        <f>MAX(3000,0+MIN(MAX(0,W45-350000),50000)*5%+MIN(MAX(0,W45-400000),100000)*10%+MIN(MAX(0,W45-500000),100000)*15%+MAX(0,W45-600000)*20%-X45)</f>
        <v>3000</v>
      </c>
      <c r="AA45" s="167"/>
      <c r="AB45" s="163">
        <f>Y45+U45+V45+Z45+AA45</f>
        <v>3000</v>
      </c>
      <c r="AC45" s="167">
        <f>ROUND(FLOOR(T45-AB45,0.01),-2)</f>
        <v>-3000</v>
      </c>
      <c r="AD45" s="177" t="s">
        <v>200</v>
      </c>
      <c r="AE45" s="169"/>
      <c r="AF45" s="178"/>
      <c r="AG45" s="170">
        <v>0</v>
      </c>
      <c r="AH45" s="170">
        <v>0</v>
      </c>
      <c r="AI45" s="170">
        <v>0</v>
      </c>
      <c r="AJ45" s="170">
        <v>0</v>
      </c>
      <c r="AK45" s="170">
        <v>0</v>
      </c>
      <c r="AL45" s="239" t="s">
        <v>528</v>
      </c>
      <c r="AM45" s="239" t="s">
        <v>529</v>
      </c>
      <c r="AN45" s="171" t="s">
        <v>530</v>
      </c>
      <c r="AO45" s="233" t="s">
        <v>531</v>
      </c>
      <c r="AP45" s="234" t="s">
        <v>532</v>
      </c>
      <c r="AQ45" s="244">
        <v>43885</v>
      </c>
      <c r="AR45" s="172" t="s">
        <v>533</v>
      </c>
      <c r="AS45" s="177">
        <v>36</v>
      </c>
      <c r="AT45" s="110"/>
      <c r="AU45" s="110"/>
      <c r="AV45" s="110"/>
      <c r="AW45" s="110"/>
      <c r="AX45" s="110"/>
      <c r="AY45" s="110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  <c r="EK45" s="191"/>
      <c r="EL45" s="191"/>
      <c r="EM45" s="191"/>
      <c r="EN45" s="191"/>
      <c r="EO45" s="191"/>
      <c r="EP45" s="191"/>
      <c r="EQ45" s="191"/>
      <c r="ER45" s="191"/>
      <c r="ES45" s="191"/>
      <c r="ET45" s="191"/>
      <c r="EU45" s="191"/>
      <c r="EV45" s="191"/>
      <c r="EW45" s="191"/>
      <c r="EX45" s="191"/>
      <c r="EY45" s="191"/>
      <c r="EZ45" s="191"/>
      <c r="FA45" s="191"/>
      <c r="FB45" s="191"/>
      <c r="FC45" s="191"/>
      <c r="FD45" s="191"/>
      <c r="FE45" s="191"/>
      <c r="FF45" s="191"/>
      <c r="FG45" s="191"/>
      <c r="FH45" s="191"/>
      <c r="FI45" s="191"/>
      <c r="FJ45" s="191"/>
      <c r="FK45" s="191"/>
      <c r="FL45" s="191"/>
      <c r="FM45" s="191"/>
      <c r="FN45" s="191"/>
      <c r="FO45" s="191"/>
      <c r="FP45" s="191"/>
      <c r="FQ45" s="191"/>
      <c r="FR45" s="191"/>
      <c r="FS45" s="191"/>
      <c r="FT45" s="191"/>
      <c r="FU45" s="191"/>
      <c r="FV45" s="191"/>
      <c r="FW45" s="191"/>
      <c r="FX45" s="191"/>
      <c r="FY45" s="191"/>
      <c r="FZ45" s="191"/>
      <c r="GA45" s="191"/>
      <c r="GB45" s="191"/>
      <c r="GC45" s="191"/>
      <c r="GD45" s="191"/>
      <c r="GE45" s="191"/>
      <c r="GF45" s="191"/>
      <c r="GG45" s="191"/>
      <c r="GH45" s="191"/>
      <c r="GI45" s="191"/>
      <c r="GJ45" s="191"/>
      <c r="GK45" s="191"/>
      <c r="GL45" s="191"/>
      <c r="GM45" s="191"/>
      <c r="GN45" s="191"/>
      <c r="GO45" s="191"/>
      <c r="GP45" s="191"/>
      <c r="GQ45" s="191"/>
      <c r="GR45" s="191"/>
      <c r="GS45" s="191"/>
      <c r="GT45" s="191"/>
      <c r="GU45" s="191"/>
      <c r="GV45" s="191"/>
      <c r="GW45" s="191"/>
      <c r="GX45" s="191"/>
      <c r="GY45" s="191"/>
      <c r="GZ45" s="191"/>
      <c r="HA45" s="191"/>
      <c r="HB45" s="191"/>
      <c r="HC45" s="191"/>
      <c r="HD45" s="191"/>
      <c r="HE45" s="191"/>
      <c r="HF45" s="191"/>
      <c r="HG45" s="191"/>
      <c r="HH45" s="191"/>
      <c r="HI45" s="191"/>
      <c r="HJ45" s="191"/>
      <c r="HK45" s="191"/>
      <c r="HL45" s="191"/>
      <c r="HM45" s="191"/>
      <c r="HN45" s="191"/>
      <c r="HO45" s="191"/>
      <c r="HP45" s="191"/>
      <c r="HQ45" s="191"/>
      <c r="HR45" s="191"/>
      <c r="HS45" s="191"/>
      <c r="HT45" s="191"/>
      <c r="HU45" s="191"/>
      <c r="HV45" s="191"/>
      <c r="HW45" s="191"/>
      <c r="HX45" s="191"/>
      <c r="HY45" s="191"/>
      <c r="HZ45" s="191"/>
      <c r="IA45" s="191"/>
      <c r="IB45" s="191"/>
      <c r="IC45" s="191"/>
      <c r="ID45" s="191"/>
      <c r="IE45" s="191"/>
      <c r="IF45" s="191"/>
      <c r="IG45" s="191"/>
      <c r="IH45" s="191"/>
      <c r="II45" s="191"/>
      <c r="IJ45" s="191"/>
      <c r="IK45" s="191"/>
      <c r="IL45" s="191"/>
      <c r="IM45" s="191"/>
      <c r="IN45" s="191"/>
      <c r="IO45" s="191"/>
      <c r="IP45" s="191"/>
      <c r="IQ45" s="191"/>
      <c r="IR45" s="191"/>
      <c r="IS45" s="191"/>
      <c r="IT45" s="191"/>
    </row>
    <row r="46" ht="20.1" customHeight="1" spans="1:254" x14ac:dyDescent="0.25">
      <c r="A46" s="177" t="s">
        <v>534</v>
      </c>
      <c r="B46" s="113" t="s">
        <v>535</v>
      </c>
      <c r="C46" s="163"/>
      <c r="D46" s="158">
        <v>30</v>
      </c>
      <c r="E46" s="163">
        <f>C46</f>
        <v>0</v>
      </c>
      <c r="F46" s="160">
        <f>F$7*AG46</f>
        <v>0</v>
      </c>
      <c r="G46" s="160">
        <f>G$7*AH46</f>
        <v>0</v>
      </c>
      <c r="H46" s="160">
        <f>H$7*AI46</f>
        <v>0</v>
      </c>
      <c r="I46" s="160">
        <f>I$7*AJ46</f>
        <v>0</v>
      </c>
      <c r="J46" s="160">
        <f>J$7*AK46</f>
        <v>0</v>
      </c>
      <c r="K46" s="161">
        <v>0</v>
      </c>
      <c r="L46" s="162">
        <v>0</v>
      </c>
      <c r="M46" s="163"/>
      <c r="N46" s="163"/>
      <c r="O46" s="163"/>
      <c r="P46" s="163"/>
      <c r="Q46" s="163"/>
      <c r="R46" s="163"/>
      <c r="S46" s="165">
        <v>1</v>
      </c>
      <c r="T46" s="163">
        <f>SUM(E46:R46)</f>
        <v>0</v>
      </c>
      <c r="U46" s="163">
        <f>IF(T46&lt;=0,0,IF(T46*1%&lt;=262680*8*1%,T46*1%,262680*8*1%))</f>
        <v>0</v>
      </c>
      <c r="V46" s="163">
        <f>IF(T46&lt;=0,0,IF(T46*1%&lt;=262680*8*1%,T46*1%,262680*8*1%))</f>
        <v>0</v>
      </c>
      <c r="W46" s="163">
        <f>T46-U46-V46</f>
        <v>0</v>
      </c>
      <c r="X46" s="163"/>
      <c r="Y46" s="167"/>
      <c r="Z46" s="163">
        <f>MAX(3000,0+MIN(MAX(0,W46-350000),50000)*5%+MIN(MAX(0,W46-400000),100000)*10%+MIN(MAX(0,W46-500000),100000)*15%+MAX(0,W46-600000)*20%-X46)</f>
        <v>3000</v>
      </c>
      <c r="AA46" s="167"/>
      <c r="AB46" s="163">
        <f>Y46+U46+V46+Z46+AA46</f>
        <v>3000</v>
      </c>
      <c r="AC46" s="167">
        <f>ROUND(FLOOR(T46-AB46,0.01),-2)</f>
        <v>-3000</v>
      </c>
      <c r="AD46" s="177" t="s">
        <v>200</v>
      </c>
      <c r="AE46" s="169"/>
      <c r="AF46" s="178"/>
      <c r="AG46" s="170">
        <v>0</v>
      </c>
      <c r="AH46" s="170">
        <v>0</v>
      </c>
      <c r="AI46" s="170">
        <v>0</v>
      </c>
      <c r="AJ46" s="170">
        <v>0</v>
      </c>
      <c r="AK46" s="170">
        <v>0</v>
      </c>
      <c r="AL46" s="239" t="s">
        <v>536</v>
      </c>
      <c r="AM46" s="239" t="s">
        <v>537</v>
      </c>
      <c r="AN46" s="171" t="s">
        <v>538</v>
      </c>
      <c r="AO46" s="233" t="s">
        <v>539</v>
      </c>
      <c r="AP46" s="234" t="s">
        <v>540</v>
      </c>
      <c r="AQ46" s="244">
        <v>43896</v>
      </c>
      <c r="AR46" s="172" t="s">
        <v>541</v>
      </c>
      <c r="AS46" s="177">
        <v>37</v>
      </c>
      <c r="AT46" s="110"/>
      <c r="AU46" s="110"/>
      <c r="AV46" s="110"/>
      <c r="AW46" s="110"/>
      <c r="AX46" s="110"/>
      <c r="AY46" s="110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191"/>
      <c r="BQ46" s="191"/>
      <c r="BR46" s="191"/>
      <c r="BS46" s="191"/>
      <c r="BT46" s="191"/>
      <c r="BU46" s="191"/>
      <c r="BV46" s="191"/>
      <c r="BW46" s="191"/>
      <c r="BX46" s="191"/>
      <c r="BY46" s="191"/>
      <c r="BZ46" s="191"/>
      <c r="CA46" s="191"/>
      <c r="CB46" s="191"/>
      <c r="CC46" s="191"/>
      <c r="CD46" s="191"/>
      <c r="CE46" s="191"/>
      <c r="CF46" s="191"/>
      <c r="CG46" s="191"/>
      <c r="CH46" s="191"/>
      <c r="CI46" s="191"/>
      <c r="CJ46" s="191"/>
      <c r="CK46" s="191"/>
      <c r="CL46" s="191"/>
      <c r="CM46" s="191"/>
      <c r="CN46" s="191"/>
      <c r="CO46" s="191"/>
      <c r="CP46" s="191"/>
      <c r="CQ46" s="191"/>
      <c r="CR46" s="191"/>
      <c r="CS46" s="191"/>
      <c r="CT46" s="191"/>
      <c r="CU46" s="191"/>
      <c r="CV46" s="191"/>
      <c r="CW46" s="191"/>
      <c r="CX46" s="191"/>
      <c r="CY46" s="191"/>
      <c r="CZ46" s="191"/>
      <c r="DA46" s="191"/>
      <c r="DB46" s="191"/>
      <c r="DC46" s="191"/>
      <c r="DD46" s="191"/>
      <c r="DE46" s="191"/>
      <c r="DF46" s="191"/>
      <c r="DG46" s="191"/>
      <c r="DH46" s="191"/>
      <c r="DI46" s="191"/>
      <c r="DJ46" s="191"/>
      <c r="DK46" s="191"/>
      <c r="DL46" s="191"/>
      <c r="DM46" s="191"/>
      <c r="DN46" s="191"/>
      <c r="DO46" s="191"/>
      <c r="DP46" s="191"/>
      <c r="DQ46" s="191"/>
      <c r="DR46" s="191"/>
      <c r="DS46" s="191"/>
      <c r="DT46" s="191"/>
      <c r="DU46" s="191"/>
      <c r="DV46" s="191"/>
      <c r="DW46" s="191"/>
      <c r="DX46" s="191"/>
      <c r="DY46" s="191"/>
      <c r="DZ46" s="191"/>
      <c r="EA46" s="191"/>
      <c r="EB46" s="191"/>
      <c r="EC46" s="191"/>
      <c r="ED46" s="191"/>
      <c r="EE46" s="191"/>
      <c r="EF46" s="191"/>
      <c r="EG46" s="191"/>
      <c r="EH46" s="191"/>
      <c r="EI46" s="191"/>
      <c r="EJ46" s="191"/>
      <c r="EK46" s="191"/>
      <c r="EL46" s="191"/>
      <c r="EM46" s="191"/>
      <c r="EN46" s="191"/>
      <c r="EO46" s="191"/>
      <c r="EP46" s="191"/>
      <c r="EQ46" s="191"/>
      <c r="ER46" s="191"/>
      <c r="ES46" s="191"/>
      <c r="ET46" s="191"/>
      <c r="EU46" s="191"/>
      <c r="EV46" s="191"/>
      <c r="EW46" s="191"/>
      <c r="EX46" s="191"/>
      <c r="EY46" s="191"/>
      <c r="EZ46" s="191"/>
      <c r="FA46" s="191"/>
      <c r="FB46" s="191"/>
      <c r="FC46" s="191"/>
      <c r="FD46" s="191"/>
      <c r="FE46" s="191"/>
      <c r="FF46" s="191"/>
      <c r="FG46" s="191"/>
      <c r="FH46" s="191"/>
      <c r="FI46" s="191"/>
      <c r="FJ46" s="191"/>
      <c r="FK46" s="191"/>
      <c r="FL46" s="191"/>
      <c r="FM46" s="191"/>
      <c r="FN46" s="191"/>
      <c r="FO46" s="191"/>
      <c r="FP46" s="191"/>
      <c r="FQ46" s="191"/>
      <c r="FR46" s="191"/>
      <c r="FS46" s="191"/>
      <c r="FT46" s="191"/>
      <c r="FU46" s="191"/>
      <c r="FV46" s="191"/>
      <c r="FW46" s="191"/>
      <c r="FX46" s="191"/>
      <c r="FY46" s="191"/>
      <c r="FZ46" s="191"/>
      <c r="GA46" s="191"/>
      <c r="GB46" s="191"/>
      <c r="GC46" s="191"/>
      <c r="GD46" s="191"/>
      <c r="GE46" s="191"/>
      <c r="GF46" s="191"/>
      <c r="GG46" s="191"/>
      <c r="GH46" s="191"/>
      <c r="GI46" s="191"/>
      <c r="GJ46" s="191"/>
      <c r="GK46" s="191"/>
      <c r="GL46" s="191"/>
      <c r="GM46" s="191"/>
      <c r="GN46" s="191"/>
      <c r="GO46" s="191"/>
      <c r="GP46" s="191"/>
      <c r="GQ46" s="191"/>
      <c r="GR46" s="191"/>
      <c r="GS46" s="191"/>
      <c r="GT46" s="191"/>
      <c r="GU46" s="191"/>
      <c r="GV46" s="191"/>
      <c r="GW46" s="191"/>
      <c r="GX46" s="191"/>
      <c r="GY46" s="191"/>
      <c r="GZ46" s="191"/>
      <c r="HA46" s="191"/>
      <c r="HB46" s="191"/>
      <c r="HC46" s="191"/>
      <c r="HD46" s="191"/>
      <c r="HE46" s="191"/>
      <c r="HF46" s="191"/>
      <c r="HG46" s="191"/>
      <c r="HH46" s="191"/>
      <c r="HI46" s="191"/>
      <c r="HJ46" s="191"/>
      <c r="HK46" s="191"/>
      <c r="HL46" s="191"/>
      <c r="HM46" s="191"/>
      <c r="HN46" s="191"/>
      <c r="HO46" s="191"/>
      <c r="HP46" s="191"/>
      <c r="HQ46" s="191"/>
      <c r="HR46" s="191"/>
      <c r="HS46" s="191"/>
      <c r="HT46" s="191"/>
      <c r="HU46" s="191"/>
      <c r="HV46" s="191"/>
      <c r="HW46" s="191"/>
      <c r="HX46" s="191"/>
      <c r="HY46" s="191"/>
      <c r="HZ46" s="191"/>
      <c r="IA46" s="191"/>
      <c r="IB46" s="191"/>
      <c r="IC46" s="191"/>
      <c r="ID46" s="191"/>
      <c r="IE46" s="191"/>
      <c r="IF46" s="191"/>
      <c r="IG46" s="191"/>
      <c r="IH46" s="191"/>
      <c r="II46" s="191"/>
      <c r="IJ46" s="191"/>
      <c r="IK46" s="191"/>
      <c r="IL46" s="191"/>
      <c r="IM46" s="191"/>
      <c r="IN46" s="191"/>
      <c r="IO46" s="191"/>
      <c r="IP46" s="191"/>
      <c r="IQ46" s="191"/>
      <c r="IR46" s="191"/>
      <c r="IS46" s="191"/>
      <c r="IT46" s="191"/>
    </row>
    <row r="47" ht="20.1" customHeight="1" spans="1:254" x14ac:dyDescent="0.25">
      <c r="A47" s="177" t="s">
        <v>542</v>
      </c>
      <c r="B47" s="113" t="s">
        <v>543</v>
      </c>
      <c r="C47" s="163"/>
      <c r="D47" s="158">
        <v>30</v>
      </c>
      <c r="E47" s="163">
        <f>C47</f>
        <v>0</v>
      </c>
      <c r="F47" s="160">
        <f>F$2*AG47</f>
        <v>0</v>
      </c>
      <c r="G47" s="160">
        <f>G$2*AH47</f>
        <v>0</v>
      </c>
      <c r="H47" s="160">
        <f>H$2*AI47</f>
        <v>0</v>
      </c>
      <c r="I47" s="160">
        <f>I$2*AJ47</f>
        <v>0</v>
      </c>
      <c r="J47" s="160">
        <f>J$2*AK47</f>
        <v>0</v>
      </c>
      <c r="K47" s="161">
        <v>0</v>
      </c>
      <c r="L47" s="162">
        <v>0</v>
      </c>
      <c r="M47" s="163"/>
      <c r="N47" s="246"/>
      <c r="O47" s="163"/>
      <c r="P47" s="163"/>
      <c r="Q47" s="163"/>
      <c r="R47" s="163"/>
      <c r="S47" s="123">
        <v>0</v>
      </c>
      <c r="T47" s="163">
        <f>SUM(E47:R47)</f>
        <v>0</v>
      </c>
      <c r="U47" s="163">
        <f>IF(T47&lt;=0,0,IF(T47*1%&lt;=262680*8*1%,T47*1%,262680*8*1%))</f>
        <v>0</v>
      </c>
      <c r="V47" s="163">
        <f>IF(T47&lt;=0,0,IF(T47*1%&lt;=262680*8*1%,T47*1%,262680*8*1%))</f>
        <v>0</v>
      </c>
      <c r="W47" s="163">
        <f>T47-U47-V47</f>
        <v>0</v>
      </c>
      <c r="X47" s="163"/>
      <c r="Y47" s="167"/>
      <c r="Z47" s="163">
        <f>MAX(3000,0+MIN(MAX(0,W47-350000),50000)*5%+MIN(MAX(0,W47-400000),100000)*10%+MIN(MAX(0,W47-500000),100000)*15%+MAX(0,W47-600000)*20%-X47)</f>
        <v>3000</v>
      </c>
      <c r="AA47" s="167"/>
      <c r="AB47" s="163">
        <f>Y47+U47+V47+Z47+AA47</f>
        <v>3000</v>
      </c>
      <c r="AC47" s="167">
        <f>ROUND(FLOOR(T47-AB47,0.01),-2)</f>
        <v>-3000</v>
      </c>
      <c r="AD47" s="177" t="s">
        <v>200</v>
      </c>
      <c r="AE47" s="169"/>
      <c r="AF47" s="178"/>
      <c r="AG47" s="170">
        <v>0</v>
      </c>
      <c r="AH47" s="170">
        <v>0</v>
      </c>
      <c r="AI47" s="170">
        <v>0</v>
      </c>
      <c r="AJ47" s="170">
        <v>0</v>
      </c>
      <c r="AK47" s="170">
        <v>0</v>
      </c>
      <c r="AL47" s="239" t="s">
        <v>544</v>
      </c>
      <c r="AM47" s="239" t="s">
        <v>545</v>
      </c>
      <c r="AN47" s="171" t="s">
        <v>546</v>
      </c>
      <c r="AO47" s="233" t="s">
        <v>547</v>
      </c>
      <c r="AP47" s="234" t="s">
        <v>548</v>
      </c>
      <c r="AQ47" s="244">
        <v>43896</v>
      </c>
      <c r="AR47" s="172" t="s">
        <v>549</v>
      </c>
      <c r="AS47" s="177">
        <v>38</v>
      </c>
      <c r="AT47" s="110"/>
      <c r="AU47" s="110"/>
      <c r="AV47" s="110"/>
      <c r="AW47" s="110"/>
      <c r="AX47" s="110"/>
      <c r="AY47" s="110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191"/>
      <c r="BQ47" s="191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191"/>
      <c r="CD47" s="191"/>
      <c r="CE47" s="191"/>
      <c r="CF47" s="191"/>
      <c r="CG47" s="191"/>
      <c r="CH47" s="191"/>
      <c r="CI47" s="191"/>
      <c r="CJ47" s="191"/>
      <c r="CK47" s="191"/>
      <c r="CL47" s="191"/>
      <c r="CM47" s="191"/>
      <c r="CN47" s="191"/>
      <c r="CO47" s="191"/>
      <c r="CP47" s="191"/>
      <c r="CQ47" s="191"/>
      <c r="CR47" s="191"/>
      <c r="CS47" s="191"/>
      <c r="CT47" s="191"/>
      <c r="CU47" s="191"/>
      <c r="CV47" s="191"/>
      <c r="CW47" s="191"/>
      <c r="CX47" s="191"/>
      <c r="CY47" s="191"/>
      <c r="CZ47" s="191"/>
      <c r="DA47" s="191"/>
      <c r="DB47" s="191"/>
      <c r="DC47" s="191"/>
      <c r="DD47" s="191"/>
      <c r="DE47" s="191"/>
      <c r="DF47" s="191"/>
      <c r="DG47" s="191"/>
      <c r="DH47" s="191"/>
      <c r="DI47" s="191"/>
      <c r="DJ47" s="191"/>
      <c r="DK47" s="191"/>
      <c r="DL47" s="191"/>
      <c r="DM47" s="191"/>
      <c r="DN47" s="191"/>
      <c r="DO47" s="191"/>
      <c r="DP47" s="191"/>
      <c r="DQ47" s="191"/>
      <c r="DR47" s="191"/>
      <c r="DS47" s="191"/>
      <c r="DT47" s="191"/>
      <c r="DU47" s="191"/>
      <c r="DV47" s="191"/>
      <c r="DW47" s="191"/>
      <c r="DX47" s="191"/>
      <c r="DY47" s="191"/>
      <c r="DZ47" s="191"/>
      <c r="EA47" s="191"/>
      <c r="EB47" s="191"/>
      <c r="EC47" s="191"/>
      <c r="ED47" s="191"/>
      <c r="EE47" s="191"/>
      <c r="EF47" s="191"/>
      <c r="EG47" s="191"/>
      <c r="EH47" s="191"/>
      <c r="EI47" s="191"/>
      <c r="EJ47" s="191"/>
      <c r="EK47" s="191"/>
      <c r="EL47" s="191"/>
      <c r="EM47" s="191"/>
      <c r="EN47" s="191"/>
      <c r="EO47" s="191"/>
      <c r="EP47" s="191"/>
      <c r="EQ47" s="191"/>
      <c r="ER47" s="191"/>
      <c r="ES47" s="191"/>
      <c r="ET47" s="191"/>
      <c r="EU47" s="191"/>
      <c r="EV47" s="191"/>
      <c r="EW47" s="191"/>
      <c r="EX47" s="191"/>
      <c r="EY47" s="191"/>
      <c r="EZ47" s="191"/>
      <c r="FA47" s="191"/>
      <c r="FB47" s="191"/>
      <c r="FC47" s="191"/>
      <c r="FD47" s="191"/>
      <c r="FE47" s="191"/>
      <c r="FF47" s="191"/>
      <c r="FG47" s="191"/>
      <c r="FH47" s="191"/>
      <c r="FI47" s="191"/>
      <c r="FJ47" s="191"/>
      <c r="FK47" s="191"/>
      <c r="FL47" s="191"/>
      <c r="FM47" s="191"/>
      <c r="FN47" s="191"/>
      <c r="FO47" s="191"/>
      <c r="FP47" s="191"/>
      <c r="FQ47" s="191"/>
      <c r="FR47" s="191"/>
      <c r="FS47" s="191"/>
      <c r="FT47" s="191"/>
      <c r="FU47" s="191"/>
      <c r="FV47" s="191"/>
      <c r="FW47" s="191"/>
      <c r="FX47" s="191"/>
      <c r="FY47" s="191"/>
      <c r="FZ47" s="191"/>
      <c r="GA47" s="191"/>
      <c r="GB47" s="191"/>
      <c r="GC47" s="191"/>
      <c r="GD47" s="191"/>
      <c r="GE47" s="191"/>
      <c r="GF47" s="191"/>
      <c r="GG47" s="191"/>
      <c r="GH47" s="191"/>
      <c r="GI47" s="191"/>
      <c r="GJ47" s="191"/>
      <c r="GK47" s="191"/>
      <c r="GL47" s="191"/>
      <c r="GM47" s="191"/>
      <c r="GN47" s="191"/>
      <c r="GO47" s="191"/>
      <c r="GP47" s="191"/>
      <c r="GQ47" s="191"/>
      <c r="GR47" s="191"/>
      <c r="GS47" s="191"/>
      <c r="GT47" s="191"/>
      <c r="GU47" s="191"/>
      <c r="GV47" s="191"/>
      <c r="GW47" s="191"/>
      <c r="GX47" s="191"/>
      <c r="GY47" s="191"/>
      <c r="GZ47" s="191"/>
      <c r="HA47" s="191"/>
      <c r="HB47" s="191"/>
      <c r="HC47" s="191"/>
      <c r="HD47" s="191"/>
      <c r="HE47" s="191"/>
      <c r="HF47" s="191"/>
      <c r="HG47" s="191"/>
      <c r="HH47" s="191"/>
      <c r="HI47" s="191"/>
      <c r="HJ47" s="191"/>
      <c r="HK47" s="191"/>
      <c r="HL47" s="191"/>
      <c r="HM47" s="191"/>
      <c r="HN47" s="191"/>
      <c r="HO47" s="191"/>
      <c r="HP47" s="191"/>
      <c r="HQ47" s="191"/>
      <c r="HR47" s="191"/>
      <c r="HS47" s="191"/>
      <c r="HT47" s="191"/>
      <c r="HU47" s="191"/>
      <c r="HV47" s="191"/>
      <c r="HW47" s="191"/>
      <c r="HX47" s="191"/>
      <c r="HY47" s="191"/>
      <c r="HZ47" s="191"/>
      <c r="IA47" s="191"/>
      <c r="IB47" s="191"/>
      <c r="IC47" s="191"/>
      <c r="ID47" s="191"/>
      <c r="IE47" s="191"/>
      <c r="IF47" s="191"/>
      <c r="IG47" s="191"/>
      <c r="IH47" s="191"/>
      <c r="II47" s="191"/>
      <c r="IJ47" s="191"/>
      <c r="IK47" s="191"/>
      <c r="IL47" s="191"/>
      <c r="IM47" s="191"/>
      <c r="IN47" s="191"/>
      <c r="IO47" s="191"/>
      <c r="IP47" s="191"/>
      <c r="IQ47" s="191"/>
      <c r="IR47" s="191"/>
      <c r="IS47" s="191"/>
      <c r="IT47" s="191"/>
    </row>
    <row r="48" ht="20.1" customHeight="1" spans="1:254" x14ac:dyDescent="0.25">
      <c r="A48" s="177" t="s">
        <v>550</v>
      </c>
      <c r="B48" s="113" t="s">
        <v>551</v>
      </c>
      <c r="C48" s="163"/>
      <c r="D48" s="158">
        <v>30</v>
      </c>
      <c r="E48" s="163">
        <f>C48</f>
        <v>0</v>
      </c>
      <c r="F48" s="160">
        <f>F$7*AG48</f>
        <v>0</v>
      </c>
      <c r="G48" s="160">
        <f>G$7*AH48</f>
        <v>0</v>
      </c>
      <c r="H48" s="160">
        <f>H$7*AI48</f>
        <v>0</v>
      </c>
      <c r="I48" s="160">
        <f>I$7*AJ48</f>
        <v>0</v>
      </c>
      <c r="J48" s="160">
        <f>J$7*AK48</f>
        <v>0</v>
      </c>
      <c r="K48" s="161">
        <v>0</v>
      </c>
      <c r="L48" s="162">
        <v>0</v>
      </c>
      <c r="M48" s="163"/>
      <c r="N48" s="235"/>
      <c r="O48" s="163"/>
      <c r="P48" s="163"/>
      <c r="Q48" s="163"/>
      <c r="R48" s="163"/>
      <c r="S48" s="123">
        <v>0</v>
      </c>
      <c r="T48" s="163">
        <f>SUM(E48:R48)</f>
        <v>0</v>
      </c>
      <c r="U48" s="163">
        <f>IF(T48&lt;=0,0,IF(T48*1%&lt;=262680*8*1%,T48*1%,262680*8*1%))</f>
        <v>0</v>
      </c>
      <c r="V48" s="163">
        <f>IF(T48&lt;=0,0,IF(T48*1%&lt;=262680*8*1%,T48*1%,262680*8*1%))</f>
        <v>0</v>
      </c>
      <c r="W48" s="163">
        <f>T48-U48-V48</f>
        <v>0</v>
      </c>
      <c r="X48" s="163"/>
      <c r="Y48" s="167"/>
      <c r="Z48" s="163">
        <f>MAX(3000,0+MIN(MAX(0,W48-350000),50000)*5%+MIN(MAX(0,W48-400000),100000)*10%+MIN(MAX(0,W48-500000),100000)*15%+MAX(0,W48-600000)*20%-X48)</f>
        <v>3000</v>
      </c>
      <c r="AA48" s="167"/>
      <c r="AB48" s="163">
        <f>Y48+U48+V48+Z48+AA48</f>
        <v>3000</v>
      </c>
      <c r="AC48" s="167">
        <f>ROUND(FLOOR(T48-AB48,0.01),-2)</f>
        <v>-3000</v>
      </c>
      <c r="AD48" s="177" t="s">
        <v>200</v>
      </c>
      <c r="AE48" s="169"/>
      <c r="AF48" s="178"/>
      <c r="AG48" s="170">
        <v>0</v>
      </c>
      <c r="AH48" s="170">
        <v>0</v>
      </c>
      <c r="AI48" s="170">
        <v>0</v>
      </c>
      <c r="AJ48" s="170">
        <v>0</v>
      </c>
      <c r="AK48" s="170">
        <v>0</v>
      </c>
      <c r="AL48" s="239" t="s">
        <v>552</v>
      </c>
      <c r="AM48" s="239" t="s">
        <v>553</v>
      </c>
      <c r="AN48" s="171" t="s">
        <v>554</v>
      </c>
      <c r="AO48" s="233" t="s">
        <v>555</v>
      </c>
      <c r="AP48" s="234" t="s">
        <v>556</v>
      </c>
      <c r="AQ48" s="244">
        <v>43906</v>
      </c>
      <c r="AR48" s="172" t="s">
        <v>557</v>
      </c>
      <c r="AS48" s="177">
        <v>39</v>
      </c>
      <c r="AT48" s="110"/>
      <c r="AU48" s="110"/>
      <c r="AV48" s="110"/>
      <c r="AW48" s="110"/>
      <c r="AX48" s="110"/>
      <c r="AY48" s="110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191"/>
      <c r="CD48" s="191"/>
      <c r="CE48" s="191"/>
      <c r="CF48" s="191"/>
      <c r="CG48" s="191"/>
      <c r="CH48" s="191"/>
      <c r="CI48" s="191"/>
      <c r="CJ48" s="191"/>
      <c r="CK48" s="191"/>
      <c r="CL48" s="191"/>
      <c r="CM48" s="191"/>
      <c r="CN48" s="191"/>
      <c r="CO48" s="191"/>
      <c r="CP48" s="191"/>
      <c r="CQ48" s="191"/>
      <c r="CR48" s="191"/>
      <c r="CS48" s="191"/>
      <c r="CT48" s="191"/>
      <c r="CU48" s="191"/>
      <c r="CV48" s="191"/>
      <c r="CW48" s="191"/>
      <c r="CX48" s="191"/>
      <c r="CY48" s="191"/>
      <c r="CZ48" s="191"/>
      <c r="DA48" s="191"/>
      <c r="DB48" s="191"/>
      <c r="DC48" s="191"/>
      <c r="DD48" s="191"/>
      <c r="DE48" s="191"/>
      <c r="DF48" s="191"/>
      <c r="DG48" s="191"/>
      <c r="DH48" s="191"/>
      <c r="DI48" s="191"/>
      <c r="DJ48" s="191"/>
      <c r="DK48" s="191"/>
      <c r="DL48" s="191"/>
      <c r="DM48" s="191"/>
      <c r="DN48" s="191"/>
      <c r="DO48" s="191"/>
      <c r="DP48" s="191"/>
      <c r="DQ48" s="191"/>
      <c r="DR48" s="191"/>
      <c r="DS48" s="191"/>
      <c r="DT48" s="191"/>
      <c r="DU48" s="191"/>
      <c r="DV48" s="191"/>
      <c r="DW48" s="191"/>
      <c r="DX48" s="191"/>
      <c r="DY48" s="191"/>
      <c r="DZ48" s="191"/>
      <c r="EA48" s="191"/>
      <c r="EB48" s="191"/>
      <c r="EC48" s="191"/>
      <c r="ED48" s="191"/>
      <c r="EE48" s="191"/>
      <c r="EF48" s="191"/>
      <c r="EG48" s="191"/>
      <c r="EH48" s="191"/>
      <c r="EI48" s="191"/>
      <c r="EJ48" s="191"/>
      <c r="EK48" s="191"/>
      <c r="EL48" s="191"/>
      <c r="EM48" s="191"/>
      <c r="EN48" s="191"/>
      <c r="EO48" s="191"/>
      <c r="EP48" s="191"/>
      <c r="EQ48" s="191"/>
      <c r="ER48" s="191"/>
      <c r="ES48" s="191"/>
      <c r="ET48" s="191"/>
      <c r="EU48" s="191"/>
      <c r="EV48" s="191"/>
      <c r="EW48" s="191"/>
      <c r="EX48" s="191"/>
      <c r="EY48" s="191"/>
      <c r="EZ48" s="191"/>
      <c r="FA48" s="191"/>
      <c r="FB48" s="191"/>
      <c r="FC48" s="191"/>
      <c r="FD48" s="191"/>
      <c r="FE48" s="191"/>
      <c r="FF48" s="191"/>
      <c r="FG48" s="191"/>
      <c r="FH48" s="191"/>
      <c r="FI48" s="191"/>
      <c r="FJ48" s="191"/>
      <c r="FK48" s="191"/>
      <c r="FL48" s="191"/>
      <c r="FM48" s="191"/>
      <c r="FN48" s="191"/>
      <c r="FO48" s="191"/>
      <c r="FP48" s="191"/>
      <c r="FQ48" s="191"/>
      <c r="FR48" s="191"/>
      <c r="FS48" s="191"/>
      <c r="FT48" s="191"/>
      <c r="FU48" s="191"/>
      <c r="FV48" s="191"/>
      <c r="FW48" s="191"/>
      <c r="FX48" s="191"/>
      <c r="FY48" s="191"/>
      <c r="FZ48" s="191"/>
      <c r="GA48" s="191"/>
      <c r="GB48" s="191"/>
      <c r="GC48" s="191"/>
      <c r="GD48" s="191"/>
      <c r="GE48" s="191"/>
      <c r="GF48" s="191"/>
      <c r="GG48" s="191"/>
      <c r="GH48" s="191"/>
      <c r="GI48" s="191"/>
      <c r="GJ48" s="191"/>
      <c r="GK48" s="191"/>
      <c r="GL48" s="191"/>
      <c r="GM48" s="191"/>
      <c r="GN48" s="191"/>
      <c r="GO48" s="191"/>
      <c r="GP48" s="191"/>
      <c r="GQ48" s="191"/>
      <c r="GR48" s="191"/>
      <c r="GS48" s="191"/>
      <c r="GT48" s="191"/>
      <c r="GU48" s="191"/>
      <c r="GV48" s="191"/>
      <c r="GW48" s="191"/>
      <c r="GX48" s="191"/>
      <c r="GY48" s="191"/>
      <c r="GZ48" s="191"/>
      <c r="HA48" s="191"/>
      <c r="HB48" s="191"/>
      <c r="HC48" s="191"/>
      <c r="HD48" s="191"/>
      <c r="HE48" s="191"/>
      <c r="HF48" s="191"/>
      <c r="HG48" s="191"/>
      <c r="HH48" s="191"/>
      <c r="HI48" s="191"/>
      <c r="HJ48" s="191"/>
      <c r="HK48" s="191"/>
      <c r="HL48" s="191"/>
      <c r="HM48" s="191"/>
      <c r="HN48" s="191"/>
      <c r="HO48" s="191"/>
      <c r="HP48" s="191"/>
      <c r="HQ48" s="191"/>
      <c r="HR48" s="191"/>
      <c r="HS48" s="191"/>
      <c r="HT48" s="191"/>
      <c r="HU48" s="191"/>
      <c r="HV48" s="191"/>
      <c r="HW48" s="191"/>
      <c r="HX48" s="191"/>
      <c r="HY48" s="191"/>
      <c r="HZ48" s="191"/>
      <c r="IA48" s="191"/>
      <c r="IB48" s="191"/>
      <c r="IC48" s="191"/>
      <c r="ID48" s="191"/>
      <c r="IE48" s="191"/>
      <c r="IF48" s="191"/>
      <c r="IG48" s="191"/>
      <c r="IH48" s="191"/>
      <c r="II48" s="191"/>
      <c r="IJ48" s="191"/>
      <c r="IK48" s="191"/>
      <c r="IL48" s="191"/>
      <c r="IM48" s="191"/>
      <c r="IN48" s="191"/>
      <c r="IO48" s="191"/>
      <c r="IP48" s="191"/>
      <c r="IQ48" s="191"/>
      <c r="IR48" s="191"/>
      <c r="IS48" s="191"/>
      <c r="IT48" s="191"/>
    </row>
    <row r="49" ht="20.1" customHeight="1" spans="1:254" x14ac:dyDescent="0.25">
      <c r="A49" s="240" t="s">
        <v>558</v>
      </c>
      <c r="B49" s="241" t="s">
        <v>559</v>
      </c>
      <c r="C49" s="242"/>
      <c r="D49" s="243">
        <v>15</v>
      </c>
      <c r="E49" s="163">
        <f>C49</f>
        <v>0</v>
      </c>
      <c r="F49" s="160">
        <f>F$7*AG49</f>
        <v>0</v>
      </c>
      <c r="G49" s="160">
        <f>G$7*AH49</f>
        <v>0</v>
      </c>
      <c r="H49" s="160">
        <f>H$7*AI49</f>
        <v>0</v>
      </c>
      <c r="I49" s="160">
        <f>I$7*AJ49</f>
        <v>0</v>
      </c>
      <c r="J49" s="160">
        <f>J$7*AK49</f>
        <v>0</v>
      </c>
      <c r="K49" s="161">
        <v>0</v>
      </c>
      <c r="L49" s="162">
        <v>0</v>
      </c>
      <c r="M49" s="163"/>
      <c r="N49" s="163"/>
      <c r="O49" s="163"/>
      <c r="P49" s="163"/>
      <c r="Q49" s="163"/>
      <c r="R49" s="163"/>
      <c r="S49" s="247">
        <v>1</v>
      </c>
      <c r="T49" s="163">
        <f>SUM(E49:R49)</f>
        <v>0</v>
      </c>
      <c r="U49" s="163">
        <f>IF(T49&lt;=0,0,IF(T49*1%&lt;=262680*8*1%,T49*1%,262680*8*1%))</f>
        <v>0</v>
      </c>
      <c r="V49" s="163">
        <f>IF(T49&lt;=0,0,IF(T49*1%&lt;=262680*8*1%,T49*1%,262680*8*1%))</f>
        <v>0</v>
      </c>
      <c r="W49" s="163">
        <f>T49-U49-V49</f>
        <v>0</v>
      </c>
      <c r="X49" s="163"/>
      <c r="Y49" s="167"/>
      <c r="Z49" s="163">
        <f>MAX(3000,0+MIN(MAX(0,W49-350000),50000)*5%+MIN(MAX(0,W49-400000),100000)*10%+MIN(MAX(0,W49-500000),100000)*15%+MAX(0,W49-600000)*20%-X49)</f>
        <v>3000</v>
      </c>
      <c r="AA49" s="167"/>
      <c r="AB49" s="163">
        <f>Y49+U49+V49+Z49+AA49</f>
        <v>3000</v>
      </c>
      <c r="AC49" s="167">
        <f>ROUND(FLOOR(T49-AB49,0.01),-2)</f>
        <v>-3000</v>
      </c>
      <c r="AD49" s="177" t="s">
        <v>200</v>
      </c>
      <c r="AE49" s="169"/>
      <c r="AF49" s="178"/>
      <c r="AG49" s="170">
        <v>0</v>
      </c>
      <c r="AH49" s="170">
        <v>0</v>
      </c>
      <c r="AI49" s="170">
        <v>0</v>
      </c>
      <c r="AJ49" s="170">
        <v>0</v>
      </c>
      <c r="AK49" s="170">
        <v>0</v>
      </c>
      <c r="AL49" s="239" t="s">
        <v>560</v>
      </c>
      <c r="AM49" s="239" t="s">
        <v>561</v>
      </c>
      <c r="AN49" s="171" t="s">
        <v>562</v>
      </c>
      <c r="AO49" s="233" t="s">
        <v>563</v>
      </c>
      <c r="AP49" s="234" t="s">
        <v>564</v>
      </c>
      <c r="AQ49" s="244">
        <v>44137</v>
      </c>
      <c r="AR49" s="172" t="s">
        <v>565</v>
      </c>
      <c r="AS49" s="177">
        <v>40</v>
      </c>
      <c r="AT49" s="110"/>
      <c r="AU49" s="110"/>
      <c r="AV49" s="110"/>
      <c r="AW49" s="110"/>
      <c r="AX49" s="110"/>
      <c r="AY49" s="110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1"/>
      <c r="FE49" s="191"/>
      <c r="FF49" s="191"/>
      <c r="FG49" s="191"/>
      <c r="FH49" s="191"/>
      <c r="FI49" s="191"/>
      <c r="FJ49" s="191"/>
      <c r="FK49" s="191"/>
      <c r="FL49" s="191"/>
      <c r="FM49" s="191"/>
      <c r="FN49" s="191"/>
      <c r="FO49" s="191"/>
      <c r="FP49" s="191"/>
      <c r="FQ49" s="191"/>
      <c r="FR49" s="191"/>
      <c r="FS49" s="191"/>
      <c r="FT49" s="191"/>
      <c r="FU49" s="191"/>
      <c r="FV49" s="191"/>
      <c r="FW49" s="191"/>
      <c r="FX49" s="191"/>
      <c r="FY49" s="191"/>
      <c r="FZ49" s="191"/>
      <c r="GA49" s="191"/>
      <c r="GB49" s="191"/>
      <c r="GC49" s="191"/>
      <c r="GD49" s="191"/>
      <c r="GE49" s="191"/>
      <c r="GF49" s="191"/>
      <c r="GG49" s="191"/>
      <c r="GH49" s="191"/>
      <c r="GI49" s="191"/>
      <c r="GJ49" s="191"/>
      <c r="GK49" s="191"/>
      <c r="GL49" s="191"/>
      <c r="GM49" s="191"/>
      <c r="GN49" s="191"/>
      <c r="GO49" s="191"/>
      <c r="GP49" s="191"/>
      <c r="GQ49" s="191"/>
      <c r="GR49" s="191"/>
      <c r="GS49" s="191"/>
      <c r="GT49" s="191"/>
      <c r="GU49" s="191"/>
      <c r="GV49" s="191"/>
      <c r="GW49" s="191"/>
      <c r="GX49" s="191"/>
      <c r="GY49" s="191"/>
      <c r="GZ49" s="191"/>
      <c r="HA49" s="191"/>
      <c r="HB49" s="191"/>
      <c r="HC49" s="191"/>
      <c r="HD49" s="191"/>
      <c r="HE49" s="191"/>
      <c r="HF49" s="191"/>
      <c r="HG49" s="191"/>
      <c r="HH49" s="191"/>
      <c r="HI49" s="191"/>
      <c r="HJ49" s="191"/>
      <c r="HK49" s="191"/>
      <c r="HL49" s="191"/>
      <c r="HM49" s="191"/>
      <c r="HN49" s="191"/>
      <c r="HO49" s="191"/>
      <c r="HP49" s="191"/>
      <c r="HQ49" s="191"/>
      <c r="HR49" s="191"/>
      <c r="HS49" s="191"/>
      <c r="HT49" s="191"/>
      <c r="HU49" s="191"/>
      <c r="HV49" s="191"/>
      <c r="HW49" s="191"/>
      <c r="HX49" s="191"/>
      <c r="HY49" s="191"/>
      <c r="HZ49" s="191"/>
      <c r="IA49" s="191"/>
      <c r="IB49" s="191"/>
      <c r="IC49" s="191"/>
      <c r="ID49" s="191"/>
      <c r="IE49" s="191"/>
      <c r="IF49" s="191"/>
      <c r="IG49" s="191"/>
      <c r="IH49" s="191"/>
      <c r="II49" s="191"/>
      <c r="IJ49" s="191"/>
      <c r="IK49" s="191"/>
      <c r="IL49" s="191"/>
      <c r="IM49" s="191"/>
      <c r="IN49" s="191"/>
      <c r="IO49" s="191"/>
      <c r="IP49" s="191"/>
      <c r="IQ49" s="191"/>
      <c r="IR49" s="191"/>
      <c r="IS49" s="191"/>
      <c r="IT49" s="191"/>
    </row>
    <row r="50" ht="19.4" customHeight="1" spans="1:254" x14ac:dyDescent="0.25">
      <c r="A50" s="248" t="s">
        <v>566</v>
      </c>
      <c r="B50" s="113" t="s">
        <v>567</v>
      </c>
      <c r="C50" s="163"/>
      <c r="D50" s="158">
        <v>30</v>
      </c>
      <c r="E50" s="163">
        <f>C50</f>
        <v>0</v>
      </c>
      <c r="F50" s="160">
        <f>F$7*AG50</f>
        <v>0</v>
      </c>
      <c r="G50" s="160">
        <f>G$7*AH50</f>
        <v>0</v>
      </c>
      <c r="H50" s="160">
        <f>H$7*AI50</f>
        <v>0</v>
      </c>
      <c r="I50" s="160">
        <f>I$7*AJ50</f>
        <v>0</v>
      </c>
      <c r="J50" s="160">
        <f>J$7*AK50</f>
        <v>0</v>
      </c>
      <c r="K50" s="161">
        <v>0</v>
      </c>
      <c r="L50" s="162">
        <v>0</v>
      </c>
      <c r="M50" s="163"/>
      <c r="N50" s="235"/>
      <c r="O50" s="163"/>
      <c r="P50" s="163"/>
      <c r="Q50" s="163"/>
      <c r="R50" s="163"/>
      <c r="S50" s="123">
        <v>0</v>
      </c>
      <c r="T50" s="163">
        <f>SUM(E50:R50)</f>
        <v>0</v>
      </c>
      <c r="U50" s="163">
        <f>IF(T50&lt;=0,0,IF(T50*1%&lt;=262680*8*1%,T50*1%,262680*8*1%))</f>
        <v>0</v>
      </c>
      <c r="V50" s="163">
        <f>IF(T50&lt;=0,0,IF(T50*1%&lt;=262680*8*1%,T50*1%,262680*8*1%))</f>
        <v>0</v>
      </c>
      <c r="W50" s="163">
        <f>T50-U50-V50</f>
        <v>0</v>
      </c>
      <c r="X50" s="163"/>
      <c r="Y50" s="167"/>
      <c r="Z50" s="163">
        <f>MAX(3000,0+MIN(MAX(0,W50-350000),50000)*5%+MIN(MAX(0,W50-400000),100000)*10%+MIN(MAX(0,W50-500000),100000)*15%+MAX(0,W50-600000)*20%-X50)</f>
        <v>3000</v>
      </c>
      <c r="AA50" s="167"/>
      <c r="AB50" s="163">
        <f>Y50+U50+V50+Z50+AA50</f>
        <v>3000</v>
      </c>
      <c r="AC50" s="167">
        <f>ROUND(FLOOR(T50-AB50,0.01),-2)</f>
        <v>-3000</v>
      </c>
      <c r="AD50" s="177" t="s">
        <v>200</v>
      </c>
      <c r="AE50" s="169"/>
      <c r="AF50" s="249"/>
      <c r="AG50" s="170">
        <v>0</v>
      </c>
      <c r="AH50" s="170">
        <v>0</v>
      </c>
      <c r="AI50" s="170">
        <v>0</v>
      </c>
      <c r="AJ50" s="170">
        <v>0</v>
      </c>
      <c r="AK50" s="170">
        <v>0</v>
      </c>
      <c r="AL50" s="163" t="s">
        <v>568</v>
      </c>
      <c r="AM50" s="163" t="s">
        <v>569</v>
      </c>
      <c r="AN50" s="171" t="s">
        <v>570</v>
      </c>
      <c r="AO50" s="233" t="s">
        <v>571</v>
      </c>
      <c r="AP50" s="234" t="s">
        <v>572</v>
      </c>
      <c r="AQ50" s="244">
        <v>44137</v>
      </c>
      <c r="AR50" s="172" t="s">
        <v>573</v>
      </c>
      <c r="AS50" s="177">
        <v>41</v>
      </c>
      <c r="AT50" s="110"/>
      <c r="AU50" s="110"/>
      <c r="AV50" s="110"/>
      <c r="AW50" s="110"/>
      <c r="AX50" s="110"/>
      <c r="AY50" s="110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1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1"/>
      <c r="FE50" s="191"/>
      <c r="FF50" s="191"/>
      <c r="FG50" s="191"/>
      <c r="FH50" s="191"/>
      <c r="FI50" s="191"/>
      <c r="FJ50" s="191"/>
      <c r="FK50" s="191"/>
      <c r="FL50" s="191"/>
      <c r="FM50" s="191"/>
      <c r="FN50" s="191"/>
      <c r="FO50" s="191"/>
      <c r="FP50" s="191"/>
      <c r="FQ50" s="191"/>
      <c r="FR50" s="191"/>
      <c r="FS50" s="191"/>
      <c r="FT50" s="191"/>
      <c r="FU50" s="191"/>
      <c r="FV50" s="191"/>
      <c r="FW50" s="191"/>
      <c r="FX50" s="191"/>
      <c r="FY50" s="191"/>
      <c r="FZ50" s="191"/>
      <c r="GA50" s="191"/>
      <c r="GB50" s="191"/>
      <c r="GC50" s="191"/>
      <c r="GD50" s="191"/>
      <c r="GE50" s="191"/>
      <c r="GF50" s="191"/>
      <c r="GG50" s="191"/>
      <c r="GH50" s="191"/>
      <c r="GI50" s="191"/>
      <c r="GJ50" s="191"/>
      <c r="GK50" s="191"/>
      <c r="GL50" s="191"/>
      <c r="GM50" s="191"/>
      <c r="GN50" s="191"/>
      <c r="GO50" s="191"/>
      <c r="GP50" s="191"/>
      <c r="GQ50" s="191"/>
      <c r="GR50" s="191"/>
      <c r="GS50" s="191"/>
      <c r="GT50" s="191"/>
      <c r="GU50" s="191"/>
      <c r="GV50" s="191"/>
      <c r="GW50" s="191"/>
      <c r="GX50" s="191"/>
      <c r="GY50" s="191"/>
      <c r="GZ50" s="191"/>
      <c r="HA50" s="191"/>
      <c r="HB50" s="191"/>
      <c r="HC50" s="191"/>
      <c r="HD50" s="191"/>
      <c r="HE50" s="191"/>
      <c r="HF50" s="191"/>
      <c r="HG50" s="191"/>
      <c r="HH50" s="191"/>
      <c r="HI50" s="191"/>
      <c r="HJ50" s="191"/>
      <c r="HK50" s="191"/>
      <c r="HL50" s="191"/>
      <c r="HM50" s="191"/>
      <c r="HN50" s="191"/>
      <c r="HO50" s="191"/>
      <c r="HP50" s="191"/>
      <c r="HQ50" s="191"/>
      <c r="HR50" s="191"/>
      <c r="HS50" s="191"/>
      <c r="HT50" s="191"/>
      <c r="HU50" s="191"/>
      <c r="HV50" s="191"/>
      <c r="HW50" s="191"/>
      <c r="HX50" s="191"/>
      <c r="HY50" s="191"/>
      <c r="HZ50" s="191"/>
      <c r="IA50" s="191"/>
      <c r="IB50" s="191"/>
      <c r="IC50" s="191"/>
      <c r="ID50" s="191"/>
      <c r="IE50" s="191"/>
      <c r="IF50" s="191"/>
      <c r="IG50" s="191"/>
      <c r="IH50" s="191"/>
      <c r="II50" s="191"/>
      <c r="IJ50" s="191"/>
      <c r="IK50" s="191"/>
      <c r="IL50" s="191"/>
      <c r="IM50" s="191"/>
      <c r="IN50" s="191"/>
      <c r="IO50" s="191"/>
      <c r="IP50" s="191"/>
      <c r="IQ50" s="191"/>
      <c r="IR50" s="191"/>
      <c r="IS50" s="191"/>
      <c r="IT50" s="191"/>
    </row>
    <row r="51" ht="19.5" customHeight="1" spans="1:254" x14ac:dyDescent="0.25">
      <c r="A51" s="177" t="s">
        <v>574</v>
      </c>
      <c r="B51" s="113" t="s">
        <v>575</v>
      </c>
      <c r="C51" s="163"/>
      <c r="D51" s="158">
        <v>30</v>
      </c>
      <c r="E51" s="163">
        <f>C51</f>
        <v>0</v>
      </c>
      <c r="F51" s="160">
        <f>F$7*AG51</f>
        <v>0</v>
      </c>
      <c r="G51" s="160">
        <f>G$7*AH51</f>
        <v>0</v>
      </c>
      <c r="H51" s="160">
        <f>H$7*AI51</f>
        <v>0</v>
      </c>
      <c r="I51" s="160">
        <f>I$7*AJ51</f>
        <v>0</v>
      </c>
      <c r="J51" s="160">
        <f>J$7*AK51</f>
        <v>0</v>
      </c>
      <c r="K51" s="161">
        <v>0</v>
      </c>
      <c r="L51" s="162">
        <v>0</v>
      </c>
      <c r="M51" s="163"/>
      <c r="N51" s="163"/>
      <c r="O51" s="163"/>
      <c r="P51" s="163"/>
      <c r="Q51" s="163"/>
      <c r="R51" s="163"/>
      <c r="S51" s="165">
        <v>1</v>
      </c>
      <c r="T51" s="163">
        <f>SUM(E51:R51)</f>
        <v>0</v>
      </c>
      <c r="U51" s="163">
        <f>IF(T51&lt;=0,0,IF(T51*1%&lt;=262680*8*1%,T51*1%,262680*8*1%))</f>
        <v>0</v>
      </c>
      <c r="V51" s="163">
        <f>IF(T51&lt;=0,0,IF(T51*1%&lt;=262680*8*1%,T51*1%,262680*8*1%))</f>
        <v>0</v>
      </c>
      <c r="W51" s="163">
        <f>T51-U51-V51</f>
        <v>0</v>
      </c>
      <c r="X51" s="163"/>
      <c r="Y51" s="167"/>
      <c r="Z51" s="163">
        <f>MAX(3000,0+MIN(MAX(0,W51-350000),50000)*5%+MIN(MAX(0,W51-400000),100000)*10%+MIN(MAX(0,W51-500000),100000)*15%+MAX(0,W51-600000)*20%-X51)</f>
        <v>3000</v>
      </c>
      <c r="AA51" s="167"/>
      <c r="AB51" s="163">
        <f>Y51+U51+V51+Z51+AA51</f>
        <v>3000</v>
      </c>
      <c r="AC51" s="250">
        <f>ROUND(FLOOR(T51-AB51,0.01),-2)</f>
        <v>-3000</v>
      </c>
      <c r="AD51" s="251" t="s">
        <v>200</v>
      </c>
      <c r="AE51" s="169"/>
      <c r="AF51" s="178"/>
      <c r="AG51" s="170">
        <v>0</v>
      </c>
      <c r="AH51" s="170">
        <v>0</v>
      </c>
      <c r="AI51" s="170">
        <v>0</v>
      </c>
      <c r="AJ51" s="170">
        <v>0</v>
      </c>
      <c r="AK51" s="170">
        <v>0</v>
      </c>
      <c r="AL51" s="163" t="s">
        <v>576</v>
      </c>
      <c r="AM51" s="163" t="s">
        <v>577</v>
      </c>
      <c r="AN51" s="171" t="s">
        <v>578</v>
      </c>
      <c r="AO51" s="233" t="s">
        <v>579</v>
      </c>
      <c r="AP51" s="234" t="s">
        <v>580</v>
      </c>
      <c r="AQ51" s="252">
        <v>44256</v>
      </c>
      <c r="AR51" s="172" t="s">
        <v>581</v>
      </c>
      <c r="AS51" s="177">
        <v>42</v>
      </c>
      <c r="AT51" s="110"/>
      <c r="AU51" s="110"/>
      <c r="AV51" s="110"/>
      <c r="AW51" s="110"/>
      <c r="AX51" s="110"/>
      <c r="AY51" s="110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1"/>
      <c r="FE51" s="191"/>
      <c r="FF51" s="191"/>
      <c r="FG51" s="191"/>
      <c r="FH51" s="191"/>
      <c r="FI51" s="191"/>
      <c r="FJ51" s="191"/>
      <c r="FK51" s="191"/>
      <c r="FL51" s="191"/>
      <c r="FM51" s="191"/>
      <c r="FN51" s="191"/>
      <c r="FO51" s="191"/>
      <c r="FP51" s="191"/>
      <c r="FQ51" s="191"/>
      <c r="FR51" s="191"/>
      <c r="FS51" s="191"/>
      <c r="FT51" s="191"/>
      <c r="FU51" s="191"/>
      <c r="FV51" s="191"/>
      <c r="FW51" s="191"/>
      <c r="FX51" s="191"/>
      <c r="FY51" s="191"/>
      <c r="FZ51" s="191"/>
      <c r="GA51" s="191"/>
      <c r="GB51" s="191"/>
      <c r="GC51" s="191"/>
      <c r="GD51" s="191"/>
      <c r="GE51" s="191"/>
      <c r="GF51" s="191"/>
      <c r="GG51" s="191"/>
      <c r="GH51" s="191"/>
      <c r="GI51" s="191"/>
      <c r="GJ51" s="191"/>
      <c r="GK51" s="191"/>
      <c r="GL51" s="191"/>
      <c r="GM51" s="191"/>
      <c r="GN51" s="191"/>
      <c r="GO51" s="191"/>
      <c r="GP51" s="191"/>
      <c r="GQ51" s="191"/>
      <c r="GR51" s="191"/>
      <c r="GS51" s="191"/>
      <c r="GT51" s="191"/>
      <c r="GU51" s="191"/>
      <c r="GV51" s="191"/>
      <c r="GW51" s="191"/>
      <c r="GX51" s="191"/>
      <c r="GY51" s="191"/>
      <c r="GZ51" s="191"/>
      <c r="HA51" s="191"/>
      <c r="HB51" s="191"/>
      <c r="HC51" s="191"/>
      <c r="HD51" s="191"/>
      <c r="HE51" s="191"/>
      <c r="HF51" s="191"/>
      <c r="HG51" s="191"/>
      <c r="HH51" s="191"/>
      <c r="HI51" s="191"/>
      <c r="HJ51" s="191"/>
      <c r="HK51" s="191"/>
      <c r="HL51" s="191"/>
      <c r="HM51" s="191"/>
      <c r="HN51" s="191"/>
      <c r="HO51" s="191"/>
      <c r="HP51" s="191"/>
      <c r="HQ51" s="191"/>
      <c r="HR51" s="191"/>
      <c r="HS51" s="191"/>
      <c r="HT51" s="191"/>
      <c r="HU51" s="191"/>
      <c r="HV51" s="191"/>
      <c r="HW51" s="191"/>
      <c r="HX51" s="191"/>
      <c r="HY51" s="191"/>
      <c r="HZ51" s="191"/>
      <c r="IA51" s="191"/>
      <c r="IB51" s="191"/>
      <c r="IC51" s="191"/>
      <c r="ID51" s="191"/>
      <c r="IE51" s="191"/>
      <c r="IF51" s="191"/>
      <c r="IG51" s="191"/>
      <c r="IH51" s="191"/>
      <c r="II51" s="191"/>
      <c r="IJ51" s="191"/>
      <c r="IK51" s="191"/>
      <c r="IL51" s="191"/>
      <c r="IM51" s="191"/>
      <c r="IN51" s="191"/>
      <c r="IO51" s="191"/>
      <c r="IP51" s="191"/>
      <c r="IQ51" s="191"/>
      <c r="IR51" s="191"/>
      <c r="IS51" s="191"/>
      <c r="IT51" s="191"/>
    </row>
    <row r="52" ht="19.5" customHeight="1" spans="1:254" x14ac:dyDescent="0.25">
      <c r="A52" s="177" t="s">
        <v>582</v>
      </c>
      <c r="B52" s="113" t="s">
        <v>583</v>
      </c>
      <c r="C52" s="163"/>
      <c r="D52" s="158">
        <v>30</v>
      </c>
      <c r="E52" s="163">
        <f>C52</f>
        <v>0</v>
      </c>
      <c r="F52" s="160">
        <f>F$7*AG52</f>
        <v>0</v>
      </c>
      <c r="G52" s="160">
        <f>G$7*AH52</f>
        <v>0</v>
      </c>
      <c r="H52" s="160">
        <f>H$7*AI52</f>
        <v>0</v>
      </c>
      <c r="I52" s="160">
        <f>I$7*AJ52</f>
        <v>0</v>
      </c>
      <c r="J52" s="160">
        <f>J$7*AK52</f>
        <v>0</v>
      </c>
      <c r="K52" s="161">
        <v>0</v>
      </c>
      <c r="L52" s="162">
        <v>0</v>
      </c>
      <c r="M52" s="163"/>
      <c r="N52" s="163"/>
      <c r="O52" s="163"/>
      <c r="P52" s="163"/>
      <c r="Q52" s="163"/>
      <c r="R52" s="163"/>
      <c r="S52" s="123"/>
      <c r="T52" s="163">
        <f>SUM(E52:R52)</f>
        <v>0</v>
      </c>
      <c r="U52" s="163">
        <f>IF(T52&lt;=0,0,IF(T52*1%&lt;=262680*8*1%,T52*1%,262680*8*1%))</f>
        <v>0</v>
      </c>
      <c r="V52" s="163">
        <f>IF(T52&lt;=0,0,IF(T52*1%&lt;=262680*8*1%,T52*1%,262680*8*1%))</f>
        <v>0</v>
      </c>
      <c r="W52" s="163">
        <f>T52-U52-V52</f>
        <v>0</v>
      </c>
      <c r="X52" s="163"/>
      <c r="Y52" s="167"/>
      <c r="Z52" s="163">
        <f>MAX(3000,0+MIN(MAX(0,W52-350000),50000)*5%+MIN(MAX(0,W52-400000),100000)*10%+MIN(MAX(0,W52-500000),100000)*15%+MAX(0,W52-600000)*20%-X52)</f>
        <v>3000</v>
      </c>
      <c r="AA52" s="167"/>
      <c r="AB52" s="163">
        <f>Y52+U52+V52+Z52+AA52</f>
        <v>3000</v>
      </c>
      <c r="AC52" s="250">
        <f>ROUND(FLOOR(T52-AB52,0.01),-2)</f>
        <v>-3000</v>
      </c>
      <c r="AD52" s="240" t="s">
        <v>200</v>
      </c>
      <c r="AE52" s="169"/>
      <c r="AF52" s="178"/>
      <c r="AG52" s="170">
        <v>0</v>
      </c>
      <c r="AH52" s="170">
        <v>0</v>
      </c>
      <c r="AI52" s="170">
        <v>0</v>
      </c>
      <c r="AJ52" s="170">
        <v>0</v>
      </c>
      <c r="AK52" s="170">
        <v>0</v>
      </c>
      <c r="AL52" s="239" t="s">
        <v>584</v>
      </c>
      <c r="AM52" s="239" t="s">
        <v>585</v>
      </c>
      <c r="AN52" s="171" t="s">
        <v>586</v>
      </c>
      <c r="AO52" s="233" t="s">
        <v>587</v>
      </c>
      <c r="AP52" s="234" t="s">
        <v>588</v>
      </c>
      <c r="AQ52" s="252">
        <v>44256</v>
      </c>
      <c r="AR52" s="172" t="s">
        <v>581</v>
      </c>
      <c r="AS52" s="177">
        <v>43</v>
      </c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  <c r="GC52" s="110"/>
      <c r="GD52" s="110"/>
      <c r="GE52" s="110"/>
      <c r="GF52" s="110"/>
      <c r="GG52" s="110"/>
      <c r="GH52" s="110"/>
      <c r="GI52" s="110"/>
      <c r="GJ52" s="110"/>
      <c r="GK52" s="110"/>
      <c r="GL52" s="110"/>
      <c r="GM52" s="110"/>
      <c r="GN52" s="110"/>
      <c r="GO52" s="110"/>
      <c r="GP52" s="110"/>
      <c r="GQ52" s="110"/>
      <c r="GR52" s="110"/>
      <c r="GS52" s="110"/>
      <c r="GT52" s="110"/>
      <c r="GU52" s="110"/>
      <c r="GV52" s="110"/>
      <c r="GW52" s="110"/>
      <c r="GX52" s="110"/>
      <c r="GY52" s="110"/>
      <c r="GZ52" s="110"/>
      <c r="HA52" s="110"/>
      <c r="HB52" s="110"/>
      <c r="HC52" s="110"/>
      <c r="HD52" s="110"/>
      <c r="HE52" s="110"/>
      <c r="HF52" s="110"/>
      <c r="HG52" s="110"/>
      <c r="HH52" s="110"/>
      <c r="HI52" s="110"/>
      <c r="HJ52" s="110"/>
      <c r="HK52" s="110"/>
      <c r="HL52" s="110"/>
      <c r="HM52" s="110"/>
      <c r="HN52" s="110"/>
      <c r="HO52" s="110"/>
      <c r="HP52" s="110"/>
      <c r="HQ52" s="110"/>
      <c r="HR52" s="110"/>
      <c r="HS52" s="110"/>
      <c r="HT52" s="110"/>
      <c r="HU52" s="110"/>
      <c r="HV52" s="110"/>
      <c r="HW52" s="110"/>
      <c r="HX52" s="110"/>
      <c r="HY52" s="110"/>
      <c r="HZ52" s="110"/>
      <c r="IA52" s="110"/>
      <c r="IB52" s="110"/>
      <c r="IC52" s="110"/>
      <c r="ID52" s="110"/>
      <c r="IE52" s="110"/>
      <c r="IF52" s="110"/>
      <c r="IG52" s="110"/>
      <c r="IH52" s="110"/>
      <c r="II52" s="110"/>
      <c r="IJ52" s="110"/>
      <c r="IK52" s="110"/>
      <c r="IL52" s="110"/>
      <c r="IM52" s="110"/>
      <c r="IN52" s="110"/>
      <c r="IO52" s="110"/>
      <c r="IP52" s="110"/>
      <c r="IQ52" s="110"/>
      <c r="IR52" s="110"/>
      <c r="IS52" s="110"/>
      <c r="IT52" s="191"/>
    </row>
    <row r="53" ht="19.5" customHeight="1" spans="1:254" x14ac:dyDescent="0.25">
      <c r="A53" s="177" t="s">
        <v>589</v>
      </c>
      <c r="B53" s="113" t="s">
        <v>590</v>
      </c>
      <c r="C53" s="163"/>
      <c r="D53" s="158">
        <v>30</v>
      </c>
      <c r="E53" s="163">
        <f>C53</f>
        <v>0</v>
      </c>
      <c r="F53" s="160">
        <f>F$7*AG53</f>
        <v>0</v>
      </c>
      <c r="G53" s="160">
        <f>G$7*AH53</f>
        <v>0</v>
      </c>
      <c r="H53" s="160">
        <f>H$7*AI53</f>
        <v>0</v>
      </c>
      <c r="I53" s="160">
        <f>I$7*AJ53</f>
        <v>0</v>
      </c>
      <c r="J53" s="160">
        <f>J$7*AK53</f>
        <v>0</v>
      </c>
      <c r="K53" s="161">
        <v>0</v>
      </c>
      <c r="L53" s="162">
        <v>0</v>
      </c>
      <c r="M53" s="163"/>
      <c r="N53" s="163"/>
      <c r="O53" s="163"/>
      <c r="P53" s="163"/>
      <c r="Q53" s="163"/>
      <c r="R53" s="163"/>
      <c r="S53" s="165">
        <v>2</v>
      </c>
      <c r="T53" s="163">
        <f>SUM(E53:R53)</f>
        <v>0</v>
      </c>
      <c r="U53" s="163">
        <f>IF(T53&lt;=0,0,IF(T53*1%&lt;=262680*8*1%,T53*1%,262680*8*1%))</f>
        <v>0</v>
      </c>
      <c r="V53" s="163">
        <f>IF(T53&lt;=0,0,IF(T53*1%&lt;=262680*8*1%,T53*1%,262680*8*1%))</f>
        <v>0</v>
      </c>
      <c r="W53" s="163">
        <f>T53-U53-V53</f>
        <v>0</v>
      </c>
      <c r="X53" s="163"/>
      <c r="Y53" s="167"/>
      <c r="Z53" s="163">
        <f>MAX(3000,0+MIN(MAX(0,W53-350000),50000)*5%+MIN(MAX(0,W53-400000),100000)*10%+MIN(MAX(0,W53-500000),100000)*15%+MAX(0,W53-600000)*20%-X53)</f>
        <v>3000</v>
      </c>
      <c r="AA53" s="167"/>
      <c r="AB53" s="163">
        <f>Y53+U53+V53+Z53+AA53</f>
        <v>3000</v>
      </c>
      <c r="AC53" s="167">
        <f>ROUND(FLOOR(T53-AB53,0.01),-2)</f>
        <v>-3000</v>
      </c>
      <c r="AD53" s="177" t="s">
        <v>200</v>
      </c>
      <c r="AE53" s="169"/>
      <c r="AF53" s="178"/>
      <c r="AG53" s="170">
        <v>0</v>
      </c>
      <c r="AH53" s="170">
        <v>0</v>
      </c>
      <c r="AI53" s="170">
        <v>0</v>
      </c>
      <c r="AJ53" s="170">
        <v>0</v>
      </c>
      <c r="AK53" s="170">
        <v>0</v>
      </c>
      <c r="AL53" s="239" t="s">
        <v>591</v>
      </c>
      <c r="AM53" s="239" t="s">
        <v>592</v>
      </c>
      <c r="AN53" s="171" t="s">
        <v>593</v>
      </c>
      <c r="AO53" s="233" t="s">
        <v>594</v>
      </c>
      <c r="AP53" s="234" t="s">
        <v>595</v>
      </c>
      <c r="AQ53" s="252">
        <v>44256</v>
      </c>
      <c r="AR53" s="172" t="s">
        <v>596</v>
      </c>
      <c r="AS53" s="177">
        <v>44</v>
      </c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10"/>
      <c r="BR53" s="110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0"/>
      <c r="CE53" s="110"/>
      <c r="CF53" s="110"/>
      <c r="CG53" s="110"/>
      <c r="CH53" s="110"/>
      <c r="CI53" s="110"/>
      <c r="CJ53" s="110"/>
      <c r="CK53" s="110"/>
      <c r="CL53" s="110"/>
      <c r="CM53" s="110"/>
      <c r="CN53" s="110"/>
      <c r="CO53" s="110"/>
      <c r="CP53" s="110"/>
      <c r="CQ53" s="110"/>
      <c r="CR53" s="110"/>
      <c r="CS53" s="110"/>
      <c r="CT53" s="110"/>
      <c r="CU53" s="110"/>
      <c r="CV53" s="110"/>
      <c r="CW53" s="110"/>
      <c r="CX53" s="110"/>
      <c r="CY53" s="110"/>
      <c r="CZ53" s="110"/>
      <c r="DA53" s="110"/>
      <c r="DB53" s="110"/>
      <c r="DC53" s="110"/>
      <c r="DD53" s="110"/>
      <c r="DE53" s="110"/>
      <c r="DF53" s="110"/>
      <c r="DG53" s="110"/>
      <c r="DH53" s="110"/>
      <c r="DI53" s="110"/>
      <c r="DJ53" s="110"/>
      <c r="DK53" s="110"/>
      <c r="DL53" s="110"/>
      <c r="DM53" s="110"/>
      <c r="DN53" s="110"/>
      <c r="DO53" s="110"/>
      <c r="DP53" s="110"/>
      <c r="DQ53" s="110"/>
      <c r="DR53" s="110"/>
      <c r="DS53" s="110"/>
      <c r="DT53" s="110"/>
      <c r="DU53" s="110"/>
      <c r="DV53" s="110"/>
      <c r="DW53" s="110"/>
      <c r="DX53" s="110"/>
      <c r="DY53" s="110"/>
      <c r="DZ53" s="110"/>
      <c r="EA53" s="110"/>
      <c r="EB53" s="110"/>
      <c r="EC53" s="110"/>
      <c r="ED53" s="110"/>
      <c r="EE53" s="110"/>
      <c r="EF53" s="110"/>
      <c r="EG53" s="110"/>
      <c r="EH53" s="110"/>
      <c r="EI53" s="110"/>
      <c r="EJ53" s="110"/>
      <c r="EK53" s="110"/>
      <c r="EL53" s="110"/>
      <c r="EM53" s="110"/>
      <c r="EN53" s="110"/>
      <c r="EO53" s="110"/>
      <c r="EP53" s="110"/>
      <c r="EQ53" s="110"/>
      <c r="ER53" s="110"/>
      <c r="ES53" s="110"/>
      <c r="ET53" s="110"/>
      <c r="EU53" s="110"/>
      <c r="EV53" s="110"/>
      <c r="EW53" s="110"/>
      <c r="EX53" s="110"/>
      <c r="EY53" s="110"/>
      <c r="EZ53" s="110"/>
      <c r="FA53" s="110"/>
      <c r="FB53" s="110"/>
      <c r="FC53" s="110"/>
      <c r="FD53" s="110"/>
      <c r="FE53" s="110"/>
      <c r="FF53" s="110"/>
      <c r="FG53" s="110"/>
      <c r="FH53" s="110"/>
      <c r="FI53" s="110"/>
      <c r="FJ53" s="110"/>
      <c r="FK53" s="110"/>
      <c r="FL53" s="110"/>
      <c r="FM53" s="110"/>
      <c r="FN53" s="110"/>
      <c r="FO53" s="110"/>
      <c r="FP53" s="110"/>
      <c r="FQ53" s="110"/>
      <c r="FR53" s="110"/>
      <c r="FS53" s="110"/>
      <c r="FT53" s="110"/>
      <c r="FU53" s="110"/>
      <c r="FV53" s="110"/>
      <c r="FW53" s="110"/>
      <c r="FX53" s="110"/>
      <c r="FY53" s="110"/>
      <c r="FZ53" s="110"/>
      <c r="GA53" s="110"/>
      <c r="GB53" s="110"/>
      <c r="GC53" s="110"/>
      <c r="GD53" s="110"/>
      <c r="GE53" s="110"/>
      <c r="GF53" s="110"/>
      <c r="GG53" s="110"/>
      <c r="GH53" s="110"/>
      <c r="GI53" s="110"/>
      <c r="GJ53" s="110"/>
      <c r="GK53" s="110"/>
      <c r="GL53" s="110"/>
      <c r="GM53" s="110"/>
      <c r="GN53" s="110"/>
      <c r="GO53" s="110"/>
      <c r="GP53" s="110"/>
      <c r="GQ53" s="110"/>
      <c r="GR53" s="110"/>
      <c r="GS53" s="110"/>
      <c r="GT53" s="110"/>
      <c r="GU53" s="110"/>
      <c r="GV53" s="110"/>
      <c r="GW53" s="110"/>
      <c r="GX53" s="110"/>
      <c r="GY53" s="110"/>
      <c r="GZ53" s="110"/>
      <c r="HA53" s="110"/>
      <c r="HB53" s="110"/>
      <c r="HC53" s="110"/>
      <c r="HD53" s="110"/>
      <c r="HE53" s="110"/>
      <c r="HF53" s="110"/>
      <c r="HG53" s="110"/>
      <c r="HH53" s="110"/>
      <c r="HI53" s="110"/>
      <c r="HJ53" s="110"/>
      <c r="HK53" s="110"/>
      <c r="HL53" s="110"/>
      <c r="HM53" s="110"/>
      <c r="HN53" s="110"/>
      <c r="HO53" s="110"/>
      <c r="HP53" s="110"/>
      <c r="HQ53" s="110"/>
      <c r="HR53" s="110"/>
      <c r="HS53" s="110"/>
      <c r="HT53" s="110"/>
      <c r="HU53" s="110"/>
      <c r="HV53" s="110"/>
      <c r="HW53" s="110"/>
      <c r="HX53" s="110"/>
      <c r="HY53" s="110"/>
      <c r="HZ53" s="110"/>
      <c r="IA53" s="110"/>
      <c r="IB53" s="110"/>
      <c r="IC53" s="110"/>
      <c r="ID53" s="110"/>
      <c r="IE53" s="110"/>
      <c r="IF53" s="110"/>
      <c r="IG53" s="110"/>
      <c r="IH53" s="110"/>
      <c r="II53" s="110"/>
      <c r="IJ53" s="110"/>
      <c r="IK53" s="110"/>
      <c r="IL53" s="110"/>
      <c r="IM53" s="110"/>
      <c r="IN53" s="110"/>
      <c r="IO53" s="110"/>
      <c r="IP53" s="110"/>
      <c r="IQ53" s="110"/>
      <c r="IR53" s="110"/>
      <c r="IS53" s="110"/>
      <c r="IT53" s="191"/>
    </row>
    <row r="54" ht="19.5" customHeight="1" spans="1:254" x14ac:dyDescent="0.25">
      <c r="A54" s="177" t="s">
        <v>597</v>
      </c>
      <c r="B54" s="113" t="s">
        <v>598</v>
      </c>
      <c r="C54" s="163"/>
      <c r="D54" s="158">
        <v>30</v>
      </c>
      <c r="E54" s="163">
        <f>C54</f>
        <v>0</v>
      </c>
      <c r="F54" s="160">
        <f>F$7*AG54</f>
        <v>0</v>
      </c>
      <c r="G54" s="160">
        <f>G$7*AH54</f>
        <v>0</v>
      </c>
      <c r="H54" s="160">
        <f>H$7*AI54</f>
        <v>0</v>
      </c>
      <c r="I54" s="160">
        <f>I$7*AJ54</f>
        <v>0</v>
      </c>
      <c r="J54" s="160">
        <f>J$7*AK54</f>
        <v>0</v>
      </c>
      <c r="K54" s="161">
        <v>0</v>
      </c>
      <c r="L54" s="162">
        <v>0</v>
      </c>
      <c r="M54" s="163"/>
      <c r="N54" s="163"/>
      <c r="O54" s="163"/>
      <c r="P54" s="163"/>
      <c r="Q54" s="163"/>
      <c r="R54" s="163"/>
      <c r="S54" s="165">
        <v>1</v>
      </c>
      <c r="T54" s="163">
        <f>SUM(E54:R54)</f>
        <v>0</v>
      </c>
      <c r="U54" s="163">
        <f>IF(T54&lt;=0,0,IF(T54*1%&lt;=262680*8*1%,T54*1%,262680*8*1%))</f>
        <v>0</v>
      </c>
      <c r="V54" s="163">
        <f>IF(T54&lt;=0,0,IF(T54*1%&lt;=262680*8*1%,T54*1%,262680*8*1%))</f>
        <v>0</v>
      </c>
      <c r="W54" s="163">
        <f>T54-U54-V54</f>
        <v>0</v>
      </c>
      <c r="X54" s="163"/>
      <c r="Y54" s="167"/>
      <c r="Z54" s="163">
        <f>MAX(3000,0+MIN(MAX(0,W54-350000),50000)*5%+MIN(MAX(0,W54-400000),100000)*10%+MIN(MAX(0,W54-500000),100000)*15%+MAX(0,W54-600000)*20%-X54)</f>
        <v>3000</v>
      </c>
      <c r="AA54" s="167"/>
      <c r="AB54" s="163">
        <f>Y54+U54+V54+Z54+AA54</f>
        <v>3000</v>
      </c>
      <c r="AC54" s="167">
        <f>ROUND(FLOOR(T54-AB54,0.01),-2)</f>
        <v>-3000</v>
      </c>
      <c r="AD54" s="253" t="s">
        <v>200</v>
      </c>
      <c r="AE54" s="169"/>
      <c r="AF54" s="178"/>
      <c r="AG54" s="170">
        <v>0</v>
      </c>
      <c r="AH54" s="170">
        <v>0</v>
      </c>
      <c r="AI54" s="170">
        <v>0</v>
      </c>
      <c r="AJ54" s="170">
        <v>0</v>
      </c>
      <c r="AK54" s="170">
        <v>0</v>
      </c>
      <c r="AL54" s="239" t="s">
        <v>599</v>
      </c>
      <c r="AM54" s="239" t="s">
        <v>600</v>
      </c>
      <c r="AN54" s="171" t="s">
        <v>601</v>
      </c>
      <c r="AO54" s="233" t="s">
        <v>602</v>
      </c>
      <c r="AP54" s="234" t="s">
        <v>603</v>
      </c>
      <c r="AQ54" s="252">
        <v>44256</v>
      </c>
      <c r="AR54" s="172" t="s">
        <v>604</v>
      </c>
      <c r="AS54" s="177">
        <v>45</v>
      </c>
      <c r="AT54" s="110"/>
      <c r="AU54" s="110"/>
      <c r="AV54" s="110"/>
      <c r="AW54" s="110"/>
      <c r="AX54" s="110"/>
      <c r="AY54" s="110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1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1"/>
      <c r="FE54" s="191"/>
      <c r="FF54" s="191"/>
      <c r="FG54" s="191"/>
      <c r="FH54" s="191"/>
      <c r="FI54" s="191"/>
      <c r="FJ54" s="191"/>
      <c r="FK54" s="191"/>
      <c r="FL54" s="191"/>
      <c r="FM54" s="191"/>
      <c r="FN54" s="191"/>
      <c r="FO54" s="191"/>
      <c r="FP54" s="191"/>
      <c r="FQ54" s="191"/>
      <c r="FR54" s="191"/>
      <c r="FS54" s="191"/>
      <c r="FT54" s="191"/>
      <c r="FU54" s="191"/>
      <c r="FV54" s="191"/>
      <c r="FW54" s="191"/>
      <c r="FX54" s="191"/>
      <c r="FY54" s="191"/>
      <c r="FZ54" s="191"/>
      <c r="GA54" s="191"/>
      <c r="GB54" s="191"/>
      <c r="GC54" s="191"/>
      <c r="GD54" s="191"/>
      <c r="GE54" s="191"/>
      <c r="GF54" s="191"/>
      <c r="GG54" s="191"/>
      <c r="GH54" s="191"/>
      <c r="GI54" s="191"/>
      <c r="GJ54" s="191"/>
      <c r="GK54" s="191"/>
      <c r="GL54" s="191"/>
      <c r="GM54" s="191"/>
      <c r="GN54" s="191"/>
      <c r="GO54" s="191"/>
      <c r="GP54" s="191"/>
      <c r="GQ54" s="191"/>
      <c r="GR54" s="191"/>
      <c r="GS54" s="191"/>
      <c r="GT54" s="191"/>
      <c r="GU54" s="191"/>
      <c r="GV54" s="191"/>
      <c r="GW54" s="191"/>
      <c r="GX54" s="191"/>
      <c r="GY54" s="191"/>
      <c r="GZ54" s="191"/>
      <c r="HA54" s="191"/>
      <c r="HB54" s="191"/>
      <c r="HC54" s="191"/>
      <c r="HD54" s="191"/>
      <c r="HE54" s="191"/>
      <c r="HF54" s="191"/>
      <c r="HG54" s="191"/>
      <c r="HH54" s="191"/>
      <c r="HI54" s="191"/>
      <c r="HJ54" s="191"/>
      <c r="HK54" s="191"/>
      <c r="HL54" s="191"/>
      <c r="HM54" s="191"/>
      <c r="HN54" s="191"/>
      <c r="HO54" s="191"/>
      <c r="HP54" s="191"/>
      <c r="HQ54" s="191"/>
      <c r="HR54" s="191"/>
      <c r="HS54" s="191"/>
      <c r="HT54" s="191"/>
      <c r="HU54" s="191"/>
      <c r="HV54" s="191"/>
      <c r="HW54" s="191"/>
      <c r="HX54" s="191"/>
      <c r="HY54" s="191"/>
      <c r="HZ54" s="191"/>
      <c r="IA54" s="191"/>
      <c r="IB54" s="191"/>
      <c r="IC54" s="191"/>
      <c r="ID54" s="191"/>
      <c r="IE54" s="191"/>
      <c r="IF54" s="191"/>
      <c r="IG54" s="191"/>
      <c r="IH54" s="191"/>
      <c r="II54" s="191"/>
      <c r="IJ54" s="191"/>
      <c r="IK54" s="191"/>
      <c r="IL54" s="191"/>
      <c r="IM54" s="191"/>
      <c r="IN54" s="191"/>
      <c r="IO54" s="191"/>
      <c r="IP54" s="191"/>
      <c r="IQ54" s="191"/>
      <c r="IR54" s="191"/>
      <c r="IS54" s="191"/>
      <c r="IT54" s="191"/>
    </row>
    <row r="55" ht="19.5" customHeight="1" spans="1:254" x14ac:dyDescent="0.25">
      <c r="A55" s="177" t="s">
        <v>605</v>
      </c>
      <c r="B55" s="113" t="s">
        <v>606</v>
      </c>
      <c r="C55" s="163"/>
      <c r="D55" s="158">
        <v>30</v>
      </c>
      <c r="E55" s="163">
        <f>C55</f>
        <v>0</v>
      </c>
      <c r="F55" s="160">
        <f>F$7*AG55</f>
        <v>0</v>
      </c>
      <c r="G55" s="160">
        <f>G$7*AH55</f>
        <v>0</v>
      </c>
      <c r="H55" s="160">
        <f>H$7*AI55</f>
        <v>0</v>
      </c>
      <c r="I55" s="160">
        <f>I$7*AJ55</f>
        <v>0</v>
      </c>
      <c r="J55" s="160">
        <f>J$7*AK55</f>
        <v>0</v>
      </c>
      <c r="K55" s="161">
        <v>0</v>
      </c>
      <c r="L55" s="162">
        <v>0</v>
      </c>
      <c r="M55" s="163"/>
      <c r="N55" s="163"/>
      <c r="O55" s="163"/>
      <c r="P55" s="163"/>
      <c r="Q55" s="163"/>
      <c r="R55" s="163"/>
      <c r="S55" s="165">
        <v>2</v>
      </c>
      <c r="T55" s="163">
        <f>SUM(E55:R55)</f>
        <v>0</v>
      </c>
      <c r="U55" s="163">
        <f>IF(T55&lt;=0,0,IF(T55*1%&lt;=262680*8*1%,T55*1%,262680*8*1%))</f>
        <v>0</v>
      </c>
      <c r="V55" s="163">
        <f>IF(T55&lt;=0,0,IF(T55*1%&lt;=262680*8*1%,T55*1%,262680*8*1%))</f>
        <v>0</v>
      </c>
      <c r="W55" s="163">
        <f>T55-U55-V55</f>
        <v>0</v>
      </c>
      <c r="X55" s="163"/>
      <c r="Y55" s="167"/>
      <c r="Z55" s="163">
        <f>MAX(3000,0+MIN(MAX(0,W55-350000),50000)*5%+MIN(MAX(0,W55-400000),100000)*10%+MIN(MAX(0,W55-500000),100000)*15%+MAX(0,W55-600000)*20%-X55)</f>
        <v>3000</v>
      </c>
      <c r="AA55" s="167"/>
      <c r="AB55" s="163">
        <f>Y55+U55+V55+Z55+AA55</f>
        <v>3000</v>
      </c>
      <c r="AC55" s="167">
        <f>ROUND(FLOOR(T55-AB55,0.01),-2)</f>
        <v>-3000</v>
      </c>
      <c r="AD55" s="177" t="s">
        <v>200</v>
      </c>
      <c r="AE55" s="169"/>
      <c r="AF55" s="178"/>
      <c r="AG55" s="170">
        <v>0</v>
      </c>
      <c r="AH55" s="170">
        <v>0</v>
      </c>
      <c r="AI55" s="170">
        <v>0</v>
      </c>
      <c r="AJ55" s="170">
        <v>0</v>
      </c>
      <c r="AK55" s="170">
        <v>0</v>
      </c>
      <c r="AL55" s="239" t="s">
        <v>607</v>
      </c>
      <c r="AM55" s="239" t="s">
        <v>608</v>
      </c>
      <c r="AN55" s="171" t="s">
        <v>609</v>
      </c>
      <c r="AO55" s="233" t="s">
        <v>610</v>
      </c>
      <c r="AP55" s="234" t="s">
        <v>611</v>
      </c>
      <c r="AQ55" s="252">
        <v>44256</v>
      </c>
      <c r="AR55" s="172" t="s">
        <v>612</v>
      </c>
      <c r="AS55" s="177">
        <v>46</v>
      </c>
      <c r="AT55" s="110"/>
      <c r="AU55" s="110"/>
      <c r="AV55" s="110"/>
      <c r="AW55" s="110"/>
      <c r="AX55" s="110"/>
      <c r="AY55" s="110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1"/>
      <c r="CY55" s="191"/>
      <c r="CZ55" s="191"/>
      <c r="DA55" s="191"/>
      <c r="DB55" s="191"/>
      <c r="DC55" s="191"/>
      <c r="DD55" s="191"/>
      <c r="DE55" s="191"/>
      <c r="DF55" s="191"/>
      <c r="DG55" s="191"/>
      <c r="DH55" s="191"/>
      <c r="DI55" s="191"/>
      <c r="DJ55" s="191"/>
      <c r="DK55" s="191"/>
      <c r="DL55" s="191"/>
      <c r="DM55" s="191"/>
      <c r="DN55" s="191"/>
      <c r="DO55" s="191"/>
      <c r="DP55" s="191"/>
      <c r="DQ55" s="191"/>
      <c r="DR55" s="191"/>
      <c r="DS55" s="191"/>
      <c r="DT55" s="191"/>
      <c r="DU55" s="191"/>
      <c r="DV55" s="191"/>
      <c r="DW55" s="191"/>
      <c r="DX55" s="191"/>
      <c r="DY55" s="191"/>
      <c r="DZ55" s="191"/>
      <c r="EA55" s="191"/>
      <c r="EB55" s="191"/>
      <c r="EC55" s="191"/>
      <c r="ED55" s="191"/>
      <c r="EE55" s="191"/>
      <c r="EF55" s="191"/>
      <c r="EG55" s="191"/>
      <c r="EH55" s="191"/>
      <c r="EI55" s="191"/>
      <c r="EJ55" s="191"/>
      <c r="EK55" s="191"/>
      <c r="EL55" s="191"/>
      <c r="EM55" s="191"/>
      <c r="EN55" s="191"/>
      <c r="EO55" s="191"/>
      <c r="EP55" s="191"/>
      <c r="EQ55" s="191"/>
      <c r="ER55" s="191"/>
      <c r="ES55" s="191"/>
      <c r="ET55" s="191"/>
      <c r="EU55" s="191"/>
      <c r="EV55" s="191"/>
      <c r="EW55" s="191"/>
      <c r="EX55" s="191"/>
      <c r="EY55" s="191"/>
      <c r="EZ55" s="191"/>
      <c r="FA55" s="191"/>
      <c r="FB55" s="191"/>
      <c r="FC55" s="191"/>
      <c r="FD55" s="191"/>
      <c r="FE55" s="191"/>
      <c r="FF55" s="191"/>
      <c r="FG55" s="191"/>
      <c r="FH55" s="191"/>
      <c r="FI55" s="191"/>
      <c r="FJ55" s="191"/>
      <c r="FK55" s="191"/>
      <c r="FL55" s="191"/>
      <c r="FM55" s="191"/>
      <c r="FN55" s="191"/>
      <c r="FO55" s="191"/>
      <c r="FP55" s="191"/>
      <c r="FQ55" s="191"/>
      <c r="FR55" s="191"/>
      <c r="FS55" s="191"/>
      <c r="FT55" s="191"/>
      <c r="FU55" s="191"/>
      <c r="FV55" s="191"/>
      <c r="FW55" s="191"/>
      <c r="FX55" s="191"/>
      <c r="FY55" s="191"/>
      <c r="FZ55" s="191"/>
      <c r="GA55" s="191"/>
      <c r="GB55" s="191"/>
      <c r="GC55" s="191"/>
      <c r="GD55" s="191"/>
      <c r="GE55" s="191"/>
      <c r="GF55" s="191"/>
      <c r="GG55" s="191"/>
      <c r="GH55" s="191"/>
      <c r="GI55" s="191"/>
      <c r="GJ55" s="191"/>
      <c r="GK55" s="191"/>
      <c r="GL55" s="191"/>
      <c r="GM55" s="191"/>
      <c r="GN55" s="191"/>
      <c r="GO55" s="191"/>
      <c r="GP55" s="191"/>
      <c r="GQ55" s="191"/>
      <c r="GR55" s="191"/>
      <c r="GS55" s="191"/>
      <c r="GT55" s="191"/>
      <c r="GU55" s="191"/>
      <c r="GV55" s="191"/>
      <c r="GW55" s="191"/>
      <c r="GX55" s="191"/>
      <c r="GY55" s="191"/>
      <c r="GZ55" s="191"/>
      <c r="HA55" s="191"/>
      <c r="HB55" s="191"/>
      <c r="HC55" s="191"/>
      <c r="HD55" s="191"/>
      <c r="HE55" s="191"/>
      <c r="HF55" s="191"/>
      <c r="HG55" s="191"/>
      <c r="HH55" s="191"/>
      <c r="HI55" s="191"/>
      <c r="HJ55" s="191"/>
      <c r="HK55" s="191"/>
      <c r="HL55" s="191"/>
      <c r="HM55" s="191"/>
      <c r="HN55" s="191"/>
      <c r="HO55" s="191"/>
      <c r="HP55" s="191"/>
      <c r="HQ55" s="191"/>
      <c r="HR55" s="191"/>
      <c r="HS55" s="191"/>
      <c r="HT55" s="191"/>
      <c r="HU55" s="191"/>
      <c r="HV55" s="191"/>
      <c r="HW55" s="191"/>
      <c r="HX55" s="191"/>
      <c r="HY55" s="191"/>
      <c r="HZ55" s="191"/>
      <c r="IA55" s="191"/>
      <c r="IB55" s="191"/>
      <c r="IC55" s="191"/>
      <c r="ID55" s="191"/>
      <c r="IE55" s="191"/>
      <c r="IF55" s="191"/>
      <c r="IG55" s="191"/>
      <c r="IH55" s="191"/>
      <c r="II55" s="191"/>
      <c r="IJ55" s="191"/>
      <c r="IK55" s="191"/>
      <c r="IL55" s="191"/>
      <c r="IM55" s="191"/>
      <c r="IN55" s="191"/>
      <c r="IO55" s="191"/>
      <c r="IP55" s="191"/>
      <c r="IQ55" s="191"/>
      <c r="IR55" s="191"/>
      <c r="IS55" s="191"/>
      <c r="IT55" s="110"/>
    </row>
    <row r="56" ht="19.5" customHeight="1" spans="1:254" x14ac:dyDescent="0.25">
      <c r="A56" s="177" t="s">
        <v>613</v>
      </c>
      <c r="B56" s="113" t="s">
        <v>614</v>
      </c>
      <c r="C56" s="163"/>
      <c r="D56" s="158">
        <v>30</v>
      </c>
      <c r="E56" s="163">
        <f>C56</f>
        <v>0</v>
      </c>
      <c r="F56" s="160">
        <f>F$7*AG56</f>
        <v>0</v>
      </c>
      <c r="G56" s="160">
        <f>G$7*AH56</f>
        <v>0</v>
      </c>
      <c r="H56" s="160">
        <f>H$7*AI56</f>
        <v>0</v>
      </c>
      <c r="I56" s="160">
        <f>I$7*AJ56</f>
        <v>0</v>
      </c>
      <c r="J56" s="160">
        <f>J$7*AK56</f>
        <v>0</v>
      </c>
      <c r="K56" s="161">
        <v>0</v>
      </c>
      <c r="L56" s="162">
        <v>0</v>
      </c>
      <c r="M56" s="163"/>
      <c r="N56" s="235"/>
      <c r="O56" s="163"/>
      <c r="P56" s="163"/>
      <c r="Q56" s="163"/>
      <c r="R56" s="163"/>
      <c r="S56" s="165">
        <v>1</v>
      </c>
      <c r="T56" s="163">
        <f>SUM(E56:R56)</f>
        <v>0</v>
      </c>
      <c r="U56" s="163">
        <f>IF(T56&lt;=0,0,IF(T56*1%&lt;=262680*8*1%,T56*1%,262680*8*1%))</f>
        <v>0</v>
      </c>
      <c r="V56" s="163">
        <f>IF(T56&lt;=0,0,IF(T56*1%&lt;=262680*8*1%,T56*1%,262680*8*1%))</f>
        <v>0</v>
      </c>
      <c r="W56" s="163">
        <f>T56-U56-V56</f>
        <v>0</v>
      </c>
      <c r="X56" s="163"/>
      <c r="Y56" s="167"/>
      <c r="Z56" s="163">
        <f>MAX(3000,0+MIN(MAX(0,W56-350000),50000)*5%+MIN(MAX(0,W56-400000),100000)*10%+MIN(MAX(0,W56-500000),100000)*15%+MAX(0,W56-600000)*20%-X56)</f>
        <v>3000</v>
      </c>
      <c r="AA56" s="167"/>
      <c r="AB56" s="163">
        <f>Y56+U56+V56+Z56+AA56</f>
        <v>3000</v>
      </c>
      <c r="AC56" s="250">
        <f>ROUND(FLOOR(T56-AB56,0.01),-2)</f>
        <v>-3000</v>
      </c>
      <c r="AD56" s="251" t="s">
        <v>200</v>
      </c>
      <c r="AE56" s="169"/>
      <c r="AF56" s="178"/>
      <c r="AG56" s="170">
        <v>0</v>
      </c>
      <c r="AH56" s="170">
        <v>0</v>
      </c>
      <c r="AI56" s="170">
        <v>0</v>
      </c>
      <c r="AJ56" s="170">
        <v>0</v>
      </c>
      <c r="AK56" s="170">
        <v>0</v>
      </c>
      <c r="AL56" s="239" t="s">
        <v>615</v>
      </c>
      <c r="AM56" s="239" t="s">
        <v>616</v>
      </c>
      <c r="AN56" s="171" t="s">
        <v>617</v>
      </c>
      <c r="AO56" s="233" t="s">
        <v>618</v>
      </c>
      <c r="AP56" s="234" t="s">
        <v>619</v>
      </c>
      <c r="AQ56" s="252">
        <v>44256</v>
      </c>
      <c r="AR56" s="172" t="s">
        <v>445</v>
      </c>
      <c r="AS56" s="177">
        <v>47</v>
      </c>
      <c r="AT56" s="110"/>
      <c r="AU56" s="110"/>
      <c r="AV56" s="110"/>
      <c r="AW56" s="110"/>
      <c r="AX56" s="110"/>
      <c r="AY56" s="110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1"/>
      <c r="CY56" s="191"/>
      <c r="CZ56" s="191"/>
      <c r="DA56" s="191"/>
      <c r="DB56" s="191"/>
      <c r="DC56" s="191"/>
      <c r="DD56" s="191"/>
      <c r="DE56" s="191"/>
      <c r="DF56" s="191"/>
      <c r="DG56" s="191"/>
      <c r="DH56" s="191"/>
      <c r="DI56" s="191"/>
      <c r="DJ56" s="191"/>
      <c r="DK56" s="191"/>
      <c r="DL56" s="191"/>
      <c r="DM56" s="191"/>
      <c r="DN56" s="191"/>
      <c r="DO56" s="191"/>
      <c r="DP56" s="191"/>
      <c r="DQ56" s="191"/>
      <c r="DR56" s="191"/>
      <c r="DS56" s="191"/>
      <c r="DT56" s="191"/>
      <c r="DU56" s="191"/>
      <c r="DV56" s="191"/>
      <c r="DW56" s="191"/>
      <c r="DX56" s="191"/>
      <c r="DY56" s="191"/>
      <c r="DZ56" s="191"/>
      <c r="EA56" s="191"/>
      <c r="EB56" s="191"/>
      <c r="EC56" s="191"/>
      <c r="ED56" s="191"/>
      <c r="EE56" s="191"/>
      <c r="EF56" s="191"/>
      <c r="EG56" s="191"/>
      <c r="EH56" s="191"/>
      <c r="EI56" s="191"/>
      <c r="EJ56" s="191"/>
      <c r="EK56" s="191"/>
      <c r="EL56" s="191"/>
      <c r="EM56" s="191"/>
      <c r="EN56" s="191"/>
      <c r="EO56" s="191"/>
      <c r="EP56" s="191"/>
      <c r="EQ56" s="191"/>
      <c r="ER56" s="191"/>
      <c r="ES56" s="191"/>
      <c r="ET56" s="191"/>
      <c r="EU56" s="191"/>
      <c r="EV56" s="191"/>
      <c r="EW56" s="191"/>
      <c r="EX56" s="191"/>
      <c r="EY56" s="191"/>
      <c r="EZ56" s="191"/>
      <c r="FA56" s="191"/>
      <c r="FB56" s="191"/>
      <c r="FC56" s="191"/>
      <c r="FD56" s="191"/>
      <c r="FE56" s="191"/>
      <c r="FF56" s="191"/>
      <c r="FG56" s="191"/>
      <c r="FH56" s="191"/>
      <c r="FI56" s="191"/>
      <c r="FJ56" s="191"/>
      <c r="FK56" s="191"/>
      <c r="FL56" s="191"/>
      <c r="FM56" s="191"/>
      <c r="FN56" s="191"/>
      <c r="FO56" s="191"/>
      <c r="FP56" s="191"/>
      <c r="FQ56" s="191"/>
      <c r="FR56" s="191"/>
      <c r="FS56" s="191"/>
      <c r="FT56" s="191"/>
      <c r="FU56" s="191"/>
      <c r="FV56" s="191"/>
      <c r="FW56" s="191"/>
      <c r="FX56" s="191"/>
      <c r="FY56" s="191"/>
      <c r="FZ56" s="191"/>
      <c r="GA56" s="191"/>
      <c r="GB56" s="191"/>
      <c r="GC56" s="191"/>
      <c r="GD56" s="191"/>
      <c r="GE56" s="191"/>
      <c r="GF56" s="191"/>
      <c r="GG56" s="191"/>
      <c r="GH56" s="191"/>
      <c r="GI56" s="191"/>
      <c r="GJ56" s="191"/>
      <c r="GK56" s="191"/>
      <c r="GL56" s="191"/>
      <c r="GM56" s="191"/>
      <c r="GN56" s="191"/>
      <c r="GO56" s="191"/>
      <c r="GP56" s="191"/>
      <c r="GQ56" s="191"/>
      <c r="GR56" s="191"/>
      <c r="GS56" s="191"/>
      <c r="GT56" s="191"/>
      <c r="GU56" s="191"/>
      <c r="GV56" s="191"/>
      <c r="GW56" s="191"/>
      <c r="GX56" s="191"/>
      <c r="GY56" s="191"/>
      <c r="GZ56" s="191"/>
      <c r="HA56" s="191"/>
      <c r="HB56" s="191"/>
      <c r="HC56" s="191"/>
      <c r="HD56" s="191"/>
      <c r="HE56" s="191"/>
      <c r="HF56" s="191"/>
      <c r="HG56" s="191"/>
      <c r="HH56" s="191"/>
      <c r="HI56" s="191"/>
      <c r="HJ56" s="191"/>
      <c r="HK56" s="191"/>
      <c r="HL56" s="191"/>
      <c r="HM56" s="191"/>
      <c r="HN56" s="191"/>
      <c r="HO56" s="191"/>
      <c r="HP56" s="191"/>
      <c r="HQ56" s="191"/>
      <c r="HR56" s="191"/>
      <c r="HS56" s="191"/>
      <c r="HT56" s="191"/>
      <c r="HU56" s="191"/>
      <c r="HV56" s="191"/>
      <c r="HW56" s="191"/>
      <c r="HX56" s="191"/>
      <c r="HY56" s="191"/>
      <c r="HZ56" s="191"/>
      <c r="IA56" s="191"/>
      <c r="IB56" s="191"/>
      <c r="IC56" s="191"/>
      <c r="ID56" s="191"/>
      <c r="IE56" s="191"/>
      <c r="IF56" s="191"/>
      <c r="IG56" s="191"/>
      <c r="IH56" s="191"/>
      <c r="II56" s="191"/>
      <c r="IJ56" s="191"/>
      <c r="IK56" s="191"/>
      <c r="IL56" s="191"/>
      <c r="IM56" s="191"/>
      <c r="IN56" s="191"/>
      <c r="IO56" s="191"/>
      <c r="IP56" s="191"/>
      <c r="IQ56" s="191"/>
      <c r="IR56" s="191"/>
      <c r="IS56" s="191"/>
      <c r="IT56" s="191"/>
    </row>
    <row r="57" ht="19.5" customHeight="1" spans="1:254" x14ac:dyDescent="0.25">
      <c r="A57" s="177" t="s">
        <v>620</v>
      </c>
      <c r="B57" s="113" t="s">
        <v>621</v>
      </c>
      <c r="C57" s="163"/>
      <c r="D57" s="158">
        <v>30</v>
      </c>
      <c r="E57" s="163">
        <f>C57</f>
        <v>0</v>
      </c>
      <c r="F57" s="160">
        <f>F$7*AG57</f>
        <v>0</v>
      </c>
      <c r="G57" s="160">
        <f>G$7*AH57</f>
        <v>0</v>
      </c>
      <c r="H57" s="160">
        <f>H$7*AI57</f>
        <v>0</v>
      </c>
      <c r="I57" s="160">
        <f>I$7*AJ57</f>
        <v>0</v>
      </c>
      <c r="J57" s="160">
        <f>J$7*AK57</f>
        <v>0</v>
      </c>
      <c r="K57" s="161">
        <v>0</v>
      </c>
      <c r="L57" s="162">
        <v>0</v>
      </c>
      <c r="M57" s="163"/>
      <c r="N57" s="235"/>
      <c r="O57" s="163"/>
      <c r="P57" s="163"/>
      <c r="Q57" s="163"/>
      <c r="R57" s="163"/>
      <c r="S57" s="165">
        <v>3</v>
      </c>
      <c r="T57" s="163">
        <f>SUM(E57:R57)</f>
        <v>0</v>
      </c>
      <c r="U57" s="163">
        <f>IF(T57&lt;=0,0,IF(T57*1%&lt;=262680*8*1%,T57*1%,262680*8*1%))</f>
        <v>0</v>
      </c>
      <c r="V57" s="163">
        <f>IF(T57&lt;=0,0,IF(T57*1%&lt;=262680*8*1%,T57*1%,262680*8*1%))</f>
        <v>0</v>
      </c>
      <c r="W57" s="163">
        <f>T57-U57-V57</f>
        <v>0</v>
      </c>
      <c r="X57" s="163"/>
      <c r="Y57" s="167"/>
      <c r="Z57" s="163">
        <f>MAX(3000,0+MIN(MAX(0,W57-350000),50000)*5%+MIN(MAX(0,W57-400000),100000)*10%+MIN(MAX(0,W57-500000),100000)*15%+MAX(0,W57-600000)*20%-X57)</f>
        <v>3000</v>
      </c>
      <c r="AA57" s="167"/>
      <c r="AB57" s="163">
        <f>Y57+U57+V57+Z57+AA57</f>
        <v>3000</v>
      </c>
      <c r="AC57" s="167">
        <f>ROUND(FLOOR(T57-AB57,0.01),-2)</f>
        <v>-3000</v>
      </c>
      <c r="AD57" s="177" t="s">
        <v>200</v>
      </c>
      <c r="AE57" s="169"/>
      <c r="AF57" s="178"/>
      <c r="AG57" s="170">
        <v>0</v>
      </c>
      <c r="AH57" s="170">
        <v>0</v>
      </c>
      <c r="AI57" s="170">
        <v>0</v>
      </c>
      <c r="AJ57" s="170">
        <v>0</v>
      </c>
      <c r="AK57" s="170">
        <v>0</v>
      </c>
      <c r="AL57" s="239" t="s">
        <v>622</v>
      </c>
      <c r="AM57" s="239" t="s">
        <v>623</v>
      </c>
      <c r="AN57" s="171" t="s">
        <v>624</v>
      </c>
      <c r="AO57" s="233" t="s">
        <v>625</v>
      </c>
      <c r="AP57" s="234" t="s">
        <v>626</v>
      </c>
      <c r="AQ57" s="252">
        <v>44256</v>
      </c>
      <c r="AR57" s="172" t="s">
        <v>627</v>
      </c>
      <c r="AS57" s="177">
        <v>48</v>
      </c>
      <c r="AT57" s="110"/>
      <c r="AU57" s="110"/>
      <c r="AV57" s="110"/>
      <c r="AW57" s="110"/>
      <c r="AX57" s="110"/>
      <c r="AY57" s="110"/>
      <c r="AZ57" s="190"/>
      <c r="BA57" s="190"/>
      <c r="BB57" s="190"/>
      <c r="BC57" s="190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R57" s="190"/>
      <c r="CS57" s="190"/>
      <c r="CT57" s="190"/>
      <c r="CU57" s="190"/>
      <c r="CV57" s="190"/>
      <c r="CW57" s="190"/>
      <c r="CX57" s="190"/>
      <c r="CY57" s="190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  <c r="EN57" s="190"/>
      <c r="EO57" s="190"/>
      <c r="EP57" s="190"/>
      <c r="EQ57" s="190"/>
      <c r="ER57" s="190"/>
      <c r="ES57" s="190"/>
      <c r="ET57" s="190"/>
      <c r="EU57" s="190"/>
      <c r="EV57" s="190"/>
      <c r="EW57" s="190"/>
      <c r="EX57" s="190"/>
      <c r="EY57" s="190"/>
      <c r="EZ57" s="190"/>
      <c r="FA57" s="190"/>
      <c r="FB57" s="190"/>
      <c r="FC57" s="190"/>
      <c r="FD57" s="190"/>
      <c r="FE57" s="190"/>
      <c r="FF57" s="190"/>
      <c r="FG57" s="190"/>
      <c r="FH57" s="190"/>
      <c r="FI57" s="190"/>
      <c r="FJ57" s="190"/>
      <c r="FK57" s="190"/>
      <c r="FL57" s="190"/>
      <c r="FM57" s="190"/>
      <c r="FN57" s="190"/>
      <c r="FO57" s="190"/>
      <c r="FP57" s="190"/>
      <c r="FQ57" s="190"/>
      <c r="FR57" s="190"/>
      <c r="FS57" s="190"/>
      <c r="FT57" s="190"/>
      <c r="FU57" s="190"/>
      <c r="FV57" s="190"/>
      <c r="FW57" s="190"/>
      <c r="FX57" s="190"/>
      <c r="FY57" s="190"/>
      <c r="FZ57" s="190"/>
      <c r="GA57" s="190"/>
      <c r="GB57" s="190"/>
      <c r="GC57" s="190"/>
      <c r="GD57" s="190"/>
      <c r="GE57" s="190"/>
      <c r="GF57" s="190"/>
      <c r="GG57" s="190"/>
      <c r="GH57" s="190"/>
      <c r="GI57" s="190"/>
      <c r="GJ57" s="190"/>
      <c r="GK57" s="190"/>
      <c r="GL57" s="190"/>
      <c r="GM57" s="190"/>
      <c r="GN57" s="190"/>
      <c r="GO57" s="190"/>
      <c r="GP57" s="190"/>
      <c r="GQ57" s="190"/>
      <c r="GR57" s="190"/>
      <c r="GS57" s="190"/>
      <c r="GT57" s="190"/>
      <c r="GU57" s="190"/>
      <c r="GV57" s="190"/>
      <c r="GW57" s="190"/>
      <c r="GX57" s="190"/>
      <c r="GY57" s="190"/>
      <c r="GZ57" s="190"/>
      <c r="HA57" s="190"/>
      <c r="HB57" s="190"/>
      <c r="HC57" s="190"/>
      <c r="HD57" s="190"/>
      <c r="HE57" s="190"/>
      <c r="HF57" s="190"/>
      <c r="HG57" s="190"/>
      <c r="HH57" s="190"/>
      <c r="HI57" s="190"/>
      <c r="HJ57" s="190"/>
      <c r="HK57" s="190"/>
      <c r="HL57" s="190"/>
      <c r="HM57" s="190"/>
      <c r="HN57" s="190"/>
      <c r="HO57" s="190"/>
      <c r="HP57" s="190"/>
      <c r="HQ57" s="190"/>
      <c r="HR57" s="190"/>
      <c r="HS57" s="190"/>
      <c r="HT57" s="190"/>
      <c r="HU57" s="190"/>
      <c r="HV57" s="190"/>
      <c r="HW57" s="190"/>
      <c r="HX57" s="190"/>
      <c r="HY57" s="190"/>
      <c r="HZ57" s="190"/>
      <c r="IA57" s="190"/>
      <c r="IB57" s="190"/>
      <c r="IC57" s="190"/>
      <c r="ID57" s="190"/>
      <c r="IE57" s="190"/>
      <c r="IF57" s="190"/>
      <c r="IG57" s="190"/>
      <c r="IH57" s="190"/>
      <c r="II57" s="190"/>
      <c r="IJ57" s="190"/>
      <c r="IK57" s="190"/>
      <c r="IL57" s="190"/>
      <c r="IM57" s="190"/>
      <c r="IN57" s="190"/>
      <c r="IO57" s="190"/>
      <c r="IP57" s="190"/>
      <c r="IQ57" s="190"/>
      <c r="IR57" s="190"/>
      <c r="IS57" s="190"/>
      <c r="IT57" s="110"/>
    </row>
    <row r="58" ht="19.5" customHeight="1" spans="1:254" x14ac:dyDescent="0.25">
      <c r="A58" s="177" t="s">
        <v>628</v>
      </c>
      <c r="B58" s="113" t="s">
        <v>629</v>
      </c>
      <c r="C58" s="163"/>
      <c r="D58" s="158">
        <v>30</v>
      </c>
      <c r="E58" s="163">
        <f>C58</f>
        <v>0</v>
      </c>
      <c r="F58" s="160">
        <f>F$7*AG58</f>
        <v>0</v>
      </c>
      <c r="G58" s="160">
        <f>G$7*AH58</f>
        <v>0</v>
      </c>
      <c r="H58" s="160">
        <f>H$7*AI58</f>
        <v>0</v>
      </c>
      <c r="I58" s="160">
        <f>I$7*AJ58</f>
        <v>0</v>
      </c>
      <c r="J58" s="160">
        <f>J$7*AK58</f>
        <v>0</v>
      </c>
      <c r="K58" s="161">
        <v>0</v>
      </c>
      <c r="L58" s="162">
        <v>0</v>
      </c>
      <c r="M58" s="163"/>
      <c r="N58" s="235"/>
      <c r="O58" s="163"/>
      <c r="P58" s="163"/>
      <c r="Q58" s="163"/>
      <c r="R58" s="163"/>
      <c r="S58" s="123"/>
      <c r="T58" s="163">
        <f>SUM(E58:R58)</f>
        <v>0</v>
      </c>
      <c r="U58" s="163">
        <f>IF(T58&lt;=0,0,IF(T58*1%&lt;=262680*8*1%,T58*1%,262680*8*1%))</f>
        <v>0</v>
      </c>
      <c r="V58" s="163">
        <f>IF(T58&lt;=0,0,IF(T58*1%&lt;=262680*8*1%,T58*1%,262680*8*1%))</f>
        <v>0</v>
      </c>
      <c r="W58" s="163">
        <f>T58-U58-V58</f>
        <v>0</v>
      </c>
      <c r="X58" s="163"/>
      <c r="Y58" s="167"/>
      <c r="Z58" s="163">
        <f>MAX(3000,0+MIN(MAX(0,W58-350000),50000)*5%+MIN(MAX(0,W58-400000),100000)*10%+MIN(MAX(0,W58-500000),100000)*15%+MAX(0,W58-600000)*20%-X58)</f>
        <v>3000</v>
      </c>
      <c r="AA58" s="167"/>
      <c r="AB58" s="163">
        <f>Y58+U58+V58+Z58+AA58</f>
        <v>3000</v>
      </c>
      <c r="AC58" s="167">
        <f>ROUND(FLOOR(T58-AB58,0.01),-2)</f>
        <v>-3000</v>
      </c>
      <c r="AD58" s="177" t="s">
        <v>200</v>
      </c>
      <c r="AE58" s="169"/>
      <c r="AF58" s="178"/>
      <c r="AG58" s="170">
        <v>0</v>
      </c>
      <c r="AH58" s="170">
        <v>0</v>
      </c>
      <c r="AI58" s="170">
        <v>0</v>
      </c>
      <c r="AJ58" s="170">
        <v>0</v>
      </c>
      <c r="AK58" s="170">
        <v>0</v>
      </c>
      <c r="AL58" s="239" t="s">
        <v>630</v>
      </c>
      <c r="AM58" s="239" t="s">
        <v>631</v>
      </c>
      <c r="AN58" s="171" t="s">
        <v>632</v>
      </c>
      <c r="AO58" s="233" t="s">
        <v>633</v>
      </c>
      <c r="AP58" s="234" t="s">
        <v>634</v>
      </c>
      <c r="AQ58" s="252">
        <v>44256</v>
      </c>
      <c r="AR58" s="172" t="s">
        <v>635</v>
      </c>
      <c r="AS58" s="177">
        <v>49</v>
      </c>
      <c r="AT58" s="110"/>
      <c r="AU58" s="110"/>
      <c r="AV58" s="110"/>
      <c r="AW58" s="110"/>
      <c r="AX58" s="110"/>
      <c r="AY58" s="110"/>
      <c r="AZ58" s="191"/>
      <c r="BA58" s="191"/>
      <c r="BB58" s="191"/>
      <c r="BC58" s="191"/>
      <c r="BD58" s="191"/>
      <c r="BE58" s="191"/>
      <c r="BF58" s="191"/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1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1"/>
      <c r="CI58" s="191"/>
      <c r="CJ58" s="191"/>
      <c r="CK58" s="191"/>
      <c r="CL58" s="191"/>
      <c r="CM58" s="191"/>
      <c r="CN58" s="191"/>
      <c r="CO58" s="191"/>
      <c r="CP58" s="191"/>
      <c r="CQ58" s="191"/>
      <c r="CR58" s="191"/>
      <c r="CS58" s="191"/>
      <c r="CT58" s="191"/>
      <c r="CU58" s="191"/>
      <c r="CV58" s="191"/>
      <c r="CW58" s="191"/>
      <c r="CX58" s="191"/>
      <c r="CY58" s="191"/>
      <c r="CZ58" s="191"/>
      <c r="DA58" s="191"/>
      <c r="DB58" s="191"/>
      <c r="DC58" s="191"/>
      <c r="DD58" s="191"/>
      <c r="DE58" s="191"/>
      <c r="DF58" s="191"/>
      <c r="DG58" s="191"/>
      <c r="DH58" s="191"/>
      <c r="DI58" s="191"/>
      <c r="DJ58" s="191"/>
      <c r="DK58" s="191"/>
      <c r="DL58" s="191"/>
      <c r="DM58" s="191"/>
      <c r="DN58" s="191"/>
      <c r="DO58" s="191"/>
      <c r="DP58" s="191"/>
      <c r="DQ58" s="191"/>
      <c r="DR58" s="191"/>
      <c r="DS58" s="191"/>
      <c r="DT58" s="191"/>
      <c r="DU58" s="191"/>
      <c r="DV58" s="191"/>
      <c r="DW58" s="191"/>
      <c r="DX58" s="191"/>
      <c r="DY58" s="191"/>
      <c r="DZ58" s="191"/>
      <c r="EA58" s="191"/>
      <c r="EB58" s="191"/>
      <c r="EC58" s="191"/>
      <c r="ED58" s="191"/>
      <c r="EE58" s="191"/>
      <c r="EF58" s="191"/>
      <c r="EG58" s="191"/>
      <c r="EH58" s="191"/>
      <c r="EI58" s="191"/>
      <c r="EJ58" s="191"/>
      <c r="EK58" s="191"/>
      <c r="EL58" s="191"/>
      <c r="EM58" s="191"/>
      <c r="EN58" s="191"/>
      <c r="EO58" s="191"/>
      <c r="EP58" s="191"/>
      <c r="EQ58" s="191"/>
      <c r="ER58" s="191"/>
      <c r="ES58" s="191"/>
      <c r="ET58" s="191"/>
      <c r="EU58" s="191"/>
      <c r="EV58" s="191"/>
      <c r="EW58" s="191"/>
      <c r="EX58" s="191"/>
      <c r="EY58" s="191"/>
      <c r="EZ58" s="191"/>
      <c r="FA58" s="191"/>
      <c r="FB58" s="191"/>
      <c r="FC58" s="191"/>
      <c r="FD58" s="191"/>
      <c r="FE58" s="191"/>
      <c r="FF58" s="191"/>
      <c r="FG58" s="191"/>
      <c r="FH58" s="191"/>
      <c r="FI58" s="191"/>
      <c r="FJ58" s="191"/>
      <c r="FK58" s="191"/>
      <c r="FL58" s="191"/>
      <c r="FM58" s="191"/>
      <c r="FN58" s="191"/>
      <c r="FO58" s="191"/>
      <c r="FP58" s="191"/>
      <c r="FQ58" s="191"/>
      <c r="FR58" s="191"/>
      <c r="FS58" s="191"/>
      <c r="FT58" s="191"/>
      <c r="FU58" s="191"/>
      <c r="FV58" s="191"/>
      <c r="FW58" s="191"/>
      <c r="FX58" s="191"/>
      <c r="FY58" s="191"/>
      <c r="FZ58" s="191"/>
      <c r="GA58" s="191"/>
      <c r="GB58" s="191"/>
      <c r="GC58" s="191"/>
      <c r="GD58" s="191"/>
      <c r="GE58" s="191"/>
      <c r="GF58" s="191"/>
      <c r="GG58" s="191"/>
      <c r="GH58" s="191"/>
      <c r="GI58" s="191"/>
      <c r="GJ58" s="191"/>
      <c r="GK58" s="191"/>
      <c r="GL58" s="191"/>
      <c r="GM58" s="191"/>
      <c r="GN58" s="191"/>
      <c r="GO58" s="191"/>
      <c r="GP58" s="191"/>
      <c r="GQ58" s="191"/>
      <c r="GR58" s="191"/>
      <c r="GS58" s="191"/>
      <c r="GT58" s="191"/>
      <c r="GU58" s="191"/>
      <c r="GV58" s="191"/>
      <c r="GW58" s="191"/>
      <c r="GX58" s="191"/>
      <c r="GY58" s="191"/>
      <c r="GZ58" s="191"/>
      <c r="HA58" s="191"/>
      <c r="HB58" s="191"/>
      <c r="HC58" s="191"/>
      <c r="HD58" s="191"/>
      <c r="HE58" s="191"/>
      <c r="HF58" s="191"/>
      <c r="HG58" s="191"/>
      <c r="HH58" s="191"/>
      <c r="HI58" s="191"/>
      <c r="HJ58" s="191"/>
      <c r="HK58" s="191"/>
      <c r="HL58" s="191"/>
      <c r="HM58" s="191"/>
      <c r="HN58" s="191"/>
      <c r="HO58" s="191"/>
      <c r="HP58" s="191"/>
      <c r="HQ58" s="191"/>
      <c r="HR58" s="191"/>
      <c r="HS58" s="191"/>
      <c r="HT58" s="191"/>
      <c r="HU58" s="191"/>
      <c r="HV58" s="191"/>
      <c r="HW58" s="191"/>
      <c r="HX58" s="191"/>
      <c r="HY58" s="191"/>
      <c r="HZ58" s="191"/>
      <c r="IA58" s="191"/>
      <c r="IB58" s="191"/>
      <c r="IC58" s="191"/>
      <c r="ID58" s="191"/>
      <c r="IE58" s="191"/>
      <c r="IF58" s="191"/>
      <c r="IG58" s="191"/>
      <c r="IH58" s="191"/>
      <c r="II58" s="191"/>
      <c r="IJ58" s="191"/>
      <c r="IK58" s="191"/>
      <c r="IL58" s="191"/>
      <c r="IM58" s="191"/>
      <c r="IN58" s="191"/>
      <c r="IO58" s="191"/>
      <c r="IP58" s="191"/>
      <c r="IQ58" s="191"/>
      <c r="IR58" s="191"/>
      <c r="IS58" s="191"/>
      <c r="IT58" s="190"/>
    </row>
    <row r="59" ht="19.5" customHeight="1" spans="1:254" x14ac:dyDescent="0.25">
      <c r="A59" s="177" t="s">
        <v>636</v>
      </c>
      <c r="B59" s="113" t="s">
        <v>637</v>
      </c>
      <c r="C59" s="163"/>
      <c r="D59" s="158">
        <v>30</v>
      </c>
      <c r="E59" s="163">
        <f>C59</f>
        <v>0</v>
      </c>
      <c r="F59" s="160">
        <f>F$7*AG59</f>
        <v>0</v>
      </c>
      <c r="G59" s="160">
        <f>G$7*AH59</f>
        <v>0</v>
      </c>
      <c r="H59" s="160">
        <f>H$7*AI59</f>
        <v>0</v>
      </c>
      <c r="I59" s="160">
        <f>I$7*AJ59</f>
        <v>0</v>
      </c>
      <c r="J59" s="160">
        <f>J$7*AK59</f>
        <v>0</v>
      </c>
      <c r="K59" s="161">
        <v>0</v>
      </c>
      <c r="L59" s="162">
        <v>0</v>
      </c>
      <c r="M59" s="163"/>
      <c r="N59" s="163"/>
      <c r="O59" s="163"/>
      <c r="P59" s="163"/>
      <c r="Q59" s="163"/>
      <c r="R59" s="163"/>
      <c r="S59" s="123"/>
      <c r="T59" s="163">
        <f>SUM(E59:R59)</f>
        <v>0</v>
      </c>
      <c r="U59" s="163">
        <f>IF(T59&lt;=0,0,IF(T59*1%&lt;=262680*8*1%,T59*1%,262680*8*1%))</f>
        <v>0</v>
      </c>
      <c r="V59" s="163">
        <f>IF(T59&lt;=0,0,IF(T59*1%&lt;=262680*8*1%,T59*1%,262680*8*1%))</f>
        <v>0</v>
      </c>
      <c r="W59" s="163">
        <f>T59-U59-V59</f>
        <v>0</v>
      </c>
      <c r="X59" s="163"/>
      <c r="Y59" s="167"/>
      <c r="Z59" s="163">
        <f>MAX(3000,0+MIN(MAX(0,W59-350000),50000)*5%+MIN(MAX(0,W59-400000),100000)*10%+MIN(MAX(0,W59-500000),100000)*15%+MAX(0,W59-600000)*20%-X59)</f>
        <v>3000</v>
      </c>
      <c r="AA59" s="167"/>
      <c r="AB59" s="163">
        <f>Y59+U59+V59+Z59+AA59</f>
        <v>3000</v>
      </c>
      <c r="AC59" s="167">
        <f>ROUND(FLOOR(T59-AB59,0.01),-2)</f>
        <v>-3000</v>
      </c>
      <c r="AD59" s="177" t="s">
        <v>200</v>
      </c>
      <c r="AE59" s="169"/>
      <c r="AF59" s="178"/>
      <c r="AG59" s="170">
        <v>0</v>
      </c>
      <c r="AH59" s="170">
        <v>0</v>
      </c>
      <c r="AI59" s="170">
        <v>0</v>
      </c>
      <c r="AJ59" s="170">
        <v>0</v>
      </c>
      <c r="AK59" s="170">
        <v>0</v>
      </c>
      <c r="AL59" s="239" t="s">
        <v>638</v>
      </c>
      <c r="AM59" s="239" t="s">
        <v>639</v>
      </c>
      <c r="AN59" s="171" t="s">
        <v>640</v>
      </c>
      <c r="AO59" s="233" t="s">
        <v>641</v>
      </c>
      <c r="AP59" s="234" t="s">
        <v>642</v>
      </c>
      <c r="AQ59" s="252">
        <v>44256</v>
      </c>
      <c r="AR59" s="172" t="s">
        <v>643</v>
      </c>
      <c r="AS59" s="177">
        <v>50</v>
      </c>
      <c r="AT59" s="110"/>
      <c r="AU59" s="110"/>
      <c r="AV59" s="110"/>
      <c r="AW59" s="110"/>
      <c r="AX59" s="110"/>
      <c r="AY59" s="110"/>
      <c r="AZ59" s="191"/>
      <c r="BA59" s="191"/>
      <c r="BB59" s="191"/>
      <c r="BC59" s="191"/>
      <c r="BD59" s="191"/>
      <c r="BE59" s="191"/>
      <c r="BF59" s="191"/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1"/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1"/>
      <c r="CI59" s="191"/>
      <c r="CJ59" s="191"/>
      <c r="CK59" s="191"/>
      <c r="CL59" s="191"/>
      <c r="CM59" s="191"/>
      <c r="CN59" s="191"/>
      <c r="CO59" s="191"/>
      <c r="CP59" s="191"/>
      <c r="CQ59" s="191"/>
      <c r="CR59" s="191"/>
      <c r="CS59" s="191"/>
      <c r="CT59" s="191"/>
      <c r="CU59" s="191"/>
      <c r="CV59" s="191"/>
      <c r="CW59" s="191"/>
      <c r="CX59" s="191"/>
      <c r="CY59" s="191"/>
      <c r="CZ59" s="191"/>
      <c r="DA59" s="191"/>
      <c r="DB59" s="191"/>
      <c r="DC59" s="191"/>
      <c r="DD59" s="191"/>
      <c r="DE59" s="191"/>
      <c r="DF59" s="191"/>
      <c r="DG59" s="191"/>
      <c r="DH59" s="191"/>
      <c r="DI59" s="191"/>
      <c r="DJ59" s="191"/>
      <c r="DK59" s="191"/>
      <c r="DL59" s="191"/>
      <c r="DM59" s="191"/>
      <c r="DN59" s="191"/>
      <c r="DO59" s="191"/>
      <c r="DP59" s="191"/>
      <c r="DQ59" s="191"/>
      <c r="DR59" s="191"/>
      <c r="DS59" s="191"/>
      <c r="DT59" s="191"/>
      <c r="DU59" s="191"/>
      <c r="DV59" s="191"/>
      <c r="DW59" s="191"/>
      <c r="DX59" s="191"/>
      <c r="DY59" s="191"/>
      <c r="DZ59" s="191"/>
      <c r="EA59" s="191"/>
      <c r="EB59" s="191"/>
      <c r="EC59" s="191"/>
      <c r="ED59" s="191"/>
      <c r="EE59" s="191"/>
      <c r="EF59" s="191"/>
      <c r="EG59" s="191"/>
      <c r="EH59" s="191"/>
      <c r="EI59" s="191"/>
      <c r="EJ59" s="191"/>
      <c r="EK59" s="191"/>
      <c r="EL59" s="191"/>
      <c r="EM59" s="191"/>
      <c r="EN59" s="191"/>
      <c r="EO59" s="191"/>
      <c r="EP59" s="191"/>
      <c r="EQ59" s="191"/>
      <c r="ER59" s="191"/>
      <c r="ES59" s="191"/>
      <c r="ET59" s="191"/>
      <c r="EU59" s="191"/>
      <c r="EV59" s="191"/>
      <c r="EW59" s="191"/>
      <c r="EX59" s="191"/>
      <c r="EY59" s="191"/>
      <c r="EZ59" s="191"/>
      <c r="FA59" s="191"/>
      <c r="FB59" s="191"/>
      <c r="FC59" s="191"/>
      <c r="FD59" s="191"/>
      <c r="FE59" s="191"/>
      <c r="FF59" s="191"/>
      <c r="FG59" s="191"/>
      <c r="FH59" s="191"/>
      <c r="FI59" s="191"/>
      <c r="FJ59" s="191"/>
      <c r="FK59" s="191"/>
      <c r="FL59" s="191"/>
      <c r="FM59" s="191"/>
      <c r="FN59" s="191"/>
      <c r="FO59" s="191"/>
      <c r="FP59" s="191"/>
      <c r="FQ59" s="191"/>
      <c r="FR59" s="191"/>
      <c r="FS59" s="191"/>
      <c r="FT59" s="191"/>
      <c r="FU59" s="191"/>
      <c r="FV59" s="191"/>
      <c r="FW59" s="191"/>
      <c r="FX59" s="191"/>
      <c r="FY59" s="191"/>
      <c r="FZ59" s="191"/>
      <c r="GA59" s="191"/>
      <c r="GB59" s="191"/>
      <c r="GC59" s="191"/>
      <c r="GD59" s="191"/>
      <c r="GE59" s="191"/>
      <c r="GF59" s="191"/>
      <c r="GG59" s="191"/>
      <c r="GH59" s="191"/>
      <c r="GI59" s="191"/>
      <c r="GJ59" s="191"/>
      <c r="GK59" s="191"/>
      <c r="GL59" s="191"/>
      <c r="GM59" s="191"/>
      <c r="GN59" s="191"/>
      <c r="GO59" s="191"/>
      <c r="GP59" s="191"/>
      <c r="GQ59" s="191"/>
      <c r="GR59" s="191"/>
      <c r="GS59" s="191"/>
      <c r="GT59" s="191"/>
      <c r="GU59" s="191"/>
      <c r="GV59" s="191"/>
      <c r="GW59" s="191"/>
      <c r="GX59" s="191"/>
      <c r="GY59" s="191"/>
      <c r="GZ59" s="191"/>
      <c r="HA59" s="191"/>
      <c r="HB59" s="191"/>
      <c r="HC59" s="191"/>
      <c r="HD59" s="191"/>
      <c r="HE59" s="191"/>
      <c r="HF59" s="191"/>
      <c r="HG59" s="191"/>
      <c r="HH59" s="191"/>
      <c r="HI59" s="191"/>
      <c r="HJ59" s="191"/>
      <c r="HK59" s="191"/>
      <c r="HL59" s="191"/>
      <c r="HM59" s="191"/>
      <c r="HN59" s="191"/>
      <c r="HO59" s="191"/>
      <c r="HP59" s="191"/>
      <c r="HQ59" s="191"/>
      <c r="HR59" s="191"/>
      <c r="HS59" s="191"/>
      <c r="HT59" s="191"/>
      <c r="HU59" s="191"/>
      <c r="HV59" s="191"/>
      <c r="HW59" s="191"/>
      <c r="HX59" s="191"/>
      <c r="HY59" s="191"/>
      <c r="HZ59" s="191"/>
      <c r="IA59" s="191"/>
      <c r="IB59" s="191"/>
      <c r="IC59" s="191"/>
      <c r="ID59" s="191"/>
      <c r="IE59" s="191"/>
      <c r="IF59" s="191"/>
      <c r="IG59" s="191"/>
      <c r="IH59" s="191"/>
      <c r="II59" s="191"/>
      <c r="IJ59" s="191"/>
      <c r="IK59" s="191"/>
      <c r="IL59" s="191"/>
      <c r="IM59" s="191"/>
      <c r="IN59" s="191"/>
      <c r="IO59" s="191"/>
      <c r="IP59" s="191"/>
      <c r="IQ59" s="191"/>
      <c r="IR59" s="191"/>
      <c r="IS59" s="191"/>
      <c r="IT59" s="191"/>
    </row>
    <row r="60" ht="19.5" customHeight="1" spans="1:254" x14ac:dyDescent="0.25">
      <c r="A60" s="177" t="s">
        <v>644</v>
      </c>
      <c r="B60" s="113" t="s">
        <v>645</v>
      </c>
      <c r="C60" s="163"/>
      <c r="D60" s="158">
        <v>30</v>
      </c>
      <c r="E60" s="163">
        <f>C60</f>
        <v>0</v>
      </c>
      <c r="F60" s="160">
        <f>F$7*AG60</f>
        <v>0</v>
      </c>
      <c r="G60" s="160">
        <f>G$7*AH60</f>
        <v>0</v>
      </c>
      <c r="H60" s="160">
        <f>H$7*AI60</f>
        <v>0</v>
      </c>
      <c r="I60" s="160">
        <f>I$7*AJ60</f>
        <v>0</v>
      </c>
      <c r="J60" s="160">
        <f>J$7*AK60</f>
        <v>0</v>
      </c>
      <c r="K60" s="161">
        <v>0</v>
      </c>
      <c r="L60" s="162">
        <v>0</v>
      </c>
      <c r="M60" s="163"/>
      <c r="N60" s="163"/>
      <c r="O60" s="163"/>
      <c r="P60" s="163"/>
      <c r="Q60" s="163"/>
      <c r="R60" s="163"/>
      <c r="S60" s="123"/>
      <c r="T60" s="163">
        <f>SUM(E60:R60)</f>
        <v>0</v>
      </c>
      <c r="U60" s="163">
        <f>IF(T60&lt;=0,0,IF(T60*1%&lt;=262680*8*1%,T60*1%,262680*8*1%))</f>
        <v>0</v>
      </c>
      <c r="V60" s="163">
        <f>IF(T60&lt;=0,0,IF(T60*1%&lt;=262680*8*1%,T60*1%,262680*8*1%))</f>
        <v>0</v>
      </c>
      <c r="W60" s="163">
        <f>T60-U60-V60</f>
        <v>0</v>
      </c>
      <c r="X60" s="163"/>
      <c r="Y60" s="167"/>
      <c r="Z60" s="163">
        <f>MAX(3000,0+MIN(MAX(0,W60-350000),50000)*5%+MIN(MAX(0,W60-400000),100000)*10%+MIN(MAX(0,W60-500000),100000)*15%+MAX(0,W60-600000)*20%-X60)</f>
        <v>3000</v>
      </c>
      <c r="AA60" s="167"/>
      <c r="AB60" s="163">
        <f>Y60+U60+V60+Z60+AA60</f>
        <v>3000</v>
      </c>
      <c r="AC60" s="250">
        <f>ROUND(FLOOR(T60-AB60,0.01),-2)</f>
        <v>-3000</v>
      </c>
      <c r="AD60" s="177" t="s">
        <v>200</v>
      </c>
      <c r="AE60" s="169"/>
      <c r="AF60" s="178"/>
      <c r="AG60" s="170">
        <v>0</v>
      </c>
      <c r="AH60" s="170">
        <v>0</v>
      </c>
      <c r="AI60" s="170">
        <v>0</v>
      </c>
      <c r="AJ60" s="170">
        <v>0</v>
      </c>
      <c r="AK60" s="170">
        <v>0</v>
      </c>
      <c r="AL60" s="239" t="s">
        <v>311</v>
      </c>
      <c r="AM60" s="239" t="s">
        <v>646</v>
      </c>
      <c r="AN60" s="171" t="s">
        <v>647</v>
      </c>
      <c r="AO60" s="233" t="s">
        <v>648</v>
      </c>
      <c r="AP60" s="234" t="s">
        <v>649</v>
      </c>
      <c r="AQ60" s="252">
        <v>44256</v>
      </c>
      <c r="AR60" s="172" t="s">
        <v>650</v>
      </c>
      <c r="AS60" s="177">
        <v>51</v>
      </c>
      <c r="AT60" s="110"/>
      <c r="AU60" s="110"/>
      <c r="AV60" s="110"/>
      <c r="AW60" s="110"/>
      <c r="AX60" s="110"/>
      <c r="AY60" s="110"/>
      <c r="AZ60" s="191"/>
      <c r="BA60" s="191"/>
      <c r="BB60" s="191"/>
      <c r="BC60" s="191"/>
      <c r="BD60" s="191"/>
      <c r="BE60" s="191"/>
      <c r="BF60" s="191"/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1"/>
      <c r="CI60" s="191"/>
      <c r="CJ60" s="191"/>
      <c r="CK60" s="191"/>
      <c r="CL60" s="191"/>
      <c r="CM60" s="191"/>
      <c r="CN60" s="191"/>
      <c r="CO60" s="191"/>
      <c r="CP60" s="191"/>
      <c r="CQ60" s="191"/>
      <c r="CR60" s="191"/>
      <c r="CS60" s="191"/>
      <c r="CT60" s="191"/>
      <c r="CU60" s="191"/>
      <c r="CV60" s="191"/>
      <c r="CW60" s="191"/>
      <c r="CX60" s="191"/>
      <c r="CY60" s="191"/>
      <c r="CZ60" s="191"/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  <c r="DT60" s="191"/>
      <c r="DU60" s="191"/>
      <c r="DV60" s="191"/>
      <c r="DW60" s="191"/>
      <c r="DX60" s="191"/>
      <c r="DY60" s="191"/>
      <c r="DZ60" s="191"/>
      <c r="EA60" s="191"/>
      <c r="EB60" s="191"/>
      <c r="EC60" s="191"/>
      <c r="ED60" s="191"/>
      <c r="EE60" s="191"/>
      <c r="EF60" s="191"/>
      <c r="EG60" s="191"/>
      <c r="EH60" s="191"/>
      <c r="EI60" s="191"/>
      <c r="EJ60" s="191"/>
      <c r="EK60" s="191"/>
      <c r="EL60" s="191"/>
      <c r="EM60" s="191"/>
      <c r="EN60" s="191"/>
      <c r="EO60" s="191"/>
      <c r="EP60" s="191"/>
      <c r="EQ60" s="191"/>
      <c r="ER60" s="191"/>
      <c r="ES60" s="191"/>
      <c r="ET60" s="191"/>
      <c r="EU60" s="191"/>
      <c r="EV60" s="191"/>
      <c r="EW60" s="191"/>
      <c r="EX60" s="191"/>
      <c r="EY60" s="191"/>
      <c r="EZ60" s="191"/>
      <c r="FA60" s="191"/>
      <c r="FB60" s="191"/>
      <c r="FC60" s="191"/>
      <c r="FD60" s="191"/>
      <c r="FE60" s="191"/>
      <c r="FF60" s="191"/>
      <c r="FG60" s="191"/>
      <c r="FH60" s="191"/>
      <c r="FI60" s="191"/>
      <c r="FJ60" s="191"/>
      <c r="FK60" s="191"/>
      <c r="FL60" s="191"/>
      <c r="FM60" s="191"/>
      <c r="FN60" s="191"/>
      <c r="FO60" s="191"/>
      <c r="FP60" s="191"/>
      <c r="FQ60" s="191"/>
      <c r="FR60" s="191"/>
      <c r="FS60" s="191"/>
      <c r="FT60" s="191"/>
      <c r="FU60" s="191"/>
      <c r="FV60" s="191"/>
      <c r="FW60" s="191"/>
      <c r="FX60" s="191"/>
      <c r="FY60" s="191"/>
      <c r="FZ60" s="191"/>
      <c r="GA60" s="191"/>
      <c r="GB60" s="191"/>
      <c r="GC60" s="191"/>
      <c r="GD60" s="191"/>
      <c r="GE60" s="191"/>
      <c r="GF60" s="191"/>
      <c r="GG60" s="191"/>
      <c r="GH60" s="191"/>
      <c r="GI60" s="191"/>
      <c r="GJ60" s="191"/>
      <c r="GK60" s="191"/>
      <c r="GL60" s="191"/>
      <c r="GM60" s="191"/>
      <c r="GN60" s="191"/>
      <c r="GO60" s="191"/>
      <c r="GP60" s="191"/>
      <c r="GQ60" s="191"/>
      <c r="GR60" s="191"/>
      <c r="GS60" s="191"/>
      <c r="GT60" s="191"/>
      <c r="GU60" s="191"/>
      <c r="GV60" s="191"/>
      <c r="GW60" s="191"/>
      <c r="GX60" s="191"/>
      <c r="GY60" s="191"/>
      <c r="GZ60" s="191"/>
      <c r="HA60" s="191"/>
      <c r="HB60" s="191"/>
      <c r="HC60" s="191"/>
      <c r="HD60" s="191"/>
      <c r="HE60" s="191"/>
      <c r="HF60" s="191"/>
      <c r="HG60" s="191"/>
      <c r="HH60" s="191"/>
      <c r="HI60" s="191"/>
      <c r="HJ60" s="191"/>
      <c r="HK60" s="191"/>
      <c r="HL60" s="191"/>
      <c r="HM60" s="191"/>
      <c r="HN60" s="191"/>
      <c r="HO60" s="191"/>
      <c r="HP60" s="191"/>
      <c r="HQ60" s="191"/>
      <c r="HR60" s="191"/>
      <c r="HS60" s="191"/>
      <c r="HT60" s="191"/>
      <c r="HU60" s="191"/>
      <c r="HV60" s="191"/>
      <c r="HW60" s="191"/>
      <c r="HX60" s="191"/>
      <c r="HY60" s="191"/>
      <c r="HZ60" s="191"/>
      <c r="IA60" s="191"/>
      <c r="IB60" s="191"/>
      <c r="IC60" s="191"/>
      <c r="ID60" s="191"/>
      <c r="IE60" s="191"/>
      <c r="IF60" s="191"/>
      <c r="IG60" s="191"/>
      <c r="IH60" s="191"/>
      <c r="II60" s="191"/>
      <c r="IJ60" s="191"/>
      <c r="IK60" s="191"/>
      <c r="IL60" s="191"/>
      <c r="IM60" s="191"/>
      <c r="IN60" s="191"/>
      <c r="IO60" s="191"/>
      <c r="IP60" s="191"/>
      <c r="IQ60" s="191"/>
      <c r="IR60" s="191"/>
      <c r="IS60" s="191"/>
      <c r="IT60" s="191"/>
    </row>
    <row r="61" ht="19.5" customHeight="1" spans="1:254" x14ac:dyDescent="0.25">
      <c r="A61" s="177" t="s">
        <v>651</v>
      </c>
      <c r="B61" s="113" t="s">
        <v>652</v>
      </c>
      <c r="C61" s="163"/>
      <c r="D61" s="158">
        <v>30</v>
      </c>
      <c r="E61" s="163">
        <f>C61</f>
        <v>0</v>
      </c>
      <c r="F61" s="160">
        <f>F$7*AG61</f>
        <v>0</v>
      </c>
      <c r="G61" s="160">
        <f>G$7*AH61</f>
        <v>0</v>
      </c>
      <c r="H61" s="160">
        <f>H$7*AI61</f>
        <v>0</v>
      </c>
      <c r="I61" s="160">
        <f>I$7*AJ61</f>
        <v>0</v>
      </c>
      <c r="J61" s="160">
        <f>J$7*AK61</f>
        <v>0</v>
      </c>
      <c r="K61" s="161">
        <v>0</v>
      </c>
      <c r="L61" s="162">
        <v>0</v>
      </c>
      <c r="M61" s="163"/>
      <c r="N61" s="163"/>
      <c r="O61" s="163"/>
      <c r="P61" s="163"/>
      <c r="Q61" s="163"/>
      <c r="R61" s="163"/>
      <c r="S61" s="123"/>
      <c r="T61" s="163">
        <f>SUM(E61:R61)</f>
        <v>0</v>
      </c>
      <c r="U61" s="163">
        <f>IF(T61&lt;=0,0,IF(T61*1%&lt;=262680*8*1%,T61*1%,262680*8*1%))</f>
        <v>0</v>
      </c>
      <c r="V61" s="163">
        <f>IF(T61&lt;=0,0,IF(T61*1%&lt;=262680*8*1%,T61*1%,262680*8*1%))</f>
        <v>0</v>
      </c>
      <c r="W61" s="163">
        <f>T61-U61-V61</f>
        <v>0</v>
      </c>
      <c r="X61" s="163"/>
      <c r="Y61" s="167"/>
      <c r="Z61" s="163">
        <f>MAX(3000,0+MIN(MAX(0,W61-350000),50000)*5%+MIN(MAX(0,W61-400000),100000)*10%+MIN(MAX(0,W61-500000),100000)*15%+MAX(0,W61-600000)*20%-X61)</f>
        <v>3000</v>
      </c>
      <c r="AA61" s="167"/>
      <c r="AB61" s="163">
        <f>Y61+U61+V61+Z61+AA61</f>
        <v>3000</v>
      </c>
      <c r="AC61" s="167">
        <f>ROUND(FLOOR(T61-AB61,0.01),-2)</f>
        <v>-3000</v>
      </c>
      <c r="AD61" s="177" t="s">
        <v>200</v>
      </c>
      <c r="AE61" s="169"/>
      <c r="AF61" s="178"/>
      <c r="AG61" s="170">
        <v>0</v>
      </c>
      <c r="AH61" s="170">
        <v>0</v>
      </c>
      <c r="AI61" s="170">
        <v>0</v>
      </c>
      <c r="AJ61" s="170">
        <v>0</v>
      </c>
      <c r="AK61" s="170">
        <v>0</v>
      </c>
      <c r="AL61" s="239" t="s">
        <v>653</v>
      </c>
      <c r="AM61" s="239" t="s">
        <v>654</v>
      </c>
      <c r="AN61" s="171" t="s">
        <v>655</v>
      </c>
      <c r="AO61" s="233" t="s">
        <v>656</v>
      </c>
      <c r="AP61" s="234" t="s">
        <v>657</v>
      </c>
      <c r="AQ61" s="252">
        <v>44256</v>
      </c>
      <c r="AR61" s="172" t="s">
        <v>658</v>
      </c>
      <c r="AS61" s="177">
        <v>52</v>
      </c>
      <c r="AT61" s="110"/>
      <c r="AU61" s="110"/>
      <c r="AV61" s="110"/>
      <c r="AW61" s="110"/>
      <c r="AX61" s="110"/>
      <c r="AY61" s="110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1"/>
      <c r="CY61" s="191"/>
      <c r="CZ61" s="191"/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  <c r="DT61" s="191"/>
      <c r="DU61" s="191"/>
      <c r="DV61" s="191"/>
      <c r="DW61" s="191"/>
      <c r="DX61" s="191"/>
      <c r="DY61" s="191"/>
      <c r="DZ61" s="191"/>
      <c r="EA61" s="191"/>
      <c r="EB61" s="191"/>
      <c r="EC61" s="191"/>
      <c r="ED61" s="191"/>
      <c r="EE61" s="191"/>
      <c r="EF61" s="191"/>
      <c r="EG61" s="191"/>
      <c r="EH61" s="191"/>
      <c r="EI61" s="191"/>
      <c r="EJ61" s="191"/>
      <c r="EK61" s="191"/>
      <c r="EL61" s="191"/>
      <c r="EM61" s="191"/>
      <c r="EN61" s="191"/>
      <c r="EO61" s="191"/>
      <c r="EP61" s="191"/>
      <c r="EQ61" s="191"/>
      <c r="ER61" s="191"/>
      <c r="ES61" s="191"/>
      <c r="ET61" s="191"/>
      <c r="EU61" s="191"/>
      <c r="EV61" s="191"/>
      <c r="EW61" s="191"/>
      <c r="EX61" s="191"/>
      <c r="EY61" s="191"/>
      <c r="EZ61" s="191"/>
      <c r="FA61" s="191"/>
      <c r="FB61" s="191"/>
      <c r="FC61" s="191"/>
      <c r="FD61" s="191"/>
      <c r="FE61" s="191"/>
      <c r="FF61" s="191"/>
      <c r="FG61" s="191"/>
      <c r="FH61" s="191"/>
      <c r="FI61" s="191"/>
      <c r="FJ61" s="191"/>
      <c r="FK61" s="191"/>
      <c r="FL61" s="191"/>
      <c r="FM61" s="191"/>
      <c r="FN61" s="191"/>
      <c r="FO61" s="191"/>
      <c r="FP61" s="191"/>
      <c r="FQ61" s="191"/>
      <c r="FR61" s="191"/>
      <c r="FS61" s="191"/>
      <c r="FT61" s="191"/>
      <c r="FU61" s="191"/>
      <c r="FV61" s="191"/>
      <c r="FW61" s="191"/>
      <c r="FX61" s="191"/>
      <c r="FY61" s="191"/>
      <c r="FZ61" s="191"/>
      <c r="GA61" s="191"/>
      <c r="GB61" s="191"/>
      <c r="GC61" s="191"/>
      <c r="GD61" s="191"/>
      <c r="GE61" s="191"/>
      <c r="GF61" s="191"/>
      <c r="GG61" s="191"/>
      <c r="GH61" s="191"/>
      <c r="GI61" s="191"/>
      <c r="GJ61" s="191"/>
      <c r="GK61" s="191"/>
      <c r="GL61" s="191"/>
      <c r="GM61" s="191"/>
      <c r="GN61" s="191"/>
      <c r="GO61" s="191"/>
      <c r="GP61" s="191"/>
      <c r="GQ61" s="191"/>
      <c r="GR61" s="191"/>
      <c r="GS61" s="191"/>
      <c r="GT61" s="191"/>
      <c r="GU61" s="191"/>
      <c r="GV61" s="191"/>
      <c r="GW61" s="191"/>
      <c r="GX61" s="191"/>
      <c r="GY61" s="191"/>
      <c r="GZ61" s="191"/>
      <c r="HA61" s="191"/>
      <c r="HB61" s="191"/>
      <c r="HC61" s="191"/>
      <c r="HD61" s="191"/>
      <c r="HE61" s="191"/>
      <c r="HF61" s="191"/>
      <c r="HG61" s="191"/>
      <c r="HH61" s="191"/>
      <c r="HI61" s="191"/>
      <c r="HJ61" s="191"/>
      <c r="HK61" s="191"/>
      <c r="HL61" s="191"/>
      <c r="HM61" s="191"/>
      <c r="HN61" s="191"/>
      <c r="HO61" s="191"/>
      <c r="HP61" s="191"/>
      <c r="HQ61" s="191"/>
      <c r="HR61" s="191"/>
      <c r="HS61" s="191"/>
      <c r="HT61" s="191"/>
      <c r="HU61" s="191"/>
      <c r="HV61" s="191"/>
      <c r="HW61" s="191"/>
      <c r="HX61" s="191"/>
      <c r="HY61" s="191"/>
      <c r="HZ61" s="191"/>
      <c r="IA61" s="191"/>
      <c r="IB61" s="191"/>
      <c r="IC61" s="191"/>
      <c r="ID61" s="191"/>
      <c r="IE61" s="191"/>
      <c r="IF61" s="191"/>
      <c r="IG61" s="191"/>
      <c r="IH61" s="191"/>
      <c r="II61" s="191"/>
      <c r="IJ61" s="191"/>
      <c r="IK61" s="191"/>
      <c r="IL61" s="191"/>
      <c r="IM61" s="191"/>
      <c r="IN61" s="191"/>
      <c r="IO61" s="191"/>
      <c r="IP61" s="191"/>
      <c r="IQ61" s="191"/>
      <c r="IR61" s="191"/>
      <c r="IS61" s="191"/>
      <c r="IT61" s="191"/>
    </row>
    <row r="62" ht="19.5" customHeight="1" spans="1:254" x14ac:dyDescent="0.25">
      <c r="A62" s="156" t="s">
        <v>659</v>
      </c>
      <c r="B62" s="237" t="s">
        <v>660</v>
      </c>
      <c r="C62" s="164"/>
      <c r="D62" s="158">
        <v>30</v>
      </c>
      <c r="E62" s="163">
        <f>C62</f>
        <v>0</v>
      </c>
      <c r="F62" s="160">
        <f>F$7*AG62</f>
        <v>0</v>
      </c>
      <c r="G62" s="160">
        <f>G$7*AH62</f>
        <v>0</v>
      </c>
      <c r="H62" s="160">
        <f>H$7*AI62</f>
        <v>0</v>
      </c>
      <c r="I62" s="160">
        <f>I$7*AJ62</f>
        <v>0</v>
      </c>
      <c r="J62" s="160">
        <f>J$7*AK62</f>
        <v>0</v>
      </c>
      <c r="K62" s="161">
        <v>0</v>
      </c>
      <c r="L62" s="162">
        <v>0</v>
      </c>
      <c r="M62" s="163"/>
      <c r="N62" s="163"/>
      <c r="O62" s="163"/>
      <c r="P62" s="163"/>
      <c r="Q62" s="163"/>
      <c r="R62" s="163"/>
      <c r="S62" s="254"/>
      <c r="T62" s="163">
        <f>SUM(E62:R62)</f>
        <v>0</v>
      </c>
      <c r="U62" s="163">
        <f>IF(T62&lt;=0,0,IF(T62*1%&lt;=262680*8*1%,T62*1%,262680*8*1%))</f>
        <v>0</v>
      </c>
      <c r="V62" s="163">
        <f>IF(T62&lt;=0,0,IF(T62*1%&lt;=262680*8*1%,T62*1%,262680*8*1%))</f>
        <v>0</v>
      </c>
      <c r="W62" s="163">
        <f>T62-U62-V62</f>
        <v>0</v>
      </c>
      <c r="X62" s="163"/>
      <c r="Y62" s="167"/>
      <c r="Z62" s="163">
        <f>MAX(3000,0+MIN(MAX(0,W62-350000),50000)*5%+MIN(MAX(0,W62-400000),100000)*10%+MIN(MAX(0,W62-500000),100000)*15%+MAX(0,W62-600000)*20%-X62)</f>
        <v>3000</v>
      </c>
      <c r="AA62" s="255"/>
      <c r="AB62" s="163">
        <f>Y62+U62+V62+Z62+AA62</f>
        <v>3000</v>
      </c>
      <c r="AC62" s="167">
        <f>ROUND(FLOOR(T62-AB62,0.01),-2)</f>
        <v>-3000</v>
      </c>
      <c r="AD62" s="156" t="s">
        <v>200</v>
      </c>
      <c r="AE62" s="169"/>
      <c r="AF62" s="178"/>
      <c r="AG62" s="170">
        <v>0</v>
      </c>
      <c r="AH62" s="170">
        <v>0</v>
      </c>
      <c r="AI62" s="170">
        <v>0</v>
      </c>
      <c r="AJ62" s="170">
        <v>0</v>
      </c>
      <c r="AK62" s="170">
        <v>0</v>
      </c>
      <c r="AL62" s="164" t="s">
        <v>661</v>
      </c>
      <c r="AM62" s="164" t="s">
        <v>662</v>
      </c>
      <c r="AN62" s="171" t="s">
        <v>663</v>
      </c>
      <c r="AO62" s="233" t="s">
        <v>664</v>
      </c>
      <c r="AP62" s="234" t="s">
        <v>665</v>
      </c>
      <c r="AQ62" s="252">
        <v>44256</v>
      </c>
      <c r="AR62" s="172" t="s">
        <v>666</v>
      </c>
      <c r="AS62" s="177">
        <v>53</v>
      </c>
      <c r="AT62" s="110"/>
      <c r="AU62" s="110"/>
      <c r="AV62" s="110"/>
      <c r="AW62" s="110"/>
      <c r="AX62" s="110"/>
      <c r="AY62" s="110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91"/>
      <c r="BQ62" s="191"/>
      <c r="BR62" s="191"/>
      <c r="BS62" s="191"/>
      <c r="BT62" s="191"/>
      <c r="BU62" s="191"/>
      <c r="BV62" s="191"/>
      <c r="BW62" s="191"/>
      <c r="BX62" s="191"/>
      <c r="BY62" s="191"/>
      <c r="BZ62" s="191"/>
      <c r="CA62" s="191"/>
      <c r="CB62" s="191"/>
      <c r="CC62" s="191"/>
      <c r="CD62" s="191"/>
      <c r="CE62" s="191"/>
      <c r="CF62" s="191"/>
      <c r="CG62" s="191"/>
      <c r="CH62" s="191"/>
      <c r="CI62" s="191"/>
      <c r="CJ62" s="191"/>
      <c r="CK62" s="191"/>
      <c r="CL62" s="191"/>
      <c r="CM62" s="191"/>
      <c r="CN62" s="191"/>
      <c r="CO62" s="191"/>
      <c r="CP62" s="191"/>
      <c r="CQ62" s="191"/>
      <c r="CR62" s="191"/>
      <c r="CS62" s="191"/>
      <c r="CT62" s="191"/>
      <c r="CU62" s="191"/>
      <c r="CV62" s="191"/>
      <c r="CW62" s="191"/>
      <c r="CX62" s="191"/>
      <c r="CY62" s="191"/>
      <c r="CZ62" s="191"/>
      <c r="DA62" s="191"/>
      <c r="DB62" s="191"/>
      <c r="DC62" s="191"/>
      <c r="DD62" s="191"/>
      <c r="DE62" s="191"/>
      <c r="DF62" s="191"/>
      <c r="DG62" s="191"/>
      <c r="DH62" s="191"/>
      <c r="DI62" s="191"/>
      <c r="DJ62" s="191"/>
      <c r="DK62" s="191"/>
      <c r="DL62" s="191"/>
      <c r="DM62" s="191"/>
      <c r="DN62" s="191"/>
      <c r="DO62" s="191"/>
      <c r="DP62" s="191"/>
      <c r="DQ62" s="191"/>
      <c r="DR62" s="191"/>
      <c r="DS62" s="191"/>
      <c r="DT62" s="191"/>
      <c r="DU62" s="191"/>
      <c r="DV62" s="191"/>
      <c r="DW62" s="191"/>
      <c r="DX62" s="191"/>
      <c r="DY62" s="191"/>
      <c r="DZ62" s="191"/>
      <c r="EA62" s="191"/>
      <c r="EB62" s="191"/>
      <c r="EC62" s="191"/>
      <c r="ED62" s="191"/>
      <c r="EE62" s="191"/>
      <c r="EF62" s="191"/>
      <c r="EG62" s="191"/>
      <c r="EH62" s="191"/>
      <c r="EI62" s="191"/>
      <c r="EJ62" s="191"/>
      <c r="EK62" s="191"/>
      <c r="EL62" s="191"/>
      <c r="EM62" s="191"/>
      <c r="EN62" s="191"/>
      <c r="EO62" s="191"/>
      <c r="EP62" s="191"/>
      <c r="EQ62" s="191"/>
      <c r="ER62" s="191"/>
      <c r="ES62" s="191"/>
      <c r="ET62" s="191"/>
      <c r="EU62" s="191"/>
      <c r="EV62" s="191"/>
      <c r="EW62" s="191"/>
      <c r="EX62" s="191"/>
      <c r="EY62" s="191"/>
      <c r="EZ62" s="191"/>
      <c r="FA62" s="191"/>
      <c r="FB62" s="191"/>
      <c r="FC62" s="191"/>
      <c r="FD62" s="191"/>
      <c r="FE62" s="191"/>
      <c r="FF62" s="191"/>
      <c r="FG62" s="191"/>
      <c r="FH62" s="191"/>
      <c r="FI62" s="191"/>
      <c r="FJ62" s="191"/>
      <c r="FK62" s="191"/>
      <c r="FL62" s="191"/>
      <c r="FM62" s="191"/>
      <c r="FN62" s="191"/>
      <c r="FO62" s="191"/>
      <c r="FP62" s="191"/>
      <c r="FQ62" s="191"/>
      <c r="FR62" s="191"/>
      <c r="FS62" s="191"/>
      <c r="FT62" s="191"/>
      <c r="FU62" s="191"/>
      <c r="FV62" s="191"/>
      <c r="FW62" s="191"/>
      <c r="FX62" s="191"/>
      <c r="FY62" s="191"/>
      <c r="FZ62" s="191"/>
      <c r="GA62" s="191"/>
      <c r="GB62" s="191"/>
      <c r="GC62" s="191"/>
      <c r="GD62" s="191"/>
      <c r="GE62" s="191"/>
      <c r="GF62" s="191"/>
      <c r="GG62" s="191"/>
      <c r="GH62" s="191"/>
      <c r="GI62" s="191"/>
      <c r="GJ62" s="191"/>
      <c r="GK62" s="191"/>
      <c r="GL62" s="191"/>
      <c r="GM62" s="191"/>
      <c r="GN62" s="191"/>
      <c r="GO62" s="191"/>
      <c r="GP62" s="191"/>
      <c r="GQ62" s="191"/>
      <c r="GR62" s="191"/>
      <c r="GS62" s="191"/>
      <c r="GT62" s="191"/>
      <c r="GU62" s="191"/>
      <c r="GV62" s="191"/>
      <c r="GW62" s="191"/>
      <c r="GX62" s="191"/>
      <c r="GY62" s="191"/>
      <c r="GZ62" s="191"/>
      <c r="HA62" s="191"/>
      <c r="HB62" s="191"/>
      <c r="HC62" s="191"/>
      <c r="HD62" s="191"/>
      <c r="HE62" s="191"/>
      <c r="HF62" s="191"/>
      <c r="HG62" s="191"/>
      <c r="HH62" s="191"/>
      <c r="HI62" s="191"/>
      <c r="HJ62" s="191"/>
      <c r="HK62" s="191"/>
      <c r="HL62" s="191"/>
      <c r="HM62" s="191"/>
      <c r="HN62" s="191"/>
      <c r="HO62" s="191"/>
      <c r="HP62" s="191"/>
      <c r="HQ62" s="191"/>
      <c r="HR62" s="191"/>
      <c r="HS62" s="191"/>
      <c r="HT62" s="191"/>
      <c r="HU62" s="191"/>
      <c r="HV62" s="191"/>
      <c r="HW62" s="191"/>
      <c r="HX62" s="191"/>
      <c r="HY62" s="191"/>
      <c r="HZ62" s="191"/>
      <c r="IA62" s="191"/>
      <c r="IB62" s="191"/>
      <c r="IC62" s="191"/>
      <c r="ID62" s="191"/>
      <c r="IE62" s="191"/>
      <c r="IF62" s="191"/>
      <c r="IG62" s="191"/>
      <c r="IH62" s="191"/>
      <c r="II62" s="191"/>
      <c r="IJ62" s="191"/>
      <c r="IK62" s="191"/>
      <c r="IL62" s="191"/>
      <c r="IM62" s="191"/>
      <c r="IN62" s="191"/>
      <c r="IO62" s="191"/>
      <c r="IP62" s="191"/>
      <c r="IQ62" s="191"/>
      <c r="IR62" s="191"/>
      <c r="IS62" s="191"/>
      <c r="IT62" s="195"/>
    </row>
    <row r="63" ht="19.5" customHeight="1" spans="1:254" x14ac:dyDescent="0.25">
      <c r="A63" s="177" t="s">
        <v>667</v>
      </c>
      <c r="B63" s="113" t="s">
        <v>668</v>
      </c>
      <c r="C63" s="163"/>
      <c r="D63" s="158">
        <v>30</v>
      </c>
      <c r="E63" s="163">
        <f>C63</f>
        <v>0</v>
      </c>
      <c r="F63" s="160">
        <f>F$7*AG63</f>
        <v>0</v>
      </c>
      <c r="G63" s="160">
        <f>G$7*AH63</f>
        <v>0</v>
      </c>
      <c r="H63" s="160">
        <f>H$7*AI63</f>
        <v>0</v>
      </c>
      <c r="I63" s="160">
        <f>I$7*AJ63</f>
        <v>0</v>
      </c>
      <c r="J63" s="160">
        <f>J$7*AK63</f>
        <v>0</v>
      </c>
      <c r="K63" s="161">
        <v>0</v>
      </c>
      <c r="L63" s="162">
        <v>0</v>
      </c>
      <c r="M63" s="163"/>
      <c r="N63" s="235"/>
      <c r="O63" s="163"/>
      <c r="P63" s="163"/>
      <c r="Q63" s="163"/>
      <c r="R63" s="163"/>
      <c r="S63" s="123"/>
      <c r="T63" s="163">
        <f>SUM(E63:R63)</f>
        <v>0</v>
      </c>
      <c r="U63" s="163">
        <f>IF(T63&lt;=0,0,IF(T63*1%&lt;=262680*8*1%,T63*1%,262680*8*1%))</f>
        <v>0</v>
      </c>
      <c r="V63" s="163">
        <f>IF(T63&lt;=0,0,IF(T63*1%&lt;=262680*8*1%,T63*1%,262680*8*1%))</f>
        <v>0</v>
      </c>
      <c r="W63" s="163">
        <f>T63-U63-V63</f>
        <v>0</v>
      </c>
      <c r="X63" s="163"/>
      <c r="Y63" s="167"/>
      <c r="Z63" s="163">
        <f>MAX(3000,0+MIN(MAX(0,W63-350000),50000)*5%+MIN(MAX(0,W63-400000),100000)*10%+MIN(MAX(0,W63-500000),100000)*15%+MAX(0,W63-600000)*20%-X63)</f>
        <v>3000</v>
      </c>
      <c r="AA63" s="167"/>
      <c r="AB63" s="163">
        <f>Y63+U63+V63+Z63+AA63</f>
        <v>3000</v>
      </c>
      <c r="AC63" s="167">
        <f>ROUND(FLOOR(T63-AB63,0.01),-2)</f>
        <v>-3000</v>
      </c>
      <c r="AD63" s="251" t="s">
        <v>200</v>
      </c>
      <c r="AE63" s="169"/>
      <c r="AF63" s="178"/>
      <c r="AG63" s="170">
        <v>0</v>
      </c>
      <c r="AH63" s="170">
        <v>0</v>
      </c>
      <c r="AI63" s="170">
        <v>0</v>
      </c>
      <c r="AJ63" s="170">
        <v>0</v>
      </c>
      <c r="AK63" s="170">
        <v>0</v>
      </c>
      <c r="AL63" s="239" t="s">
        <v>669</v>
      </c>
      <c r="AM63" s="239" t="s">
        <v>670</v>
      </c>
      <c r="AN63" s="171" t="s">
        <v>671</v>
      </c>
      <c r="AO63" s="233" t="s">
        <v>672</v>
      </c>
      <c r="AP63" s="234" t="s">
        <v>673</v>
      </c>
      <c r="AQ63" s="252">
        <v>44256</v>
      </c>
      <c r="AR63" s="172" t="s">
        <v>674</v>
      </c>
      <c r="AS63" s="177">
        <v>54</v>
      </c>
      <c r="AT63" s="110"/>
      <c r="AU63" s="110"/>
      <c r="AV63" s="110"/>
      <c r="AW63" s="110"/>
      <c r="AX63" s="110"/>
      <c r="AY63" s="110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1"/>
      <c r="BZ63" s="191"/>
      <c r="CA63" s="191"/>
      <c r="CB63" s="191"/>
      <c r="CC63" s="191"/>
      <c r="CD63" s="191"/>
      <c r="CE63" s="191"/>
      <c r="CF63" s="191"/>
      <c r="CG63" s="191"/>
      <c r="CH63" s="191"/>
      <c r="CI63" s="191"/>
      <c r="CJ63" s="191"/>
      <c r="CK63" s="191"/>
      <c r="CL63" s="191"/>
      <c r="CM63" s="191"/>
      <c r="CN63" s="191"/>
      <c r="CO63" s="191"/>
      <c r="CP63" s="191"/>
      <c r="CQ63" s="191"/>
      <c r="CR63" s="191"/>
      <c r="CS63" s="191"/>
      <c r="CT63" s="191"/>
      <c r="CU63" s="191"/>
      <c r="CV63" s="191"/>
      <c r="CW63" s="191"/>
      <c r="CX63" s="191"/>
      <c r="CY63" s="191"/>
      <c r="CZ63" s="191"/>
      <c r="DA63" s="191"/>
      <c r="DB63" s="191"/>
      <c r="DC63" s="191"/>
      <c r="DD63" s="191"/>
      <c r="DE63" s="191"/>
      <c r="DF63" s="191"/>
      <c r="DG63" s="191"/>
      <c r="DH63" s="191"/>
      <c r="DI63" s="191"/>
      <c r="DJ63" s="191"/>
      <c r="DK63" s="191"/>
      <c r="DL63" s="191"/>
      <c r="DM63" s="191"/>
      <c r="DN63" s="191"/>
      <c r="DO63" s="191"/>
      <c r="DP63" s="191"/>
      <c r="DQ63" s="191"/>
      <c r="DR63" s="191"/>
      <c r="DS63" s="191"/>
      <c r="DT63" s="191"/>
      <c r="DU63" s="191"/>
      <c r="DV63" s="191"/>
      <c r="DW63" s="191"/>
      <c r="DX63" s="191"/>
      <c r="DY63" s="191"/>
      <c r="DZ63" s="191"/>
      <c r="EA63" s="191"/>
      <c r="EB63" s="191"/>
      <c r="EC63" s="191"/>
      <c r="ED63" s="191"/>
      <c r="EE63" s="191"/>
      <c r="EF63" s="191"/>
      <c r="EG63" s="191"/>
      <c r="EH63" s="191"/>
      <c r="EI63" s="191"/>
      <c r="EJ63" s="191"/>
      <c r="EK63" s="191"/>
      <c r="EL63" s="191"/>
      <c r="EM63" s="191"/>
      <c r="EN63" s="191"/>
      <c r="EO63" s="191"/>
      <c r="EP63" s="191"/>
      <c r="EQ63" s="191"/>
      <c r="ER63" s="191"/>
      <c r="ES63" s="191"/>
      <c r="ET63" s="191"/>
      <c r="EU63" s="191"/>
      <c r="EV63" s="191"/>
      <c r="EW63" s="191"/>
      <c r="EX63" s="191"/>
      <c r="EY63" s="191"/>
      <c r="EZ63" s="191"/>
      <c r="FA63" s="191"/>
      <c r="FB63" s="191"/>
      <c r="FC63" s="191"/>
      <c r="FD63" s="191"/>
      <c r="FE63" s="191"/>
      <c r="FF63" s="191"/>
      <c r="FG63" s="191"/>
      <c r="FH63" s="191"/>
      <c r="FI63" s="191"/>
      <c r="FJ63" s="191"/>
      <c r="FK63" s="191"/>
      <c r="FL63" s="191"/>
      <c r="FM63" s="191"/>
      <c r="FN63" s="191"/>
      <c r="FO63" s="191"/>
      <c r="FP63" s="191"/>
      <c r="FQ63" s="191"/>
      <c r="FR63" s="191"/>
      <c r="FS63" s="191"/>
      <c r="FT63" s="191"/>
      <c r="FU63" s="191"/>
      <c r="FV63" s="191"/>
      <c r="FW63" s="191"/>
      <c r="FX63" s="191"/>
      <c r="FY63" s="191"/>
      <c r="FZ63" s="191"/>
      <c r="GA63" s="191"/>
      <c r="GB63" s="191"/>
      <c r="GC63" s="191"/>
      <c r="GD63" s="191"/>
      <c r="GE63" s="191"/>
      <c r="GF63" s="191"/>
      <c r="GG63" s="191"/>
      <c r="GH63" s="191"/>
      <c r="GI63" s="191"/>
      <c r="GJ63" s="191"/>
      <c r="GK63" s="191"/>
      <c r="GL63" s="191"/>
      <c r="GM63" s="191"/>
      <c r="GN63" s="191"/>
      <c r="GO63" s="191"/>
      <c r="GP63" s="191"/>
      <c r="GQ63" s="191"/>
      <c r="GR63" s="191"/>
      <c r="GS63" s="191"/>
      <c r="GT63" s="191"/>
      <c r="GU63" s="191"/>
      <c r="GV63" s="191"/>
      <c r="GW63" s="191"/>
      <c r="GX63" s="191"/>
      <c r="GY63" s="191"/>
      <c r="GZ63" s="191"/>
      <c r="HA63" s="191"/>
      <c r="HB63" s="191"/>
      <c r="HC63" s="191"/>
      <c r="HD63" s="191"/>
      <c r="HE63" s="191"/>
      <c r="HF63" s="191"/>
      <c r="HG63" s="191"/>
      <c r="HH63" s="191"/>
      <c r="HI63" s="191"/>
      <c r="HJ63" s="191"/>
      <c r="HK63" s="191"/>
      <c r="HL63" s="191"/>
      <c r="HM63" s="191"/>
      <c r="HN63" s="191"/>
      <c r="HO63" s="191"/>
      <c r="HP63" s="191"/>
      <c r="HQ63" s="191"/>
      <c r="HR63" s="191"/>
      <c r="HS63" s="191"/>
      <c r="HT63" s="191"/>
      <c r="HU63" s="191"/>
      <c r="HV63" s="191"/>
      <c r="HW63" s="191"/>
      <c r="HX63" s="191"/>
      <c r="HY63" s="191"/>
      <c r="HZ63" s="191"/>
      <c r="IA63" s="191"/>
      <c r="IB63" s="191"/>
      <c r="IC63" s="191"/>
      <c r="ID63" s="191"/>
      <c r="IE63" s="191"/>
      <c r="IF63" s="191"/>
      <c r="IG63" s="191"/>
      <c r="IH63" s="191"/>
      <c r="II63" s="191"/>
      <c r="IJ63" s="191"/>
      <c r="IK63" s="191"/>
      <c r="IL63" s="191"/>
      <c r="IM63" s="191"/>
      <c r="IN63" s="191"/>
      <c r="IO63" s="191"/>
      <c r="IP63" s="191"/>
      <c r="IQ63" s="191"/>
      <c r="IR63" s="191"/>
      <c r="IS63" s="191"/>
      <c r="IT63" s="191"/>
    </row>
    <row r="64" ht="19.5" customHeight="1" spans="1:254" x14ac:dyDescent="0.25">
      <c r="A64" s="177" t="s">
        <v>675</v>
      </c>
      <c r="B64" s="113" t="s">
        <v>676</v>
      </c>
      <c r="C64" s="163"/>
      <c r="D64" s="158">
        <v>30</v>
      </c>
      <c r="E64" s="163">
        <f>C64</f>
        <v>0</v>
      </c>
      <c r="F64" s="160">
        <f>F$7*AG64</f>
        <v>0</v>
      </c>
      <c r="G64" s="160">
        <f>G$7*AH64</f>
        <v>0</v>
      </c>
      <c r="H64" s="160">
        <f>H$7*AI64</f>
        <v>0</v>
      </c>
      <c r="I64" s="160">
        <f>I$7*AJ64</f>
        <v>0</v>
      </c>
      <c r="J64" s="160">
        <f>J$7*AK64</f>
        <v>0</v>
      </c>
      <c r="K64" s="161">
        <v>0</v>
      </c>
      <c r="L64" s="162">
        <v>0</v>
      </c>
      <c r="M64" s="163"/>
      <c r="N64" s="163"/>
      <c r="O64" s="163"/>
      <c r="P64" s="163"/>
      <c r="Q64" s="163"/>
      <c r="R64" s="163"/>
      <c r="S64" s="123"/>
      <c r="T64" s="163">
        <f>SUM(E64:R64)</f>
        <v>0</v>
      </c>
      <c r="U64" s="163">
        <f>IF(T64&lt;=0,0,IF(T64*1%&lt;=262680*8*1%,T64*1%,262680*8*1%))</f>
        <v>0</v>
      </c>
      <c r="V64" s="163">
        <f>IF(T64&lt;=0,0,IF(T64*1%&lt;=262680*8*1%,T64*1%,262680*8*1%))</f>
        <v>0</v>
      </c>
      <c r="W64" s="163">
        <f>T64-U64-V64</f>
        <v>0</v>
      </c>
      <c r="X64" s="163"/>
      <c r="Y64" s="167"/>
      <c r="Z64" s="163">
        <f>MAX(3000,0+MIN(MAX(0,W64-350000),50000)*5%+MIN(MAX(0,W64-400000),100000)*10%+MIN(MAX(0,W64-500000),100000)*15%+MAX(0,W64-600000)*20%-X64)</f>
        <v>3000</v>
      </c>
      <c r="AA64" s="167"/>
      <c r="AB64" s="163">
        <f>Y64+U64+V64+Z64+AA64</f>
        <v>3000</v>
      </c>
      <c r="AC64" s="167">
        <f>ROUND(FLOOR(T64-AB64,0.01),-2)</f>
        <v>-3000</v>
      </c>
      <c r="AD64" s="177" t="s">
        <v>200</v>
      </c>
      <c r="AE64" s="169"/>
      <c r="AF64" s="178"/>
      <c r="AG64" s="170">
        <v>0</v>
      </c>
      <c r="AH64" s="170">
        <v>0</v>
      </c>
      <c r="AI64" s="170">
        <v>0</v>
      </c>
      <c r="AJ64" s="170">
        <v>0</v>
      </c>
      <c r="AK64" s="170">
        <v>0</v>
      </c>
      <c r="AL64" s="239" t="s">
        <v>677</v>
      </c>
      <c r="AM64" s="239" t="s">
        <v>678</v>
      </c>
      <c r="AN64" s="171" t="s">
        <v>679</v>
      </c>
      <c r="AO64" s="233" t="s">
        <v>680</v>
      </c>
      <c r="AP64" s="234" t="s">
        <v>681</v>
      </c>
      <c r="AQ64" s="252">
        <v>44256</v>
      </c>
      <c r="AR64" s="172" t="s">
        <v>682</v>
      </c>
      <c r="AS64" s="177">
        <v>55</v>
      </c>
      <c r="AT64" s="110"/>
      <c r="AU64" s="110"/>
      <c r="AV64" s="110"/>
      <c r="AW64" s="110"/>
      <c r="AX64" s="110"/>
      <c r="AY64" s="110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  <c r="BK64" s="191"/>
      <c r="BL64" s="191"/>
      <c r="BM64" s="191"/>
      <c r="BN64" s="191"/>
      <c r="BO64" s="191"/>
      <c r="BP64" s="191"/>
      <c r="BQ64" s="191"/>
      <c r="BR64" s="191"/>
      <c r="BS64" s="191"/>
      <c r="BT64" s="191"/>
      <c r="BU64" s="191"/>
      <c r="BV64" s="191"/>
      <c r="BW64" s="191"/>
      <c r="BX64" s="191"/>
      <c r="BY64" s="191"/>
      <c r="BZ64" s="191"/>
      <c r="CA64" s="191"/>
      <c r="CB64" s="191"/>
      <c r="CC64" s="191"/>
      <c r="CD64" s="191"/>
      <c r="CE64" s="191"/>
      <c r="CF64" s="191"/>
      <c r="CG64" s="191"/>
      <c r="CH64" s="191"/>
      <c r="CI64" s="191"/>
      <c r="CJ64" s="191"/>
      <c r="CK64" s="191"/>
      <c r="CL64" s="191"/>
      <c r="CM64" s="191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191"/>
      <c r="DG64" s="191"/>
      <c r="DH64" s="191"/>
      <c r="DI64" s="191"/>
      <c r="DJ64" s="191"/>
      <c r="DK64" s="191"/>
      <c r="DL64" s="191"/>
      <c r="DM64" s="191"/>
      <c r="DN64" s="191"/>
      <c r="DO64" s="191"/>
      <c r="DP64" s="191"/>
      <c r="DQ64" s="191"/>
      <c r="DR64" s="191"/>
      <c r="DS64" s="191"/>
      <c r="DT64" s="191"/>
      <c r="DU64" s="191"/>
      <c r="DV64" s="191"/>
      <c r="DW64" s="191"/>
      <c r="DX64" s="191"/>
      <c r="DY64" s="191"/>
      <c r="DZ64" s="191"/>
      <c r="EA64" s="191"/>
      <c r="EB64" s="191"/>
      <c r="EC64" s="191"/>
      <c r="ED64" s="191"/>
      <c r="EE64" s="191"/>
      <c r="EF64" s="191"/>
      <c r="EG64" s="191"/>
      <c r="EH64" s="191"/>
      <c r="EI64" s="191"/>
      <c r="EJ64" s="191"/>
      <c r="EK64" s="191"/>
      <c r="EL64" s="191"/>
      <c r="EM64" s="191"/>
      <c r="EN64" s="191"/>
      <c r="EO64" s="191"/>
      <c r="EP64" s="191"/>
      <c r="EQ64" s="191"/>
      <c r="ER64" s="191"/>
      <c r="ES64" s="191"/>
      <c r="ET64" s="191"/>
      <c r="EU64" s="191"/>
      <c r="EV64" s="191"/>
      <c r="EW64" s="191"/>
      <c r="EX64" s="191"/>
      <c r="EY64" s="191"/>
      <c r="EZ64" s="191"/>
      <c r="FA64" s="191"/>
      <c r="FB64" s="191"/>
      <c r="FC64" s="191"/>
      <c r="FD64" s="191"/>
      <c r="FE64" s="191"/>
      <c r="FF64" s="191"/>
      <c r="FG64" s="191"/>
      <c r="FH64" s="191"/>
      <c r="FI64" s="191"/>
      <c r="FJ64" s="191"/>
      <c r="FK64" s="191"/>
      <c r="FL64" s="191"/>
      <c r="FM64" s="191"/>
      <c r="FN64" s="191"/>
      <c r="FO64" s="191"/>
      <c r="FP64" s="191"/>
      <c r="FQ64" s="191"/>
      <c r="FR64" s="191"/>
      <c r="FS64" s="191"/>
      <c r="FT64" s="191"/>
      <c r="FU64" s="191"/>
      <c r="FV64" s="191"/>
      <c r="FW64" s="191"/>
      <c r="FX64" s="191"/>
      <c r="FY64" s="191"/>
      <c r="FZ64" s="191"/>
      <c r="GA64" s="191"/>
      <c r="GB64" s="191"/>
      <c r="GC64" s="191"/>
      <c r="GD64" s="191"/>
      <c r="GE64" s="191"/>
      <c r="GF64" s="191"/>
      <c r="GG64" s="191"/>
      <c r="GH64" s="191"/>
      <c r="GI64" s="191"/>
      <c r="GJ64" s="191"/>
      <c r="GK64" s="191"/>
      <c r="GL64" s="191"/>
      <c r="GM64" s="191"/>
      <c r="GN64" s="191"/>
      <c r="GO64" s="191"/>
      <c r="GP64" s="191"/>
      <c r="GQ64" s="191"/>
      <c r="GR64" s="191"/>
      <c r="GS64" s="191"/>
      <c r="GT64" s="191"/>
      <c r="GU64" s="191"/>
      <c r="GV64" s="191"/>
      <c r="GW64" s="191"/>
      <c r="GX64" s="191"/>
      <c r="GY64" s="191"/>
      <c r="GZ64" s="191"/>
      <c r="HA64" s="191"/>
      <c r="HB64" s="191"/>
      <c r="HC64" s="191"/>
      <c r="HD64" s="191"/>
      <c r="HE64" s="191"/>
      <c r="HF64" s="191"/>
      <c r="HG64" s="191"/>
      <c r="HH64" s="191"/>
      <c r="HI64" s="191"/>
      <c r="HJ64" s="191"/>
      <c r="HK64" s="191"/>
      <c r="HL64" s="191"/>
      <c r="HM64" s="191"/>
      <c r="HN64" s="191"/>
      <c r="HO64" s="191"/>
      <c r="HP64" s="191"/>
      <c r="HQ64" s="191"/>
      <c r="HR64" s="191"/>
      <c r="HS64" s="191"/>
      <c r="HT64" s="191"/>
      <c r="HU64" s="191"/>
      <c r="HV64" s="191"/>
      <c r="HW64" s="191"/>
      <c r="HX64" s="191"/>
      <c r="HY64" s="191"/>
      <c r="HZ64" s="191"/>
      <c r="IA64" s="191"/>
      <c r="IB64" s="191"/>
      <c r="IC64" s="191"/>
      <c r="ID64" s="191"/>
      <c r="IE64" s="191"/>
      <c r="IF64" s="191"/>
      <c r="IG64" s="191"/>
      <c r="IH64" s="191"/>
      <c r="II64" s="191"/>
      <c r="IJ64" s="191"/>
      <c r="IK64" s="191"/>
      <c r="IL64" s="191"/>
      <c r="IM64" s="191"/>
      <c r="IN64" s="191"/>
      <c r="IO64" s="191"/>
      <c r="IP64" s="191"/>
      <c r="IQ64" s="191"/>
      <c r="IR64" s="191"/>
      <c r="IS64" s="191"/>
      <c r="IT64" s="110"/>
    </row>
    <row r="65" ht="19.5" customHeight="1" spans="1:254" x14ac:dyDescent="0.25">
      <c r="A65" s="177" t="s">
        <v>683</v>
      </c>
      <c r="B65" s="113" t="s">
        <v>684</v>
      </c>
      <c r="C65" s="163"/>
      <c r="D65" s="158">
        <v>30</v>
      </c>
      <c r="E65" s="163">
        <f>C65</f>
        <v>0</v>
      </c>
      <c r="F65" s="160">
        <f>F$7*AG65</f>
        <v>0</v>
      </c>
      <c r="G65" s="160">
        <f>G$7*AH65</f>
        <v>0</v>
      </c>
      <c r="H65" s="160">
        <f>H$7*AI65</f>
        <v>0</v>
      </c>
      <c r="I65" s="160">
        <f>I$7*AJ65</f>
        <v>0</v>
      </c>
      <c r="J65" s="160">
        <f>J$7*AK65</f>
        <v>0</v>
      </c>
      <c r="K65" s="161">
        <v>0</v>
      </c>
      <c r="L65" s="162">
        <v>0</v>
      </c>
      <c r="M65" s="163"/>
      <c r="N65" s="235"/>
      <c r="O65" s="163"/>
      <c r="P65" s="163"/>
      <c r="Q65" s="163"/>
      <c r="R65" s="163"/>
      <c r="S65" s="123"/>
      <c r="T65" s="163">
        <f>SUM(E65:R65)</f>
        <v>0</v>
      </c>
      <c r="U65" s="163">
        <f>IF(T65&lt;=0,0,IF(T65*1%&lt;=262680*8*1%,T65*1%,262680*8*1%))</f>
        <v>0</v>
      </c>
      <c r="V65" s="163">
        <f>IF(T65&lt;=0,0,IF(T65*1%&lt;=262680*8*1%,T65*1%,262680*8*1%))</f>
        <v>0</v>
      </c>
      <c r="W65" s="163">
        <f>T65-U65-V65</f>
        <v>0</v>
      </c>
      <c r="X65" s="163"/>
      <c r="Y65" s="167"/>
      <c r="Z65" s="163">
        <f>MAX(3000,0+MIN(MAX(0,W65-350000),50000)*5%+MIN(MAX(0,W65-400000),100000)*10%+MIN(MAX(0,W65-500000),100000)*15%+MAX(0,W65-600000)*20%-X65)</f>
        <v>3000</v>
      </c>
      <c r="AA65" s="167"/>
      <c r="AB65" s="163">
        <f>Y65+U65+V65+Z65+AA65</f>
        <v>3000</v>
      </c>
      <c r="AC65" s="167">
        <f>ROUND(FLOOR(T65-AB65,0.01),-2)</f>
        <v>-3000</v>
      </c>
      <c r="AD65" s="177" t="s">
        <v>200</v>
      </c>
      <c r="AE65" s="169"/>
      <c r="AF65" s="178"/>
      <c r="AG65" s="170">
        <v>0</v>
      </c>
      <c r="AH65" s="170">
        <v>0</v>
      </c>
      <c r="AI65" s="170">
        <v>0</v>
      </c>
      <c r="AJ65" s="170">
        <v>0</v>
      </c>
      <c r="AK65" s="170">
        <v>0</v>
      </c>
      <c r="AL65" s="239" t="s">
        <v>685</v>
      </c>
      <c r="AM65" s="239" t="s">
        <v>686</v>
      </c>
      <c r="AN65" s="171" t="s">
        <v>687</v>
      </c>
      <c r="AO65" s="233" t="s">
        <v>688</v>
      </c>
      <c r="AP65" s="234" t="s">
        <v>689</v>
      </c>
      <c r="AQ65" s="252">
        <v>44256</v>
      </c>
      <c r="AR65" s="172" t="s">
        <v>690</v>
      </c>
      <c r="AS65" s="177">
        <v>56</v>
      </c>
      <c r="AT65" s="110"/>
      <c r="AU65" s="110"/>
      <c r="AV65" s="110"/>
      <c r="AW65" s="110"/>
      <c r="AX65" s="110"/>
      <c r="AY65" s="110"/>
      <c r="AZ65" s="191"/>
      <c r="BA65" s="191"/>
      <c r="BB65" s="191"/>
      <c r="BC65" s="191"/>
      <c r="BD65" s="191"/>
      <c r="BE65" s="191"/>
      <c r="BF65" s="191"/>
      <c r="BG65" s="191"/>
      <c r="BH65" s="191"/>
      <c r="BI65" s="191"/>
      <c r="BJ65" s="191"/>
      <c r="BK65" s="191"/>
      <c r="BL65" s="191"/>
      <c r="BM65" s="191"/>
      <c r="BN65" s="191"/>
      <c r="BO65" s="191"/>
      <c r="BP65" s="191"/>
      <c r="BQ65" s="191"/>
      <c r="BR65" s="191"/>
      <c r="BS65" s="191"/>
      <c r="BT65" s="191"/>
      <c r="BU65" s="191"/>
      <c r="BV65" s="191"/>
      <c r="BW65" s="191"/>
      <c r="BX65" s="191"/>
      <c r="BY65" s="191"/>
      <c r="BZ65" s="191"/>
      <c r="CA65" s="191"/>
      <c r="CB65" s="191"/>
      <c r="CC65" s="191"/>
      <c r="CD65" s="191"/>
      <c r="CE65" s="191"/>
      <c r="CF65" s="191"/>
      <c r="CG65" s="191"/>
      <c r="CH65" s="191"/>
      <c r="CI65" s="191"/>
      <c r="CJ65" s="191"/>
      <c r="CK65" s="191"/>
      <c r="CL65" s="191"/>
      <c r="CM65" s="191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191"/>
      <c r="DG65" s="191"/>
      <c r="DH65" s="191"/>
      <c r="DI65" s="191"/>
      <c r="DJ65" s="191"/>
      <c r="DK65" s="191"/>
      <c r="DL65" s="191"/>
      <c r="DM65" s="191"/>
      <c r="DN65" s="191"/>
      <c r="DO65" s="191"/>
      <c r="DP65" s="191"/>
      <c r="DQ65" s="191"/>
      <c r="DR65" s="191"/>
      <c r="DS65" s="191"/>
      <c r="DT65" s="191"/>
      <c r="DU65" s="191"/>
      <c r="DV65" s="191"/>
      <c r="DW65" s="191"/>
      <c r="DX65" s="191"/>
      <c r="DY65" s="191"/>
      <c r="DZ65" s="191"/>
      <c r="EA65" s="191"/>
      <c r="EB65" s="191"/>
      <c r="EC65" s="191"/>
      <c r="ED65" s="191"/>
      <c r="EE65" s="191"/>
      <c r="EF65" s="191"/>
      <c r="EG65" s="191"/>
      <c r="EH65" s="191"/>
      <c r="EI65" s="191"/>
      <c r="EJ65" s="191"/>
      <c r="EK65" s="191"/>
      <c r="EL65" s="191"/>
      <c r="EM65" s="191"/>
      <c r="EN65" s="191"/>
      <c r="EO65" s="191"/>
      <c r="EP65" s="191"/>
      <c r="EQ65" s="191"/>
      <c r="ER65" s="191"/>
      <c r="ES65" s="191"/>
      <c r="ET65" s="191"/>
      <c r="EU65" s="191"/>
      <c r="EV65" s="191"/>
      <c r="EW65" s="191"/>
      <c r="EX65" s="191"/>
      <c r="EY65" s="191"/>
      <c r="EZ65" s="191"/>
      <c r="FA65" s="191"/>
      <c r="FB65" s="191"/>
      <c r="FC65" s="191"/>
      <c r="FD65" s="191"/>
      <c r="FE65" s="191"/>
      <c r="FF65" s="191"/>
      <c r="FG65" s="191"/>
      <c r="FH65" s="191"/>
      <c r="FI65" s="191"/>
      <c r="FJ65" s="191"/>
      <c r="FK65" s="191"/>
      <c r="FL65" s="191"/>
      <c r="FM65" s="191"/>
      <c r="FN65" s="191"/>
      <c r="FO65" s="191"/>
      <c r="FP65" s="191"/>
      <c r="FQ65" s="191"/>
      <c r="FR65" s="191"/>
      <c r="FS65" s="191"/>
      <c r="FT65" s="191"/>
      <c r="FU65" s="191"/>
      <c r="FV65" s="191"/>
      <c r="FW65" s="191"/>
      <c r="FX65" s="191"/>
      <c r="FY65" s="191"/>
      <c r="FZ65" s="191"/>
      <c r="GA65" s="191"/>
      <c r="GB65" s="191"/>
      <c r="GC65" s="191"/>
      <c r="GD65" s="191"/>
      <c r="GE65" s="191"/>
      <c r="GF65" s="191"/>
      <c r="GG65" s="191"/>
      <c r="GH65" s="191"/>
      <c r="GI65" s="191"/>
      <c r="GJ65" s="191"/>
      <c r="GK65" s="191"/>
      <c r="GL65" s="191"/>
      <c r="GM65" s="191"/>
      <c r="GN65" s="191"/>
      <c r="GO65" s="191"/>
      <c r="GP65" s="191"/>
      <c r="GQ65" s="191"/>
      <c r="GR65" s="191"/>
      <c r="GS65" s="191"/>
      <c r="GT65" s="191"/>
      <c r="GU65" s="191"/>
      <c r="GV65" s="191"/>
      <c r="GW65" s="191"/>
      <c r="GX65" s="191"/>
      <c r="GY65" s="191"/>
      <c r="GZ65" s="191"/>
      <c r="HA65" s="191"/>
      <c r="HB65" s="191"/>
      <c r="HC65" s="191"/>
      <c r="HD65" s="191"/>
      <c r="HE65" s="191"/>
      <c r="HF65" s="191"/>
      <c r="HG65" s="191"/>
      <c r="HH65" s="191"/>
      <c r="HI65" s="191"/>
      <c r="HJ65" s="191"/>
      <c r="HK65" s="191"/>
      <c r="HL65" s="191"/>
      <c r="HM65" s="191"/>
      <c r="HN65" s="191"/>
      <c r="HO65" s="191"/>
      <c r="HP65" s="191"/>
      <c r="HQ65" s="191"/>
      <c r="HR65" s="191"/>
      <c r="HS65" s="191"/>
      <c r="HT65" s="191"/>
      <c r="HU65" s="191"/>
      <c r="HV65" s="191"/>
      <c r="HW65" s="191"/>
      <c r="HX65" s="191"/>
      <c r="HY65" s="191"/>
      <c r="HZ65" s="191"/>
      <c r="IA65" s="191"/>
      <c r="IB65" s="191"/>
      <c r="IC65" s="191"/>
      <c r="ID65" s="191"/>
      <c r="IE65" s="191"/>
      <c r="IF65" s="191"/>
      <c r="IG65" s="191"/>
      <c r="IH65" s="191"/>
      <c r="II65" s="191"/>
      <c r="IJ65" s="191"/>
      <c r="IK65" s="191"/>
      <c r="IL65" s="191"/>
      <c r="IM65" s="191"/>
      <c r="IN65" s="191"/>
      <c r="IO65" s="191"/>
      <c r="IP65" s="191"/>
      <c r="IQ65" s="191"/>
      <c r="IR65" s="191"/>
      <c r="IS65" s="191"/>
      <c r="IT65" s="110"/>
    </row>
    <row r="66" ht="19.4" customHeight="1" spans="1:254" x14ac:dyDescent="0.25">
      <c r="A66" s="177" t="s">
        <v>691</v>
      </c>
      <c r="B66" s="113" t="s">
        <v>692</v>
      </c>
      <c r="C66" s="163"/>
      <c r="D66" s="158">
        <v>30</v>
      </c>
      <c r="E66" s="163">
        <f>C66</f>
        <v>0</v>
      </c>
      <c r="F66" s="256">
        <f>F$7*AG66</f>
        <v>0</v>
      </c>
      <c r="G66" s="160">
        <f>G$7*AH66</f>
        <v>0</v>
      </c>
      <c r="H66" s="160">
        <f>H$7*AI66</f>
        <v>0</v>
      </c>
      <c r="I66" s="160">
        <f>I$7*AJ66</f>
        <v>0</v>
      </c>
      <c r="J66" s="160">
        <f>J$7*AK66</f>
        <v>0</v>
      </c>
      <c r="K66" s="161">
        <v>0</v>
      </c>
      <c r="L66" s="162">
        <v>0</v>
      </c>
      <c r="M66" s="163"/>
      <c r="N66" s="163"/>
      <c r="O66" s="163"/>
      <c r="P66" s="163"/>
      <c r="Q66" s="163"/>
      <c r="R66" s="163"/>
      <c r="S66" s="165">
        <v>1</v>
      </c>
      <c r="T66" s="163">
        <f>SUM(E66:R66)</f>
        <v>0</v>
      </c>
      <c r="U66" s="163">
        <f>IF(T66&lt;=0,0,IF(T66*1%&lt;=262680*8*1%,T66*1%,262680*8*1%))</f>
        <v>0</v>
      </c>
      <c r="V66" s="163">
        <f>IF(T66&lt;=0,0,IF(T66*1%&lt;=262680*8*1%,T66*1%,262680*8*1%))</f>
        <v>0</v>
      </c>
      <c r="W66" s="163">
        <f>T66-U66-V66</f>
        <v>0</v>
      </c>
      <c r="X66" s="163"/>
      <c r="Y66" s="167"/>
      <c r="Z66" s="163">
        <f>MAX(3000,0+MIN(MAX(0,W66-350000),50000)*5%+MIN(MAX(0,W66-400000),100000)*10%+MIN(MAX(0,W66-500000),100000)*15%+MAX(0,W66-600000)*20%-X66)</f>
        <v>3000</v>
      </c>
      <c r="AA66" s="167"/>
      <c r="AB66" s="163">
        <f>Y66+U66+V66+Z66+AA66</f>
        <v>3000</v>
      </c>
      <c r="AC66" s="167">
        <f>ROUND(FLOOR(T66-AB66,0.01),-2)</f>
        <v>-3000</v>
      </c>
      <c r="AD66" s="177" t="s">
        <v>200</v>
      </c>
      <c r="AE66" s="169"/>
      <c r="AF66" s="178"/>
      <c r="AG66" s="170">
        <v>0</v>
      </c>
      <c r="AH66" s="170">
        <v>0</v>
      </c>
      <c r="AI66" s="170">
        <v>0</v>
      </c>
      <c r="AJ66" s="170">
        <v>0</v>
      </c>
      <c r="AK66" s="170">
        <v>0</v>
      </c>
      <c r="AL66" s="239" t="s">
        <v>693</v>
      </c>
      <c r="AM66" s="239" t="s">
        <v>694</v>
      </c>
      <c r="AN66" s="171" t="s">
        <v>695</v>
      </c>
      <c r="AO66" s="233" t="s">
        <v>696</v>
      </c>
      <c r="AP66" s="234" t="s">
        <v>697</v>
      </c>
      <c r="AQ66" s="252">
        <v>44256</v>
      </c>
      <c r="AR66" s="172" t="s">
        <v>698</v>
      </c>
      <c r="AS66" s="177">
        <v>57</v>
      </c>
      <c r="AT66" s="110"/>
      <c r="AU66" s="110"/>
      <c r="AV66" s="110"/>
      <c r="AW66" s="110"/>
      <c r="AX66" s="110"/>
      <c r="AY66" s="110"/>
      <c r="AZ66" s="191"/>
      <c r="BA66" s="191"/>
      <c r="BB66" s="191"/>
      <c r="BC66" s="191"/>
      <c r="BD66" s="191"/>
      <c r="BE66" s="191"/>
      <c r="BF66" s="191"/>
      <c r="BG66" s="191"/>
      <c r="BH66" s="191"/>
      <c r="BI66" s="191"/>
      <c r="BJ66" s="191"/>
      <c r="BK66" s="191"/>
      <c r="BL66" s="191"/>
      <c r="BM66" s="191"/>
      <c r="BN66" s="191"/>
      <c r="BO66" s="191"/>
      <c r="BP66" s="191"/>
      <c r="BQ66" s="191"/>
      <c r="BR66" s="191"/>
      <c r="BS66" s="191"/>
      <c r="BT66" s="191"/>
      <c r="BU66" s="191"/>
      <c r="BV66" s="191"/>
      <c r="BW66" s="191"/>
      <c r="BX66" s="191"/>
      <c r="BY66" s="191"/>
      <c r="BZ66" s="191"/>
      <c r="CA66" s="191"/>
      <c r="CB66" s="191"/>
      <c r="CC66" s="191"/>
      <c r="CD66" s="191"/>
      <c r="CE66" s="191"/>
      <c r="CF66" s="191"/>
      <c r="CG66" s="191"/>
      <c r="CH66" s="191"/>
      <c r="CI66" s="191"/>
      <c r="CJ66" s="191"/>
      <c r="CK66" s="191"/>
      <c r="CL66" s="191"/>
      <c r="CM66" s="191"/>
      <c r="CN66" s="191"/>
      <c r="CO66" s="191"/>
      <c r="CP66" s="191"/>
      <c r="CQ66" s="191"/>
      <c r="CR66" s="191"/>
      <c r="CS66" s="191"/>
      <c r="CT66" s="191"/>
      <c r="CU66" s="191"/>
      <c r="CV66" s="191"/>
      <c r="CW66" s="191"/>
      <c r="CX66" s="191"/>
      <c r="CY66" s="191"/>
      <c r="CZ66" s="191"/>
      <c r="DA66" s="191"/>
      <c r="DB66" s="191"/>
      <c r="DC66" s="191"/>
      <c r="DD66" s="191"/>
      <c r="DE66" s="191"/>
      <c r="DF66" s="191"/>
      <c r="DG66" s="191"/>
      <c r="DH66" s="191"/>
      <c r="DI66" s="191"/>
      <c r="DJ66" s="191"/>
      <c r="DK66" s="191"/>
      <c r="DL66" s="191"/>
      <c r="DM66" s="191"/>
      <c r="DN66" s="191"/>
      <c r="DO66" s="191"/>
      <c r="DP66" s="191"/>
      <c r="DQ66" s="191"/>
      <c r="DR66" s="191"/>
      <c r="DS66" s="191"/>
      <c r="DT66" s="191"/>
      <c r="DU66" s="191"/>
      <c r="DV66" s="191"/>
      <c r="DW66" s="191"/>
      <c r="DX66" s="191"/>
      <c r="DY66" s="191"/>
      <c r="DZ66" s="191"/>
      <c r="EA66" s="191"/>
      <c r="EB66" s="191"/>
      <c r="EC66" s="191"/>
      <c r="ED66" s="191"/>
      <c r="EE66" s="191"/>
      <c r="EF66" s="191"/>
      <c r="EG66" s="191"/>
      <c r="EH66" s="191"/>
      <c r="EI66" s="191"/>
      <c r="EJ66" s="191"/>
      <c r="EK66" s="191"/>
      <c r="EL66" s="191"/>
      <c r="EM66" s="191"/>
      <c r="EN66" s="191"/>
      <c r="EO66" s="191"/>
      <c r="EP66" s="191"/>
      <c r="EQ66" s="191"/>
      <c r="ER66" s="191"/>
      <c r="ES66" s="191"/>
      <c r="ET66" s="191"/>
      <c r="EU66" s="191"/>
      <c r="EV66" s="191"/>
      <c r="EW66" s="191"/>
      <c r="EX66" s="191"/>
      <c r="EY66" s="191"/>
      <c r="EZ66" s="191"/>
      <c r="FA66" s="191"/>
      <c r="FB66" s="191"/>
      <c r="FC66" s="191"/>
      <c r="FD66" s="191"/>
      <c r="FE66" s="191"/>
      <c r="FF66" s="191"/>
      <c r="FG66" s="191"/>
      <c r="FH66" s="191"/>
      <c r="FI66" s="191"/>
      <c r="FJ66" s="191"/>
      <c r="FK66" s="191"/>
      <c r="FL66" s="191"/>
      <c r="FM66" s="191"/>
      <c r="FN66" s="191"/>
      <c r="FO66" s="191"/>
      <c r="FP66" s="191"/>
      <c r="FQ66" s="191"/>
      <c r="FR66" s="191"/>
      <c r="FS66" s="191"/>
      <c r="FT66" s="191"/>
      <c r="FU66" s="191"/>
      <c r="FV66" s="191"/>
      <c r="FW66" s="191"/>
      <c r="FX66" s="191"/>
      <c r="FY66" s="191"/>
      <c r="FZ66" s="191"/>
      <c r="GA66" s="191"/>
      <c r="GB66" s="191"/>
      <c r="GC66" s="191"/>
      <c r="GD66" s="191"/>
      <c r="GE66" s="191"/>
      <c r="GF66" s="191"/>
      <c r="GG66" s="191"/>
      <c r="GH66" s="191"/>
      <c r="GI66" s="191"/>
      <c r="GJ66" s="191"/>
      <c r="GK66" s="191"/>
      <c r="GL66" s="191"/>
      <c r="GM66" s="191"/>
      <c r="GN66" s="191"/>
      <c r="GO66" s="191"/>
      <c r="GP66" s="191"/>
      <c r="GQ66" s="191"/>
      <c r="GR66" s="191"/>
      <c r="GS66" s="191"/>
      <c r="GT66" s="191"/>
      <c r="GU66" s="191"/>
      <c r="GV66" s="191"/>
      <c r="GW66" s="191"/>
      <c r="GX66" s="191"/>
      <c r="GY66" s="191"/>
      <c r="GZ66" s="191"/>
      <c r="HA66" s="191"/>
      <c r="HB66" s="191"/>
      <c r="HC66" s="191"/>
      <c r="HD66" s="191"/>
      <c r="HE66" s="191"/>
      <c r="HF66" s="191"/>
      <c r="HG66" s="191"/>
      <c r="HH66" s="191"/>
      <c r="HI66" s="191"/>
      <c r="HJ66" s="191"/>
      <c r="HK66" s="191"/>
      <c r="HL66" s="191"/>
      <c r="HM66" s="191"/>
      <c r="HN66" s="191"/>
      <c r="HO66" s="191"/>
      <c r="HP66" s="191"/>
      <c r="HQ66" s="191"/>
      <c r="HR66" s="191"/>
      <c r="HS66" s="191"/>
      <c r="HT66" s="191"/>
      <c r="HU66" s="191"/>
      <c r="HV66" s="191"/>
      <c r="HW66" s="191"/>
      <c r="HX66" s="191"/>
      <c r="HY66" s="191"/>
      <c r="HZ66" s="191"/>
      <c r="IA66" s="191"/>
      <c r="IB66" s="191"/>
      <c r="IC66" s="191"/>
      <c r="ID66" s="191"/>
      <c r="IE66" s="191"/>
      <c r="IF66" s="191"/>
      <c r="IG66" s="191"/>
      <c r="IH66" s="191"/>
      <c r="II66" s="191"/>
      <c r="IJ66" s="191"/>
      <c r="IK66" s="191"/>
      <c r="IL66" s="191"/>
      <c r="IM66" s="191"/>
      <c r="IN66" s="191"/>
      <c r="IO66" s="191"/>
      <c r="IP66" s="191"/>
      <c r="IQ66" s="191"/>
      <c r="IR66" s="191"/>
      <c r="IS66" s="191"/>
      <c r="IT66" s="191"/>
    </row>
    <row r="67" ht="19.5" customHeight="1" spans="1:254" x14ac:dyDescent="0.25">
      <c r="A67" s="177" t="s">
        <v>699</v>
      </c>
      <c r="B67" s="113" t="s">
        <v>700</v>
      </c>
      <c r="C67" s="163"/>
      <c r="D67" s="158">
        <v>30</v>
      </c>
      <c r="E67" s="163">
        <f>C67</f>
        <v>0</v>
      </c>
      <c r="F67" s="160">
        <f>F$7*AG67</f>
        <v>0</v>
      </c>
      <c r="G67" s="160">
        <f>G$7*AH67</f>
        <v>0</v>
      </c>
      <c r="H67" s="160">
        <f>H$7*AI67</f>
        <v>0</v>
      </c>
      <c r="I67" s="160">
        <f>I$7*AJ67</f>
        <v>0</v>
      </c>
      <c r="J67" s="160">
        <f>J$7*AK67</f>
        <v>0</v>
      </c>
      <c r="K67" s="161">
        <v>0</v>
      </c>
      <c r="L67" s="162">
        <v>0</v>
      </c>
      <c r="M67" s="163"/>
      <c r="N67" s="235"/>
      <c r="O67" s="163"/>
      <c r="P67" s="163"/>
      <c r="Q67" s="163"/>
      <c r="R67" s="163"/>
      <c r="S67" s="165">
        <v>2</v>
      </c>
      <c r="T67" s="163">
        <f>SUM(E67:R67)</f>
        <v>0</v>
      </c>
      <c r="U67" s="163">
        <f>IF(T67&lt;=0,0,IF(T67*1%&lt;=262680*8*1%,T67*1%,262680*8*1%))</f>
        <v>0</v>
      </c>
      <c r="V67" s="163">
        <f>IF(T67&lt;=0,0,IF(T67*1%&lt;=262680*8*1%,T67*1%,262680*8*1%))</f>
        <v>0</v>
      </c>
      <c r="W67" s="163">
        <f>T67-U67-V67</f>
        <v>0</v>
      </c>
      <c r="X67" s="163"/>
      <c r="Y67" s="167"/>
      <c r="Z67" s="163">
        <f>MAX(3000,0+MIN(MAX(0,W67-350000),50000)*5%+MIN(MAX(0,W67-400000),100000)*10%+MIN(MAX(0,W67-500000),100000)*15%+MAX(0,W67-600000)*20%-X67)</f>
        <v>3000</v>
      </c>
      <c r="AA67" s="167"/>
      <c r="AB67" s="163">
        <f>Y67+U67+V67+Z67+AA67</f>
        <v>3000</v>
      </c>
      <c r="AC67" s="167">
        <f>ROUND(FLOOR(T67-AB67,0.01),-2)</f>
        <v>-3000</v>
      </c>
      <c r="AD67" s="177" t="s">
        <v>200</v>
      </c>
      <c r="AE67" s="169"/>
      <c r="AF67" s="178"/>
      <c r="AG67" s="170">
        <v>0</v>
      </c>
      <c r="AH67" s="170">
        <v>0</v>
      </c>
      <c r="AI67" s="170">
        <v>0</v>
      </c>
      <c r="AJ67" s="170">
        <v>0</v>
      </c>
      <c r="AK67" s="170">
        <v>0</v>
      </c>
      <c r="AL67" s="239" t="s">
        <v>701</v>
      </c>
      <c r="AM67" s="239" t="s">
        <v>702</v>
      </c>
      <c r="AN67" s="171" t="s">
        <v>703</v>
      </c>
      <c r="AO67" s="233" t="s">
        <v>704</v>
      </c>
      <c r="AP67" s="234" t="s">
        <v>705</v>
      </c>
      <c r="AQ67" s="252">
        <v>44256</v>
      </c>
      <c r="AR67" s="172" t="s">
        <v>706</v>
      </c>
      <c r="AS67" s="177">
        <v>58</v>
      </c>
      <c r="AT67" s="110"/>
      <c r="AU67" s="110"/>
      <c r="AV67" s="110"/>
      <c r="AW67" s="110"/>
      <c r="AX67" s="110"/>
      <c r="AY67" s="110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191"/>
      <c r="BL67" s="191"/>
      <c r="BM67" s="191"/>
      <c r="BN67" s="191"/>
      <c r="BO67" s="191"/>
      <c r="BP67" s="191"/>
      <c r="BQ67" s="191"/>
      <c r="BR67" s="191"/>
      <c r="BS67" s="191"/>
      <c r="BT67" s="191"/>
      <c r="BU67" s="191"/>
      <c r="BV67" s="191"/>
      <c r="BW67" s="191"/>
      <c r="BX67" s="191"/>
      <c r="BY67" s="191"/>
      <c r="BZ67" s="191"/>
      <c r="CA67" s="191"/>
      <c r="CB67" s="191"/>
      <c r="CC67" s="191"/>
      <c r="CD67" s="191"/>
      <c r="CE67" s="191"/>
      <c r="CF67" s="191"/>
      <c r="CG67" s="191"/>
      <c r="CH67" s="191"/>
      <c r="CI67" s="191"/>
      <c r="CJ67" s="191"/>
      <c r="CK67" s="191"/>
      <c r="CL67" s="191"/>
      <c r="CM67" s="191"/>
      <c r="CN67" s="191"/>
      <c r="CO67" s="191"/>
      <c r="CP67" s="191"/>
      <c r="CQ67" s="191"/>
      <c r="CR67" s="191"/>
      <c r="CS67" s="191"/>
      <c r="CT67" s="191"/>
      <c r="CU67" s="191"/>
      <c r="CV67" s="191"/>
      <c r="CW67" s="191"/>
      <c r="CX67" s="191"/>
      <c r="CY67" s="191"/>
      <c r="CZ67" s="191"/>
      <c r="DA67" s="191"/>
      <c r="DB67" s="191"/>
      <c r="DC67" s="191"/>
      <c r="DD67" s="191"/>
      <c r="DE67" s="191"/>
      <c r="DF67" s="191"/>
      <c r="DG67" s="191"/>
      <c r="DH67" s="191"/>
      <c r="DI67" s="191"/>
      <c r="DJ67" s="191"/>
      <c r="DK67" s="191"/>
      <c r="DL67" s="191"/>
      <c r="DM67" s="191"/>
      <c r="DN67" s="191"/>
      <c r="DO67" s="191"/>
      <c r="DP67" s="191"/>
      <c r="DQ67" s="191"/>
      <c r="DR67" s="191"/>
      <c r="DS67" s="191"/>
      <c r="DT67" s="191"/>
      <c r="DU67" s="191"/>
      <c r="DV67" s="191"/>
      <c r="DW67" s="191"/>
      <c r="DX67" s="191"/>
      <c r="DY67" s="191"/>
      <c r="DZ67" s="191"/>
      <c r="EA67" s="191"/>
      <c r="EB67" s="191"/>
      <c r="EC67" s="191"/>
      <c r="ED67" s="191"/>
      <c r="EE67" s="191"/>
      <c r="EF67" s="191"/>
      <c r="EG67" s="191"/>
      <c r="EH67" s="191"/>
      <c r="EI67" s="191"/>
      <c r="EJ67" s="191"/>
      <c r="EK67" s="191"/>
      <c r="EL67" s="191"/>
      <c r="EM67" s="191"/>
      <c r="EN67" s="191"/>
      <c r="EO67" s="191"/>
      <c r="EP67" s="191"/>
      <c r="EQ67" s="191"/>
      <c r="ER67" s="191"/>
      <c r="ES67" s="191"/>
      <c r="ET67" s="191"/>
      <c r="EU67" s="191"/>
      <c r="EV67" s="191"/>
      <c r="EW67" s="191"/>
      <c r="EX67" s="191"/>
      <c r="EY67" s="191"/>
      <c r="EZ67" s="191"/>
      <c r="FA67" s="191"/>
      <c r="FB67" s="191"/>
      <c r="FC67" s="191"/>
      <c r="FD67" s="191"/>
      <c r="FE67" s="191"/>
      <c r="FF67" s="191"/>
      <c r="FG67" s="191"/>
      <c r="FH67" s="191"/>
      <c r="FI67" s="191"/>
      <c r="FJ67" s="191"/>
      <c r="FK67" s="191"/>
      <c r="FL67" s="191"/>
      <c r="FM67" s="191"/>
      <c r="FN67" s="191"/>
      <c r="FO67" s="191"/>
      <c r="FP67" s="191"/>
      <c r="FQ67" s="191"/>
      <c r="FR67" s="191"/>
      <c r="FS67" s="191"/>
      <c r="FT67" s="191"/>
      <c r="FU67" s="191"/>
      <c r="FV67" s="191"/>
      <c r="FW67" s="191"/>
      <c r="FX67" s="191"/>
      <c r="FY67" s="191"/>
      <c r="FZ67" s="191"/>
      <c r="GA67" s="191"/>
      <c r="GB67" s="191"/>
      <c r="GC67" s="191"/>
      <c r="GD67" s="191"/>
      <c r="GE67" s="191"/>
      <c r="GF67" s="191"/>
      <c r="GG67" s="191"/>
      <c r="GH67" s="191"/>
      <c r="GI67" s="191"/>
      <c r="GJ67" s="191"/>
      <c r="GK67" s="191"/>
      <c r="GL67" s="191"/>
      <c r="GM67" s="191"/>
      <c r="GN67" s="191"/>
      <c r="GO67" s="191"/>
      <c r="GP67" s="191"/>
      <c r="GQ67" s="191"/>
      <c r="GR67" s="191"/>
      <c r="GS67" s="191"/>
      <c r="GT67" s="191"/>
      <c r="GU67" s="191"/>
      <c r="GV67" s="191"/>
      <c r="GW67" s="191"/>
      <c r="GX67" s="191"/>
      <c r="GY67" s="191"/>
      <c r="GZ67" s="191"/>
      <c r="HA67" s="191"/>
      <c r="HB67" s="191"/>
      <c r="HC67" s="191"/>
      <c r="HD67" s="191"/>
      <c r="HE67" s="191"/>
      <c r="HF67" s="191"/>
      <c r="HG67" s="191"/>
      <c r="HH67" s="191"/>
      <c r="HI67" s="191"/>
      <c r="HJ67" s="191"/>
      <c r="HK67" s="191"/>
      <c r="HL67" s="191"/>
      <c r="HM67" s="191"/>
      <c r="HN67" s="191"/>
      <c r="HO67" s="191"/>
      <c r="HP67" s="191"/>
      <c r="HQ67" s="191"/>
      <c r="HR67" s="191"/>
      <c r="HS67" s="191"/>
      <c r="HT67" s="191"/>
      <c r="HU67" s="191"/>
      <c r="HV67" s="191"/>
      <c r="HW67" s="191"/>
      <c r="HX67" s="191"/>
      <c r="HY67" s="191"/>
      <c r="HZ67" s="191"/>
      <c r="IA67" s="191"/>
      <c r="IB67" s="191"/>
      <c r="IC67" s="191"/>
      <c r="ID67" s="191"/>
      <c r="IE67" s="191"/>
      <c r="IF67" s="191"/>
      <c r="IG67" s="191"/>
      <c r="IH67" s="191"/>
      <c r="II67" s="191"/>
      <c r="IJ67" s="191"/>
      <c r="IK67" s="191"/>
      <c r="IL67" s="191"/>
      <c r="IM67" s="191"/>
      <c r="IN67" s="191"/>
      <c r="IO67" s="191"/>
      <c r="IP67" s="191"/>
      <c r="IQ67" s="191"/>
      <c r="IR67" s="191"/>
      <c r="IS67" s="191"/>
      <c r="IT67" s="191"/>
    </row>
    <row r="68" ht="19.5" customHeight="1" spans="1:254" x14ac:dyDescent="0.25">
      <c r="A68" s="177" t="s">
        <v>707</v>
      </c>
      <c r="B68" s="113" t="s">
        <v>708</v>
      </c>
      <c r="C68" s="163"/>
      <c r="D68" s="158">
        <v>30</v>
      </c>
      <c r="E68" s="163">
        <f>C68</f>
        <v>0</v>
      </c>
      <c r="F68" s="160">
        <f>F$7*AG68</f>
        <v>0</v>
      </c>
      <c r="G68" s="160">
        <f>G$7*AH68</f>
        <v>0</v>
      </c>
      <c r="H68" s="160">
        <f>H$7*AI68</f>
        <v>0</v>
      </c>
      <c r="I68" s="160">
        <f>I$7*AJ68</f>
        <v>0</v>
      </c>
      <c r="J68" s="160">
        <f>J$7*AK68</f>
        <v>0</v>
      </c>
      <c r="K68" s="161">
        <v>0</v>
      </c>
      <c r="L68" s="162">
        <v>0</v>
      </c>
      <c r="M68" s="163"/>
      <c r="N68" s="163"/>
      <c r="O68" s="163"/>
      <c r="P68" s="163"/>
      <c r="Q68" s="163"/>
      <c r="R68" s="163"/>
      <c r="S68" s="123"/>
      <c r="T68" s="163">
        <f>SUM(E68:R68)</f>
        <v>0</v>
      </c>
      <c r="U68" s="163">
        <f>IF(T68&lt;=0,0,IF(T68*1%&lt;=262680*8*1%,T68*1%,262680*8*1%))</f>
        <v>0</v>
      </c>
      <c r="V68" s="163">
        <f>IF(T68&lt;=0,0,IF(T68*1%&lt;=262680*8*1%,T68*1%,262680*8*1%))</f>
        <v>0</v>
      </c>
      <c r="W68" s="163">
        <f>T68-U68-V68</f>
        <v>0</v>
      </c>
      <c r="X68" s="163"/>
      <c r="Y68" s="167"/>
      <c r="Z68" s="163">
        <f>MAX(3000,0+MIN(MAX(0,W68-350000),50000)*5%+MIN(MAX(0,W68-400000),100000)*10%+MIN(MAX(0,W68-500000),100000)*15%+MAX(0,W68-600000)*20%-X68)</f>
        <v>3000</v>
      </c>
      <c r="AA68" s="167"/>
      <c r="AB68" s="163">
        <f>Y68+U68+V68+Z68+AA68</f>
        <v>3000</v>
      </c>
      <c r="AC68" s="167">
        <f>ROUND(FLOOR(T68-AB68,0.01),-2)</f>
        <v>-3000</v>
      </c>
      <c r="AD68" s="177" t="s">
        <v>200</v>
      </c>
      <c r="AE68" s="169"/>
      <c r="AF68" s="178"/>
      <c r="AG68" s="170">
        <v>0</v>
      </c>
      <c r="AH68" s="170">
        <v>0</v>
      </c>
      <c r="AI68" s="170">
        <v>0</v>
      </c>
      <c r="AJ68" s="170">
        <v>0</v>
      </c>
      <c r="AK68" s="170">
        <v>0</v>
      </c>
      <c r="AL68" s="239" t="s">
        <v>709</v>
      </c>
      <c r="AM68" s="239" t="s">
        <v>710</v>
      </c>
      <c r="AN68" s="171" t="s">
        <v>711</v>
      </c>
      <c r="AO68" s="233" t="s">
        <v>712</v>
      </c>
      <c r="AP68" s="234" t="s">
        <v>713</v>
      </c>
      <c r="AQ68" s="252">
        <v>44256</v>
      </c>
      <c r="AR68" s="172" t="s">
        <v>714</v>
      </c>
      <c r="AS68" s="177">
        <v>59</v>
      </c>
      <c r="AT68" s="110"/>
      <c r="AU68" s="110"/>
      <c r="AV68" s="110"/>
      <c r="AW68" s="110"/>
      <c r="AX68" s="110"/>
      <c r="AY68" s="110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91"/>
      <c r="BQ68" s="191"/>
      <c r="BR68" s="191"/>
      <c r="BS68" s="191"/>
      <c r="BT68" s="191"/>
      <c r="BU68" s="191"/>
      <c r="BV68" s="191"/>
      <c r="BW68" s="191"/>
      <c r="BX68" s="191"/>
      <c r="BY68" s="191"/>
      <c r="BZ68" s="191"/>
      <c r="CA68" s="191"/>
      <c r="CB68" s="191"/>
      <c r="CC68" s="191"/>
      <c r="CD68" s="191"/>
      <c r="CE68" s="191"/>
      <c r="CF68" s="191"/>
      <c r="CG68" s="191"/>
      <c r="CH68" s="191"/>
      <c r="CI68" s="191"/>
      <c r="CJ68" s="191"/>
      <c r="CK68" s="191"/>
      <c r="CL68" s="191"/>
      <c r="CM68" s="191"/>
      <c r="CN68" s="191"/>
      <c r="CO68" s="191"/>
      <c r="CP68" s="191"/>
      <c r="CQ68" s="191"/>
      <c r="CR68" s="191"/>
      <c r="CS68" s="191"/>
      <c r="CT68" s="191"/>
      <c r="CU68" s="191"/>
      <c r="CV68" s="191"/>
      <c r="CW68" s="191"/>
      <c r="CX68" s="191"/>
      <c r="CY68" s="191"/>
      <c r="CZ68" s="191"/>
      <c r="DA68" s="191"/>
      <c r="DB68" s="191"/>
      <c r="DC68" s="191"/>
      <c r="DD68" s="191"/>
      <c r="DE68" s="191"/>
      <c r="DF68" s="191"/>
      <c r="DG68" s="191"/>
      <c r="DH68" s="191"/>
      <c r="DI68" s="191"/>
      <c r="DJ68" s="191"/>
      <c r="DK68" s="191"/>
      <c r="DL68" s="191"/>
      <c r="DM68" s="191"/>
      <c r="DN68" s="191"/>
      <c r="DO68" s="191"/>
      <c r="DP68" s="191"/>
      <c r="DQ68" s="191"/>
      <c r="DR68" s="191"/>
      <c r="DS68" s="191"/>
      <c r="DT68" s="191"/>
      <c r="DU68" s="191"/>
      <c r="DV68" s="191"/>
      <c r="DW68" s="191"/>
      <c r="DX68" s="191"/>
      <c r="DY68" s="191"/>
      <c r="DZ68" s="191"/>
      <c r="EA68" s="191"/>
      <c r="EB68" s="191"/>
      <c r="EC68" s="191"/>
      <c r="ED68" s="191"/>
      <c r="EE68" s="191"/>
      <c r="EF68" s="191"/>
      <c r="EG68" s="191"/>
      <c r="EH68" s="191"/>
      <c r="EI68" s="191"/>
      <c r="EJ68" s="191"/>
      <c r="EK68" s="191"/>
      <c r="EL68" s="191"/>
      <c r="EM68" s="191"/>
      <c r="EN68" s="191"/>
      <c r="EO68" s="191"/>
      <c r="EP68" s="191"/>
      <c r="EQ68" s="191"/>
      <c r="ER68" s="191"/>
      <c r="ES68" s="191"/>
      <c r="ET68" s="191"/>
      <c r="EU68" s="191"/>
      <c r="EV68" s="191"/>
      <c r="EW68" s="191"/>
      <c r="EX68" s="191"/>
      <c r="EY68" s="191"/>
      <c r="EZ68" s="191"/>
      <c r="FA68" s="191"/>
      <c r="FB68" s="191"/>
      <c r="FC68" s="191"/>
      <c r="FD68" s="191"/>
      <c r="FE68" s="191"/>
      <c r="FF68" s="191"/>
      <c r="FG68" s="191"/>
      <c r="FH68" s="191"/>
      <c r="FI68" s="191"/>
      <c r="FJ68" s="191"/>
      <c r="FK68" s="191"/>
      <c r="FL68" s="191"/>
      <c r="FM68" s="191"/>
      <c r="FN68" s="191"/>
      <c r="FO68" s="191"/>
      <c r="FP68" s="191"/>
      <c r="FQ68" s="191"/>
      <c r="FR68" s="191"/>
      <c r="FS68" s="191"/>
      <c r="FT68" s="191"/>
      <c r="FU68" s="191"/>
      <c r="FV68" s="191"/>
      <c r="FW68" s="191"/>
      <c r="FX68" s="191"/>
      <c r="FY68" s="191"/>
      <c r="FZ68" s="191"/>
      <c r="GA68" s="191"/>
      <c r="GB68" s="191"/>
      <c r="GC68" s="191"/>
      <c r="GD68" s="191"/>
      <c r="GE68" s="191"/>
      <c r="GF68" s="191"/>
      <c r="GG68" s="191"/>
      <c r="GH68" s="191"/>
      <c r="GI68" s="191"/>
      <c r="GJ68" s="191"/>
      <c r="GK68" s="191"/>
      <c r="GL68" s="191"/>
      <c r="GM68" s="191"/>
      <c r="GN68" s="191"/>
      <c r="GO68" s="191"/>
      <c r="GP68" s="191"/>
      <c r="GQ68" s="191"/>
      <c r="GR68" s="191"/>
      <c r="GS68" s="191"/>
      <c r="GT68" s="191"/>
      <c r="GU68" s="191"/>
      <c r="GV68" s="191"/>
      <c r="GW68" s="191"/>
      <c r="GX68" s="191"/>
      <c r="GY68" s="191"/>
      <c r="GZ68" s="191"/>
      <c r="HA68" s="191"/>
      <c r="HB68" s="191"/>
      <c r="HC68" s="191"/>
      <c r="HD68" s="191"/>
      <c r="HE68" s="191"/>
      <c r="HF68" s="191"/>
      <c r="HG68" s="191"/>
      <c r="HH68" s="191"/>
      <c r="HI68" s="191"/>
      <c r="HJ68" s="191"/>
      <c r="HK68" s="191"/>
      <c r="HL68" s="191"/>
      <c r="HM68" s="191"/>
      <c r="HN68" s="191"/>
      <c r="HO68" s="191"/>
      <c r="HP68" s="191"/>
      <c r="HQ68" s="191"/>
      <c r="HR68" s="191"/>
      <c r="HS68" s="191"/>
      <c r="HT68" s="191"/>
      <c r="HU68" s="191"/>
      <c r="HV68" s="191"/>
      <c r="HW68" s="191"/>
      <c r="HX68" s="191"/>
      <c r="HY68" s="191"/>
      <c r="HZ68" s="191"/>
      <c r="IA68" s="191"/>
      <c r="IB68" s="191"/>
      <c r="IC68" s="191"/>
      <c r="ID68" s="191"/>
      <c r="IE68" s="191"/>
      <c r="IF68" s="191"/>
      <c r="IG68" s="191"/>
      <c r="IH68" s="191"/>
      <c r="II68" s="191"/>
      <c r="IJ68" s="191"/>
      <c r="IK68" s="191"/>
      <c r="IL68" s="191"/>
      <c r="IM68" s="191"/>
      <c r="IN68" s="191"/>
      <c r="IO68" s="191"/>
      <c r="IP68" s="191"/>
      <c r="IQ68" s="191"/>
      <c r="IR68" s="191"/>
      <c r="IS68" s="191"/>
      <c r="IT68" s="191"/>
    </row>
    <row r="69" ht="19.25" customHeight="1" spans="1:254" x14ac:dyDescent="0.25">
      <c r="A69" s="177" t="s">
        <v>715</v>
      </c>
      <c r="B69" s="113" t="s">
        <v>716</v>
      </c>
      <c r="C69" s="163"/>
      <c r="D69" s="158">
        <v>30</v>
      </c>
      <c r="E69" s="163">
        <f>C69</f>
        <v>0</v>
      </c>
      <c r="F69" s="160">
        <f>F$7*AG69</f>
        <v>0</v>
      </c>
      <c r="G69" s="160">
        <f>G$7*AH69</f>
        <v>0</v>
      </c>
      <c r="H69" s="160">
        <f>H$7*AI69</f>
        <v>0</v>
      </c>
      <c r="I69" s="160">
        <f>I$7*AJ69</f>
        <v>0</v>
      </c>
      <c r="J69" s="160">
        <f>J$7*AK69</f>
        <v>0</v>
      </c>
      <c r="K69" s="161">
        <v>0</v>
      </c>
      <c r="L69" s="162">
        <v>0</v>
      </c>
      <c r="M69" s="163"/>
      <c r="N69" s="163"/>
      <c r="O69" s="163"/>
      <c r="P69" s="163"/>
      <c r="Q69" s="163"/>
      <c r="R69" s="163"/>
      <c r="S69" s="165">
        <v>1</v>
      </c>
      <c r="T69" s="163">
        <f>SUM(E69:R69)</f>
        <v>0</v>
      </c>
      <c r="U69" s="163">
        <f>IF(T69&lt;=0,0,IF(T69*1%&lt;=262680*8*1%,T69*1%,262680*8*1%))</f>
        <v>0</v>
      </c>
      <c r="V69" s="163">
        <f>IF(T69&lt;=0,0,IF(T69*1%&lt;=262680*8*1%,T69*1%,262680*8*1%))</f>
        <v>0</v>
      </c>
      <c r="W69" s="163">
        <f>T69-U69-V69</f>
        <v>0</v>
      </c>
      <c r="X69" s="163"/>
      <c r="Y69" s="167"/>
      <c r="Z69" s="163">
        <f>MAX(3000,0+MIN(MAX(0,W69-350000),50000)*5%+MIN(MAX(0,W69-400000),100000)*10%+MIN(MAX(0,W69-500000),100000)*15%+MAX(0,W69-600000)*20%-X69)</f>
        <v>3000</v>
      </c>
      <c r="AA69" s="167"/>
      <c r="AB69" s="163">
        <f>Y69+U69+V69+Z69+AA69</f>
        <v>3000</v>
      </c>
      <c r="AC69" s="167">
        <f>ROUND(FLOOR(T69-AB69,0.01),-2)</f>
        <v>-3000</v>
      </c>
      <c r="AD69" s="177" t="s">
        <v>200</v>
      </c>
      <c r="AE69" s="169"/>
      <c r="AF69" s="178"/>
      <c r="AG69" s="170">
        <v>0</v>
      </c>
      <c r="AH69" s="170">
        <v>0</v>
      </c>
      <c r="AI69" s="170">
        <v>0</v>
      </c>
      <c r="AJ69" s="170">
        <v>0</v>
      </c>
      <c r="AK69" s="170">
        <v>0</v>
      </c>
      <c r="AL69" s="239" t="s">
        <v>717</v>
      </c>
      <c r="AM69" s="239" t="s">
        <v>718</v>
      </c>
      <c r="AN69" s="171" t="s">
        <v>719</v>
      </c>
      <c r="AO69" s="233" t="s">
        <v>720</v>
      </c>
      <c r="AP69" s="234" t="s">
        <v>721</v>
      </c>
      <c r="AQ69" s="252">
        <v>44256</v>
      </c>
      <c r="AR69" s="172" t="s">
        <v>722</v>
      </c>
      <c r="AS69" s="177">
        <v>60</v>
      </c>
      <c r="AT69" s="110"/>
      <c r="AU69" s="110"/>
      <c r="AV69" s="110"/>
      <c r="AW69" s="110"/>
      <c r="AX69" s="110"/>
      <c r="AY69" s="110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1"/>
      <c r="BZ69" s="191"/>
      <c r="CA69" s="191"/>
      <c r="CB69" s="191"/>
      <c r="CC69" s="191"/>
      <c r="CD69" s="191"/>
      <c r="CE69" s="191"/>
      <c r="CF69" s="191"/>
      <c r="CG69" s="191"/>
      <c r="CH69" s="191"/>
      <c r="CI69" s="191"/>
      <c r="CJ69" s="191"/>
      <c r="CK69" s="191"/>
      <c r="CL69" s="191"/>
      <c r="CM69" s="191"/>
      <c r="CN69" s="191"/>
      <c r="CO69" s="191"/>
      <c r="CP69" s="191"/>
      <c r="CQ69" s="191"/>
      <c r="CR69" s="191"/>
      <c r="CS69" s="191"/>
      <c r="CT69" s="191"/>
      <c r="CU69" s="191"/>
      <c r="CV69" s="191"/>
      <c r="CW69" s="191"/>
      <c r="CX69" s="191"/>
      <c r="CY69" s="191"/>
      <c r="CZ69" s="191"/>
      <c r="DA69" s="191"/>
      <c r="DB69" s="191"/>
      <c r="DC69" s="191"/>
      <c r="DD69" s="191"/>
      <c r="DE69" s="191"/>
      <c r="DF69" s="191"/>
      <c r="DG69" s="191"/>
      <c r="DH69" s="191"/>
      <c r="DI69" s="191"/>
      <c r="DJ69" s="191"/>
      <c r="DK69" s="191"/>
      <c r="DL69" s="191"/>
      <c r="DM69" s="191"/>
      <c r="DN69" s="191"/>
      <c r="DO69" s="191"/>
      <c r="DP69" s="191"/>
      <c r="DQ69" s="191"/>
      <c r="DR69" s="191"/>
      <c r="DS69" s="191"/>
      <c r="DT69" s="191"/>
      <c r="DU69" s="191"/>
      <c r="DV69" s="191"/>
      <c r="DW69" s="191"/>
      <c r="DX69" s="191"/>
      <c r="DY69" s="191"/>
      <c r="DZ69" s="191"/>
      <c r="EA69" s="191"/>
      <c r="EB69" s="191"/>
      <c r="EC69" s="191"/>
      <c r="ED69" s="191"/>
      <c r="EE69" s="191"/>
      <c r="EF69" s="191"/>
      <c r="EG69" s="191"/>
      <c r="EH69" s="191"/>
      <c r="EI69" s="191"/>
      <c r="EJ69" s="191"/>
      <c r="EK69" s="191"/>
      <c r="EL69" s="191"/>
      <c r="EM69" s="191"/>
      <c r="EN69" s="191"/>
      <c r="EO69" s="191"/>
      <c r="EP69" s="191"/>
      <c r="EQ69" s="191"/>
      <c r="ER69" s="191"/>
      <c r="ES69" s="191"/>
      <c r="ET69" s="191"/>
      <c r="EU69" s="191"/>
      <c r="EV69" s="191"/>
      <c r="EW69" s="191"/>
      <c r="EX69" s="191"/>
      <c r="EY69" s="191"/>
      <c r="EZ69" s="191"/>
      <c r="FA69" s="191"/>
      <c r="FB69" s="191"/>
      <c r="FC69" s="191"/>
      <c r="FD69" s="191"/>
      <c r="FE69" s="191"/>
      <c r="FF69" s="191"/>
      <c r="FG69" s="191"/>
      <c r="FH69" s="191"/>
      <c r="FI69" s="191"/>
      <c r="FJ69" s="191"/>
      <c r="FK69" s="191"/>
      <c r="FL69" s="191"/>
      <c r="FM69" s="191"/>
      <c r="FN69" s="191"/>
      <c r="FO69" s="191"/>
      <c r="FP69" s="191"/>
      <c r="FQ69" s="191"/>
      <c r="FR69" s="191"/>
      <c r="FS69" s="191"/>
      <c r="FT69" s="191"/>
      <c r="FU69" s="191"/>
      <c r="FV69" s="191"/>
      <c r="FW69" s="191"/>
      <c r="FX69" s="191"/>
      <c r="FY69" s="191"/>
      <c r="FZ69" s="191"/>
      <c r="GA69" s="191"/>
      <c r="GB69" s="191"/>
      <c r="GC69" s="191"/>
      <c r="GD69" s="191"/>
      <c r="GE69" s="191"/>
      <c r="GF69" s="191"/>
      <c r="GG69" s="191"/>
      <c r="GH69" s="191"/>
      <c r="GI69" s="191"/>
      <c r="GJ69" s="191"/>
      <c r="GK69" s="191"/>
      <c r="GL69" s="191"/>
      <c r="GM69" s="191"/>
      <c r="GN69" s="191"/>
      <c r="GO69" s="191"/>
      <c r="GP69" s="191"/>
      <c r="GQ69" s="191"/>
      <c r="GR69" s="191"/>
      <c r="GS69" s="191"/>
      <c r="GT69" s="191"/>
      <c r="GU69" s="191"/>
      <c r="GV69" s="191"/>
      <c r="GW69" s="191"/>
      <c r="GX69" s="191"/>
      <c r="GY69" s="191"/>
      <c r="GZ69" s="191"/>
      <c r="HA69" s="191"/>
      <c r="HB69" s="191"/>
      <c r="HC69" s="191"/>
      <c r="HD69" s="191"/>
      <c r="HE69" s="191"/>
      <c r="HF69" s="191"/>
      <c r="HG69" s="191"/>
      <c r="HH69" s="191"/>
      <c r="HI69" s="191"/>
      <c r="HJ69" s="191"/>
      <c r="HK69" s="191"/>
      <c r="HL69" s="191"/>
      <c r="HM69" s="191"/>
      <c r="HN69" s="191"/>
      <c r="HO69" s="191"/>
      <c r="HP69" s="191"/>
      <c r="HQ69" s="191"/>
      <c r="HR69" s="191"/>
      <c r="HS69" s="191"/>
      <c r="HT69" s="191"/>
      <c r="HU69" s="191"/>
      <c r="HV69" s="191"/>
      <c r="HW69" s="191"/>
      <c r="HX69" s="191"/>
      <c r="HY69" s="191"/>
      <c r="HZ69" s="191"/>
      <c r="IA69" s="191"/>
      <c r="IB69" s="191"/>
      <c r="IC69" s="191"/>
      <c r="ID69" s="191"/>
      <c r="IE69" s="191"/>
      <c r="IF69" s="191"/>
      <c r="IG69" s="191"/>
      <c r="IH69" s="191"/>
      <c r="II69" s="191"/>
      <c r="IJ69" s="191"/>
      <c r="IK69" s="191"/>
      <c r="IL69" s="191"/>
      <c r="IM69" s="191"/>
      <c r="IN69" s="191"/>
      <c r="IO69" s="191"/>
      <c r="IP69" s="191"/>
      <c r="IQ69" s="191"/>
      <c r="IR69" s="191"/>
      <c r="IS69" s="191"/>
      <c r="IT69" s="191"/>
    </row>
    <row r="70" ht="19.5" customHeight="1" spans="1:254" x14ac:dyDescent="0.25">
      <c r="A70" s="156" t="s">
        <v>723</v>
      </c>
      <c r="B70" s="113" t="s">
        <v>724</v>
      </c>
      <c r="C70" s="257"/>
      <c r="D70" s="158">
        <v>30</v>
      </c>
      <c r="E70" s="163">
        <f>C70</f>
        <v>0</v>
      </c>
      <c r="F70" s="160">
        <f>F$2*AG70</f>
        <v>0</v>
      </c>
      <c r="G70" s="160">
        <f>G$2*AH70</f>
        <v>0</v>
      </c>
      <c r="H70" s="160">
        <f>H$2*AI70</f>
        <v>0</v>
      </c>
      <c r="I70" s="160">
        <f>I$2*AJ70</f>
        <v>0</v>
      </c>
      <c r="J70" s="160">
        <f>J$2*AK70</f>
        <v>0</v>
      </c>
      <c r="K70" s="161">
        <v>0</v>
      </c>
      <c r="L70" s="162">
        <v>0</v>
      </c>
      <c r="M70" s="163"/>
      <c r="N70" s="235"/>
      <c r="O70" s="163"/>
      <c r="P70" s="163"/>
      <c r="Q70" s="163"/>
      <c r="R70" s="163"/>
      <c r="S70" s="165">
        <v>2</v>
      </c>
      <c r="T70" s="163">
        <f>SUM(E70:R70)</f>
        <v>0</v>
      </c>
      <c r="U70" s="163">
        <f>IF(T70&lt;=0,0,IF(T70*1%&lt;=262680*8*1%,T70*1%,262680*8*1%))</f>
        <v>0</v>
      </c>
      <c r="V70" s="163">
        <f>IF(T70&lt;=0,0,IF(T70*1%&lt;=262680*8*1%,T70*1%,262680*8*1%))</f>
        <v>0</v>
      </c>
      <c r="W70" s="163">
        <f>T70-U70-V70</f>
        <v>0</v>
      </c>
      <c r="X70" s="163"/>
      <c r="Y70" s="167"/>
      <c r="Z70" s="163">
        <f>MAX(3000,0+MIN(MAX(0,W70-350000),50000)*5%+MIN(MAX(0,W70-400000),100000)*10%+MIN(MAX(0,W70-500000),100000)*15%+MAX(0,W70-600000)*20%-X70)</f>
        <v>3000</v>
      </c>
      <c r="AA70" s="167"/>
      <c r="AB70" s="163">
        <f>Y70+U70+V70+Z70+AA70</f>
        <v>3000</v>
      </c>
      <c r="AC70" s="167">
        <f>ROUND(FLOOR(T70-AB70,0.01),-2)</f>
        <v>-3000</v>
      </c>
      <c r="AD70" s="177" t="s">
        <v>200</v>
      </c>
      <c r="AE70" s="169"/>
      <c r="AF70" s="178"/>
      <c r="AG70" s="170">
        <v>0</v>
      </c>
      <c r="AH70" s="170">
        <v>0</v>
      </c>
      <c r="AI70" s="170">
        <v>0</v>
      </c>
      <c r="AJ70" s="170">
        <v>0</v>
      </c>
      <c r="AK70" s="170">
        <v>0</v>
      </c>
      <c r="AL70" s="239" t="s">
        <v>725</v>
      </c>
      <c r="AM70" s="239" t="s">
        <v>726</v>
      </c>
      <c r="AN70" s="171" t="s">
        <v>727</v>
      </c>
      <c r="AO70" s="233" t="s">
        <v>728</v>
      </c>
      <c r="AP70" s="234" t="s">
        <v>729</v>
      </c>
      <c r="AQ70" s="252">
        <v>44256</v>
      </c>
      <c r="AR70" s="172" t="s">
        <v>730</v>
      </c>
      <c r="AS70" s="177">
        <v>61</v>
      </c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110"/>
      <c r="BP70" s="110"/>
      <c r="BQ70" s="110"/>
      <c r="BR70" s="110"/>
      <c r="BS70" s="110"/>
      <c r="BT70" s="110"/>
      <c r="BU70" s="110"/>
      <c r="BV70" s="110"/>
      <c r="BW70" s="110"/>
      <c r="BX70" s="110"/>
      <c r="BY70" s="110"/>
      <c r="BZ70" s="110"/>
      <c r="CA70" s="110"/>
      <c r="CB70" s="110"/>
      <c r="CC70" s="110"/>
      <c r="CD70" s="110"/>
      <c r="CE70" s="110"/>
      <c r="CF70" s="110"/>
      <c r="CG70" s="110"/>
      <c r="CH70" s="110"/>
      <c r="CI70" s="110"/>
      <c r="CJ70" s="110"/>
      <c r="CK70" s="110"/>
      <c r="CL70" s="110"/>
      <c r="CM70" s="110"/>
      <c r="CN70" s="110"/>
      <c r="CO70" s="110"/>
      <c r="CP70" s="110"/>
      <c r="CQ70" s="110"/>
      <c r="CR70" s="110"/>
      <c r="CS70" s="110"/>
      <c r="CT70" s="110"/>
      <c r="CU70" s="110"/>
      <c r="CV70" s="110"/>
      <c r="CW70" s="110"/>
      <c r="CX70" s="110"/>
      <c r="CY70" s="110"/>
      <c r="CZ70" s="110"/>
      <c r="DA70" s="110"/>
      <c r="DB70" s="110"/>
      <c r="DC70" s="110"/>
      <c r="DD70" s="110"/>
      <c r="DE70" s="110"/>
      <c r="DF70" s="110"/>
      <c r="DG70" s="110"/>
      <c r="DH70" s="110"/>
      <c r="DI70" s="110"/>
      <c r="DJ70" s="110"/>
      <c r="DK70" s="110"/>
      <c r="DL70" s="110"/>
      <c r="DM70" s="110"/>
      <c r="DN70" s="110"/>
      <c r="DO70" s="110"/>
      <c r="DP70" s="110"/>
      <c r="DQ70" s="110"/>
      <c r="DR70" s="110"/>
      <c r="DS70" s="110"/>
      <c r="DT70" s="110"/>
      <c r="DU70" s="110"/>
      <c r="DV70" s="110"/>
      <c r="DW70" s="110"/>
      <c r="DX70" s="110"/>
      <c r="DY70" s="110"/>
      <c r="DZ70" s="110"/>
      <c r="EA70" s="110"/>
      <c r="EB70" s="110"/>
      <c r="EC70" s="110"/>
      <c r="ED70" s="110"/>
      <c r="EE70" s="110"/>
      <c r="EF70" s="110"/>
      <c r="EG70" s="110"/>
      <c r="EH70" s="110"/>
      <c r="EI70" s="110"/>
      <c r="EJ70" s="110"/>
      <c r="EK70" s="110"/>
      <c r="EL70" s="110"/>
      <c r="EM70" s="110"/>
      <c r="EN70" s="110"/>
      <c r="EO70" s="110"/>
      <c r="EP70" s="110"/>
      <c r="EQ70" s="110"/>
      <c r="ER70" s="110"/>
      <c r="ES70" s="110"/>
      <c r="ET70" s="110"/>
      <c r="EU70" s="110"/>
      <c r="EV70" s="110"/>
      <c r="EW70" s="110"/>
      <c r="EX70" s="110"/>
      <c r="EY70" s="110"/>
      <c r="EZ70" s="110"/>
      <c r="FA70" s="110"/>
      <c r="FB70" s="110"/>
      <c r="FC70" s="110"/>
      <c r="FD70" s="110"/>
      <c r="FE70" s="110"/>
      <c r="FF70" s="110"/>
      <c r="FG70" s="110"/>
      <c r="FH70" s="110"/>
      <c r="FI70" s="110"/>
      <c r="FJ70" s="110"/>
      <c r="FK70" s="110"/>
      <c r="FL70" s="110"/>
      <c r="FM70" s="110"/>
      <c r="FN70" s="110"/>
      <c r="FO70" s="110"/>
      <c r="FP70" s="110"/>
      <c r="FQ70" s="110"/>
      <c r="FR70" s="110"/>
      <c r="FS70" s="110"/>
      <c r="FT70" s="110"/>
      <c r="FU70" s="110"/>
      <c r="FV70" s="110"/>
      <c r="FW70" s="110"/>
      <c r="FX70" s="110"/>
      <c r="FY70" s="110"/>
      <c r="FZ70" s="110"/>
      <c r="GA70" s="110"/>
      <c r="GB70" s="110"/>
      <c r="GC70" s="110"/>
      <c r="GD70" s="110"/>
      <c r="GE70" s="110"/>
      <c r="GF70" s="110"/>
      <c r="GG70" s="110"/>
      <c r="GH70" s="110"/>
      <c r="GI70" s="110"/>
      <c r="GJ70" s="110"/>
      <c r="GK70" s="110"/>
      <c r="GL70" s="110"/>
      <c r="GM70" s="110"/>
      <c r="GN70" s="110"/>
      <c r="GO70" s="110"/>
      <c r="GP70" s="110"/>
      <c r="GQ70" s="110"/>
      <c r="GR70" s="110"/>
      <c r="GS70" s="110"/>
      <c r="GT70" s="110"/>
      <c r="GU70" s="110"/>
      <c r="GV70" s="110"/>
      <c r="GW70" s="110"/>
      <c r="GX70" s="110"/>
      <c r="GY70" s="110"/>
      <c r="GZ70" s="110"/>
      <c r="HA70" s="110"/>
      <c r="HB70" s="110"/>
      <c r="HC70" s="110"/>
      <c r="HD70" s="110"/>
      <c r="HE70" s="110"/>
      <c r="HF70" s="110"/>
      <c r="HG70" s="110"/>
      <c r="HH70" s="110"/>
      <c r="HI70" s="110"/>
      <c r="HJ70" s="110"/>
      <c r="HK70" s="110"/>
      <c r="HL70" s="110"/>
      <c r="HM70" s="110"/>
      <c r="HN70" s="110"/>
      <c r="HO70" s="110"/>
      <c r="HP70" s="110"/>
      <c r="HQ70" s="110"/>
      <c r="HR70" s="110"/>
      <c r="HS70" s="110"/>
      <c r="HT70" s="110"/>
      <c r="HU70" s="110"/>
      <c r="HV70" s="110"/>
      <c r="HW70" s="110"/>
      <c r="HX70" s="110"/>
      <c r="HY70" s="110"/>
      <c r="HZ70" s="110"/>
      <c r="IA70" s="110"/>
      <c r="IB70" s="110"/>
      <c r="IC70" s="110"/>
      <c r="ID70" s="110"/>
      <c r="IE70" s="110"/>
      <c r="IF70" s="110"/>
      <c r="IG70" s="110"/>
      <c r="IH70" s="110"/>
      <c r="II70" s="110"/>
      <c r="IJ70" s="110"/>
      <c r="IK70" s="110"/>
      <c r="IL70" s="110"/>
      <c r="IM70" s="110"/>
      <c r="IN70" s="110"/>
      <c r="IO70" s="110"/>
      <c r="IP70" s="110"/>
      <c r="IQ70" s="110"/>
      <c r="IR70" s="110"/>
      <c r="IS70" s="110"/>
      <c r="IT70" s="190"/>
    </row>
    <row r="71" ht="19.5" customHeight="1" spans="1:254" x14ac:dyDescent="0.25">
      <c r="A71" s="177" t="s">
        <v>731</v>
      </c>
      <c r="B71" s="113" t="s">
        <v>732</v>
      </c>
      <c r="C71" s="163"/>
      <c r="D71" s="158">
        <v>30</v>
      </c>
      <c r="E71" s="163">
        <f>C71</f>
        <v>0</v>
      </c>
      <c r="F71" s="160">
        <f>F$7*AG71</f>
        <v>0</v>
      </c>
      <c r="G71" s="160">
        <f>G$7*AH71</f>
        <v>0</v>
      </c>
      <c r="H71" s="160">
        <f>H$7*AI71</f>
        <v>0</v>
      </c>
      <c r="I71" s="160">
        <f>I$7*AJ71</f>
        <v>0</v>
      </c>
      <c r="J71" s="160">
        <f>J$7*AK71</f>
        <v>0</v>
      </c>
      <c r="K71" s="161">
        <v>0</v>
      </c>
      <c r="L71" s="162">
        <v>0</v>
      </c>
      <c r="M71" s="163"/>
      <c r="N71" s="163"/>
      <c r="O71" s="163"/>
      <c r="P71" s="163"/>
      <c r="Q71" s="163"/>
      <c r="R71" s="163"/>
      <c r="S71" s="123"/>
      <c r="T71" s="163">
        <f>SUM(E71:R71)</f>
        <v>0</v>
      </c>
      <c r="U71" s="163">
        <f>IF(T71&lt;=0,0,IF(T71*1%&lt;=262680*8*1%,T71*1%,262680*8*1%))</f>
        <v>0</v>
      </c>
      <c r="V71" s="163">
        <f>IF(T71&lt;=0,0,IF(T71*1%&lt;=262680*8*1%,T71*1%,262680*8*1%))</f>
        <v>0</v>
      </c>
      <c r="W71" s="163">
        <f>T71-U71-V71</f>
        <v>0</v>
      </c>
      <c r="X71" s="163"/>
      <c r="Y71" s="167"/>
      <c r="Z71" s="163">
        <f>MAX(3000,0+MIN(MAX(0,W71-350000),50000)*5%+MIN(MAX(0,W71-400000),100000)*10%+MIN(MAX(0,W71-500000),100000)*15%+MAX(0,W71-600000)*20%-X71)</f>
        <v>3000</v>
      </c>
      <c r="AA71" s="167"/>
      <c r="AB71" s="163">
        <f>Y71+U71+V71+Z71+AA71</f>
        <v>3000</v>
      </c>
      <c r="AC71" s="167">
        <f>ROUND(FLOOR(T71-AB71,0.01),-2)</f>
        <v>-3000</v>
      </c>
      <c r="AD71" s="177" t="s">
        <v>200</v>
      </c>
      <c r="AE71" s="169"/>
      <c r="AF71" s="178"/>
      <c r="AG71" s="170">
        <v>0</v>
      </c>
      <c r="AH71" s="170">
        <v>0</v>
      </c>
      <c r="AI71" s="170">
        <v>0</v>
      </c>
      <c r="AJ71" s="170">
        <v>0</v>
      </c>
      <c r="AK71" s="170">
        <v>0</v>
      </c>
      <c r="AL71" s="239" t="s">
        <v>733</v>
      </c>
      <c r="AM71" s="239" t="s">
        <v>734</v>
      </c>
      <c r="AN71" s="171" t="s">
        <v>735</v>
      </c>
      <c r="AO71" s="233" t="s">
        <v>736</v>
      </c>
      <c r="AP71" s="234" t="s">
        <v>737</v>
      </c>
      <c r="AQ71" s="252">
        <v>44256</v>
      </c>
      <c r="AR71" s="172" t="s">
        <v>738</v>
      </c>
      <c r="AS71" s="177">
        <v>62</v>
      </c>
      <c r="AT71" s="110"/>
      <c r="AU71" s="110"/>
      <c r="AV71" s="110"/>
      <c r="AW71" s="110"/>
      <c r="AX71" s="110"/>
      <c r="AY71" s="110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91"/>
      <c r="BQ71" s="191"/>
      <c r="BR71" s="191"/>
      <c r="BS71" s="191"/>
      <c r="BT71" s="191"/>
      <c r="BU71" s="191"/>
      <c r="BV71" s="191"/>
      <c r="BW71" s="191"/>
      <c r="BX71" s="191"/>
      <c r="BY71" s="191"/>
      <c r="BZ71" s="191"/>
      <c r="CA71" s="191"/>
      <c r="CB71" s="191"/>
      <c r="CC71" s="191"/>
      <c r="CD71" s="191"/>
      <c r="CE71" s="191"/>
      <c r="CF71" s="191"/>
      <c r="CG71" s="191"/>
      <c r="CH71" s="191"/>
      <c r="CI71" s="191"/>
      <c r="CJ71" s="191"/>
      <c r="CK71" s="191"/>
      <c r="CL71" s="191"/>
      <c r="CM71" s="191"/>
      <c r="CN71" s="191"/>
      <c r="CO71" s="191"/>
      <c r="CP71" s="191"/>
      <c r="CQ71" s="191"/>
      <c r="CR71" s="191"/>
      <c r="CS71" s="191"/>
      <c r="CT71" s="191"/>
      <c r="CU71" s="191"/>
      <c r="CV71" s="191"/>
      <c r="CW71" s="191"/>
      <c r="CX71" s="191"/>
      <c r="CY71" s="191"/>
      <c r="CZ71" s="191"/>
      <c r="DA71" s="191"/>
      <c r="DB71" s="191"/>
      <c r="DC71" s="191"/>
      <c r="DD71" s="191"/>
      <c r="DE71" s="191"/>
      <c r="DF71" s="191"/>
      <c r="DG71" s="191"/>
      <c r="DH71" s="191"/>
      <c r="DI71" s="191"/>
      <c r="DJ71" s="191"/>
      <c r="DK71" s="191"/>
      <c r="DL71" s="191"/>
      <c r="DM71" s="191"/>
      <c r="DN71" s="191"/>
      <c r="DO71" s="191"/>
      <c r="DP71" s="191"/>
      <c r="DQ71" s="191"/>
      <c r="DR71" s="191"/>
      <c r="DS71" s="191"/>
      <c r="DT71" s="191"/>
      <c r="DU71" s="191"/>
      <c r="DV71" s="191"/>
      <c r="DW71" s="191"/>
      <c r="DX71" s="191"/>
      <c r="DY71" s="191"/>
      <c r="DZ71" s="191"/>
      <c r="EA71" s="191"/>
      <c r="EB71" s="191"/>
      <c r="EC71" s="191"/>
      <c r="ED71" s="191"/>
      <c r="EE71" s="191"/>
      <c r="EF71" s="191"/>
      <c r="EG71" s="191"/>
      <c r="EH71" s="191"/>
      <c r="EI71" s="191"/>
      <c r="EJ71" s="191"/>
      <c r="EK71" s="191"/>
      <c r="EL71" s="191"/>
      <c r="EM71" s="191"/>
      <c r="EN71" s="191"/>
      <c r="EO71" s="191"/>
      <c r="EP71" s="191"/>
      <c r="EQ71" s="191"/>
      <c r="ER71" s="191"/>
      <c r="ES71" s="191"/>
      <c r="ET71" s="191"/>
      <c r="EU71" s="191"/>
      <c r="EV71" s="191"/>
      <c r="EW71" s="191"/>
      <c r="EX71" s="191"/>
      <c r="EY71" s="191"/>
      <c r="EZ71" s="191"/>
      <c r="FA71" s="191"/>
      <c r="FB71" s="191"/>
      <c r="FC71" s="191"/>
      <c r="FD71" s="191"/>
      <c r="FE71" s="191"/>
      <c r="FF71" s="191"/>
      <c r="FG71" s="191"/>
      <c r="FH71" s="191"/>
      <c r="FI71" s="191"/>
      <c r="FJ71" s="191"/>
      <c r="FK71" s="191"/>
      <c r="FL71" s="191"/>
      <c r="FM71" s="191"/>
      <c r="FN71" s="191"/>
      <c r="FO71" s="191"/>
      <c r="FP71" s="191"/>
      <c r="FQ71" s="191"/>
      <c r="FR71" s="191"/>
      <c r="FS71" s="191"/>
      <c r="FT71" s="191"/>
      <c r="FU71" s="191"/>
      <c r="FV71" s="191"/>
      <c r="FW71" s="191"/>
      <c r="FX71" s="191"/>
      <c r="FY71" s="191"/>
      <c r="FZ71" s="191"/>
      <c r="GA71" s="191"/>
      <c r="GB71" s="191"/>
      <c r="GC71" s="191"/>
      <c r="GD71" s="191"/>
      <c r="GE71" s="191"/>
      <c r="GF71" s="191"/>
      <c r="GG71" s="191"/>
      <c r="GH71" s="191"/>
      <c r="GI71" s="191"/>
      <c r="GJ71" s="191"/>
      <c r="GK71" s="191"/>
      <c r="GL71" s="191"/>
      <c r="GM71" s="191"/>
      <c r="GN71" s="191"/>
      <c r="GO71" s="191"/>
      <c r="GP71" s="191"/>
      <c r="GQ71" s="191"/>
      <c r="GR71" s="191"/>
      <c r="GS71" s="191"/>
      <c r="GT71" s="191"/>
      <c r="GU71" s="191"/>
      <c r="GV71" s="191"/>
      <c r="GW71" s="191"/>
      <c r="GX71" s="191"/>
      <c r="GY71" s="191"/>
      <c r="GZ71" s="191"/>
      <c r="HA71" s="191"/>
      <c r="HB71" s="191"/>
      <c r="HC71" s="191"/>
      <c r="HD71" s="191"/>
      <c r="HE71" s="191"/>
      <c r="HF71" s="191"/>
      <c r="HG71" s="191"/>
      <c r="HH71" s="191"/>
      <c r="HI71" s="191"/>
      <c r="HJ71" s="191"/>
      <c r="HK71" s="191"/>
      <c r="HL71" s="191"/>
      <c r="HM71" s="191"/>
      <c r="HN71" s="191"/>
      <c r="HO71" s="191"/>
      <c r="HP71" s="191"/>
      <c r="HQ71" s="191"/>
      <c r="HR71" s="191"/>
      <c r="HS71" s="191"/>
      <c r="HT71" s="191"/>
      <c r="HU71" s="191"/>
      <c r="HV71" s="191"/>
      <c r="HW71" s="191"/>
      <c r="HX71" s="191"/>
      <c r="HY71" s="191"/>
      <c r="HZ71" s="191"/>
      <c r="IA71" s="191"/>
      <c r="IB71" s="191"/>
      <c r="IC71" s="191"/>
      <c r="ID71" s="191"/>
      <c r="IE71" s="191"/>
      <c r="IF71" s="191"/>
      <c r="IG71" s="191"/>
      <c r="IH71" s="191"/>
      <c r="II71" s="191"/>
      <c r="IJ71" s="191"/>
      <c r="IK71" s="191"/>
      <c r="IL71" s="191"/>
      <c r="IM71" s="191"/>
      <c r="IN71" s="191"/>
      <c r="IO71" s="191"/>
      <c r="IP71" s="191"/>
      <c r="IQ71" s="191"/>
      <c r="IR71" s="191"/>
      <c r="IS71" s="191"/>
      <c r="IT71" s="191"/>
    </row>
    <row r="72" ht="19.5" customHeight="1" spans="1:254" x14ac:dyDescent="0.25">
      <c r="A72" s="177" t="s">
        <v>739</v>
      </c>
      <c r="B72" s="113" t="s">
        <v>740</v>
      </c>
      <c r="C72" s="163"/>
      <c r="D72" s="158">
        <v>30</v>
      </c>
      <c r="E72" s="163">
        <f>C72</f>
        <v>0</v>
      </c>
      <c r="F72" s="160">
        <f>F$7*AG72</f>
        <v>0</v>
      </c>
      <c r="G72" s="160">
        <f>G$7*AH72</f>
        <v>0</v>
      </c>
      <c r="H72" s="160">
        <f>H$7*AI72</f>
        <v>0</v>
      </c>
      <c r="I72" s="160">
        <f>I$7*AJ72</f>
        <v>0</v>
      </c>
      <c r="J72" s="160">
        <f>J$7*AK72</f>
        <v>0</v>
      </c>
      <c r="K72" s="161">
        <v>0</v>
      </c>
      <c r="L72" s="162">
        <v>0</v>
      </c>
      <c r="M72" s="163"/>
      <c r="N72" s="163"/>
      <c r="O72" s="163"/>
      <c r="P72" s="163"/>
      <c r="Q72" s="163"/>
      <c r="R72" s="163"/>
      <c r="S72" s="123"/>
      <c r="T72" s="163">
        <f>SUM(E72:R72)</f>
        <v>0</v>
      </c>
      <c r="U72" s="163">
        <f>IF(T72&lt;=0,0,IF(T72*1%&lt;=262680*8*1%,T72*1%,262680*8*1%))</f>
        <v>0</v>
      </c>
      <c r="V72" s="163">
        <f>IF(T72&lt;=0,0,IF(T72*1%&lt;=262680*8*1%,T72*1%,262680*8*1%))</f>
        <v>0</v>
      </c>
      <c r="W72" s="163">
        <f>T72-U72-V72</f>
        <v>0</v>
      </c>
      <c r="X72" s="163"/>
      <c r="Y72" s="167"/>
      <c r="Z72" s="163">
        <f>MAX(3000,0+MIN(MAX(0,W72-350000),50000)*5%+MIN(MAX(0,W72-400000),100000)*10%+MIN(MAX(0,W72-500000),100000)*15%+MAX(0,W72-600000)*20%-X72)</f>
        <v>3000</v>
      </c>
      <c r="AA72" s="167"/>
      <c r="AB72" s="163">
        <f>Y72+U72+V72+Z72+AA72</f>
        <v>3000</v>
      </c>
      <c r="AC72" s="167">
        <f>ROUND(FLOOR(T72-AB72,0.01),-2)</f>
        <v>-3000</v>
      </c>
      <c r="AD72" s="177" t="s">
        <v>200</v>
      </c>
      <c r="AE72" s="169"/>
      <c r="AF72" s="178"/>
      <c r="AG72" s="170">
        <v>0</v>
      </c>
      <c r="AH72" s="170">
        <v>0</v>
      </c>
      <c r="AI72" s="170">
        <v>0</v>
      </c>
      <c r="AJ72" s="170">
        <v>0</v>
      </c>
      <c r="AK72" s="170">
        <v>0</v>
      </c>
      <c r="AL72" s="239" t="s">
        <v>741</v>
      </c>
      <c r="AM72" s="239" t="s">
        <v>742</v>
      </c>
      <c r="AN72" s="171" t="s">
        <v>743</v>
      </c>
      <c r="AO72" s="233" t="s">
        <v>744</v>
      </c>
      <c r="AP72" s="234" t="s">
        <v>745</v>
      </c>
      <c r="AQ72" s="252">
        <v>44256</v>
      </c>
      <c r="AR72" s="172" t="s">
        <v>746</v>
      </c>
      <c r="AS72" s="177">
        <v>63</v>
      </c>
      <c r="AT72" s="110"/>
      <c r="AU72" s="110"/>
      <c r="AV72" s="110"/>
      <c r="AW72" s="110"/>
      <c r="AX72" s="110"/>
      <c r="AY72" s="110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191"/>
      <c r="CE72" s="191"/>
      <c r="CF72" s="191"/>
      <c r="CG72" s="191"/>
      <c r="CH72" s="191"/>
      <c r="CI72" s="191"/>
      <c r="CJ72" s="191"/>
      <c r="CK72" s="191"/>
      <c r="CL72" s="191"/>
      <c r="CM72" s="191"/>
      <c r="CN72" s="191"/>
      <c r="CO72" s="191"/>
      <c r="CP72" s="191"/>
      <c r="CQ72" s="191"/>
      <c r="CR72" s="191"/>
      <c r="CS72" s="191"/>
      <c r="CT72" s="191"/>
      <c r="CU72" s="191"/>
      <c r="CV72" s="191"/>
      <c r="CW72" s="191"/>
      <c r="CX72" s="191"/>
      <c r="CY72" s="191"/>
      <c r="CZ72" s="191"/>
      <c r="DA72" s="191"/>
      <c r="DB72" s="191"/>
      <c r="DC72" s="191"/>
      <c r="DD72" s="191"/>
      <c r="DE72" s="191"/>
      <c r="DF72" s="191"/>
      <c r="DG72" s="191"/>
      <c r="DH72" s="191"/>
      <c r="DI72" s="191"/>
      <c r="DJ72" s="191"/>
      <c r="DK72" s="191"/>
      <c r="DL72" s="191"/>
      <c r="DM72" s="191"/>
      <c r="DN72" s="191"/>
      <c r="DO72" s="191"/>
      <c r="DP72" s="191"/>
      <c r="DQ72" s="191"/>
      <c r="DR72" s="191"/>
      <c r="DS72" s="191"/>
      <c r="DT72" s="191"/>
      <c r="DU72" s="191"/>
      <c r="DV72" s="191"/>
      <c r="DW72" s="191"/>
      <c r="DX72" s="191"/>
      <c r="DY72" s="191"/>
      <c r="DZ72" s="191"/>
      <c r="EA72" s="191"/>
      <c r="EB72" s="191"/>
      <c r="EC72" s="191"/>
      <c r="ED72" s="191"/>
      <c r="EE72" s="191"/>
      <c r="EF72" s="191"/>
      <c r="EG72" s="191"/>
      <c r="EH72" s="191"/>
      <c r="EI72" s="191"/>
      <c r="EJ72" s="191"/>
      <c r="EK72" s="191"/>
      <c r="EL72" s="191"/>
      <c r="EM72" s="191"/>
      <c r="EN72" s="191"/>
      <c r="EO72" s="191"/>
      <c r="EP72" s="191"/>
      <c r="EQ72" s="191"/>
      <c r="ER72" s="191"/>
      <c r="ES72" s="191"/>
      <c r="ET72" s="191"/>
      <c r="EU72" s="191"/>
      <c r="EV72" s="191"/>
      <c r="EW72" s="191"/>
      <c r="EX72" s="191"/>
      <c r="EY72" s="191"/>
      <c r="EZ72" s="191"/>
      <c r="FA72" s="191"/>
      <c r="FB72" s="191"/>
      <c r="FC72" s="191"/>
      <c r="FD72" s="191"/>
      <c r="FE72" s="191"/>
      <c r="FF72" s="191"/>
      <c r="FG72" s="191"/>
      <c r="FH72" s="191"/>
      <c r="FI72" s="191"/>
      <c r="FJ72" s="191"/>
      <c r="FK72" s="191"/>
      <c r="FL72" s="191"/>
      <c r="FM72" s="191"/>
      <c r="FN72" s="191"/>
      <c r="FO72" s="191"/>
      <c r="FP72" s="191"/>
      <c r="FQ72" s="191"/>
      <c r="FR72" s="191"/>
      <c r="FS72" s="191"/>
      <c r="FT72" s="191"/>
      <c r="FU72" s="191"/>
      <c r="FV72" s="191"/>
      <c r="FW72" s="191"/>
      <c r="FX72" s="191"/>
      <c r="FY72" s="191"/>
      <c r="FZ72" s="191"/>
      <c r="GA72" s="191"/>
      <c r="GB72" s="191"/>
      <c r="GC72" s="191"/>
      <c r="GD72" s="191"/>
      <c r="GE72" s="191"/>
      <c r="GF72" s="191"/>
      <c r="GG72" s="191"/>
      <c r="GH72" s="191"/>
      <c r="GI72" s="191"/>
      <c r="GJ72" s="191"/>
      <c r="GK72" s="191"/>
      <c r="GL72" s="191"/>
      <c r="GM72" s="191"/>
      <c r="GN72" s="191"/>
      <c r="GO72" s="191"/>
      <c r="GP72" s="191"/>
      <c r="GQ72" s="191"/>
      <c r="GR72" s="191"/>
      <c r="GS72" s="191"/>
      <c r="GT72" s="191"/>
      <c r="GU72" s="191"/>
      <c r="GV72" s="191"/>
      <c r="GW72" s="191"/>
      <c r="GX72" s="191"/>
      <c r="GY72" s="191"/>
      <c r="GZ72" s="191"/>
      <c r="HA72" s="191"/>
      <c r="HB72" s="191"/>
      <c r="HC72" s="191"/>
      <c r="HD72" s="191"/>
      <c r="HE72" s="191"/>
      <c r="HF72" s="191"/>
      <c r="HG72" s="191"/>
      <c r="HH72" s="191"/>
      <c r="HI72" s="191"/>
      <c r="HJ72" s="191"/>
      <c r="HK72" s="191"/>
      <c r="HL72" s="191"/>
      <c r="HM72" s="191"/>
      <c r="HN72" s="191"/>
      <c r="HO72" s="191"/>
      <c r="HP72" s="191"/>
      <c r="HQ72" s="191"/>
      <c r="HR72" s="191"/>
      <c r="HS72" s="191"/>
      <c r="HT72" s="191"/>
      <c r="HU72" s="191"/>
      <c r="HV72" s="191"/>
      <c r="HW72" s="191"/>
      <c r="HX72" s="191"/>
      <c r="HY72" s="191"/>
      <c r="HZ72" s="191"/>
      <c r="IA72" s="191"/>
      <c r="IB72" s="191"/>
      <c r="IC72" s="191"/>
      <c r="ID72" s="191"/>
      <c r="IE72" s="191"/>
      <c r="IF72" s="191"/>
      <c r="IG72" s="191"/>
      <c r="IH72" s="191"/>
      <c r="II72" s="191"/>
      <c r="IJ72" s="191"/>
      <c r="IK72" s="191"/>
      <c r="IL72" s="191"/>
      <c r="IM72" s="191"/>
      <c r="IN72" s="191"/>
      <c r="IO72" s="191"/>
      <c r="IP72" s="191"/>
      <c r="IQ72" s="191"/>
      <c r="IR72" s="191"/>
      <c r="IS72" s="191"/>
      <c r="IT72" s="191"/>
    </row>
    <row r="73" ht="19.5" customHeight="1" spans="1:254" x14ac:dyDescent="0.25">
      <c r="A73" s="156" t="s">
        <v>747</v>
      </c>
      <c r="B73" s="113" t="s">
        <v>748</v>
      </c>
      <c r="C73" s="257"/>
      <c r="D73" s="158">
        <v>30</v>
      </c>
      <c r="E73" s="163">
        <f>C73</f>
        <v>0</v>
      </c>
      <c r="F73" s="160">
        <f>F$2*AG73</f>
        <v>0</v>
      </c>
      <c r="G73" s="160">
        <f>G$2*AH73</f>
        <v>0</v>
      </c>
      <c r="H73" s="160">
        <f>H$2*AI73</f>
        <v>0</v>
      </c>
      <c r="I73" s="160">
        <f>I$2*AJ73</f>
        <v>0</v>
      </c>
      <c r="J73" s="160">
        <f>J$2*AK73</f>
        <v>0</v>
      </c>
      <c r="K73" s="161">
        <v>0</v>
      </c>
      <c r="L73" s="162">
        <v>0</v>
      </c>
      <c r="M73" s="163"/>
      <c r="N73" s="163"/>
      <c r="O73" s="163"/>
      <c r="P73" s="163"/>
      <c r="Q73" s="163"/>
      <c r="R73" s="163"/>
      <c r="S73" s="123"/>
      <c r="T73" s="163">
        <f>SUM(E73:R73)</f>
        <v>0</v>
      </c>
      <c r="U73" s="163">
        <f>IF(T73&lt;=0,0,IF(T73*1%&lt;=262680*8*1%,T73*1%,262680*8*1%))</f>
        <v>0</v>
      </c>
      <c r="V73" s="163">
        <f>IF(T73&lt;=0,0,IF(T73*1%&lt;=262680*8*1%,T73*1%,262680*8*1%))</f>
        <v>0</v>
      </c>
      <c r="W73" s="163">
        <f>T73-U73-V73</f>
        <v>0</v>
      </c>
      <c r="X73" s="163"/>
      <c r="Y73" s="167"/>
      <c r="Z73" s="163">
        <f>MAX(3000,0+MIN(MAX(0,W73-350000),50000)*5%+MIN(MAX(0,W73-400000),100000)*10%+MIN(MAX(0,W73-500000),100000)*15%+MAX(0,W73-600000)*20%-X73)</f>
        <v>3000</v>
      </c>
      <c r="AA73" s="167"/>
      <c r="AB73" s="163">
        <f>Y73+U73+V73+Z73+AA73</f>
        <v>3000</v>
      </c>
      <c r="AC73" s="167">
        <f>ROUND(FLOOR(T73-AB73,0.01),-2)</f>
        <v>-3000</v>
      </c>
      <c r="AD73" s="177" t="s">
        <v>200</v>
      </c>
      <c r="AE73" s="169"/>
      <c r="AF73" s="178"/>
      <c r="AG73" s="170">
        <v>0</v>
      </c>
      <c r="AH73" s="170">
        <v>0</v>
      </c>
      <c r="AI73" s="170">
        <v>0</v>
      </c>
      <c r="AJ73" s="170">
        <v>0</v>
      </c>
      <c r="AK73" s="170">
        <v>0</v>
      </c>
      <c r="AL73" s="239" t="s">
        <v>749</v>
      </c>
      <c r="AM73" s="239" t="s">
        <v>750</v>
      </c>
      <c r="AN73" s="171" t="s">
        <v>751</v>
      </c>
      <c r="AO73" s="233" t="s">
        <v>752</v>
      </c>
      <c r="AP73" s="234" t="s">
        <v>753</v>
      </c>
      <c r="AQ73" s="252">
        <v>44256</v>
      </c>
      <c r="AR73" s="172" t="s">
        <v>754</v>
      </c>
      <c r="AS73" s="177">
        <v>64</v>
      </c>
      <c r="AT73" s="110"/>
      <c r="AU73" s="110"/>
      <c r="AV73" s="110"/>
      <c r="AW73" s="110"/>
      <c r="AX73" s="110"/>
      <c r="AY73" s="110"/>
      <c r="AZ73" s="190"/>
      <c r="BA73" s="190"/>
      <c r="BB73" s="190"/>
      <c r="BC73" s="190"/>
      <c r="BD73" s="190"/>
      <c r="BE73" s="190"/>
      <c r="BF73" s="190"/>
      <c r="BG73" s="190"/>
      <c r="BH73" s="190"/>
      <c r="BI73" s="190"/>
      <c r="BJ73" s="190"/>
      <c r="BK73" s="190"/>
      <c r="BL73" s="190"/>
      <c r="BM73" s="190"/>
      <c r="BN73" s="190"/>
      <c r="BO73" s="190"/>
      <c r="BP73" s="190"/>
      <c r="BQ73" s="190"/>
      <c r="BR73" s="190"/>
      <c r="BS73" s="190"/>
      <c r="BT73" s="190"/>
      <c r="BU73" s="190"/>
      <c r="BV73" s="190"/>
      <c r="BW73" s="190"/>
      <c r="BX73" s="190"/>
      <c r="BY73" s="190"/>
      <c r="BZ73" s="190"/>
      <c r="CA73" s="190"/>
      <c r="CB73" s="190"/>
      <c r="CC73" s="190"/>
      <c r="CD73" s="190"/>
      <c r="CE73" s="190"/>
      <c r="CF73" s="190"/>
      <c r="CG73" s="190"/>
      <c r="CH73" s="190"/>
      <c r="CI73" s="190"/>
      <c r="CJ73" s="190"/>
      <c r="CK73" s="190"/>
      <c r="CL73" s="190"/>
      <c r="CM73" s="190"/>
      <c r="CN73" s="190"/>
      <c r="CO73" s="190"/>
      <c r="CP73" s="190"/>
      <c r="CQ73" s="190"/>
      <c r="CR73" s="190"/>
      <c r="CS73" s="190"/>
      <c r="CT73" s="190"/>
      <c r="CU73" s="190"/>
      <c r="CV73" s="190"/>
      <c r="CW73" s="190"/>
      <c r="CX73" s="190"/>
      <c r="CY73" s="190"/>
      <c r="CZ73" s="190"/>
      <c r="DA73" s="190"/>
      <c r="DB73" s="190"/>
      <c r="DC73" s="190"/>
      <c r="DD73" s="190"/>
      <c r="DE73" s="190"/>
      <c r="DF73" s="190"/>
      <c r="DG73" s="190"/>
      <c r="DH73" s="190"/>
      <c r="DI73" s="190"/>
      <c r="DJ73" s="190"/>
      <c r="DK73" s="190"/>
      <c r="DL73" s="190"/>
      <c r="DM73" s="190"/>
      <c r="DN73" s="190"/>
      <c r="DO73" s="190"/>
      <c r="DP73" s="190"/>
      <c r="DQ73" s="190"/>
      <c r="DR73" s="190"/>
      <c r="DS73" s="190"/>
      <c r="DT73" s="190"/>
      <c r="DU73" s="190"/>
      <c r="DV73" s="190"/>
      <c r="DW73" s="190"/>
      <c r="DX73" s="190"/>
      <c r="DY73" s="190"/>
      <c r="DZ73" s="190"/>
      <c r="EA73" s="190"/>
      <c r="EB73" s="190"/>
      <c r="EC73" s="190"/>
      <c r="ED73" s="190"/>
      <c r="EE73" s="190"/>
      <c r="EF73" s="190"/>
      <c r="EG73" s="190"/>
      <c r="EH73" s="190"/>
      <c r="EI73" s="190"/>
      <c r="EJ73" s="190"/>
      <c r="EK73" s="190"/>
      <c r="EL73" s="190"/>
      <c r="EM73" s="190"/>
      <c r="EN73" s="190"/>
      <c r="EO73" s="190"/>
      <c r="EP73" s="190"/>
      <c r="EQ73" s="190"/>
      <c r="ER73" s="190"/>
      <c r="ES73" s="190"/>
      <c r="ET73" s="190"/>
      <c r="EU73" s="190"/>
      <c r="EV73" s="190"/>
      <c r="EW73" s="190"/>
      <c r="EX73" s="190"/>
      <c r="EY73" s="190"/>
      <c r="EZ73" s="190"/>
      <c r="FA73" s="190"/>
      <c r="FB73" s="190"/>
      <c r="FC73" s="190"/>
      <c r="FD73" s="190"/>
      <c r="FE73" s="190"/>
      <c r="FF73" s="190"/>
      <c r="FG73" s="190"/>
      <c r="FH73" s="190"/>
      <c r="FI73" s="190"/>
      <c r="FJ73" s="190"/>
      <c r="FK73" s="190"/>
      <c r="FL73" s="190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 s="190"/>
      <c r="HJ73" s="190"/>
      <c r="HK73" s="190"/>
      <c r="HL73" s="190"/>
      <c r="HM73" s="190"/>
      <c r="HN73" s="190"/>
      <c r="HO73" s="190"/>
      <c r="HP73" s="190"/>
      <c r="HQ73" s="190"/>
      <c r="HR73" s="190"/>
      <c r="HS73" s="190"/>
      <c r="HT73" s="190"/>
      <c r="HU73" s="190"/>
      <c r="HV73" s="190"/>
      <c r="HW73" s="190"/>
      <c r="HX73" s="190"/>
      <c r="HY73" s="190"/>
      <c r="HZ73" s="190"/>
      <c r="IA73" s="190"/>
      <c r="IB73" s="190"/>
      <c r="IC73" s="190"/>
      <c r="ID73" s="190"/>
      <c r="IE73" s="190"/>
      <c r="IF73" s="190"/>
      <c r="IG73" s="190"/>
      <c r="IH73" s="190"/>
      <c r="II73" s="190"/>
      <c r="IJ73" s="190"/>
      <c r="IK73" s="190"/>
      <c r="IL73" s="190"/>
      <c r="IM73" s="190"/>
      <c r="IN73" s="190"/>
      <c r="IO73" s="190"/>
      <c r="IP73" s="190"/>
      <c r="IQ73" s="190"/>
      <c r="IR73" s="190"/>
      <c r="IS73" s="190"/>
      <c r="IT73" s="191"/>
    </row>
    <row r="74" ht="19.5" customHeight="1" spans="1:254" x14ac:dyDescent="0.25">
      <c r="A74" s="177" t="s">
        <v>755</v>
      </c>
      <c r="B74" s="113" t="s">
        <v>756</v>
      </c>
      <c r="C74" s="163"/>
      <c r="D74" s="158">
        <v>30</v>
      </c>
      <c r="E74" s="163">
        <f>C74</f>
        <v>0</v>
      </c>
      <c r="F74" s="160">
        <f>F$7*AG74</f>
        <v>0</v>
      </c>
      <c r="G74" s="160">
        <f>G$7*AH74</f>
        <v>0</v>
      </c>
      <c r="H74" s="160">
        <f>H$7*AI74</f>
        <v>0</v>
      </c>
      <c r="I74" s="160">
        <f>I$7*AJ74</f>
        <v>0</v>
      </c>
      <c r="J74" s="160">
        <f>J$7*AK74</f>
        <v>0</v>
      </c>
      <c r="K74" s="161">
        <v>0</v>
      </c>
      <c r="L74" s="162">
        <v>0</v>
      </c>
      <c r="M74" s="163"/>
      <c r="N74" s="163"/>
      <c r="O74" s="163"/>
      <c r="P74" s="163"/>
      <c r="Q74" s="163"/>
      <c r="R74" s="163"/>
      <c r="S74" s="165">
        <v>1</v>
      </c>
      <c r="T74" s="163">
        <f>SUM(E74:R74)</f>
        <v>0</v>
      </c>
      <c r="U74" s="163">
        <f>IF(T74&lt;=0,0,IF(T74*1%&lt;=262680*8*1%,T74*1%,262680*8*1%))</f>
        <v>0</v>
      </c>
      <c r="V74" s="163">
        <f>IF(T74&lt;=0,0,IF(T74*1%&lt;=262680*8*1%,T74*1%,262680*8*1%))</f>
        <v>0</v>
      </c>
      <c r="W74" s="163">
        <f>T74-U74-V74</f>
        <v>0</v>
      </c>
      <c r="X74" s="163"/>
      <c r="Y74" s="167"/>
      <c r="Z74" s="163">
        <f>MAX(3000,0+MIN(MAX(0,W74-350000),50000)*5%+MIN(MAX(0,W74-400000),100000)*10%+MIN(MAX(0,W74-500000),100000)*15%+MAX(0,W74-600000)*20%-X74)</f>
        <v>3000</v>
      </c>
      <c r="AA74" s="255"/>
      <c r="AB74" s="163">
        <f>Y74+U74+V74+Z74+AA74</f>
        <v>3000</v>
      </c>
      <c r="AC74" s="167">
        <f>ROUND(FLOOR(T74-AB74,0.01),-2)</f>
        <v>-3000</v>
      </c>
      <c r="AD74" s="177" t="s">
        <v>200</v>
      </c>
      <c r="AE74" s="169"/>
      <c r="AF74" s="178"/>
      <c r="AG74" s="170">
        <v>0</v>
      </c>
      <c r="AH74" s="170">
        <v>0</v>
      </c>
      <c r="AI74" s="170">
        <v>0</v>
      </c>
      <c r="AJ74" s="170">
        <v>0</v>
      </c>
      <c r="AK74" s="170">
        <v>0</v>
      </c>
      <c r="AL74" s="239" t="s">
        <v>757</v>
      </c>
      <c r="AM74" s="239" t="s">
        <v>758</v>
      </c>
      <c r="AN74" s="171" t="s">
        <v>759</v>
      </c>
      <c r="AO74" s="233" t="s">
        <v>760</v>
      </c>
      <c r="AP74" s="234" t="s">
        <v>761</v>
      </c>
      <c r="AQ74" s="252">
        <v>44256</v>
      </c>
      <c r="AR74" s="172" t="s">
        <v>762</v>
      </c>
      <c r="AS74" s="177">
        <v>65</v>
      </c>
      <c r="AT74" s="110"/>
      <c r="AU74" s="110"/>
      <c r="AV74" s="110"/>
      <c r="AW74" s="110"/>
      <c r="AX74" s="110"/>
      <c r="AY74" s="110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191"/>
      <c r="BO74" s="191"/>
      <c r="BP74" s="191"/>
      <c r="BQ74" s="191"/>
      <c r="BR74" s="191"/>
      <c r="BS74" s="191"/>
      <c r="BT74" s="191"/>
      <c r="BU74" s="191"/>
      <c r="BV74" s="191"/>
      <c r="BW74" s="191"/>
      <c r="BX74" s="191"/>
      <c r="BY74" s="191"/>
      <c r="BZ74" s="191"/>
      <c r="CA74" s="191"/>
      <c r="CB74" s="191"/>
      <c r="CC74" s="191"/>
      <c r="CD74" s="191"/>
      <c r="CE74" s="191"/>
      <c r="CF74" s="191"/>
      <c r="CG74" s="191"/>
      <c r="CH74" s="191"/>
      <c r="CI74" s="191"/>
      <c r="CJ74" s="191"/>
      <c r="CK74" s="191"/>
      <c r="CL74" s="191"/>
      <c r="CM74" s="191"/>
      <c r="CN74" s="191"/>
      <c r="CO74" s="191"/>
      <c r="CP74" s="191"/>
      <c r="CQ74" s="191"/>
      <c r="CR74" s="191"/>
      <c r="CS74" s="191"/>
      <c r="CT74" s="191"/>
      <c r="CU74" s="191"/>
      <c r="CV74" s="191"/>
      <c r="CW74" s="191"/>
      <c r="CX74" s="191"/>
      <c r="CY74" s="191"/>
      <c r="CZ74" s="191"/>
      <c r="DA74" s="191"/>
      <c r="DB74" s="191"/>
      <c r="DC74" s="191"/>
      <c r="DD74" s="191"/>
      <c r="DE74" s="191"/>
      <c r="DF74" s="191"/>
      <c r="DG74" s="191"/>
      <c r="DH74" s="191"/>
      <c r="DI74" s="191"/>
      <c r="DJ74" s="191"/>
      <c r="DK74" s="191"/>
      <c r="DL74" s="191"/>
      <c r="DM74" s="191"/>
      <c r="DN74" s="191"/>
      <c r="DO74" s="191"/>
      <c r="DP74" s="191"/>
      <c r="DQ74" s="191"/>
      <c r="DR74" s="191"/>
      <c r="DS74" s="191"/>
      <c r="DT74" s="191"/>
      <c r="DU74" s="191"/>
      <c r="DV74" s="191"/>
      <c r="DW74" s="191"/>
      <c r="DX74" s="191"/>
      <c r="DY74" s="191"/>
      <c r="DZ74" s="191"/>
      <c r="EA74" s="191"/>
      <c r="EB74" s="191"/>
      <c r="EC74" s="191"/>
      <c r="ED74" s="191"/>
      <c r="EE74" s="191"/>
      <c r="EF74" s="191"/>
      <c r="EG74" s="191"/>
      <c r="EH74" s="191"/>
      <c r="EI74" s="191"/>
      <c r="EJ74" s="191"/>
      <c r="EK74" s="191"/>
      <c r="EL74" s="191"/>
      <c r="EM74" s="191"/>
      <c r="EN74" s="191"/>
      <c r="EO74" s="191"/>
      <c r="EP74" s="191"/>
      <c r="EQ74" s="191"/>
      <c r="ER74" s="191"/>
      <c r="ES74" s="191"/>
      <c r="ET74" s="191"/>
      <c r="EU74" s="191"/>
      <c r="EV74" s="191"/>
      <c r="EW74" s="191"/>
      <c r="EX74" s="191"/>
      <c r="EY74" s="191"/>
      <c r="EZ74" s="191"/>
      <c r="FA74" s="191"/>
      <c r="FB74" s="191"/>
      <c r="FC74" s="191"/>
      <c r="FD74" s="191"/>
      <c r="FE74" s="191"/>
      <c r="FF74" s="191"/>
      <c r="FG74" s="191"/>
      <c r="FH74" s="191"/>
      <c r="FI74" s="191"/>
      <c r="FJ74" s="191"/>
      <c r="FK74" s="191"/>
      <c r="FL74" s="191"/>
      <c r="FM74" s="191"/>
      <c r="FN74" s="191"/>
      <c r="FO74" s="191"/>
      <c r="FP74" s="191"/>
      <c r="FQ74" s="191"/>
      <c r="FR74" s="191"/>
      <c r="FS74" s="191"/>
      <c r="FT74" s="191"/>
      <c r="FU74" s="191"/>
      <c r="FV74" s="191"/>
      <c r="FW74" s="191"/>
      <c r="FX74" s="191"/>
      <c r="FY74" s="191"/>
      <c r="FZ74" s="191"/>
      <c r="GA74" s="191"/>
      <c r="GB74" s="191"/>
      <c r="GC74" s="191"/>
      <c r="GD74" s="191"/>
      <c r="GE74" s="191"/>
      <c r="GF74" s="191"/>
      <c r="GG74" s="191"/>
      <c r="GH74" s="191"/>
      <c r="GI74" s="191"/>
      <c r="GJ74" s="191"/>
      <c r="GK74" s="191"/>
      <c r="GL74" s="191"/>
      <c r="GM74" s="191"/>
      <c r="GN74" s="191"/>
      <c r="GO74" s="191"/>
      <c r="GP74" s="191"/>
      <c r="GQ74" s="191"/>
      <c r="GR74" s="191"/>
      <c r="GS74" s="191"/>
      <c r="GT74" s="191"/>
      <c r="GU74" s="191"/>
      <c r="GV74" s="191"/>
      <c r="GW74" s="191"/>
      <c r="GX74" s="191"/>
      <c r="GY74" s="191"/>
      <c r="GZ74" s="191"/>
      <c r="HA74" s="191"/>
      <c r="HB74" s="191"/>
      <c r="HC74" s="191"/>
      <c r="HD74" s="191"/>
      <c r="HE74" s="191"/>
      <c r="HF74" s="191"/>
      <c r="HG74" s="191"/>
      <c r="HH74" s="191"/>
      <c r="HI74" s="191"/>
      <c r="HJ74" s="191"/>
      <c r="HK74" s="191"/>
      <c r="HL74" s="191"/>
      <c r="HM74" s="191"/>
      <c r="HN74" s="191"/>
      <c r="HO74" s="191"/>
      <c r="HP74" s="191"/>
      <c r="HQ74" s="191"/>
      <c r="HR74" s="191"/>
      <c r="HS74" s="191"/>
      <c r="HT74" s="191"/>
      <c r="HU74" s="191"/>
      <c r="HV74" s="191"/>
      <c r="HW74" s="191"/>
      <c r="HX74" s="191"/>
      <c r="HY74" s="191"/>
      <c r="HZ74" s="191"/>
      <c r="IA74" s="191"/>
      <c r="IB74" s="191"/>
      <c r="IC74" s="191"/>
      <c r="ID74" s="191"/>
      <c r="IE74" s="191"/>
      <c r="IF74" s="191"/>
      <c r="IG74" s="191"/>
      <c r="IH74" s="191"/>
      <c r="II74" s="191"/>
      <c r="IJ74" s="191"/>
      <c r="IK74" s="191"/>
      <c r="IL74" s="191"/>
      <c r="IM74" s="191"/>
      <c r="IN74" s="191"/>
      <c r="IO74" s="191"/>
      <c r="IP74" s="191"/>
      <c r="IQ74" s="191"/>
      <c r="IR74" s="191"/>
      <c r="IS74" s="191"/>
      <c r="IT74" s="191"/>
    </row>
    <row r="75" ht="19.5" customHeight="1" spans="1:254" x14ac:dyDescent="0.25">
      <c r="A75" s="177" t="s">
        <v>763</v>
      </c>
      <c r="B75" s="113" t="s">
        <v>764</v>
      </c>
      <c r="C75" s="163"/>
      <c r="D75" s="158">
        <v>30</v>
      </c>
      <c r="E75" s="163">
        <f>C75</f>
        <v>0</v>
      </c>
      <c r="F75" s="160">
        <f>F$7*AG75</f>
        <v>0</v>
      </c>
      <c r="G75" s="160">
        <f>G$7*AH75</f>
        <v>0</v>
      </c>
      <c r="H75" s="160">
        <f>H$7*AI75</f>
        <v>0</v>
      </c>
      <c r="I75" s="160">
        <f>I$7*AJ75</f>
        <v>0</v>
      </c>
      <c r="J75" s="160">
        <f>J$7*AK75</f>
        <v>0</v>
      </c>
      <c r="K75" s="161">
        <v>0</v>
      </c>
      <c r="L75" s="162">
        <v>0</v>
      </c>
      <c r="M75" s="163"/>
      <c r="N75" s="235"/>
      <c r="O75" s="163"/>
      <c r="P75" s="163"/>
      <c r="Q75" s="163"/>
      <c r="R75" s="163"/>
      <c r="S75" s="165">
        <v>1</v>
      </c>
      <c r="T75" s="163">
        <f>SUM(E75:R75)</f>
        <v>0</v>
      </c>
      <c r="U75" s="163">
        <f>IF(T75&lt;=0,0,IF(T75*1%&lt;=262680*8*1%,T75*1%,262680*8*1%))</f>
        <v>0</v>
      </c>
      <c r="V75" s="163">
        <f>IF(T75&lt;=0,0,IF(T75*1%&lt;=262680*8*1%,T75*1%,262680*8*1%))</f>
        <v>0</v>
      </c>
      <c r="W75" s="163">
        <f>T75-U75-V75</f>
        <v>0</v>
      </c>
      <c r="X75" s="163"/>
      <c r="Y75" s="167"/>
      <c r="Z75" s="163">
        <f>MAX(3000,0+MIN(MAX(0,W75-350000),50000)*5%+MIN(MAX(0,W75-400000),100000)*10%+MIN(MAX(0,W75-500000),100000)*15%+MAX(0,W75-600000)*20%-X75)</f>
        <v>3000</v>
      </c>
      <c r="AA75" s="255"/>
      <c r="AB75" s="163">
        <f>Y75+U75+V75+Z75+AA75</f>
        <v>3000</v>
      </c>
      <c r="AC75" s="167">
        <f>ROUND(FLOOR(T75-AB75,0.01),-2)</f>
        <v>-3000</v>
      </c>
      <c r="AD75" s="251" t="s">
        <v>200</v>
      </c>
      <c r="AE75" s="169"/>
      <c r="AF75" s="178"/>
      <c r="AG75" s="170">
        <v>0</v>
      </c>
      <c r="AH75" s="170">
        <v>0</v>
      </c>
      <c r="AI75" s="170">
        <v>0</v>
      </c>
      <c r="AJ75" s="170">
        <v>0</v>
      </c>
      <c r="AK75" s="170">
        <v>0</v>
      </c>
      <c r="AL75" s="239" t="s">
        <v>765</v>
      </c>
      <c r="AM75" s="239" t="s">
        <v>766</v>
      </c>
      <c r="AN75" s="171" t="s">
        <v>767</v>
      </c>
      <c r="AO75" s="233" t="s">
        <v>768</v>
      </c>
      <c r="AP75" s="234" t="s">
        <v>769</v>
      </c>
      <c r="AQ75" s="252">
        <v>44256</v>
      </c>
      <c r="AR75" s="172" t="s">
        <v>770</v>
      </c>
      <c r="AS75" s="177">
        <v>66</v>
      </c>
      <c r="AT75" s="110"/>
      <c r="AU75" s="110"/>
      <c r="AV75" s="110"/>
      <c r="AW75" s="110"/>
      <c r="AX75" s="110"/>
      <c r="AY75" s="110"/>
      <c r="AZ75" s="190"/>
      <c r="BA75" s="190"/>
      <c r="BB75" s="190"/>
      <c r="BC75" s="190"/>
      <c r="BD75" s="190"/>
      <c r="BE75" s="190"/>
      <c r="BF75" s="190"/>
      <c r="BG75" s="190"/>
      <c r="BH75" s="190"/>
      <c r="BI75" s="190"/>
      <c r="BJ75" s="190"/>
      <c r="BK75" s="190"/>
      <c r="BL75" s="190"/>
      <c r="BM75" s="190"/>
      <c r="BN75" s="190"/>
      <c r="BO75" s="190"/>
      <c r="BP75" s="190"/>
      <c r="BQ75" s="190"/>
      <c r="BR75" s="190"/>
      <c r="BS75" s="190"/>
      <c r="BT75" s="190"/>
      <c r="BU75" s="190"/>
      <c r="BV75" s="190"/>
      <c r="BW75" s="190"/>
      <c r="BX75" s="190"/>
      <c r="BY75" s="190"/>
      <c r="BZ75" s="190"/>
      <c r="CA75" s="190"/>
      <c r="CB75" s="190"/>
      <c r="CC75" s="190"/>
      <c r="CD75" s="190"/>
      <c r="CE75" s="190"/>
      <c r="CF75" s="190"/>
      <c r="CG75" s="190"/>
      <c r="CH75" s="190"/>
      <c r="CI75" s="190"/>
      <c r="CJ75" s="190"/>
      <c r="CK75" s="190"/>
      <c r="CL75" s="190"/>
      <c r="CM75" s="190"/>
      <c r="CN75" s="190"/>
      <c r="CO75" s="190"/>
      <c r="CP75" s="190"/>
      <c r="CQ75" s="190"/>
      <c r="CR75" s="190"/>
      <c r="CS75" s="190"/>
      <c r="CT75" s="190"/>
      <c r="CU75" s="190"/>
      <c r="CV75" s="190"/>
      <c r="CW75" s="190"/>
      <c r="CX75" s="190"/>
      <c r="CY75" s="190"/>
      <c r="CZ75" s="190"/>
      <c r="DA75" s="190"/>
      <c r="DB75" s="190"/>
      <c r="DC75" s="190"/>
      <c r="DD75" s="190"/>
      <c r="DE75" s="190"/>
      <c r="DF75" s="190"/>
      <c r="DG75" s="190"/>
      <c r="DH75" s="190"/>
      <c r="DI75" s="190"/>
      <c r="DJ75" s="190"/>
      <c r="DK75" s="190"/>
      <c r="DL75" s="190"/>
      <c r="DM75" s="190"/>
      <c r="DN75" s="190"/>
      <c r="DO75" s="190"/>
      <c r="DP75" s="190"/>
      <c r="DQ75" s="190"/>
      <c r="DR75" s="190"/>
      <c r="DS75" s="190"/>
      <c r="DT75" s="190"/>
      <c r="DU75" s="190"/>
      <c r="DV75" s="190"/>
      <c r="DW75" s="190"/>
      <c r="DX75" s="190"/>
      <c r="DY75" s="190"/>
      <c r="DZ75" s="190"/>
      <c r="EA75" s="190"/>
      <c r="EB75" s="190"/>
      <c r="EC75" s="190"/>
      <c r="ED75" s="190"/>
      <c r="EE75" s="190"/>
      <c r="EF75" s="190"/>
      <c r="EG75" s="190"/>
      <c r="EH75" s="190"/>
      <c r="EI75" s="190"/>
      <c r="EJ75" s="190"/>
      <c r="EK75" s="190"/>
      <c r="EL75" s="190"/>
      <c r="EM75" s="190"/>
      <c r="EN75" s="190"/>
      <c r="EO75" s="190"/>
      <c r="EP75" s="190"/>
      <c r="EQ75" s="190"/>
      <c r="ER75" s="190"/>
      <c r="ES75" s="190"/>
      <c r="ET75" s="190"/>
      <c r="EU75" s="190"/>
      <c r="EV75" s="190"/>
      <c r="EW75" s="190"/>
      <c r="EX75" s="190"/>
      <c r="EY75" s="190"/>
      <c r="EZ75" s="190"/>
      <c r="FA75" s="190"/>
      <c r="FB75" s="190"/>
      <c r="FC75" s="190"/>
      <c r="FD75" s="190"/>
      <c r="FE75" s="190"/>
      <c r="FF75" s="190"/>
      <c r="FG75" s="190"/>
      <c r="FH75" s="190"/>
      <c r="FI75" s="190"/>
      <c r="FJ75" s="190"/>
      <c r="FK75" s="190"/>
      <c r="FL75" s="190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 s="190"/>
      <c r="GX75" s="190"/>
      <c r="GY75" s="190"/>
      <c r="GZ75" s="190"/>
      <c r="HA75" s="190"/>
      <c r="HB75" s="190"/>
      <c r="HC75" s="190"/>
      <c r="HD75" s="190"/>
      <c r="HE75" s="190"/>
      <c r="HF75" s="190"/>
      <c r="HG75" s="190"/>
      <c r="HH75" s="190"/>
      <c r="HI75" s="190"/>
      <c r="HJ75" s="190"/>
      <c r="HK75" s="190"/>
      <c r="HL75" s="190"/>
      <c r="HM75" s="190"/>
      <c r="HN75" s="190"/>
      <c r="HO75" s="190"/>
      <c r="HP75" s="190"/>
      <c r="HQ75" s="190"/>
      <c r="HR75" s="190"/>
      <c r="HS75" s="190"/>
      <c r="HT75" s="190"/>
      <c r="HU75" s="190"/>
      <c r="HV75" s="190"/>
      <c r="HW75" s="190"/>
      <c r="HX75" s="190"/>
      <c r="HY75" s="190"/>
      <c r="HZ75" s="190"/>
      <c r="IA75" s="190"/>
      <c r="IB75" s="190"/>
      <c r="IC75" s="190"/>
      <c r="ID75" s="190"/>
      <c r="IE75" s="190"/>
      <c r="IF75" s="190"/>
      <c r="IG75" s="190"/>
      <c r="IH75" s="190"/>
      <c r="II75" s="190"/>
      <c r="IJ75" s="190"/>
      <c r="IK75" s="190"/>
      <c r="IL75" s="190"/>
      <c r="IM75" s="190"/>
      <c r="IN75" s="190"/>
      <c r="IO75" s="190"/>
      <c r="IP75" s="190"/>
      <c r="IQ75" s="190"/>
      <c r="IR75" s="190"/>
      <c r="IS75" s="190"/>
      <c r="IT75" s="191"/>
    </row>
    <row r="76" ht="19.5" customHeight="1" spans="1:254" x14ac:dyDescent="0.25">
      <c r="A76" s="177" t="s">
        <v>771</v>
      </c>
      <c r="B76" s="113" t="s">
        <v>772</v>
      </c>
      <c r="C76" s="163"/>
      <c r="D76" s="158">
        <v>30</v>
      </c>
      <c r="E76" s="163">
        <f>C76</f>
        <v>0</v>
      </c>
      <c r="F76" s="160">
        <f>F$7*AG76</f>
        <v>0</v>
      </c>
      <c r="G76" s="160">
        <f>G$7*AH76</f>
        <v>0</v>
      </c>
      <c r="H76" s="160">
        <f>H$7*AI76</f>
        <v>0</v>
      </c>
      <c r="I76" s="160">
        <f>I$7*AJ76</f>
        <v>0</v>
      </c>
      <c r="J76" s="160">
        <f>J$7*AK76</f>
        <v>0</v>
      </c>
      <c r="K76" s="161">
        <v>0</v>
      </c>
      <c r="L76" s="162">
        <v>0</v>
      </c>
      <c r="M76" s="163"/>
      <c r="N76" s="235"/>
      <c r="O76" s="163"/>
      <c r="P76" s="163"/>
      <c r="Q76" s="163"/>
      <c r="R76" s="163"/>
      <c r="S76" s="165">
        <v>2</v>
      </c>
      <c r="T76" s="163">
        <f>SUM(E76:R76)</f>
        <v>0</v>
      </c>
      <c r="U76" s="163">
        <f>IF(T76&lt;=0,0,IF(T76*1%&lt;=262680*8*1%,T76*1%,262680*8*1%))</f>
        <v>0</v>
      </c>
      <c r="V76" s="163">
        <f>IF(T76&lt;=0,0,IF(T76*1%&lt;=262680*8*1%,T76*1%,262680*8*1%))</f>
        <v>0</v>
      </c>
      <c r="W76" s="163">
        <f>T76-U76-V76</f>
        <v>0</v>
      </c>
      <c r="X76" s="163"/>
      <c r="Y76" s="167"/>
      <c r="Z76" s="163">
        <f>MAX(3000,0+MIN(MAX(0,W76-350000),50000)*5%+MIN(MAX(0,W76-400000),100000)*10%+MIN(MAX(0,W76-500000),100000)*15%+MAX(0,W76-600000)*20%-X76)</f>
        <v>3000</v>
      </c>
      <c r="AA76" s="255"/>
      <c r="AB76" s="163">
        <f>Y76+U76+V76+Z76+AA76</f>
        <v>3000</v>
      </c>
      <c r="AC76" s="167">
        <f>ROUND(FLOOR(T76-AB76,0.01),-2)</f>
        <v>-3000</v>
      </c>
      <c r="AD76" s="177" t="s">
        <v>200</v>
      </c>
      <c r="AE76" s="169"/>
      <c r="AF76" s="178"/>
      <c r="AG76" s="170">
        <v>0</v>
      </c>
      <c r="AH76" s="170">
        <v>0</v>
      </c>
      <c r="AI76" s="170">
        <v>0</v>
      </c>
      <c r="AJ76" s="170">
        <v>0</v>
      </c>
      <c r="AK76" s="170">
        <v>0</v>
      </c>
      <c r="AL76" s="239" t="s">
        <v>669</v>
      </c>
      <c r="AM76" s="239" t="s">
        <v>773</v>
      </c>
      <c r="AN76" s="171" t="s">
        <v>774</v>
      </c>
      <c r="AO76" s="233" t="s">
        <v>775</v>
      </c>
      <c r="AP76" s="234" t="s">
        <v>776</v>
      </c>
      <c r="AQ76" s="252">
        <v>44256</v>
      </c>
      <c r="AR76" s="172" t="s">
        <v>777</v>
      </c>
      <c r="AS76" s="177">
        <v>67</v>
      </c>
      <c r="AT76" s="110"/>
      <c r="AU76" s="110"/>
      <c r="AV76" s="110"/>
      <c r="AW76" s="110"/>
      <c r="AX76" s="110"/>
      <c r="AY76" s="110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91"/>
      <c r="BQ76" s="191"/>
      <c r="BR76" s="191"/>
      <c r="BS76" s="191"/>
      <c r="BT76" s="191"/>
      <c r="BU76" s="191"/>
      <c r="BV76" s="191"/>
      <c r="BW76" s="191"/>
      <c r="BX76" s="191"/>
      <c r="BY76" s="191"/>
      <c r="BZ76" s="191"/>
      <c r="CA76" s="191"/>
      <c r="CB76" s="191"/>
      <c r="CC76" s="191"/>
      <c r="CD76" s="191"/>
      <c r="CE76" s="191"/>
      <c r="CF76" s="191"/>
      <c r="CG76" s="191"/>
      <c r="CH76" s="191"/>
      <c r="CI76" s="191"/>
      <c r="CJ76" s="191"/>
      <c r="CK76" s="191"/>
      <c r="CL76" s="191"/>
      <c r="CM76" s="191"/>
      <c r="CN76" s="191"/>
      <c r="CO76" s="191"/>
      <c r="CP76" s="191"/>
      <c r="CQ76" s="191"/>
      <c r="CR76" s="191"/>
      <c r="CS76" s="191"/>
      <c r="CT76" s="191"/>
      <c r="CU76" s="191"/>
      <c r="CV76" s="191"/>
      <c r="CW76" s="191"/>
      <c r="CX76" s="191"/>
      <c r="CY76" s="191"/>
      <c r="CZ76" s="191"/>
      <c r="DA76" s="191"/>
      <c r="DB76" s="191"/>
      <c r="DC76" s="191"/>
      <c r="DD76" s="191"/>
      <c r="DE76" s="191"/>
      <c r="DF76" s="191"/>
      <c r="DG76" s="191"/>
      <c r="DH76" s="191"/>
      <c r="DI76" s="191"/>
      <c r="DJ76" s="191"/>
      <c r="DK76" s="191"/>
      <c r="DL76" s="191"/>
      <c r="DM76" s="191"/>
      <c r="DN76" s="191"/>
      <c r="DO76" s="191"/>
      <c r="DP76" s="191"/>
      <c r="DQ76" s="191"/>
      <c r="DR76" s="191"/>
      <c r="DS76" s="191"/>
      <c r="DT76" s="191"/>
      <c r="DU76" s="191"/>
      <c r="DV76" s="191"/>
      <c r="DW76" s="191"/>
      <c r="DX76" s="191"/>
      <c r="DY76" s="191"/>
      <c r="DZ76" s="191"/>
      <c r="EA76" s="191"/>
      <c r="EB76" s="191"/>
      <c r="EC76" s="191"/>
      <c r="ED76" s="191"/>
      <c r="EE76" s="191"/>
      <c r="EF76" s="191"/>
      <c r="EG76" s="191"/>
      <c r="EH76" s="191"/>
      <c r="EI76" s="191"/>
      <c r="EJ76" s="191"/>
      <c r="EK76" s="191"/>
      <c r="EL76" s="191"/>
      <c r="EM76" s="191"/>
      <c r="EN76" s="191"/>
      <c r="EO76" s="191"/>
      <c r="EP76" s="191"/>
      <c r="EQ76" s="191"/>
      <c r="ER76" s="191"/>
      <c r="ES76" s="191"/>
      <c r="ET76" s="191"/>
      <c r="EU76" s="191"/>
      <c r="EV76" s="191"/>
      <c r="EW76" s="191"/>
      <c r="EX76" s="191"/>
      <c r="EY76" s="191"/>
      <c r="EZ76" s="191"/>
      <c r="FA76" s="191"/>
      <c r="FB76" s="191"/>
      <c r="FC76" s="191"/>
      <c r="FD76" s="191"/>
      <c r="FE76" s="191"/>
      <c r="FF76" s="191"/>
      <c r="FG76" s="191"/>
      <c r="FH76" s="191"/>
      <c r="FI76" s="191"/>
      <c r="FJ76" s="191"/>
      <c r="FK76" s="191"/>
      <c r="FL76" s="191"/>
      <c r="FM76" s="191"/>
      <c r="FN76" s="191"/>
      <c r="FO76" s="191"/>
      <c r="FP76" s="191"/>
      <c r="FQ76" s="191"/>
      <c r="FR76" s="191"/>
      <c r="FS76" s="191"/>
      <c r="FT76" s="191"/>
      <c r="FU76" s="191"/>
      <c r="FV76" s="191"/>
      <c r="FW76" s="191"/>
      <c r="FX76" s="191"/>
      <c r="FY76" s="191"/>
      <c r="FZ76" s="191"/>
      <c r="GA76" s="191"/>
      <c r="GB76" s="191"/>
      <c r="GC76" s="191"/>
      <c r="GD76" s="191"/>
      <c r="GE76" s="191"/>
      <c r="GF76" s="191"/>
      <c r="GG76" s="191"/>
      <c r="GH76" s="191"/>
      <c r="GI76" s="191"/>
      <c r="GJ76" s="191"/>
      <c r="GK76" s="191"/>
      <c r="GL76" s="191"/>
      <c r="GM76" s="191"/>
      <c r="GN76" s="191"/>
      <c r="GO76" s="191"/>
      <c r="GP76" s="191"/>
      <c r="GQ76" s="191"/>
      <c r="GR76" s="191"/>
      <c r="GS76" s="191"/>
      <c r="GT76" s="191"/>
      <c r="GU76" s="191"/>
      <c r="GV76" s="191"/>
      <c r="GW76" s="191"/>
      <c r="GX76" s="191"/>
      <c r="GY76" s="191"/>
      <c r="GZ76" s="191"/>
      <c r="HA76" s="191"/>
      <c r="HB76" s="191"/>
      <c r="HC76" s="191"/>
      <c r="HD76" s="191"/>
      <c r="HE76" s="191"/>
      <c r="HF76" s="191"/>
      <c r="HG76" s="191"/>
      <c r="HH76" s="191"/>
      <c r="HI76" s="191"/>
      <c r="HJ76" s="191"/>
      <c r="HK76" s="191"/>
      <c r="HL76" s="191"/>
      <c r="HM76" s="191"/>
      <c r="HN76" s="191"/>
      <c r="HO76" s="191"/>
      <c r="HP76" s="191"/>
      <c r="HQ76" s="191"/>
      <c r="HR76" s="191"/>
      <c r="HS76" s="191"/>
      <c r="HT76" s="191"/>
      <c r="HU76" s="191"/>
      <c r="HV76" s="191"/>
      <c r="HW76" s="191"/>
      <c r="HX76" s="191"/>
      <c r="HY76" s="191"/>
      <c r="HZ76" s="191"/>
      <c r="IA76" s="191"/>
      <c r="IB76" s="191"/>
      <c r="IC76" s="191"/>
      <c r="ID76" s="191"/>
      <c r="IE76" s="191"/>
      <c r="IF76" s="191"/>
      <c r="IG76" s="191"/>
      <c r="IH76" s="191"/>
      <c r="II76" s="191"/>
      <c r="IJ76" s="191"/>
      <c r="IK76" s="191"/>
      <c r="IL76" s="191"/>
      <c r="IM76" s="191"/>
      <c r="IN76" s="191"/>
      <c r="IO76" s="191"/>
      <c r="IP76" s="191"/>
      <c r="IQ76" s="191"/>
      <c r="IR76" s="191"/>
      <c r="IS76" s="191"/>
      <c r="IT76" s="191"/>
    </row>
    <row r="77" ht="19.5" customHeight="1" spans="1:254" x14ac:dyDescent="0.25">
      <c r="A77" s="177" t="s">
        <v>778</v>
      </c>
      <c r="B77" s="113" t="s">
        <v>779</v>
      </c>
      <c r="C77" s="163"/>
      <c r="D77" s="158">
        <v>30</v>
      </c>
      <c r="E77" s="163">
        <f>C77</f>
        <v>0</v>
      </c>
      <c r="F77" s="160">
        <f>F$7*AG77</f>
        <v>0</v>
      </c>
      <c r="G77" s="160">
        <f>G$7*AH77</f>
        <v>0</v>
      </c>
      <c r="H77" s="160">
        <f>H$7*AI77</f>
        <v>0</v>
      </c>
      <c r="I77" s="160">
        <f>I$7*AJ77</f>
        <v>0</v>
      </c>
      <c r="J77" s="160">
        <f>J$7*AK77</f>
        <v>0</v>
      </c>
      <c r="K77" s="161">
        <v>0</v>
      </c>
      <c r="L77" s="162">
        <v>0</v>
      </c>
      <c r="M77" s="163"/>
      <c r="N77" s="163"/>
      <c r="O77" s="163"/>
      <c r="P77" s="163"/>
      <c r="Q77" s="163"/>
      <c r="R77" s="163"/>
      <c r="S77" s="123"/>
      <c r="T77" s="163">
        <f>SUM(E77:R77)</f>
        <v>0</v>
      </c>
      <c r="U77" s="163">
        <f>IF(T77&lt;=0,0,IF(T77*1%&lt;=262680*8*1%,T77*1%,262680*8*1%))</f>
        <v>0</v>
      </c>
      <c r="V77" s="163">
        <f>IF(T77&lt;=0,0,IF(T77*1%&lt;=262680*8*1%,T77*1%,262680*8*1%))</f>
        <v>0</v>
      </c>
      <c r="W77" s="163">
        <f>T77-U77-V77</f>
        <v>0</v>
      </c>
      <c r="X77" s="163"/>
      <c r="Y77" s="167"/>
      <c r="Z77" s="163">
        <f>MAX(3000,0+MIN(MAX(0,W77-350000),50000)*5%+MIN(MAX(0,W77-400000),100000)*10%+MIN(MAX(0,W77-500000),100000)*15%+MAX(0,W77-600000)*20%-X77)</f>
        <v>3000</v>
      </c>
      <c r="AA77" s="255"/>
      <c r="AB77" s="163">
        <f>Y77+U77+V77+Z77+AA77</f>
        <v>3000</v>
      </c>
      <c r="AC77" s="167">
        <f>ROUND(FLOOR(T77-AB77,0.01),-2)</f>
        <v>-3000</v>
      </c>
      <c r="AD77" s="177" t="s">
        <v>200</v>
      </c>
      <c r="AE77" s="169"/>
      <c r="AF77" s="178"/>
      <c r="AG77" s="170">
        <v>0</v>
      </c>
      <c r="AH77" s="170">
        <v>0</v>
      </c>
      <c r="AI77" s="170">
        <v>0</v>
      </c>
      <c r="AJ77" s="170">
        <v>0</v>
      </c>
      <c r="AK77" s="170">
        <v>0</v>
      </c>
      <c r="AL77" s="239" t="s">
        <v>780</v>
      </c>
      <c r="AM77" s="239" t="s">
        <v>781</v>
      </c>
      <c r="AN77" s="171" t="s">
        <v>782</v>
      </c>
      <c r="AO77" s="233" t="s">
        <v>783</v>
      </c>
      <c r="AP77" s="234" t="s">
        <v>784</v>
      </c>
      <c r="AQ77" s="252">
        <v>44256</v>
      </c>
      <c r="AR77" s="172" t="s">
        <v>785</v>
      </c>
      <c r="AS77" s="177">
        <v>68</v>
      </c>
      <c r="AT77" s="110"/>
      <c r="AU77" s="110"/>
      <c r="AV77" s="110"/>
      <c r="AW77" s="110"/>
      <c r="AX77" s="110"/>
      <c r="AY77" s="110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1"/>
      <c r="FE77" s="191"/>
      <c r="FF77" s="191"/>
      <c r="FG77" s="191"/>
      <c r="FH77" s="191"/>
      <c r="FI77" s="191"/>
      <c r="FJ77" s="191"/>
      <c r="FK77" s="191"/>
      <c r="FL77" s="191"/>
      <c r="FM77" s="191"/>
      <c r="FN77" s="191"/>
      <c r="FO77" s="191"/>
      <c r="FP77" s="191"/>
      <c r="FQ77" s="191"/>
      <c r="FR77" s="191"/>
      <c r="FS77" s="191"/>
      <c r="FT77" s="191"/>
      <c r="FU77" s="191"/>
      <c r="FV77" s="191"/>
      <c r="FW77" s="191"/>
      <c r="FX77" s="191"/>
      <c r="FY77" s="191"/>
      <c r="FZ77" s="191"/>
      <c r="GA77" s="191"/>
      <c r="GB77" s="191"/>
      <c r="GC77" s="191"/>
      <c r="GD77" s="191"/>
      <c r="GE77" s="191"/>
      <c r="GF77" s="191"/>
      <c r="GG77" s="191"/>
      <c r="GH77" s="191"/>
      <c r="GI77" s="191"/>
      <c r="GJ77" s="191"/>
      <c r="GK77" s="191"/>
      <c r="GL77" s="191"/>
      <c r="GM77" s="191"/>
      <c r="GN77" s="191"/>
      <c r="GO77" s="191"/>
      <c r="GP77" s="191"/>
      <c r="GQ77" s="191"/>
      <c r="GR77" s="191"/>
      <c r="GS77" s="191"/>
      <c r="GT77" s="191"/>
      <c r="GU77" s="191"/>
      <c r="GV77" s="191"/>
      <c r="GW77" s="191"/>
      <c r="GX77" s="191"/>
      <c r="GY77" s="191"/>
      <c r="GZ77" s="191"/>
      <c r="HA77" s="191"/>
      <c r="HB77" s="191"/>
      <c r="HC77" s="191"/>
      <c r="HD77" s="191"/>
      <c r="HE77" s="191"/>
      <c r="HF77" s="191"/>
      <c r="HG77" s="191"/>
      <c r="HH77" s="191"/>
      <c r="HI77" s="191"/>
      <c r="HJ77" s="191"/>
      <c r="HK77" s="191"/>
      <c r="HL77" s="191"/>
      <c r="HM77" s="191"/>
      <c r="HN77" s="191"/>
      <c r="HO77" s="191"/>
      <c r="HP77" s="191"/>
      <c r="HQ77" s="191"/>
      <c r="HR77" s="191"/>
      <c r="HS77" s="191"/>
      <c r="HT77" s="191"/>
      <c r="HU77" s="191"/>
      <c r="HV77" s="191"/>
      <c r="HW77" s="191"/>
      <c r="HX77" s="191"/>
      <c r="HY77" s="191"/>
      <c r="HZ77" s="191"/>
      <c r="IA77" s="191"/>
      <c r="IB77" s="191"/>
      <c r="IC77" s="191"/>
      <c r="ID77" s="191"/>
      <c r="IE77" s="191"/>
      <c r="IF77" s="191"/>
      <c r="IG77" s="191"/>
      <c r="IH77" s="191"/>
      <c r="II77" s="191"/>
      <c r="IJ77" s="191"/>
      <c r="IK77" s="191"/>
      <c r="IL77" s="191"/>
      <c r="IM77" s="191"/>
      <c r="IN77" s="191"/>
      <c r="IO77" s="191"/>
      <c r="IP77" s="191"/>
      <c r="IQ77" s="191"/>
      <c r="IR77" s="191"/>
      <c r="IS77" s="191"/>
      <c r="IT77" s="191"/>
    </row>
    <row r="78" ht="19.5" customHeight="1" spans="1:254" x14ac:dyDescent="0.25">
      <c r="A78" s="156" t="s">
        <v>786</v>
      </c>
      <c r="B78" s="237" t="s">
        <v>787</v>
      </c>
      <c r="C78" s="164"/>
      <c r="D78" s="158">
        <v>30</v>
      </c>
      <c r="E78" s="163">
        <f>C78</f>
        <v>0</v>
      </c>
      <c r="F78" s="160">
        <f>F$7*AG78</f>
        <v>0</v>
      </c>
      <c r="G78" s="160">
        <f>G$7*AH78</f>
        <v>0</v>
      </c>
      <c r="H78" s="160">
        <f>H$7*AI78</f>
        <v>0</v>
      </c>
      <c r="I78" s="160">
        <f>I$7*AJ78</f>
        <v>0</v>
      </c>
      <c r="J78" s="160">
        <f>J$7*AK78</f>
        <v>0</v>
      </c>
      <c r="K78" s="161">
        <v>0</v>
      </c>
      <c r="L78" s="162">
        <v>0</v>
      </c>
      <c r="M78" s="163"/>
      <c r="N78" s="163"/>
      <c r="O78" s="163"/>
      <c r="P78" s="163"/>
      <c r="Q78" s="163"/>
      <c r="R78" s="163"/>
      <c r="S78" s="165">
        <v>2</v>
      </c>
      <c r="T78" s="163">
        <f>SUM(E78:R78)</f>
        <v>0</v>
      </c>
      <c r="U78" s="163">
        <f>IF(T78&lt;=0,0,IF(T78*1%&lt;=262680*8*1%,T78*1%,262680*8*1%))</f>
        <v>0</v>
      </c>
      <c r="V78" s="163">
        <f>IF(T78&lt;=0,0,IF(T78*1%&lt;=262680*8*1%,T78*1%,262680*8*1%))</f>
        <v>0</v>
      </c>
      <c r="W78" s="163">
        <f>T78-U78-V78</f>
        <v>0</v>
      </c>
      <c r="X78" s="163"/>
      <c r="Y78" s="167"/>
      <c r="Z78" s="163">
        <f>MAX(3000,0+MIN(MAX(0,W78-350000),50000)*5%+MIN(MAX(0,W78-400000),100000)*10%+MIN(MAX(0,W78-500000),100000)*15%+MAX(0,W78-600000)*20%-X78)</f>
        <v>3000</v>
      </c>
      <c r="AA78" s="255"/>
      <c r="AB78" s="163">
        <f>Y78+U78+V78+Z78+AA78</f>
        <v>3000</v>
      </c>
      <c r="AC78" s="167">
        <f>ROUND(FLOOR(T78-AB78,0.01),-2)</f>
        <v>-3000</v>
      </c>
      <c r="AD78" s="156" t="s">
        <v>200</v>
      </c>
      <c r="AE78" s="169"/>
      <c r="AF78" s="178"/>
      <c r="AG78" s="170">
        <v>0</v>
      </c>
      <c r="AH78" s="170">
        <v>0</v>
      </c>
      <c r="AI78" s="170">
        <v>0</v>
      </c>
      <c r="AJ78" s="170">
        <v>0</v>
      </c>
      <c r="AK78" s="170">
        <v>0</v>
      </c>
      <c r="AL78" s="164" t="s">
        <v>788</v>
      </c>
      <c r="AM78" s="164" t="s">
        <v>789</v>
      </c>
      <c r="AN78" s="171" t="s">
        <v>790</v>
      </c>
      <c r="AO78" s="233" t="s">
        <v>791</v>
      </c>
      <c r="AP78" s="234" t="s">
        <v>792</v>
      </c>
      <c r="AQ78" s="252">
        <v>44256</v>
      </c>
      <c r="AR78" s="172" t="s">
        <v>793</v>
      </c>
      <c r="AS78" s="177">
        <v>69</v>
      </c>
      <c r="AT78" s="110"/>
      <c r="AU78" s="110"/>
      <c r="AV78" s="110"/>
      <c r="AW78" s="110"/>
      <c r="AX78" s="110"/>
      <c r="AY78" s="110"/>
      <c r="AZ78" s="190"/>
      <c r="BA78" s="190"/>
      <c r="BB78" s="190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0"/>
      <c r="BS78" s="190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0"/>
      <c r="CJ78" s="190"/>
      <c r="CK78" s="190"/>
      <c r="CL78" s="190"/>
      <c r="CM78" s="190"/>
      <c r="CN78" s="190"/>
      <c r="CO78" s="190"/>
      <c r="CP78" s="190"/>
      <c r="CQ78" s="190"/>
      <c r="CR78" s="190"/>
      <c r="CS78" s="190"/>
      <c r="CT78" s="190"/>
      <c r="CU78" s="190"/>
      <c r="CV78" s="190"/>
      <c r="CW78" s="190"/>
      <c r="CX78" s="190"/>
      <c r="CY78" s="190"/>
      <c r="CZ78" s="190"/>
      <c r="DA78" s="190"/>
      <c r="DB78" s="190"/>
      <c r="DC78" s="190"/>
      <c r="DD78" s="190"/>
      <c r="DE78" s="190"/>
      <c r="DF78" s="190"/>
      <c r="DG78" s="190"/>
      <c r="DH78" s="190"/>
      <c r="DI78" s="190"/>
      <c r="DJ78" s="190"/>
      <c r="DK78" s="190"/>
      <c r="DL78" s="190"/>
      <c r="DM78" s="190"/>
      <c r="DN78" s="190"/>
      <c r="DO78" s="190"/>
      <c r="DP78" s="190"/>
      <c r="DQ78" s="190"/>
      <c r="DR78" s="190"/>
      <c r="DS78" s="190"/>
      <c r="DT78" s="190"/>
      <c r="DU78" s="190"/>
      <c r="DV78" s="190"/>
      <c r="DW78" s="190"/>
      <c r="DX78" s="190"/>
      <c r="DY78" s="190"/>
      <c r="DZ78" s="190"/>
      <c r="EA78" s="190"/>
      <c r="EB78" s="190"/>
      <c r="EC78" s="190"/>
      <c r="ED78" s="190"/>
      <c r="EE78" s="190"/>
      <c r="EF78" s="190"/>
      <c r="EG78" s="190"/>
      <c r="EH78" s="190"/>
      <c r="EI78" s="190"/>
      <c r="EJ78" s="190"/>
      <c r="EK78" s="190"/>
      <c r="EL78" s="190"/>
      <c r="EM78" s="190"/>
      <c r="EN78" s="190"/>
      <c r="EO78" s="190"/>
      <c r="EP78" s="190"/>
      <c r="EQ78" s="190"/>
      <c r="ER78" s="190"/>
      <c r="ES78" s="190"/>
      <c r="ET78" s="190"/>
      <c r="EU78" s="190"/>
      <c r="EV78" s="190"/>
      <c r="EW78" s="190"/>
      <c r="EX78" s="190"/>
      <c r="EY78" s="190"/>
      <c r="EZ78" s="190"/>
      <c r="FA78" s="190"/>
      <c r="FB78" s="190"/>
      <c r="FC78" s="190"/>
      <c r="FD78" s="190"/>
      <c r="FE78" s="190"/>
      <c r="FF78" s="190"/>
      <c r="FG78" s="190"/>
      <c r="FH78" s="190"/>
      <c r="FI78" s="190"/>
      <c r="FJ78" s="190"/>
      <c r="FK78" s="190"/>
      <c r="FL78" s="190"/>
      <c r="FM78" s="190"/>
      <c r="FN78" s="190"/>
      <c r="FO78" s="190"/>
      <c r="FP78" s="190"/>
      <c r="FQ78" s="190"/>
      <c r="FR78" s="190"/>
      <c r="FS78" s="190"/>
      <c r="FT78" s="190"/>
      <c r="FU78" s="190"/>
      <c r="FV78" s="190"/>
      <c r="FW78" s="190"/>
      <c r="FX78" s="190"/>
      <c r="FY78" s="190"/>
      <c r="FZ78" s="190"/>
      <c r="GA78" s="190"/>
      <c r="GB78" s="190"/>
      <c r="GC78" s="190"/>
      <c r="GD78" s="190"/>
      <c r="GE78" s="190"/>
      <c r="GF78" s="190"/>
      <c r="GG78" s="190"/>
      <c r="GH78" s="190"/>
      <c r="GI78" s="190"/>
      <c r="GJ78" s="190"/>
      <c r="GK78" s="190"/>
      <c r="GL78" s="190"/>
      <c r="GM78" s="190"/>
      <c r="GN78" s="190"/>
      <c r="GO78" s="190"/>
      <c r="GP78" s="190"/>
      <c r="GQ78" s="190"/>
      <c r="GR78" s="190"/>
      <c r="GS78" s="190"/>
      <c r="GT78" s="190"/>
      <c r="GU78" s="190"/>
      <c r="GV78" s="190"/>
      <c r="GW78" s="190"/>
      <c r="GX78" s="190"/>
      <c r="GY78" s="190"/>
      <c r="GZ78" s="190"/>
      <c r="HA78" s="190"/>
      <c r="HB78" s="190"/>
      <c r="HC78" s="190"/>
      <c r="HD78" s="190"/>
      <c r="HE78" s="190"/>
      <c r="HF78" s="190"/>
      <c r="HG78" s="190"/>
      <c r="HH78" s="190"/>
      <c r="HI78" s="190"/>
      <c r="HJ78" s="190"/>
      <c r="HK78" s="190"/>
      <c r="HL78" s="190"/>
      <c r="HM78" s="190"/>
      <c r="HN78" s="190"/>
      <c r="HO78" s="190"/>
      <c r="HP78" s="190"/>
      <c r="HQ78" s="190"/>
      <c r="HR78" s="190"/>
      <c r="HS78" s="190"/>
      <c r="HT78" s="190"/>
      <c r="HU78" s="190"/>
      <c r="HV78" s="190"/>
      <c r="HW78" s="190"/>
      <c r="HX78" s="190"/>
      <c r="HY78" s="190"/>
      <c r="HZ78" s="190"/>
      <c r="IA78" s="190"/>
      <c r="IB78" s="190"/>
      <c r="IC78" s="190"/>
      <c r="ID78" s="190"/>
      <c r="IE78" s="190"/>
      <c r="IF78" s="190"/>
      <c r="IG78" s="190"/>
      <c r="IH78" s="190"/>
      <c r="II78" s="190"/>
      <c r="IJ78" s="190"/>
      <c r="IK78" s="190"/>
      <c r="IL78" s="190"/>
      <c r="IM78" s="190"/>
      <c r="IN78" s="190"/>
      <c r="IO78" s="190"/>
      <c r="IP78" s="190"/>
      <c r="IQ78" s="190"/>
      <c r="IR78" s="190"/>
      <c r="IS78" s="190"/>
      <c r="IT78" s="191"/>
    </row>
    <row r="79" ht="19.5" customHeight="1" spans="1:254" x14ac:dyDescent="0.25">
      <c r="A79" s="177" t="s">
        <v>794</v>
      </c>
      <c r="B79" s="113" t="s">
        <v>795</v>
      </c>
      <c r="C79" s="163"/>
      <c r="D79" s="158">
        <v>30</v>
      </c>
      <c r="E79" s="163">
        <f>C79</f>
        <v>0</v>
      </c>
      <c r="F79" s="160">
        <f>F$7*AG79</f>
        <v>0</v>
      </c>
      <c r="G79" s="160">
        <f>G$7*AH79</f>
        <v>0</v>
      </c>
      <c r="H79" s="160">
        <f>H$7*AI79</f>
        <v>0</v>
      </c>
      <c r="I79" s="160">
        <f>I$7*AJ79</f>
        <v>0</v>
      </c>
      <c r="J79" s="160">
        <f>J$7*AK79</f>
        <v>0</v>
      </c>
      <c r="K79" s="161">
        <v>0</v>
      </c>
      <c r="L79" s="162">
        <v>0</v>
      </c>
      <c r="M79" s="163"/>
      <c r="N79" s="163"/>
      <c r="O79" s="163"/>
      <c r="P79" s="163"/>
      <c r="Q79" s="163"/>
      <c r="R79" s="163"/>
      <c r="S79" s="165">
        <v>3</v>
      </c>
      <c r="T79" s="163">
        <f>SUM(E79:R79)</f>
        <v>0</v>
      </c>
      <c r="U79" s="163">
        <f>IF(T79&lt;=0,0,IF(T79*1%&lt;=262680*8*1%,T79*1%,262680*8*1%))</f>
        <v>0</v>
      </c>
      <c r="V79" s="163">
        <f>IF(T79&lt;=0,0,IF(T79*1%&lt;=262680*8*1%,T79*1%,262680*8*1%))</f>
        <v>0</v>
      </c>
      <c r="W79" s="163">
        <f>T79-U79-V79</f>
        <v>0</v>
      </c>
      <c r="X79" s="163"/>
      <c r="Y79" s="167"/>
      <c r="Z79" s="163">
        <f>MAX(3000,0+MIN(MAX(0,W79-350000),50000)*5%+MIN(MAX(0,W79-400000),100000)*10%+MIN(MAX(0,W79-500000),100000)*15%+MAX(0,W79-600000)*20%-X79)</f>
        <v>3000</v>
      </c>
      <c r="AA79" s="167"/>
      <c r="AB79" s="163">
        <f>Y79+U79+V79+Z79+AA79</f>
        <v>3000</v>
      </c>
      <c r="AC79" s="167">
        <f>ROUND(FLOOR(T79-AB79,0.01),-2)</f>
        <v>-3000</v>
      </c>
      <c r="AD79" s="177" t="s">
        <v>200</v>
      </c>
      <c r="AE79" s="169"/>
      <c r="AF79" s="178"/>
      <c r="AG79" s="170">
        <v>0</v>
      </c>
      <c r="AH79" s="170">
        <v>0</v>
      </c>
      <c r="AI79" s="170">
        <v>0</v>
      </c>
      <c r="AJ79" s="170">
        <v>0</v>
      </c>
      <c r="AK79" s="170">
        <v>0</v>
      </c>
      <c r="AL79" s="239" t="s">
        <v>796</v>
      </c>
      <c r="AM79" s="239" t="s">
        <v>797</v>
      </c>
      <c r="AN79" s="171" t="s">
        <v>798</v>
      </c>
      <c r="AO79" s="233" t="s">
        <v>799</v>
      </c>
      <c r="AP79" s="234" t="s">
        <v>800</v>
      </c>
      <c r="AQ79" s="252">
        <v>44256</v>
      </c>
      <c r="AR79" s="172" t="s">
        <v>801</v>
      </c>
      <c r="AS79" s="177">
        <v>70</v>
      </c>
      <c r="AT79" s="110"/>
      <c r="AU79" s="110"/>
      <c r="AV79" s="110"/>
      <c r="AW79" s="110"/>
      <c r="AX79" s="110"/>
      <c r="AY79" s="110"/>
      <c r="AZ79" s="190"/>
      <c r="BA79" s="190"/>
      <c r="BB79" s="190"/>
      <c r="BC79" s="190"/>
      <c r="BD79" s="190"/>
      <c r="BE79" s="190"/>
      <c r="BF79" s="190"/>
      <c r="BG79" s="190"/>
      <c r="BH79" s="190"/>
      <c r="BI79" s="190"/>
      <c r="BJ79" s="190"/>
      <c r="BK79" s="190"/>
      <c r="BL79" s="190"/>
      <c r="BM79" s="190"/>
      <c r="BN79" s="190"/>
      <c r="BO79" s="190"/>
      <c r="BP79" s="190"/>
      <c r="BQ79" s="190"/>
      <c r="BR79" s="190"/>
      <c r="BS79" s="190"/>
      <c r="BT79" s="190"/>
      <c r="BU79" s="190"/>
      <c r="BV79" s="190"/>
      <c r="BW79" s="190"/>
      <c r="BX79" s="190"/>
      <c r="BY79" s="190"/>
      <c r="BZ79" s="190"/>
      <c r="CA79" s="190"/>
      <c r="CB79" s="190"/>
      <c r="CC79" s="190"/>
      <c r="CD79" s="190"/>
      <c r="CE79" s="190"/>
      <c r="CF79" s="190"/>
      <c r="CG79" s="190"/>
      <c r="CH79" s="190"/>
      <c r="CI79" s="190"/>
      <c r="CJ79" s="190"/>
      <c r="CK79" s="190"/>
      <c r="CL79" s="190"/>
      <c r="CM79" s="190"/>
      <c r="CN79" s="190"/>
      <c r="CO79" s="190"/>
      <c r="CP79" s="190"/>
      <c r="CQ79" s="190"/>
      <c r="CR79" s="190"/>
      <c r="CS79" s="190"/>
      <c r="CT79" s="190"/>
      <c r="CU79" s="190"/>
      <c r="CV79" s="190"/>
      <c r="CW79" s="190"/>
      <c r="CX79" s="190"/>
      <c r="CY79" s="190"/>
      <c r="CZ79" s="190"/>
      <c r="DA79" s="190"/>
      <c r="DB79" s="190"/>
      <c r="DC79" s="190"/>
      <c r="DD79" s="190"/>
      <c r="DE79" s="190"/>
      <c r="DF79" s="190"/>
      <c r="DG79" s="190"/>
      <c r="DH79" s="190"/>
      <c r="DI79" s="190"/>
      <c r="DJ79" s="190"/>
      <c r="DK79" s="190"/>
      <c r="DL79" s="190"/>
      <c r="DM79" s="190"/>
      <c r="DN79" s="190"/>
      <c r="DO79" s="190"/>
      <c r="DP79" s="190"/>
      <c r="DQ79" s="190"/>
      <c r="DR79" s="190"/>
      <c r="DS79" s="190"/>
      <c r="DT79" s="190"/>
      <c r="DU79" s="190"/>
      <c r="DV79" s="190"/>
      <c r="DW79" s="190"/>
      <c r="DX79" s="190"/>
      <c r="DY79" s="190"/>
      <c r="DZ79" s="190"/>
      <c r="EA79" s="190"/>
      <c r="EB79" s="190"/>
      <c r="EC79" s="190"/>
      <c r="ED79" s="190"/>
      <c r="EE79" s="190"/>
      <c r="EF79" s="190"/>
      <c r="EG79" s="190"/>
      <c r="EH79" s="190"/>
      <c r="EI79" s="190"/>
      <c r="EJ79" s="190"/>
      <c r="EK79" s="190"/>
      <c r="EL79" s="190"/>
      <c r="EM79" s="190"/>
      <c r="EN79" s="190"/>
      <c r="EO79" s="190"/>
      <c r="EP79" s="190"/>
      <c r="EQ79" s="190"/>
      <c r="ER79" s="190"/>
      <c r="ES79" s="190"/>
      <c r="ET79" s="190"/>
      <c r="EU79" s="190"/>
      <c r="EV79" s="190"/>
      <c r="EW79" s="190"/>
      <c r="EX79" s="190"/>
      <c r="EY79" s="190"/>
      <c r="EZ79" s="190"/>
      <c r="FA79" s="190"/>
      <c r="FB79" s="190"/>
      <c r="FC79" s="190"/>
      <c r="FD79" s="190"/>
      <c r="FE79" s="190"/>
      <c r="FF79" s="190"/>
      <c r="FG79" s="190"/>
      <c r="FH79" s="190"/>
      <c r="FI79" s="190"/>
      <c r="FJ79" s="190"/>
      <c r="FK79" s="190"/>
      <c r="FL79" s="190"/>
      <c r="FM79" s="190"/>
      <c r="FN79" s="190"/>
      <c r="FO79" s="190"/>
      <c r="FP79" s="190"/>
      <c r="FQ79" s="190"/>
      <c r="FR79" s="190"/>
      <c r="FS79" s="190"/>
      <c r="FT79" s="190"/>
      <c r="FU79" s="190"/>
      <c r="FV79" s="190"/>
      <c r="FW79" s="190"/>
      <c r="FX79" s="190"/>
      <c r="FY79" s="190"/>
      <c r="FZ79" s="190"/>
      <c r="GA79" s="190"/>
      <c r="GB79" s="190"/>
      <c r="GC79" s="190"/>
      <c r="GD79" s="190"/>
      <c r="GE79" s="190"/>
      <c r="GF79" s="190"/>
      <c r="GG79" s="190"/>
      <c r="GH79" s="190"/>
      <c r="GI79" s="190"/>
      <c r="GJ79" s="190"/>
      <c r="GK79" s="190"/>
      <c r="GL79" s="190"/>
      <c r="GM79" s="190"/>
      <c r="GN79" s="190"/>
      <c r="GO79" s="190"/>
      <c r="GP79" s="190"/>
      <c r="GQ79" s="190"/>
      <c r="GR79" s="190"/>
      <c r="GS79" s="190"/>
      <c r="GT79" s="190"/>
      <c r="GU79" s="190"/>
      <c r="GV79" s="190"/>
      <c r="GW79" s="190"/>
      <c r="GX79" s="190"/>
      <c r="GY79" s="190"/>
      <c r="GZ79" s="190"/>
      <c r="HA79" s="190"/>
      <c r="HB79" s="190"/>
      <c r="HC79" s="190"/>
      <c r="HD79" s="190"/>
      <c r="HE79" s="190"/>
      <c r="HF79" s="190"/>
      <c r="HG79" s="190"/>
      <c r="HH79" s="190"/>
      <c r="HI79" s="190"/>
      <c r="HJ79" s="190"/>
      <c r="HK79" s="190"/>
      <c r="HL79" s="190"/>
      <c r="HM79" s="190"/>
      <c r="HN79" s="190"/>
      <c r="HO79" s="190"/>
      <c r="HP79" s="190"/>
      <c r="HQ79" s="190"/>
      <c r="HR79" s="190"/>
      <c r="HS79" s="190"/>
      <c r="HT79" s="190"/>
      <c r="HU79" s="190"/>
      <c r="HV79" s="190"/>
      <c r="HW79" s="190"/>
      <c r="HX79" s="190"/>
      <c r="HY79" s="190"/>
      <c r="HZ79" s="190"/>
      <c r="IA79" s="190"/>
      <c r="IB79" s="190"/>
      <c r="IC79" s="190"/>
      <c r="ID79" s="190"/>
      <c r="IE79" s="190"/>
      <c r="IF79" s="190"/>
      <c r="IG79" s="190"/>
      <c r="IH79" s="190"/>
      <c r="II79" s="190"/>
      <c r="IJ79" s="190"/>
      <c r="IK79" s="190"/>
      <c r="IL79" s="190"/>
      <c r="IM79" s="190"/>
      <c r="IN79" s="190"/>
      <c r="IO79" s="190"/>
      <c r="IP79" s="190"/>
      <c r="IQ79" s="190"/>
      <c r="IR79" s="190"/>
      <c r="IS79" s="190"/>
      <c r="IT79" s="191"/>
    </row>
    <row r="80" ht="19.5" customHeight="1" spans="1:254" x14ac:dyDescent="0.25">
      <c r="A80" s="177" t="s">
        <v>802</v>
      </c>
      <c r="B80" s="113" t="s">
        <v>803</v>
      </c>
      <c r="C80" s="163"/>
      <c r="D80" s="158">
        <v>30</v>
      </c>
      <c r="E80" s="163">
        <f>C80</f>
        <v>0</v>
      </c>
      <c r="F80" s="160">
        <f>F$7*AG80</f>
        <v>0</v>
      </c>
      <c r="G80" s="160">
        <f>G$7*AH80</f>
        <v>0</v>
      </c>
      <c r="H80" s="160">
        <f>H$7*AI80</f>
        <v>0</v>
      </c>
      <c r="I80" s="160">
        <f>I$7*AJ80</f>
        <v>0</v>
      </c>
      <c r="J80" s="160">
        <f>J$7*AK80</f>
        <v>0</v>
      </c>
      <c r="K80" s="161">
        <v>0</v>
      </c>
      <c r="L80" s="162">
        <v>0</v>
      </c>
      <c r="M80" s="163"/>
      <c r="N80" s="163"/>
      <c r="O80" s="163"/>
      <c r="P80" s="163"/>
      <c r="Q80" s="163"/>
      <c r="R80" s="163"/>
      <c r="S80" s="165">
        <v>2</v>
      </c>
      <c r="T80" s="163">
        <f>SUM(E80:R80)</f>
        <v>0</v>
      </c>
      <c r="U80" s="163">
        <f>IF(T80&lt;=0,0,IF(T80*1%&lt;=262680*8*1%,T80*1%,262680*8*1%))</f>
        <v>0</v>
      </c>
      <c r="V80" s="163">
        <f>IF(T80&lt;=0,0,IF(T80*1%&lt;=262680*8*1%,T80*1%,262680*8*1%))</f>
        <v>0</v>
      </c>
      <c r="W80" s="163">
        <f>T80-U80-V80</f>
        <v>0</v>
      </c>
      <c r="X80" s="163"/>
      <c r="Y80" s="167"/>
      <c r="Z80" s="163">
        <f>MAX(3000,0+MIN(MAX(0,W80-350000),50000)*5%+MIN(MAX(0,W80-400000),100000)*10%+MIN(MAX(0,W80-500000),100000)*15%+MAX(0,W80-600000)*20%-X80)</f>
        <v>3000</v>
      </c>
      <c r="AA80" s="255"/>
      <c r="AB80" s="163">
        <f>Y80+U80+V80+Z80+AA80</f>
        <v>3000</v>
      </c>
      <c r="AC80" s="167">
        <f>ROUND(FLOOR(T80-AB80,0.01),-2)</f>
        <v>-3000</v>
      </c>
      <c r="AD80" s="156" t="s">
        <v>200</v>
      </c>
      <c r="AE80" s="169"/>
      <c r="AF80" s="178"/>
      <c r="AG80" s="170">
        <v>0</v>
      </c>
      <c r="AH80" s="170">
        <v>0</v>
      </c>
      <c r="AI80" s="170">
        <v>0</v>
      </c>
      <c r="AJ80" s="170">
        <v>0</v>
      </c>
      <c r="AK80" s="170">
        <v>0</v>
      </c>
      <c r="AL80" s="164" t="s">
        <v>804</v>
      </c>
      <c r="AM80" s="164" t="s">
        <v>805</v>
      </c>
      <c r="AN80" s="171" t="s">
        <v>806</v>
      </c>
      <c r="AO80" s="233" t="s">
        <v>807</v>
      </c>
      <c r="AP80" s="234" t="s">
        <v>808</v>
      </c>
      <c r="AQ80" s="252">
        <v>44256</v>
      </c>
      <c r="AR80" s="172" t="s">
        <v>809</v>
      </c>
      <c r="AS80" s="177">
        <v>71</v>
      </c>
      <c r="AT80" s="110"/>
      <c r="AU80" s="110"/>
      <c r="AV80" s="110"/>
      <c r="AW80" s="110"/>
      <c r="AX80" s="110"/>
      <c r="AY80" s="110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1"/>
      <c r="FE80" s="191"/>
      <c r="FF80" s="191"/>
      <c r="FG80" s="191"/>
      <c r="FH80" s="191"/>
      <c r="FI80" s="191"/>
      <c r="FJ80" s="191"/>
      <c r="FK80" s="191"/>
      <c r="FL80" s="191"/>
      <c r="FM80" s="191"/>
      <c r="FN80" s="191"/>
      <c r="FO80" s="191"/>
      <c r="FP80" s="191"/>
      <c r="FQ80" s="191"/>
      <c r="FR80" s="191"/>
      <c r="FS80" s="191"/>
      <c r="FT80" s="191"/>
      <c r="FU80" s="191"/>
      <c r="FV80" s="191"/>
      <c r="FW80" s="191"/>
      <c r="FX80" s="191"/>
      <c r="FY80" s="191"/>
      <c r="FZ80" s="191"/>
      <c r="GA80" s="191"/>
      <c r="GB80" s="191"/>
      <c r="GC80" s="191"/>
      <c r="GD80" s="191"/>
      <c r="GE80" s="191"/>
      <c r="GF80" s="191"/>
      <c r="GG80" s="191"/>
      <c r="GH80" s="191"/>
      <c r="GI80" s="191"/>
      <c r="GJ80" s="191"/>
      <c r="GK80" s="191"/>
      <c r="GL80" s="191"/>
      <c r="GM80" s="191"/>
      <c r="GN80" s="191"/>
      <c r="GO80" s="191"/>
      <c r="GP80" s="191"/>
      <c r="GQ80" s="191"/>
      <c r="GR80" s="191"/>
      <c r="GS80" s="191"/>
      <c r="GT80" s="191"/>
      <c r="GU80" s="191"/>
      <c r="GV80" s="191"/>
      <c r="GW80" s="191"/>
      <c r="GX80" s="191"/>
      <c r="GY80" s="191"/>
      <c r="GZ80" s="191"/>
      <c r="HA80" s="191"/>
      <c r="HB80" s="191"/>
      <c r="HC80" s="191"/>
      <c r="HD80" s="191"/>
      <c r="HE80" s="191"/>
      <c r="HF80" s="191"/>
      <c r="HG80" s="191"/>
      <c r="HH80" s="191"/>
      <c r="HI80" s="191"/>
      <c r="HJ80" s="191"/>
      <c r="HK80" s="191"/>
      <c r="HL80" s="191"/>
      <c r="HM80" s="191"/>
      <c r="HN80" s="191"/>
      <c r="HO80" s="191"/>
      <c r="HP80" s="191"/>
      <c r="HQ80" s="191"/>
      <c r="HR80" s="191"/>
      <c r="HS80" s="191"/>
      <c r="HT80" s="191"/>
      <c r="HU80" s="191"/>
      <c r="HV80" s="191"/>
      <c r="HW80" s="191"/>
      <c r="HX80" s="191"/>
      <c r="HY80" s="191"/>
      <c r="HZ80" s="191"/>
      <c r="IA80" s="191"/>
      <c r="IB80" s="191"/>
      <c r="IC80" s="191"/>
      <c r="ID80" s="191"/>
      <c r="IE80" s="191"/>
      <c r="IF80" s="191"/>
      <c r="IG80" s="191"/>
      <c r="IH80" s="191"/>
      <c r="II80" s="191"/>
      <c r="IJ80" s="191"/>
      <c r="IK80" s="191"/>
      <c r="IL80" s="191"/>
      <c r="IM80" s="191"/>
      <c r="IN80" s="191"/>
      <c r="IO80" s="191"/>
      <c r="IP80" s="191"/>
      <c r="IQ80" s="191"/>
      <c r="IR80" s="191"/>
      <c r="IS80" s="191"/>
      <c r="IT80" s="191"/>
    </row>
    <row r="81" ht="19.5" customHeight="1" spans="1:254" x14ac:dyDescent="0.25">
      <c r="A81" s="177" t="s">
        <v>810</v>
      </c>
      <c r="B81" s="113" t="s">
        <v>811</v>
      </c>
      <c r="C81" s="163"/>
      <c r="D81" s="158">
        <v>30</v>
      </c>
      <c r="E81" s="163">
        <f>C81</f>
        <v>0</v>
      </c>
      <c r="F81" s="160">
        <f>F$7*AG81</f>
        <v>0</v>
      </c>
      <c r="G81" s="160">
        <f>G$7*AH81</f>
        <v>0</v>
      </c>
      <c r="H81" s="160">
        <f>H$7*AI81</f>
        <v>0</v>
      </c>
      <c r="I81" s="160">
        <f>I$7*AJ81</f>
        <v>0</v>
      </c>
      <c r="J81" s="160">
        <f>J$7*AK81</f>
        <v>0</v>
      </c>
      <c r="K81" s="161">
        <v>0</v>
      </c>
      <c r="L81" s="162">
        <v>0</v>
      </c>
      <c r="M81" s="163"/>
      <c r="N81" s="163"/>
      <c r="O81" s="163"/>
      <c r="P81" s="163"/>
      <c r="Q81" s="163"/>
      <c r="R81" s="163"/>
      <c r="S81" s="165">
        <v>2</v>
      </c>
      <c r="T81" s="163">
        <f>SUM(E81:R81)</f>
        <v>0</v>
      </c>
      <c r="U81" s="163">
        <f>IF(T81&lt;=0,0,IF(T81*1%&lt;=262680*8*1%,T81*1%,262680*8*1%))</f>
        <v>0</v>
      </c>
      <c r="V81" s="163">
        <f>IF(T81&lt;=0,0,IF(T81*1%&lt;=262680*8*1%,T81*1%,262680*8*1%))</f>
        <v>0</v>
      </c>
      <c r="W81" s="163">
        <f>T81-U81-V81</f>
        <v>0</v>
      </c>
      <c r="X81" s="163"/>
      <c r="Y81" s="167"/>
      <c r="Z81" s="163">
        <f>MAX(3000,0+MIN(MAX(0,W81-350000),50000)*5%+MIN(MAX(0,W81-400000),100000)*10%+MIN(MAX(0,W81-500000),100000)*15%+MAX(0,W81-600000)*20%-X81)</f>
        <v>3000</v>
      </c>
      <c r="AA81" s="167"/>
      <c r="AB81" s="163">
        <f>Y81+U81+V81+Z81+AA81</f>
        <v>3000</v>
      </c>
      <c r="AC81" s="167">
        <f>ROUND(FLOOR(T81-AB81,0.01),-2)</f>
        <v>-3000</v>
      </c>
      <c r="AD81" s="177" t="s">
        <v>200</v>
      </c>
      <c r="AE81" s="169"/>
      <c r="AF81" s="178"/>
      <c r="AG81" s="170">
        <v>0</v>
      </c>
      <c r="AH81" s="170">
        <v>0</v>
      </c>
      <c r="AI81" s="170">
        <v>0</v>
      </c>
      <c r="AJ81" s="170">
        <v>0</v>
      </c>
      <c r="AK81" s="170">
        <v>0</v>
      </c>
      <c r="AL81" s="239" t="s">
        <v>812</v>
      </c>
      <c r="AM81" s="239" t="s">
        <v>813</v>
      </c>
      <c r="AN81" s="171" t="s">
        <v>814</v>
      </c>
      <c r="AO81" s="233" t="s">
        <v>815</v>
      </c>
      <c r="AP81" s="234" t="s">
        <v>816</v>
      </c>
      <c r="AQ81" s="252">
        <v>44256</v>
      </c>
      <c r="AR81" s="172" t="s">
        <v>817</v>
      </c>
      <c r="AS81" s="177">
        <v>72</v>
      </c>
      <c r="AT81" s="110"/>
      <c r="AU81" s="110"/>
      <c r="AV81" s="110"/>
      <c r="AW81" s="110"/>
      <c r="AX81" s="110"/>
      <c r="AY81" s="110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1"/>
      <c r="FE81" s="191"/>
      <c r="FF81" s="191"/>
      <c r="FG81" s="191"/>
      <c r="FH81" s="191"/>
      <c r="FI81" s="191"/>
      <c r="FJ81" s="191"/>
      <c r="FK81" s="191"/>
      <c r="FL81" s="191"/>
      <c r="FM81" s="191"/>
      <c r="FN81" s="191"/>
      <c r="FO81" s="191"/>
      <c r="FP81" s="191"/>
      <c r="FQ81" s="191"/>
      <c r="FR81" s="191"/>
      <c r="FS81" s="191"/>
      <c r="FT81" s="191"/>
      <c r="FU81" s="191"/>
      <c r="FV81" s="191"/>
      <c r="FW81" s="191"/>
      <c r="FX81" s="191"/>
      <c r="FY81" s="191"/>
      <c r="FZ81" s="191"/>
      <c r="GA81" s="191"/>
      <c r="GB81" s="191"/>
      <c r="GC81" s="191"/>
      <c r="GD81" s="191"/>
      <c r="GE81" s="191"/>
      <c r="GF81" s="191"/>
      <c r="GG81" s="191"/>
      <c r="GH81" s="191"/>
      <c r="GI81" s="191"/>
      <c r="GJ81" s="191"/>
      <c r="GK81" s="191"/>
      <c r="GL81" s="191"/>
      <c r="GM81" s="191"/>
      <c r="GN81" s="191"/>
      <c r="GO81" s="191"/>
      <c r="GP81" s="191"/>
      <c r="GQ81" s="191"/>
      <c r="GR81" s="191"/>
      <c r="GS81" s="191"/>
      <c r="GT81" s="191"/>
      <c r="GU81" s="191"/>
      <c r="GV81" s="191"/>
      <c r="GW81" s="191"/>
      <c r="GX81" s="191"/>
      <c r="GY81" s="191"/>
      <c r="GZ81" s="191"/>
      <c r="HA81" s="191"/>
      <c r="HB81" s="191"/>
      <c r="HC81" s="191"/>
      <c r="HD81" s="191"/>
      <c r="HE81" s="191"/>
      <c r="HF81" s="191"/>
      <c r="HG81" s="191"/>
      <c r="HH81" s="191"/>
      <c r="HI81" s="191"/>
      <c r="HJ81" s="191"/>
      <c r="HK81" s="191"/>
      <c r="HL81" s="191"/>
      <c r="HM81" s="191"/>
      <c r="HN81" s="191"/>
      <c r="HO81" s="191"/>
      <c r="HP81" s="191"/>
      <c r="HQ81" s="191"/>
      <c r="HR81" s="191"/>
      <c r="HS81" s="191"/>
      <c r="HT81" s="191"/>
      <c r="HU81" s="191"/>
      <c r="HV81" s="191"/>
      <c r="HW81" s="191"/>
      <c r="HX81" s="191"/>
      <c r="HY81" s="191"/>
      <c r="HZ81" s="191"/>
      <c r="IA81" s="191"/>
      <c r="IB81" s="191"/>
      <c r="IC81" s="191"/>
      <c r="ID81" s="191"/>
      <c r="IE81" s="191"/>
      <c r="IF81" s="191"/>
      <c r="IG81" s="191"/>
      <c r="IH81" s="191"/>
      <c r="II81" s="191"/>
      <c r="IJ81" s="191"/>
      <c r="IK81" s="191"/>
      <c r="IL81" s="191"/>
      <c r="IM81" s="191"/>
      <c r="IN81" s="191"/>
      <c r="IO81" s="191"/>
      <c r="IP81" s="191"/>
      <c r="IQ81" s="191"/>
      <c r="IR81" s="191"/>
      <c r="IS81" s="191"/>
      <c r="IT81" s="191"/>
    </row>
    <row r="82" ht="19.5" customHeight="1" spans="1:254" x14ac:dyDescent="0.25">
      <c r="A82" s="248" t="s">
        <v>818</v>
      </c>
      <c r="B82" s="113" t="s">
        <v>819</v>
      </c>
      <c r="C82" s="163"/>
      <c r="D82" s="158">
        <v>30</v>
      </c>
      <c r="E82" s="163">
        <f>C82</f>
        <v>0</v>
      </c>
      <c r="F82" s="160">
        <f>F$7*AG82</f>
        <v>0</v>
      </c>
      <c r="G82" s="160">
        <f>G$7*AH82</f>
        <v>0</v>
      </c>
      <c r="H82" s="160">
        <f>H$7*AI82</f>
        <v>0</v>
      </c>
      <c r="I82" s="160">
        <f>I$7*AJ82</f>
        <v>0</v>
      </c>
      <c r="J82" s="160">
        <f>J$7*AK82</f>
        <v>0</v>
      </c>
      <c r="K82" s="161">
        <v>0</v>
      </c>
      <c r="L82" s="162">
        <v>0</v>
      </c>
      <c r="M82" s="163"/>
      <c r="N82" s="235"/>
      <c r="O82" s="163"/>
      <c r="P82" s="163"/>
      <c r="Q82" s="163"/>
      <c r="R82" s="163"/>
      <c r="S82" s="165">
        <v>1</v>
      </c>
      <c r="T82" s="163">
        <f>SUM(E82:R82)</f>
        <v>0</v>
      </c>
      <c r="U82" s="163">
        <f>IF(T82&lt;=0,0,IF(T82*1%&lt;=262680*8*1%,T82*1%,262680*8*1%))</f>
        <v>0</v>
      </c>
      <c r="V82" s="163">
        <f>IF(T82&lt;=0,0,IF(T82*1%&lt;=262680*8*1%,T82*1%,262680*8*1%))</f>
        <v>0</v>
      </c>
      <c r="W82" s="163">
        <f>T82-U82-V82</f>
        <v>0</v>
      </c>
      <c r="X82" s="163"/>
      <c r="Y82" s="167"/>
      <c r="Z82" s="163">
        <f>MAX(3000,0+MIN(MAX(0,W82-350000),50000)*5%+MIN(MAX(0,W82-400000),100000)*10%+MIN(MAX(0,W82-500000),100000)*15%+MAX(0,W82-600000)*20%-X82)</f>
        <v>3000</v>
      </c>
      <c r="AA82" s="167"/>
      <c r="AB82" s="163">
        <f>Y82+U82+V82+Z82+AA82</f>
        <v>3000</v>
      </c>
      <c r="AC82" s="167">
        <f>ROUND(FLOOR(T82-AB82,0.01),-2)</f>
        <v>-3000</v>
      </c>
      <c r="AD82" s="177" t="s">
        <v>200</v>
      </c>
      <c r="AE82" s="169"/>
      <c r="AF82" s="178"/>
      <c r="AG82" s="170">
        <v>0</v>
      </c>
      <c r="AH82" s="170">
        <v>0</v>
      </c>
      <c r="AI82" s="170">
        <v>0</v>
      </c>
      <c r="AJ82" s="170">
        <v>0</v>
      </c>
      <c r="AK82" s="170">
        <v>0</v>
      </c>
      <c r="AL82" s="163" t="s">
        <v>741</v>
      </c>
      <c r="AM82" s="163" t="s">
        <v>820</v>
      </c>
      <c r="AN82" s="171" t="s">
        <v>821</v>
      </c>
      <c r="AO82" s="233" t="s">
        <v>822</v>
      </c>
      <c r="AP82" s="234" t="s">
        <v>823</v>
      </c>
      <c r="AQ82" s="252">
        <v>44256</v>
      </c>
      <c r="AR82" s="172" t="s">
        <v>824</v>
      </c>
      <c r="AS82" s="177">
        <v>73</v>
      </c>
      <c r="AT82" s="110"/>
      <c r="AU82" s="110"/>
      <c r="AV82" s="110"/>
      <c r="AW82" s="110"/>
      <c r="AX82" s="110"/>
      <c r="AY82" s="110"/>
      <c r="AZ82" s="110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110"/>
      <c r="BP82" s="110"/>
      <c r="BQ82" s="110"/>
      <c r="BR82" s="110"/>
      <c r="BS82" s="110"/>
      <c r="BT82" s="110"/>
      <c r="BU82" s="110"/>
      <c r="BV82" s="110"/>
      <c r="BW82" s="110"/>
      <c r="BX82" s="110"/>
      <c r="BY82" s="110"/>
      <c r="BZ82" s="110"/>
      <c r="CA82" s="110"/>
      <c r="CB82" s="110"/>
      <c r="CC82" s="110"/>
      <c r="CD82" s="110"/>
      <c r="CE82" s="110"/>
      <c r="CF82" s="110"/>
      <c r="CG82" s="110"/>
      <c r="CH82" s="110"/>
      <c r="CI82" s="110"/>
      <c r="CJ82" s="110"/>
      <c r="CK82" s="110"/>
      <c r="CL82" s="110"/>
      <c r="CM82" s="110"/>
      <c r="CN82" s="110"/>
      <c r="CO82" s="110"/>
      <c r="CP82" s="110"/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/>
      <c r="DD82" s="110"/>
      <c r="DE82" s="110"/>
      <c r="DF82" s="110"/>
      <c r="DG82" s="110"/>
      <c r="DH82" s="110"/>
      <c r="DI82" s="110"/>
      <c r="DJ82" s="110"/>
      <c r="DK82" s="110"/>
      <c r="DL82" s="110"/>
      <c r="DM82" s="110"/>
      <c r="DN82" s="110"/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/>
      <c r="EA82" s="110"/>
      <c r="EB82" s="110"/>
      <c r="EC82" s="110"/>
      <c r="ED82" s="110"/>
      <c r="EE82" s="110"/>
      <c r="EF82" s="110"/>
      <c r="EG82" s="110"/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/>
      <c r="ES82" s="110"/>
      <c r="ET82" s="110"/>
      <c r="EU82" s="110"/>
      <c r="EV82" s="110"/>
      <c r="EW82" s="110"/>
      <c r="EX82" s="110"/>
      <c r="EY82" s="110"/>
      <c r="EZ82" s="110"/>
      <c r="FA82" s="110"/>
      <c r="FB82" s="110"/>
      <c r="FC82" s="110"/>
      <c r="FD82" s="110"/>
      <c r="FE82" s="110"/>
      <c r="FF82" s="110"/>
      <c r="FG82" s="110"/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  <c r="GC82" s="110"/>
      <c r="GD82" s="110"/>
      <c r="GE82" s="110"/>
      <c r="GF82" s="110"/>
      <c r="GG82" s="110"/>
      <c r="GH82" s="110"/>
      <c r="GI82" s="110"/>
      <c r="GJ82" s="110"/>
      <c r="GK82" s="110"/>
      <c r="GL82" s="110"/>
      <c r="GM82" s="110"/>
      <c r="GN82" s="110"/>
      <c r="GO82" s="110"/>
      <c r="GP82" s="110"/>
      <c r="GQ82" s="110"/>
      <c r="GR82" s="110"/>
      <c r="GS82" s="110"/>
      <c r="GT82" s="110"/>
      <c r="GU82" s="110"/>
      <c r="GV82" s="110"/>
      <c r="GW82" s="110"/>
      <c r="GX82" s="110"/>
      <c r="GY82" s="110"/>
      <c r="GZ82" s="110"/>
      <c r="HA82" s="110"/>
      <c r="HB82" s="110"/>
      <c r="HC82" s="110"/>
      <c r="HD82" s="110"/>
      <c r="HE82" s="110"/>
      <c r="HF82" s="110"/>
      <c r="HG82" s="110"/>
      <c r="HH82" s="110"/>
      <c r="HI82" s="110"/>
      <c r="HJ82" s="110"/>
      <c r="HK82" s="110"/>
      <c r="HL82" s="110"/>
      <c r="HM82" s="110"/>
      <c r="HN82" s="110"/>
      <c r="HO82" s="110"/>
      <c r="HP82" s="110"/>
      <c r="HQ82" s="110"/>
      <c r="HR82" s="110"/>
      <c r="HS82" s="110"/>
      <c r="HT82" s="110"/>
      <c r="HU82" s="110"/>
      <c r="HV82" s="110"/>
      <c r="HW82" s="110"/>
      <c r="HX82" s="110"/>
      <c r="HY82" s="110"/>
      <c r="HZ82" s="110"/>
      <c r="IA82" s="110"/>
      <c r="IB82" s="110"/>
      <c r="IC82" s="110"/>
      <c r="ID82" s="110"/>
      <c r="IE82" s="110"/>
      <c r="IF82" s="110"/>
      <c r="IG82" s="110"/>
      <c r="IH82" s="110"/>
      <c r="II82" s="110"/>
      <c r="IJ82" s="110"/>
      <c r="IK82" s="110"/>
      <c r="IL82" s="110"/>
      <c r="IM82" s="110"/>
      <c r="IN82" s="110"/>
      <c r="IO82" s="110"/>
      <c r="IP82" s="110"/>
      <c r="IQ82" s="110"/>
      <c r="IR82" s="110"/>
      <c r="IS82" s="110"/>
      <c r="IT82" s="191"/>
    </row>
    <row r="83" ht="19.5" customHeight="1" spans="1:254" x14ac:dyDescent="0.25">
      <c r="A83" s="177" t="s">
        <v>825</v>
      </c>
      <c r="B83" s="113" t="s">
        <v>826</v>
      </c>
      <c r="C83" s="159"/>
      <c r="D83" s="158">
        <v>30</v>
      </c>
      <c r="E83" s="163">
        <f>C83</f>
        <v>0</v>
      </c>
      <c r="F83" s="160">
        <f>F$6*AG83</f>
        <v>0</v>
      </c>
      <c r="G83" s="160">
        <f>G$6*AH83</f>
        <v>0</v>
      </c>
      <c r="H83" s="160">
        <f>H$6*AI83</f>
        <v>0</v>
      </c>
      <c r="I83" s="160">
        <f>I$6*AJ83</f>
        <v>0</v>
      </c>
      <c r="J83" s="160">
        <f>J$6*AK83</f>
        <v>0</v>
      </c>
      <c r="K83" s="161">
        <v>0</v>
      </c>
      <c r="L83" s="162">
        <v>0</v>
      </c>
      <c r="M83" s="163"/>
      <c r="N83" s="235"/>
      <c r="O83" s="163"/>
      <c r="P83" s="163"/>
      <c r="Q83" s="163"/>
      <c r="R83" s="163"/>
      <c r="S83" s="123"/>
      <c r="T83" s="163">
        <f>SUM(E83:R83)</f>
        <v>0</v>
      </c>
      <c r="U83" s="163">
        <f>IF(T83&lt;=0,0,IF(T83*1%&lt;=262680*8*1%,T83*1%,262680*8*1%))</f>
        <v>0</v>
      </c>
      <c r="V83" s="163">
        <f>IF(T83&lt;=0,0,IF(T83*1%&lt;=262680*8*1%,T83*1%,262680*8*1%))</f>
        <v>0</v>
      </c>
      <c r="W83" s="163">
        <f>T83-U83-V83</f>
        <v>0</v>
      </c>
      <c r="X83" s="163"/>
      <c r="Y83" s="167"/>
      <c r="Z83" s="163">
        <f>MAX(3000,0+MIN(MAX(0,W83-350000),50000)*5%+MIN(MAX(0,W83-400000),100000)*10%+MIN(MAX(0,W83-500000),100000)*15%+MAX(0,W83-600000)*20%-X83)</f>
        <v>3000</v>
      </c>
      <c r="AA83" s="167"/>
      <c r="AB83" s="163">
        <f>Y83+U83+V83+Z83+AA83</f>
        <v>3000</v>
      </c>
      <c r="AC83" s="167">
        <f>ROUND(FLOOR(T83-AB83,0.01),-2)</f>
        <v>-3000</v>
      </c>
      <c r="AD83" s="177" t="s">
        <v>200</v>
      </c>
      <c r="AE83" s="169"/>
      <c r="AF83" s="178"/>
      <c r="AG83" s="170">
        <v>0</v>
      </c>
      <c r="AH83" s="170">
        <v>0</v>
      </c>
      <c r="AI83" s="170">
        <v>0</v>
      </c>
      <c r="AJ83" s="170">
        <v>0</v>
      </c>
      <c r="AK83" s="170">
        <v>0</v>
      </c>
      <c r="AL83" s="163" t="s">
        <v>827</v>
      </c>
      <c r="AM83" s="163" t="s">
        <v>828</v>
      </c>
      <c r="AN83" s="171" t="s">
        <v>829</v>
      </c>
      <c r="AO83" s="233" t="s">
        <v>830</v>
      </c>
      <c r="AP83" s="234" t="s">
        <v>831</v>
      </c>
      <c r="AQ83" s="252">
        <v>44256</v>
      </c>
      <c r="AR83" s="172" t="s">
        <v>832</v>
      </c>
      <c r="AS83" s="177">
        <v>74</v>
      </c>
      <c r="AT83" s="110"/>
      <c r="AU83" s="110"/>
      <c r="AV83" s="110"/>
      <c r="AW83" s="110"/>
      <c r="AX83" s="110"/>
      <c r="AY83" s="110"/>
      <c r="AZ83" s="110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110"/>
      <c r="BP83" s="110"/>
      <c r="BQ83" s="110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10"/>
      <c r="CD83" s="110"/>
      <c r="CE83" s="110"/>
      <c r="CF83" s="110"/>
      <c r="CG83" s="110"/>
      <c r="CH83" s="110"/>
      <c r="CI83" s="110"/>
      <c r="CJ83" s="110"/>
      <c r="CK83" s="110"/>
      <c r="CL83" s="110"/>
      <c r="CM83" s="110"/>
      <c r="CN83" s="110"/>
      <c r="CO83" s="110"/>
      <c r="CP83" s="110"/>
      <c r="CQ83" s="110"/>
      <c r="CR83" s="110"/>
      <c r="CS83" s="110"/>
      <c r="CT83" s="110"/>
      <c r="CU83" s="110"/>
      <c r="CV83" s="110"/>
      <c r="CW83" s="110"/>
      <c r="CX83" s="110"/>
      <c r="CY83" s="110"/>
      <c r="CZ83" s="110"/>
      <c r="DA83" s="110"/>
      <c r="DB83" s="110"/>
      <c r="DC83" s="110"/>
      <c r="DD83" s="110"/>
      <c r="DE83" s="110"/>
      <c r="DF83" s="110"/>
      <c r="DG83" s="110"/>
      <c r="DH83" s="110"/>
      <c r="DI83" s="110"/>
      <c r="DJ83" s="110"/>
      <c r="DK83" s="110"/>
      <c r="DL83" s="110"/>
      <c r="DM83" s="110"/>
      <c r="DN83" s="110"/>
      <c r="DO83" s="110"/>
      <c r="DP83" s="110"/>
      <c r="DQ83" s="110"/>
      <c r="DR83" s="110"/>
      <c r="DS83" s="110"/>
      <c r="DT83" s="110"/>
      <c r="DU83" s="110"/>
      <c r="DV83" s="110"/>
      <c r="DW83" s="110"/>
      <c r="DX83" s="110"/>
      <c r="DY83" s="110"/>
      <c r="DZ83" s="110"/>
      <c r="EA83" s="110"/>
      <c r="EB83" s="110"/>
      <c r="EC83" s="110"/>
      <c r="ED83" s="110"/>
      <c r="EE83" s="110"/>
      <c r="EF83" s="110"/>
      <c r="EG83" s="110"/>
      <c r="EH83" s="110"/>
      <c r="EI83" s="110"/>
      <c r="EJ83" s="110"/>
      <c r="EK83" s="110"/>
      <c r="EL83" s="110"/>
      <c r="EM83" s="110"/>
      <c r="EN83" s="110"/>
      <c r="EO83" s="110"/>
      <c r="EP83" s="110"/>
      <c r="EQ83" s="110"/>
      <c r="ER83" s="110"/>
      <c r="ES83" s="110"/>
      <c r="ET83" s="110"/>
      <c r="EU83" s="110"/>
      <c r="EV83" s="110"/>
      <c r="EW83" s="110"/>
      <c r="EX83" s="110"/>
      <c r="EY83" s="110"/>
      <c r="EZ83" s="110"/>
      <c r="FA83" s="110"/>
      <c r="FB83" s="110"/>
      <c r="FC83" s="110"/>
      <c r="FD83" s="110"/>
      <c r="FE83" s="110"/>
      <c r="FF83" s="110"/>
      <c r="FG83" s="110"/>
      <c r="FH83" s="110"/>
      <c r="FI83" s="110"/>
      <c r="FJ83" s="110"/>
      <c r="FK83" s="110"/>
      <c r="FL83" s="110"/>
      <c r="FM83" s="110"/>
      <c r="FN83" s="110"/>
      <c r="FO83" s="110"/>
      <c r="FP83" s="110"/>
      <c r="FQ83" s="110"/>
      <c r="FR83" s="110"/>
      <c r="FS83" s="110"/>
      <c r="FT83" s="110"/>
      <c r="FU83" s="110"/>
      <c r="FV83" s="110"/>
      <c r="FW83" s="110"/>
      <c r="FX83" s="110"/>
      <c r="FY83" s="110"/>
      <c r="FZ83" s="110"/>
      <c r="GA83" s="110"/>
      <c r="GB83" s="110"/>
      <c r="GC83" s="110"/>
      <c r="GD83" s="110"/>
      <c r="GE83" s="110"/>
      <c r="GF83" s="110"/>
      <c r="GG83" s="110"/>
      <c r="GH83" s="110"/>
      <c r="GI83" s="110"/>
      <c r="GJ83" s="110"/>
      <c r="GK83" s="110"/>
      <c r="GL83" s="110"/>
      <c r="GM83" s="110"/>
      <c r="GN83" s="110"/>
      <c r="GO83" s="110"/>
      <c r="GP83" s="110"/>
      <c r="GQ83" s="110"/>
      <c r="GR83" s="110"/>
      <c r="GS83" s="110"/>
      <c r="GT83" s="110"/>
      <c r="GU83" s="110"/>
      <c r="GV83" s="110"/>
      <c r="GW83" s="110"/>
      <c r="GX83" s="110"/>
      <c r="GY83" s="110"/>
      <c r="GZ83" s="110"/>
      <c r="HA83" s="110"/>
      <c r="HB83" s="110"/>
      <c r="HC83" s="110"/>
      <c r="HD83" s="110"/>
      <c r="HE83" s="110"/>
      <c r="HF83" s="110"/>
      <c r="HG83" s="110"/>
      <c r="HH83" s="110"/>
      <c r="HI83" s="110"/>
      <c r="HJ83" s="110"/>
      <c r="HK83" s="110"/>
      <c r="HL83" s="110"/>
      <c r="HM83" s="110"/>
      <c r="HN83" s="110"/>
      <c r="HO83" s="110"/>
      <c r="HP83" s="110"/>
      <c r="HQ83" s="110"/>
      <c r="HR83" s="110"/>
      <c r="HS83" s="110"/>
      <c r="HT83" s="110"/>
      <c r="HU83" s="110"/>
      <c r="HV83" s="110"/>
      <c r="HW83" s="110"/>
      <c r="HX83" s="110"/>
      <c r="HY83" s="110"/>
      <c r="HZ83" s="110"/>
      <c r="IA83" s="110"/>
      <c r="IB83" s="110"/>
      <c r="IC83" s="110"/>
      <c r="ID83" s="110"/>
      <c r="IE83" s="110"/>
      <c r="IF83" s="110"/>
      <c r="IG83" s="110"/>
      <c r="IH83" s="110"/>
      <c r="II83" s="110"/>
      <c r="IJ83" s="110"/>
      <c r="IK83" s="110"/>
      <c r="IL83" s="110"/>
      <c r="IM83" s="110"/>
      <c r="IN83" s="110"/>
      <c r="IO83" s="110"/>
      <c r="IP83" s="110"/>
      <c r="IQ83" s="110"/>
      <c r="IR83" s="110"/>
      <c r="IS83" s="110"/>
      <c r="IT83" s="191"/>
    </row>
    <row r="84" ht="19.5" customHeight="1" spans="1:254" x14ac:dyDescent="0.25">
      <c r="A84" s="238" t="s">
        <v>833</v>
      </c>
      <c r="B84" s="113" t="s">
        <v>834</v>
      </c>
      <c r="C84" s="163"/>
      <c r="D84" s="158">
        <v>30</v>
      </c>
      <c r="E84" s="163">
        <f>C84</f>
        <v>0</v>
      </c>
      <c r="F84" s="160">
        <f>F$7*AG84</f>
        <v>0</v>
      </c>
      <c r="G84" s="160">
        <f>G$7*AH84</f>
        <v>0</v>
      </c>
      <c r="H84" s="160">
        <f>H$7*AI84</f>
        <v>0</v>
      </c>
      <c r="I84" s="160">
        <f>I$7*AJ84</f>
        <v>0</v>
      </c>
      <c r="J84" s="160">
        <f>J$7*AK84</f>
        <v>0</v>
      </c>
      <c r="K84" s="161">
        <v>0</v>
      </c>
      <c r="L84" s="162">
        <v>0</v>
      </c>
      <c r="M84" s="163"/>
      <c r="N84" s="163"/>
      <c r="O84" s="163"/>
      <c r="P84" s="163"/>
      <c r="Q84" s="163"/>
      <c r="R84" s="163"/>
      <c r="S84" s="123"/>
      <c r="T84" s="163">
        <f>SUM(E84:R84)</f>
        <v>0</v>
      </c>
      <c r="U84" s="163">
        <f>IF(T84&lt;=0,0,IF(T84*1%&lt;=262680*8*1%,T84*1%,262680*8*1%))</f>
        <v>0</v>
      </c>
      <c r="V84" s="163">
        <f>IF(T84&lt;=0,0,IF(T84*1%&lt;=262680*8*1%,T84*1%,262680*8*1%))</f>
        <v>0</v>
      </c>
      <c r="W84" s="163">
        <f>T84-U84-V84</f>
        <v>0</v>
      </c>
      <c r="X84" s="163"/>
      <c r="Y84" s="167"/>
      <c r="Z84" s="163">
        <f>MAX(3000,0+MIN(MAX(0,W84-350000),50000)*5%+MIN(MAX(0,W84-400000),100000)*10%+MIN(MAX(0,W84-500000),100000)*15%+MAX(0,W84-600000)*20%-X84)</f>
        <v>3000</v>
      </c>
      <c r="AA84" s="167"/>
      <c r="AB84" s="163">
        <f>Y84+U84+V84+Z84+AA84</f>
        <v>3000</v>
      </c>
      <c r="AC84" s="167">
        <f>ROUND(FLOOR(T84-AB84,0.01),-2)</f>
        <v>-3000</v>
      </c>
      <c r="AD84" s="177" t="s">
        <v>200</v>
      </c>
      <c r="AE84" s="169"/>
      <c r="AF84" s="178"/>
      <c r="AG84" s="170">
        <v>0</v>
      </c>
      <c r="AH84" s="170">
        <v>0</v>
      </c>
      <c r="AI84" s="170">
        <v>0</v>
      </c>
      <c r="AJ84" s="170">
        <v>0</v>
      </c>
      <c r="AK84" s="170">
        <v>0</v>
      </c>
      <c r="AL84" s="239" t="s">
        <v>835</v>
      </c>
      <c r="AM84" s="239" t="s">
        <v>836</v>
      </c>
      <c r="AN84" s="171" t="s">
        <v>837</v>
      </c>
      <c r="AO84" s="233" t="s">
        <v>838</v>
      </c>
      <c r="AP84" s="234" t="s">
        <v>839</v>
      </c>
      <c r="AQ84" s="252">
        <v>44256</v>
      </c>
      <c r="AR84" s="172" t="s">
        <v>840</v>
      </c>
      <c r="AS84" s="177">
        <v>75</v>
      </c>
      <c r="AT84" s="110"/>
      <c r="AU84" s="110"/>
      <c r="AV84" s="110"/>
      <c r="AW84" s="110"/>
      <c r="AX84" s="110"/>
      <c r="AY84" s="110"/>
      <c r="AZ84" s="190"/>
      <c r="BA84" s="190"/>
      <c r="BB84" s="190"/>
      <c r="BC84" s="190"/>
      <c r="BD84" s="190"/>
      <c r="BE84" s="190"/>
      <c r="BF84" s="190"/>
      <c r="BG84" s="190"/>
      <c r="BH84" s="190"/>
      <c r="BI84" s="190"/>
      <c r="BJ84" s="190"/>
      <c r="BK84" s="190"/>
      <c r="BL84" s="190"/>
      <c r="BM84" s="190"/>
      <c r="BN84" s="190"/>
      <c r="BO84" s="190"/>
      <c r="BP84" s="190"/>
      <c r="BQ84" s="190"/>
      <c r="BR84" s="190"/>
      <c r="BS84" s="190"/>
      <c r="BT84" s="190"/>
      <c r="BU84" s="190"/>
      <c r="BV84" s="190"/>
      <c r="BW84" s="190"/>
      <c r="BX84" s="190"/>
      <c r="BY84" s="190"/>
      <c r="BZ84" s="190"/>
      <c r="CA84" s="190"/>
      <c r="CB84" s="190"/>
      <c r="CC84" s="190"/>
      <c r="CD84" s="190"/>
      <c r="CE84" s="190"/>
      <c r="CF84" s="190"/>
      <c r="CG84" s="190"/>
      <c r="CH84" s="190"/>
      <c r="CI84" s="190"/>
      <c r="CJ84" s="190"/>
      <c r="CK84" s="190"/>
      <c r="CL84" s="190"/>
      <c r="CM84" s="190"/>
      <c r="CN84" s="190"/>
      <c r="CO84" s="190"/>
      <c r="CP84" s="190"/>
      <c r="CQ84" s="190"/>
      <c r="CR84" s="190"/>
      <c r="CS84" s="190"/>
      <c r="CT84" s="190"/>
      <c r="CU84" s="190"/>
      <c r="CV84" s="190"/>
      <c r="CW84" s="190"/>
      <c r="CX84" s="190"/>
      <c r="CY84" s="190"/>
      <c r="CZ84" s="190"/>
      <c r="DA84" s="190"/>
      <c r="DB84" s="190"/>
      <c r="DC84" s="190"/>
      <c r="DD84" s="190"/>
      <c r="DE84" s="190"/>
      <c r="DF84" s="190"/>
      <c r="DG84" s="190"/>
      <c r="DH84" s="190"/>
      <c r="DI84" s="190"/>
      <c r="DJ84" s="190"/>
      <c r="DK84" s="190"/>
      <c r="DL84" s="190"/>
      <c r="DM84" s="190"/>
      <c r="DN84" s="190"/>
      <c r="DO84" s="190"/>
      <c r="DP84" s="190"/>
      <c r="DQ84" s="190"/>
      <c r="DR84" s="190"/>
      <c r="DS84" s="190"/>
      <c r="DT84" s="190"/>
      <c r="DU84" s="190"/>
      <c r="DV84" s="190"/>
      <c r="DW84" s="190"/>
      <c r="DX84" s="190"/>
      <c r="DY84" s="190"/>
      <c r="DZ84" s="190"/>
      <c r="EA84" s="190"/>
      <c r="EB84" s="190"/>
      <c r="EC84" s="190"/>
      <c r="ED84" s="190"/>
      <c r="EE84" s="190"/>
      <c r="EF84" s="190"/>
      <c r="EG84" s="190"/>
      <c r="EH84" s="190"/>
      <c r="EI84" s="190"/>
      <c r="EJ84" s="190"/>
      <c r="EK84" s="190"/>
      <c r="EL84" s="190"/>
      <c r="EM84" s="190"/>
      <c r="EN84" s="190"/>
      <c r="EO84" s="190"/>
      <c r="EP84" s="190"/>
      <c r="EQ84" s="190"/>
      <c r="ER84" s="190"/>
      <c r="ES84" s="190"/>
      <c r="ET84" s="190"/>
      <c r="EU84" s="190"/>
      <c r="EV84" s="190"/>
      <c r="EW84" s="190"/>
      <c r="EX84" s="190"/>
      <c r="EY84" s="190"/>
      <c r="EZ84" s="190"/>
      <c r="FA84" s="190"/>
      <c r="FB84" s="190"/>
      <c r="FC84" s="190"/>
      <c r="FD84" s="190"/>
      <c r="FE84" s="190"/>
      <c r="FF84" s="190"/>
      <c r="FG84" s="190"/>
      <c r="FH84" s="190"/>
      <c r="FI84" s="190"/>
      <c r="FJ84" s="190"/>
      <c r="FK84" s="190"/>
      <c r="FL84" s="190"/>
      <c r="FM84" s="190"/>
      <c r="FN84" s="190"/>
      <c r="FO84" s="190"/>
      <c r="FP84" s="190"/>
      <c r="FQ84" s="190"/>
      <c r="FR84" s="190"/>
      <c r="FS84" s="190"/>
      <c r="FT84" s="190"/>
      <c r="FU84" s="190"/>
      <c r="FV84" s="190"/>
      <c r="FW84" s="190"/>
      <c r="FX84" s="190"/>
      <c r="FY84" s="190"/>
      <c r="FZ84" s="190"/>
      <c r="GA84" s="190"/>
      <c r="GB84" s="190"/>
      <c r="GC84" s="190"/>
      <c r="GD84" s="190"/>
      <c r="GE84" s="190"/>
      <c r="GF84" s="190"/>
      <c r="GG84" s="190"/>
      <c r="GH84" s="190"/>
      <c r="GI84" s="190"/>
      <c r="GJ84" s="190"/>
      <c r="GK84" s="190"/>
      <c r="GL84" s="190"/>
      <c r="GM84" s="190"/>
      <c r="GN84" s="190"/>
      <c r="GO84" s="190"/>
      <c r="GP84" s="190"/>
      <c r="GQ84" s="190"/>
      <c r="GR84" s="190"/>
      <c r="GS84" s="190"/>
      <c r="GT84" s="190"/>
      <c r="GU84" s="190"/>
      <c r="GV84" s="190"/>
      <c r="GW84" s="190"/>
      <c r="GX84" s="190"/>
      <c r="GY84" s="190"/>
      <c r="GZ84" s="190"/>
      <c r="HA84" s="190"/>
      <c r="HB84" s="190"/>
      <c r="HC84" s="190"/>
      <c r="HD84" s="190"/>
      <c r="HE84" s="190"/>
      <c r="HF84" s="190"/>
      <c r="HG84" s="190"/>
      <c r="HH84" s="190"/>
      <c r="HI84" s="190"/>
      <c r="HJ84" s="190"/>
      <c r="HK84" s="190"/>
      <c r="HL84" s="190"/>
      <c r="HM84" s="190"/>
      <c r="HN84" s="190"/>
      <c r="HO84" s="190"/>
      <c r="HP84" s="190"/>
      <c r="HQ84" s="190"/>
      <c r="HR84" s="190"/>
      <c r="HS84" s="190"/>
      <c r="HT84" s="190"/>
      <c r="HU84" s="190"/>
      <c r="HV84" s="190"/>
      <c r="HW84" s="190"/>
      <c r="HX84" s="190"/>
      <c r="HY84" s="190"/>
      <c r="HZ84" s="190"/>
      <c r="IA84" s="190"/>
      <c r="IB84" s="190"/>
      <c r="IC84" s="190"/>
      <c r="ID84" s="190"/>
      <c r="IE84" s="190"/>
      <c r="IF84" s="190"/>
      <c r="IG84" s="190"/>
      <c r="IH84" s="190"/>
      <c r="II84" s="190"/>
      <c r="IJ84" s="190"/>
      <c r="IK84" s="190"/>
      <c r="IL84" s="190"/>
      <c r="IM84" s="190"/>
      <c r="IN84" s="190"/>
      <c r="IO84" s="190"/>
      <c r="IP84" s="190"/>
      <c r="IQ84" s="190"/>
      <c r="IR84" s="190"/>
      <c r="IS84" s="190"/>
      <c r="IT84" s="191"/>
    </row>
    <row r="85" ht="19.5" customHeight="1" spans="1:254" x14ac:dyDescent="0.25">
      <c r="A85" s="177" t="s">
        <v>841</v>
      </c>
      <c r="B85" s="113" t="s">
        <v>842</v>
      </c>
      <c r="C85" s="163"/>
      <c r="D85" s="158">
        <v>30</v>
      </c>
      <c r="E85" s="163">
        <f>C85</f>
        <v>0</v>
      </c>
      <c r="F85" s="160">
        <f>F$7*AG85</f>
        <v>0</v>
      </c>
      <c r="G85" s="160">
        <f>G$7*AH85</f>
        <v>0</v>
      </c>
      <c r="H85" s="160">
        <f>H$7*AI85</f>
        <v>0</v>
      </c>
      <c r="I85" s="160">
        <f>I$7*AJ85</f>
        <v>0</v>
      </c>
      <c r="J85" s="160">
        <f>J$7*AK85</f>
        <v>0</v>
      </c>
      <c r="K85" s="161">
        <v>0</v>
      </c>
      <c r="L85" s="162">
        <v>0</v>
      </c>
      <c r="M85" s="163"/>
      <c r="N85" s="235"/>
      <c r="O85" s="163"/>
      <c r="P85" s="163"/>
      <c r="Q85" s="163"/>
      <c r="R85" s="163"/>
      <c r="S85" s="123"/>
      <c r="T85" s="163">
        <f>SUM(E85:R85)</f>
        <v>0</v>
      </c>
      <c r="U85" s="163">
        <f>IF(T85&lt;=0,0,IF(T85*1%&lt;=262680*8*1%,T85*1%,262680*8*1%))</f>
        <v>0</v>
      </c>
      <c r="V85" s="163">
        <f>IF(T85&lt;=0,0,IF(T85*1%&lt;=262680*8*1%,T85*1%,262680*8*1%))</f>
        <v>0</v>
      </c>
      <c r="W85" s="163">
        <f>T85-U85-V85</f>
        <v>0</v>
      </c>
      <c r="X85" s="163"/>
      <c r="Y85" s="167"/>
      <c r="Z85" s="163">
        <f>MAX(3000,0+MIN(MAX(0,W85-350000),50000)*5%+MIN(MAX(0,W85-400000),100000)*10%+MIN(MAX(0,W85-500000),100000)*15%+MAX(0,W85-600000)*20%-X85)</f>
        <v>3000</v>
      </c>
      <c r="AA85" s="167"/>
      <c r="AB85" s="163">
        <f>Y85+U85+V85+Z85+AA85</f>
        <v>3000</v>
      </c>
      <c r="AC85" s="167">
        <f>ROUND(FLOOR(T85-AB85,0.01),-2)</f>
        <v>-3000</v>
      </c>
      <c r="AD85" s="177" t="s">
        <v>200</v>
      </c>
      <c r="AE85" s="169"/>
      <c r="AF85" s="178"/>
      <c r="AG85" s="170">
        <v>0</v>
      </c>
      <c r="AH85" s="170">
        <v>0</v>
      </c>
      <c r="AI85" s="170">
        <v>0</v>
      </c>
      <c r="AJ85" s="170">
        <v>0</v>
      </c>
      <c r="AK85" s="170">
        <v>0</v>
      </c>
      <c r="AL85" s="239" t="s">
        <v>843</v>
      </c>
      <c r="AM85" s="239" t="s">
        <v>844</v>
      </c>
      <c r="AN85" s="171" t="s">
        <v>845</v>
      </c>
      <c r="AO85" s="233" t="s">
        <v>846</v>
      </c>
      <c r="AP85" s="234" t="s">
        <v>847</v>
      </c>
      <c r="AQ85" s="252">
        <v>44256</v>
      </c>
      <c r="AR85" s="172" t="s">
        <v>848</v>
      </c>
      <c r="AS85" s="177">
        <v>76</v>
      </c>
      <c r="AT85" s="110"/>
      <c r="AU85" s="110"/>
      <c r="AV85" s="110"/>
      <c r="AW85" s="110"/>
      <c r="AX85" s="110"/>
      <c r="AY85" s="110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1"/>
      <c r="FE85" s="191"/>
      <c r="FF85" s="191"/>
      <c r="FG85" s="191"/>
      <c r="FH85" s="191"/>
      <c r="FI85" s="191"/>
      <c r="FJ85" s="191"/>
      <c r="FK85" s="191"/>
      <c r="FL85" s="191"/>
      <c r="FM85" s="191"/>
      <c r="FN85" s="191"/>
      <c r="FO85" s="191"/>
      <c r="FP85" s="191"/>
      <c r="FQ85" s="191"/>
      <c r="FR85" s="191"/>
      <c r="FS85" s="191"/>
      <c r="FT85" s="191"/>
      <c r="FU85" s="191"/>
      <c r="FV85" s="191"/>
      <c r="FW85" s="191"/>
      <c r="FX85" s="191"/>
      <c r="FY85" s="191"/>
      <c r="FZ85" s="191"/>
      <c r="GA85" s="191"/>
      <c r="GB85" s="191"/>
      <c r="GC85" s="191"/>
      <c r="GD85" s="191"/>
      <c r="GE85" s="191"/>
      <c r="GF85" s="191"/>
      <c r="GG85" s="191"/>
      <c r="GH85" s="191"/>
      <c r="GI85" s="191"/>
      <c r="GJ85" s="191"/>
      <c r="GK85" s="191"/>
      <c r="GL85" s="191"/>
      <c r="GM85" s="191"/>
      <c r="GN85" s="191"/>
      <c r="GO85" s="191"/>
      <c r="GP85" s="191"/>
      <c r="GQ85" s="191"/>
      <c r="GR85" s="191"/>
      <c r="GS85" s="191"/>
      <c r="GT85" s="191"/>
      <c r="GU85" s="191"/>
      <c r="GV85" s="191"/>
      <c r="GW85" s="191"/>
      <c r="GX85" s="191"/>
      <c r="GY85" s="191"/>
      <c r="GZ85" s="191"/>
      <c r="HA85" s="191"/>
      <c r="HB85" s="191"/>
      <c r="HC85" s="191"/>
      <c r="HD85" s="191"/>
      <c r="HE85" s="191"/>
      <c r="HF85" s="191"/>
      <c r="HG85" s="191"/>
      <c r="HH85" s="191"/>
      <c r="HI85" s="191"/>
      <c r="HJ85" s="191"/>
      <c r="HK85" s="191"/>
      <c r="HL85" s="191"/>
      <c r="HM85" s="191"/>
      <c r="HN85" s="191"/>
      <c r="HO85" s="191"/>
      <c r="HP85" s="191"/>
      <c r="HQ85" s="191"/>
      <c r="HR85" s="191"/>
      <c r="HS85" s="191"/>
      <c r="HT85" s="191"/>
      <c r="HU85" s="191"/>
      <c r="HV85" s="191"/>
      <c r="HW85" s="191"/>
      <c r="HX85" s="191"/>
      <c r="HY85" s="191"/>
      <c r="HZ85" s="191"/>
      <c r="IA85" s="191"/>
      <c r="IB85" s="191"/>
      <c r="IC85" s="191"/>
      <c r="ID85" s="191"/>
      <c r="IE85" s="191"/>
      <c r="IF85" s="191"/>
      <c r="IG85" s="191"/>
      <c r="IH85" s="191"/>
      <c r="II85" s="191"/>
      <c r="IJ85" s="191"/>
      <c r="IK85" s="191"/>
      <c r="IL85" s="191"/>
      <c r="IM85" s="191"/>
      <c r="IN85" s="191"/>
      <c r="IO85" s="191"/>
      <c r="IP85" s="191"/>
      <c r="IQ85" s="191"/>
      <c r="IR85" s="191"/>
      <c r="IS85" s="191"/>
      <c r="IT85" s="191"/>
    </row>
    <row r="86" ht="19.5" customHeight="1" spans="1:254" x14ac:dyDescent="0.25">
      <c r="A86" s="156" t="s">
        <v>849</v>
      </c>
      <c r="B86" s="113" t="s">
        <v>850</v>
      </c>
      <c r="C86" s="257"/>
      <c r="D86" s="158">
        <v>30</v>
      </c>
      <c r="E86" s="163">
        <f>C86</f>
        <v>0</v>
      </c>
      <c r="F86" s="160">
        <f>F$2*AG86</f>
        <v>0</v>
      </c>
      <c r="G86" s="160">
        <f>G$2*AH86</f>
        <v>0</v>
      </c>
      <c r="H86" s="160">
        <f>H$2*AI86</f>
        <v>0</v>
      </c>
      <c r="I86" s="160">
        <f>I$2*AJ86</f>
        <v>0</v>
      </c>
      <c r="J86" s="160">
        <f>J$2*AK86</f>
        <v>0</v>
      </c>
      <c r="K86" s="161">
        <v>0</v>
      </c>
      <c r="L86" s="162">
        <v>0</v>
      </c>
      <c r="M86" s="163"/>
      <c r="N86" s="235"/>
      <c r="O86" s="163"/>
      <c r="P86" s="163"/>
      <c r="Q86" s="163"/>
      <c r="R86" s="163"/>
      <c r="S86" s="165">
        <v>2</v>
      </c>
      <c r="T86" s="163">
        <f>SUM(E86:R86)</f>
        <v>0</v>
      </c>
      <c r="U86" s="163">
        <f>IF(T86&lt;=0,0,IF(T86*1%&lt;=262680*8*1%,T86*1%,262680*8*1%))</f>
        <v>0</v>
      </c>
      <c r="V86" s="163">
        <f>IF(T86&lt;=0,0,IF(T86*1%&lt;=262680*8*1%,T86*1%,262680*8*1%))</f>
        <v>0</v>
      </c>
      <c r="W86" s="163">
        <f>T86-U86-V86</f>
        <v>0</v>
      </c>
      <c r="X86" s="163"/>
      <c r="Y86" s="167"/>
      <c r="Z86" s="163">
        <f>MAX(3000,0+MIN(MAX(0,W86-350000),50000)*5%+MIN(MAX(0,W86-400000),100000)*10%+MIN(MAX(0,W86-500000),100000)*15%+MAX(0,W86-600000)*20%-X86)</f>
        <v>3000</v>
      </c>
      <c r="AA86" s="167"/>
      <c r="AB86" s="163">
        <f>Y86+U86+V86+Z86+AA86</f>
        <v>3000</v>
      </c>
      <c r="AC86" s="167">
        <f>ROUND(FLOOR(T86-AB86,0.01),-2)</f>
        <v>-3000</v>
      </c>
      <c r="AD86" s="177" t="s">
        <v>200</v>
      </c>
      <c r="AE86" s="169"/>
      <c r="AF86" s="178"/>
      <c r="AG86" s="170">
        <v>0</v>
      </c>
      <c r="AH86" s="170">
        <v>0</v>
      </c>
      <c r="AI86" s="170">
        <v>0</v>
      </c>
      <c r="AJ86" s="170">
        <v>0</v>
      </c>
      <c r="AK86" s="170">
        <v>0</v>
      </c>
      <c r="AL86" s="239" t="s">
        <v>851</v>
      </c>
      <c r="AM86" s="239" t="s">
        <v>852</v>
      </c>
      <c r="AN86" s="171" t="s">
        <v>853</v>
      </c>
      <c r="AO86" s="233" t="s">
        <v>854</v>
      </c>
      <c r="AP86" s="234" t="s">
        <v>855</v>
      </c>
      <c r="AQ86" s="252">
        <v>44256</v>
      </c>
      <c r="AR86" s="172" t="s">
        <v>856</v>
      </c>
      <c r="AS86" s="177">
        <v>77</v>
      </c>
      <c r="AT86" s="110"/>
      <c r="AU86" s="110"/>
      <c r="AV86" s="110"/>
      <c r="AW86" s="110"/>
      <c r="AX86" s="110"/>
      <c r="AY86" s="110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1"/>
      <c r="BL86" s="191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91"/>
      <c r="CK86" s="191"/>
      <c r="CL86" s="191"/>
      <c r="CM86" s="191"/>
      <c r="CN86" s="191"/>
      <c r="CO86" s="191"/>
      <c r="CP86" s="191"/>
      <c r="CQ86" s="191"/>
      <c r="CR86" s="191"/>
      <c r="CS86" s="191"/>
      <c r="CT86" s="191"/>
      <c r="CU86" s="191"/>
      <c r="CV86" s="191"/>
      <c r="CW86" s="191"/>
      <c r="CX86" s="191"/>
      <c r="CY86" s="191"/>
      <c r="CZ86" s="191"/>
      <c r="DA86" s="191"/>
      <c r="DB86" s="191"/>
      <c r="DC86" s="191"/>
      <c r="DD86" s="191"/>
      <c r="DE86" s="191"/>
      <c r="DF86" s="191"/>
      <c r="DG86" s="191"/>
      <c r="DH86" s="191"/>
      <c r="DI86" s="191"/>
      <c r="DJ86" s="191"/>
      <c r="DK86" s="191"/>
      <c r="DL86" s="191"/>
      <c r="DM86" s="191"/>
      <c r="DN86" s="191"/>
      <c r="DO86" s="191"/>
      <c r="DP86" s="191"/>
      <c r="DQ86" s="191"/>
      <c r="DR86" s="191"/>
      <c r="DS86" s="191"/>
      <c r="DT86" s="191"/>
      <c r="DU86" s="191"/>
      <c r="DV86" s="191"/>
      <c r="DW86" s="191"/>
      <c r="DX86" s="191"/>
      <c r="DY86" s="191"/>
      <c r="DZ86" s="191"/>
      <c r="EA86" s="191"/>
      <c r="EB86" s="191"/>
      <c r="EC86" s="191"/>
      <c r="ED86" s="191"/>
      <c r="EE86" s="191"/>
      <c r="EF86" s="191"/>
      <c r="EG86" s="191"/>
      <c r="EH86" s="191"/>
      <c r="EI86" s="191"/>
      <c r="EJ86" s="191"/>
      <c r="EK86" s="191"/>
      <c r="EL86" s="191"/>
      <c r="EM86" s="191"/>
      <c r="EN86" s="191"/>
      <c r="EO86" s="191"/>
      <c r="EP86" s="191"/>
      <c r="EQ86" s="191"/>
      <c r="ER86" s="191"/>
      <c r="ES86" s="191"/>
      <c r="ET86" s="191"/>
      <c r="EU86" s="191"/>
      <c r="EV86" s="191"/>
      <c r="EW86" s="191"/>
      <c r="EX86" s="191"/>
      <c r="EY86" s="191"/>
      <c r="EZ86" s="191"/>
      <c r="FA86" s="191"/>
      <c r="FB86" s="191"/>
      <c r="FC86" s="191"/>
      <c r="FD86" s="191"/>
      <c r="FE86" s="191"/>
      <c r="FF86" s="191"/>
      <c r="FG86" s="191"/>
      <c r="FH86" s="191"/>
      <c r="FI86" s="191"/>
      <c r="FJ86" s="191"/>
      <c r="FK86" s="191"/>
      <c r="FL86" s="191"/>
      <c r="FM86" s="191"/>
      <c r="FN86" s="191"/>
      <c r="FO86" s="191"/>
      <c r="FP86" s="191"/>
      <c r="FQ86" s="191"/>
      <c r="FR86" s="191"/>
      <c r="FS86" s="191"/>
      <c r="FT86" s="191"/>
      <c r="FU86" s="191"/>
      <c r="FV86" s="191"/>
      <c r="FW86" s="191"/>
      <c r="FX86" s="191"/>
      <c r="FY86" s="191"/>
      <c r="FZ86" s="191"/>
      <c r="GA86" s="191"/>
      <c r="GB86" s="191"/>
      <c r="GC86" s="191"/>
      <c r="GD86" s="191"/>
      <c r="GE86" s="191"/>
      <c r="GF86" s="191"/>
      <c r="GG86" s="191"/>
      <c r="GH86" s="191"/>
      <c r="GI86" s="191"/>
      <c r="GJ86" s="191"/>
      <c r="GK86" s="191"/>
      <c r="GL86" s="191"/>
      <c r="GM86" s="191"/>
      <c r="GN86" s="191"/>
      <c r="GO86" s="191"/>
      <c r="GP86" s="191"/>
      <c r="GQ86" s="191"/>
      <c r="GR86" s="191"/>
      <c r="GS86" s="191"/>
      <c r="GT86" s="191"/>
      <c r="GU86" s="191"/>
      <c r="GV86" s="191"/>
      <c r="GW86" s="191"/>
      <c r="GX86" s="191"/>
      <c r="GY86" s="191"/>
      <c r="GZ86" s="191"/>
      <c r="HA86" s="191"/>
      <c r="HB86" s="191"/>
      <c r="HC86" s="191"/>
      <c r="HD86" s="191"/>
      <c r="HE86" s="191"/>
      <c r="HF86" s="191"/>
      <c r="HG86" s="191"/>
      <c r="HH86" s="191"/>
      <c r="HI86" s="191"/>
      <c r="HJ86" s="191"/>
      <c r="HK86" s="191"/>
      <c r="HL86" s="191"/>
      <c r="HM86" s="191"/>
      <c r="HN86" s="191"/>
      <c r="HO86" s="191"/>
      <c r="HP86" s="191"/>
      <c r="HQ86" s="191"/>
      <c r="HR86" s="191"/>
      <c r="HS86" s="191"/>
      <c r="HT86" s="191"/>
      <c r="HU86" s="191"/>
      <c r="HV86" s="191"/>
      <c r="HW86" s="191"/>
      <c r="HX86" s="191"/>
      <c r="HY86" s="191"/>
      <c r="HZ86" s="191"/>
      <c r="IA86" s="191"/>
      <c r="IB86" s="191"/>
      <c r="IC86" s="191"/>
      <c r="ID86" s="191"/>
      <c r="IE86" s="191"/>
      <c r="IF86" s="191"/>
      <c r="IG86" s="191"/>
      <c r="IH86" s="191"/>
      <c r="II86" s="191"/>
      <c r="IJ86" s="191"/>
      <c r="IK86" s="191"/>
      <c r="IL86" s="191"/>
      <c r="IM86" s="191"/>
      <c r="IN86" s="191"/>
      <c r="IO86" s="191"/>
      <c r="IP86" s="191"/>
      <c r="IQ86" s="191"/>
      <c r="IR86" s="191"/>
      <c r="IS86" s="191"/>
      <c r="IT86" s="191"/>
    </row>
    <row r="87" ht="19.5" customHeight="1" spans="1:254" x14ac:dyDescent="0.25">
      <c r="A87" s="177" t="s">
        <v>857</v>
      </c>
      <c r="B87" s="113" t="s">
        <v>858</v>
      </c>
      <c r="C87" s="163"/>
      <c r="D87" s="158">
        <v>30</v>
      </c>
      <c r="E87" s="163">
        <f>C87</f>
        <v>0</v>
      </c>
      <c r="F87" s="160">
        <f>F$7*AG87</f>
        <v>0</v>
      </c>
      <c r="G87" s="160">
        <f>G$7*AH87</f>
        <v>0</v>
      </c>
      <c r="H87" s="160">
        <f>H$7*AI87</f>
        <v>0</v>
      </c>
      <c r="I87" s="160">
        <f>I$7*AJ87</f>
        <v>0</v>
      </c>
      <c r="J87" s="160">
        <f>J$7*AK87</f>
        <v>0</v>
      </c>
      <c r="K87" s="161">
        <v>0</v>
      </c>
      <c r="L87" s="162">
        <v>0</v>
      </c>
      <c r="M87" s="163"/>
      <c r="N87" s="163"/>
      <c r="O87" s="163"/>
      <c r="P87" s="163"/>
      <c r="Q87" s="163"/>
      <c r="R87" s="163"/>
      <c r="S87" s="123"/>
      <c r="T87" s="163">
        <f>SUM(E87:R87)</f>
        <v>0</v>
      </c>
      <c r="U87" s="163">
        <f>IF(T87&lt;=0,0,IF(T87*1%&lt;=262680*8*1%,T87*1%,262680*8*1%))</f>
        <v>0</v>
      </c>
      <c r="V87" s="163">
        <f>IF(T87&lt;=0,0,IF(T87*1%&lt;=262680*8*1%,T87*1%,262680*8*1%))</f>
        <v>0</v>
      </c>
      <c r="W87" s="163">
        <f>T87-U87-V87</f>
        <v>0</v>
      </c>
      <c r="X87" s="163"/>
      <c r="Y87" s="167"/>
      <c r="Z87" s="163">
        <f>MAX(3000,0+MIN(MAX(0,W87-350000),50000)*5%+MIN(MAX(0,W87-400000),100000)*10%+MIN(MAX(0,W87-500000),100000)*15%+MAX(0,W87-600000)*20%-X87)</f>
        <v>3000</v>
      </c>
      <c r="AA87" s="167"/>
      <c r="AB87" s="163">
        <f>Y87+U87+V87+Z87+AA87</f>
        <v>3000</v>
      </c>
      <c r="AC87" s="167">
        <f>ROUND(FLOOR(T87-AB87,0.01),-2)</f>
        <v>-3000</v>
      </c>
      <c r="AD87" s="177" t="s">
        <v>200</v>
      </c>
      <c r="AE87" s="169"/>
      <c r="AF87" s="178"/>
      <c r="AG87" s="170">
        <v>0</v>
      </c>
      <c r="AH87" s="170">
        <v>0</v>
      </c>
      <c r="AI87" s="170">
        <v>0</v>
      </c>
      <c r="AJ87" s="170">
        <v>0</v>
      </c>
      <c r="AK87" s="170">
        <v>0</v>
      </c>
      <c r="AL87" s="239" t="s">
        <v>859</v>
      </c>
      <c r="AM87" s="239" t="s">
        <v>860</v>
      </c>
      <c r="AN87" s="171" t="s">
        <v>861</v>
      </c>
      <c r="AO87" s="233" t="s">
        <v>862</v>
      </c>
      <c r="AP87" s="234" t="s">
        <v>863</v>
      </c>
      <c r="AQ87" s="252">
        <v>44256</v>
      </c>
      <c r="AR87" s="172" t="s">
        <v>864</v>
      </c>
      <c r="AS87" s="177">
        <v>78</v>
      </c>
      <c r="AT87" s="110"/>
      <c r="AU87" s="110"/>
      <c r="AV87" s="110"/>
      <c r="AW87" s="110"/>
      <c r="AX87" s="110"/>
      <c r="AY87" s="110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  <c r="BR87" s="194"/>
      <c r="BS87" s="194"/>
      <c r="BT87" s="194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194"/>
      <c r="CR87" s="194"/>
      <c r="CS87" s="194"/>
      <c r="CT87" s="194"/>
      <c r="CU87" s="194"/>
      <c r="CV87" s="194"/>
      <c r="CW87" s="194"/>
      <c r="CX87" s="194"/>
      <c r="CY87" s="194"/>
      <c r="CZ87" s="194"/>
      <c r="DA87" s="194"/>
      <c r="DB87" s="194"/>
      <c r="DC87" s="194"/>
      <c r="DD87" s="194"/>
      <c r="DE87" s="194"/>
      <c r="DF87" s="194"/>
      <c r="DG87" s="194"/>
      <c r="DH87" s="194"/>
      <c r="DI87" s="194"/>
      <c r="DJ87" s="194"/>
      <c r="DK87" s="194"/>
      <c r="DL87" s="194"/>
      <c r="DM87" s="194"/>
      <c r="DN87" s="194"/>
      <c r="DO87" s="194"/>
      <c r="DP87" s="194"/>
      <c r="DQ87" s="194"/>
      <c r="DR87" s="194"/>
      <c r="DS87" s="194"/>
      <c r="DT87" s="194"/>
      <c r="DU87" s="194"/>
      <c r="DV87" s="194"/>
      <c r="DW87" s="194"/>
      <c r="DX87" s="194"/>
      <c r="DY87" s="194"/>
      <c r="DZ87" s="194"/>
      <c r="EA87" s="194"/>
      <c r="EB87" s="194"/>
      <c r="EC87" s="194"/>
      <c r="ED87" s="194"/>
      <c r="EE87" s="194"/>
      <c r="EF87" s="194"/>
      <c r="EG87" s="194"/>
      <c r="EH87" s="194"/>
      <c r="EI87" s="194"/>
      <c r="EJ87" s="194"/>
      <c r="EK87" s="194"/>
      <c r="EL87" s="194"/>
      <c r="EM87" s="194"/>
      <c r="EN87" s="194"/>
      <c r="EO87" s="194"/>
      <c r="EP87" s="194"/>
      <c r="EQ87" s="194"/>
      <c r="ER87" s="194"/>
      <c r="ES87" s="194"/>
      <c r="ET87" s="194"/>
      <c r="EU87" s="194"/>
      <c r="EV87" s="194"/>
      <c r="EW87" s="194"/>
      <c r="EX87" s="194"/>
      <c r="EY87" s="194"/>
      <c r="EZ87" s="194"/>
      <c r="FA87" s="194"/>
      <c r="FB87" s="194"/>
      <c r="FC87" s="194"/>
      <c r="FD87" s="194"/>
      <c r="FE87" s="194"/>
      <c r="FF87" s="194"/>
      <c r="FG87" s="194"/>
      <c r="FH87" s="194"/>
      <c r="FI87" s="194"/>
      <c r="FJ87" s="194"/>
      <c r="FK87" s="194"/>
      <c r="FL87" s="194"/>
      <c r="FM87" s="194"/>
      <c r="FN87" s="194"/>
      <c r="FO87" s="194"/>
      <c r="FP87" s="194"/>
      <c r="FQ87" s="194"/>
      <c r="FR87" s="194"/>
      <c r="FS87" s="194"/>
      <c r="FT87" s="194"/>
      <c r="FU87" s="194"/>
      <c r="FV87" s="194"/>
      <c r="FW87" s="194"/>
      <c r="FX87" s="194"/>
      <c r="FY87" s="194"/>
      <c r="FZ87" s="194"/>
      <c r="GA87" s="194"/>
      <c r="GB87" s="194"/>
      <c r="GC87" s="194"/>
      <c r="GD87" s="194"/>
      <c r="GE87" s="194"/>
      <c r="GF87" s="194"/>
      <c r="GG87" s="194"/>
      <c r="GH87" s="194"/>
      <c r="GI87" s="194"/>
      <c r="GJ87" s="194"/>
      <c r="GK87" s="194"/>
      <c r="GL87" s="194"/>
      <c r="GM87" s="194"/>
      <c r="GN87" s="194"/>
      <c r="GO87" s="194"/>
      <c r="GP87" s="194"/>
      <c r="GQ87" s="194"/>
      <c r="GR87" s="194"/>
      <c r="GS87" s="194"/>
      <c r="GT87" s="194"/>
      <c r="GU87" s="194"/>
      <c r="GV87" s="194"/>
      <c r="GW87" s="194"/>
      <c r="GX87" s="194"/>
      <c r="GY87" s="194"/>
      <c r="GZ87" s="194"/>
      <c r="HA87" s="194"/>
      <c r="HB87" s="194"/>
      <c r="HC87" s="194"/>
      <c r="HD87" s="194"/>
      <c r="HE87" s="194"/>
      <c r="HF87" s="194"/>
      <c r="HG87" s="194"/>
      <c r="HH87" s="194"/>
      <c r="HI87" s="194"/>
      <c r="HJ87" s="194"/>
      <c r="HK87" s="194"/>
      <c r="HL87" s="194"/>
      <c r="HM87" s="194"/>
      <c r="HN87" s="194"/>
      <c r="HO87" s="194"/>
      <c r="HP87" s="194"/>
      <c r="HQ87" s="194"/>
      <c r="HR87" s="194"/>
      <c r="HS87" s="194"/>
      <c r="HT87" s="194"/>
      <c r="HU87" s="194"/>
      <c r="HV87" s="194"/>
      <c r="HW87" s="194"/>
      <c r="HX87" s="194"/>
      <c r="HY87" s="194"/>
      <c r="HZ87" s="194"/>
      <c r="IA87" s="194"/>
      <c r="IB87" s="194"/>
      <c r="IC87" s="194"/>
      <c r="ID87" s="194"/>
      <c r="IE87" s="194"/>
      <c r="IF87" s="194"/>
      <c r="IG87" s="194"/>
      <c r="IH87" s="194"/>
      <c r="II87" s="194"/>
      <c r="IJ87" s="194"/>
      <c r="IK87" s="194"/>
      <c r="IL87" s="194"/>
      <c r="IM87" s="194"/>
      <c r="IN87" s="194"/>
      <c r="IO87" s="194"/>
      <c r="IP87" s="194"/>
      <c r="IQ87" s="194"/>
      <c r="IR87" s="194"/>
      <c r="IS87" s="194"/>
      <c r="IT87" s="110"/>
    </row>
    <row r="88" ht="19.5" customHeight="1" spans="1:254" x14ac:dyDescent="0.25">
      <c r="A88" s="177" t="s">
        <v>865</v>
      </c>
      <c r="B88" s="113" t="s">
        <v>866</v>
      </c>
      <c r="C88" s="163"/>
      <c r="D88" s="158">
        <v>30</v>
      </c>
      <c r="E88" s="163">
        <f>C88</f>
        <v>0</v>
      </c>
      <c r="F88" s="160">
        <f>F$7*AG88</f>
        <v>0</v>
      </c>
      <c r="G88" s="160">
        <f>G$7*AH88</f>
        <v>0</v>
      </c>
      <c r="H88" s="160">
        <f>H$7*AI88</f>
        <v>0</v>
      </c>
      <c r="I88" s="160">
        <f>I$7*AJ88</f>
        <v>0</v>
      </c>
      <c r="J88" s="160">
        <f>J$7*AK88</f>
        <v>0</v>
      </c>
      <c r="K88" s="161">
        <v>0</v>
      </c>
      <c r="L88" s="162">
        <v>0</v>
      </c>
      <c r="M88" s="163"/>
      <c r="N88" s="163"/>
      <c r="O88" s="163"/>
      <c r="P88" s="163"/>
      <c r="Q88" s="163"/>
      <c r="R88" s="163"/>
      <c r="S88" s="165">
        <v>2</v>
      </c>
      <c r="T88" s="163">
        <f>SUM(E88:R88)</f>
        <v>0</v>
      </c>
      <c r="U88" s="163">
        <f>IF(T88&lt;=0,0,IF(T88*1%&lt;=262680*8*1%,T88*1%,262680*8*1%))</f>
        <v>0</v>
      </c>
      <c r="V88" s="163">
        <f>IF(T88&lt;=0,0,IF(T88*1%&lt;=262680*8*1%,T88*1%,262680*8*1%))</f>
        <v>0</v>
      </c>
      <c r="W88" s="163">
        <f>T88-U88-V88</f>
        <v>0</v>
      </c>
      <c r="X88" s="163"/>
      <c r="Y88" s="167"/>
      <c r="Z88" s="163">
        <f>MAX(3000,0+MIN(MAX(0,W88-350000),50000)*5%+MIN(MAX(0,W88-400000),100000)*10%+MIN(MAX(0,W88-500000),100000)*15%+MAX(0,W88-600000)*20%-X88)</f>
        <v>3000</v>
      </c>
      <c r="AA88" s="167"/>
      <c r="AB88" s="163">
        <f>Y88+U88+V88+Z88+AA88</f>
        <v>3000</v>
      </c>
      <c r="AC88" s="167">
        <f>ROUND(FLOOR(T88-AB88,0.01),-2)</f>
        <v>-3000</v>
      </c>
      <c r="AD88" s="177" t="s">
        <v>200</v>
      </c>
      <c r="AE88" s="169"/>
      <c r="AF88" s="178"/>
      <c r="AG88" s="170">
        <v>0</v>
      </c>
      <c r="AH88" s="170">
        <v>0</v>
      </c>
      <c r="AI88" s="170">
        <v>0</v>
      </c>
      <c r="AJ88" s="170">
        <v>0</v>
      </c>
      <c r="AK88" s="170">
        <v>0</v>
      </c>
      <c r="AL88" s="239" t="s">
        <v>867</v>
      </c>
      <c r="AM88" s="239" t="s">
        <v>868</v>
      </c>
      <c r="AN88" s="171" t="s">
        <v>869</v>
      </c>
      <c r="AO88" s="233" t="s">
        <v>870</v>
      </c>
      <c r="AP88" s="234" t="s">
        <v>871</v>
      </c>
      <c r="AQ88" s="252">
        <v>44270</v>
      </c>
      <c r="AR88" s="172" t="s">
        <v>872</v>
      </c>
      <c r="AS88" s="177">
        <v>79</v>
      </c>
      <c r="AT88" s="110"/>
      <c r="AU88" s="110"/>
      <c r="AV88" s="110"/>
      <c r="AW88" s="110"/>
      <c r="AX88" s="110"/>
      <c r="AY88" s="110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  <c r="CG88" s="191"/>
      <c r="CH88" s="191"/>
      <c r="CI88" s="191"/>
      <c r="CJ88" s="191"/>
      <c r="CK88" s="191"/>
      <c r="CL88" s="191"/>
      <c r="CM88" s="191"/>
      <c r="CN88" s="191"/>
      <c r="CO88" s="191"/>
      <c r="CP88" s="191"/>
      <c r="CQ88" s="191"/>
      <c r="CR88" s="191"/>
      <c r="CS88" s="191"/>
      <c r="CT88" s="191"/>
      <c r="CU88" s="191"/>
      <c r="CV88" s="191"/>
      <c r="CW88" s="191"/>
      <c r="CX88" s="191"/>
      <c r="CY88" s="191"/>
      <c r="CZ88" s="191"/>
      <c r="DA88" s="191"/>
      <c r="DB88" s="191"/>
      <c r="DC88" s="191"/>
      <c r="DD88" s="191"/>
      <c r="DE88" s="191"/>
      <c r="DF88" s="191"/>
      <c r="DG88" s="191"/>
      <c r="DH88" s="191"/>
      <c r="DI88" s="191"/>
      <c r="DJ88" s="191"/>
      <c r="DK88" s="191"/>
      <c r="DL88" s="191"/>
      <c r="DM88" s="191"/>
      <c r="DN88" s="191"/>
      <c r="DO88" s="191"/>
      <c r="DP88" s="191"/>
      <c r="DQ88" s="191"/>
      <c r="DR88" s="191"/>
      <c r="DS88" s="191"/>
      <c r="DT88" s="191"/>
      <c r="DU88" s="191"/>
      <c r="DV88" s="191"/>
      <c r="DW88" s="191"/>
      <c r="DX88" s="191"/>
      <c r="DY88" s="191"/>
      <c r="DZ88" s="191"/>
      <c r="EA88" s="191"/>
      <c r="EB88" s="191"/>
      <c r="EC88" s="191"/>
      <c r="ED88" s="191"/>
      <c r="EE88" s="191"/>
      <c r="EF88" s="191"/>
      <c r="EG88" s="191"/>
      <c r="EH88" s="191"/>
      <c r="EI88" s="191"/>
      <c r="EJ88" s="191"/>
      <c r="EK88" s="191"/>
      <c r="EL88" s="191"/>
      <c r="EM88" s="191"/>
      <c r="EN88" s="191"/>
      <c r="EO88" s="191"/>
      <c r="EP88" s="191"/>
      <c r="EQ88" s="191"/>
      <c r="ER88" s="191"/>
      <c r="ES88" s="191"/>
      <c r="ET88" s="191"/>
      <c r="EU88" s="191"/>
      <c r="EV88" s="191"/>
      <c r="EW88" s="191"/>
      <c r="EX88" s="191"/>
      <c r="EY88" s="191"/>
      <c r="EZ88" s="191"/>
      <c r="FA88" s="191"/>
      <c r="FB88" s="191"/>
      <c r="FC88" s="191"/>
      <c r="FD88" s="191"/>
      <c r="FE88" s="191"/>
      <c r="FF88" s="191"/>
      <c r="FG88" s="191"/>
      <c r="FH88" s="191"/>
      <c r="FI88" s="191"/>
      <c r="FJ88" s="191"/>
      <c r="FK88" s="191"/>
      <c r="FL88" s="191"/>
      <c r="FM88" s="191"/>
      <c r="FN88" s="191"/>
      <c r="FO88" s="191"/>
      <c r="FP88" s="191"/>
      <c r="FQ88" s="191"/>
      <c r="FR88" s="191"/>
      <c r="FS88" s="191"/>
      <c r="FT88" s="191"/>
      <c r="FU88" s="191"/>
      <c r="FV88" s="191"/>
      <c r="FW88" s="191"/>
      <c r="FX88" s="191"/>
      <c r="FY88" s="191"/>
      <c r="FZ88" s="191"/>
      <c r="GA88" s="191"/>
      <c r="GB88" s="191"/>
      <c r="GC88" s="191"/>
      <c r="GD88" s="191"/>
      <c r="GE88" s="191"/>
      <c r="GF88" s="191"/>
      <c r="GG88" s="191"/>
      <c r="GH88" s="191"/>
      <c r="GI88" s="191"/>
      <c r="GJ88" s="191"/>
      <c r="GK88" s="191"/>
      <c r="GL88" s="191"/>
      <c r="GM88" s="191"/>
      <c r="GN88" s="191"/>
      <c r="GO88" s="191"/>
      <c r="GP88" s="191"/>
      <c r="GQ88" s="191"/>
      <c r="GR88" s="191"/>
      <c r="GS88" s="191"/>
      <c r="GT88" s="191"/>
      <c r="GU88" s="191"/>
      <c r="GV88" s="191"/>
      <c r="GW88" s="191"/>
      <c r="GX88" s="191"/>
      <c r="GY88" s="191"/>
      <c r="GZ88" s="191"/>
      <c r="HA88" s="191"/>
      <c r="HB88" s="191"/>
      <c r="HC88" s="191"/>
      <c r="HD88" s="191"/>
      <c r="HE88" s="191"/>
      <c r="HF88" s="191"/>
      <c r="HG88" s="191"/>
      <c r="HH88" s="191"/>
      <c r="HI88" s="191"/>
      <c r="HJ88" s="191"/>
      <c r="HK88" s="191"/>
      <c r="HL88" s="191"/>
      <c r="HM88" s="191"/>
      <c r="HN88" s="191"/>
      <c r="HO88" s="191"/>
      <c r="HP88" s="191"/>
      <c r="HQ88" s="191"/>
      <c r="HR88" s="191"/>
      <c r="HS88" s="191"/>
      <c r="HT88" s="191"/>
      <c r="HU88" s="191"/>
      <c r="HV88" s="191"/>
      <c r="HW88" s="191"/>
      <c r="HX88" s="191"/>
      <c r="HY88" s="191"/>
      <c r="HZ88" s="191"/>
      <c r="IA88" s="191"/>
      <c r="IB88" s="191"/>
      <c r="IC88" s="191"/>
      <c r="ID88" s="191"/>
      <c r="IE88" s="191"/>
      <c r="IF88" s="191"/>
      <c r="IG88" s="191"/>
      <c r="IH88" s="191"/>
      <c r="II88" s="191"/>
      <c r="IJ88" s="191"/>
      <c r="IK88" s="191"/>
      <c r="IL88" s="191"/>
      <c r="IM88" s="191"/>
      <c r="IN88" s="191"/>
      <c r="IO88" s="191"/>
      <c r="IP88" s="191"/>
      <c r="IQ88" s="191"/>
      <c r="IR88" s="191"/>
      <c r="IS88" s="191"/>
      <c r="IT88" s="110"/>
    </row>
    <row r="89" ht="19.5" customHeight="1" spans="1:254" x14ac:dyDescent="0.25">
      <c r="A89" s="177" t="s">
        <v>873</v>
      </c>
      <c r="B89" s="113" t="s">
        <v>874</v>
      </c>
      <c r="C89" s="163"/>
      <c r="D89" s="158">
        <v>30</v>
      </c>
      <c r="E89" s="163">
        <f>C89</f>
        <v>0</v>
      </c>
      <c r="F89" s="160">
        <f>F$7*AG89</f>
        <v>0</v>
      </c>
      <c r="G89" s="160">
        <f>G$7*AH89</f>
        <v>0</v>
      </c>
      <c r="H89" s="160">
        <f>H$7*AI89</f>
        <v>0</v>
      </c>
      <c r="I89" s="160">
        <f>I$7*AJ89</f>
        <v>0</v>
      </c>
      <c r="J89" s="160">
        <f>J$7*AK89</f>
        <v>0</v>
      </c>
      <c r="K89" s="161">
        <v>0</v>
      </c>
      <c r="L89" s="162">
        <v>0</v>
      </c>
      <c r="M89" s="163"/>
      <c r="N89" s="163"/>
      <c r="O89" s="163"/>
      <c r="P89" s="163"/>
      <c r="Q89" s="163"/>
      <c r="R89" s="163"/>
      <c r="S89" s="123"/>
      <c r="T89" s="163">
        <f>SUM(E89:R89)</f>
        <v>0</v>
      </c>
      <c r="U89" s="163">
        <f>IF(T89&lt;=0,0,IF(T89*1%&lt;=262680*8*1%,T89*1%,262680*8*1%))</f>
        <v>0</v>
      </c>
      <c r="V89" s="163">
        <f>IF(T89&lt;=0,0,IF(T89*1%&lt;=262680*8*1%,T89*1%,262680*8*1%))</f>
        <v>0</v>
      </c>
      <c r="W89" s="163">
        <f>T89-U89-V89</f>
        <v>0</v>
      </c>
      <c r="X89" s="163"/>
      <c r="Y89" s="167"/>
      <c r="Z89" s="163">
        <f>MAX(3000,0+MIN(MAX(0,W89-350000),50000)*5%+MIN(MAX(0,W89-400000),100000)*10%+MIN(MAX(0,W89-500000),100000)*15%+MAX(0,W89-600000)*20%-X89)</f>
        <v>3000</v>
      </c>
      <c r="AA89" s="167"/>
      <c r="AB89" s="163">
        <f>Y89+U89+V89+Z89+AA89</f>
        <v>3000</v>
      </c>
      <c r="AC89" s="167">
        <f>ROUND(FLOOR(T89-AB89,0.01),-2)</f>
        <v>-3000</v>
      </c>
      <c r="AD89" s="177" t="s">
        <v>200</v>
      </c>
      <c r="AE89" s="169"/>
      <c r="AF89" s="178"/>
      <c r="AG89" s="170">
        <v>0</v>
      </c>
      <c r="AH89" s="170">
        <v>0</v>
      </c>
      <c r="AI89" s="170">
        <v>0</v>
      </c>
      <c r="AJ89" s="170">
        <v>0</v>
      </c>
      <c r="AK89" s="170">
        <v>0</v>
      </c>
      <c r="AL89" s="239" t="s">
        <v>875</v>
      </c>
      <c r="AM89" s="239" t="s">
        <v>876</v>
      </c>
      <c r="AN89" s="171" t="s">
        <v>877</v>
      </c>
      <c r="AO89" s="233" t="s">
        <v>878</v>
      </c>
      <c r="AP89" s="234" t="s">
        <v>879</v>
      </c>
      <c r="AQ89" s="252">
        <v>44270</v>
      </c>
      <c r="AR89" s="172" t="s">
        <v>880</v>
      </c>
      <c r="AS89" s="177">
        <v>80</v>
      </c>
      <c r="AT89" s="110"/>
      <c r="AU89" s="110"/>
      <c r="AV89" s="110"/>
      <c r="AW89" s="110"/>
      <c r="AX89" s="110"/>
      <c r="AY89" s="110"/>
      <c r="AZ89" s="190"/>
      <c r="BA89" s="190"/>
      <c r="BB89" s="190"/>
      <c r="BC89" s="190"/>
      <c r="BD89" s="190"/>
      <c r="BE89" s="190"/>
      <c r="BF89" s="190"/>
      <c r="BG89" s="190"/>
      <c r="BH89" s="190"/>
      <c r="BI89" s="190"/>
      <c r="BJ89" s="190"/>
      <c r="BK89" s="190"/>
      <c r="BL89" s="190"/>
      <c r="BM89" s="190"/>
      <c r="BN89" s="190"/>
      <c r="BO89" s="190"/>
      <c r="BP89" s="190"/>
      <c r="BQ89" s="190"/>
      <c r="BR89" s="190"/>
      <c r="BS89" s="190"/>
      <c r="BT89" s="190"/>
      <c r="BU89" s="190"/>
      <c r="BV89" s="190"/>
      <c r="BW89" s="190"/>
      <c r="BX89" s="190"/>
      <c r="BY89" s="190"/>
      <c r="BZ89" s="190"/>
      <c r="CA89" s="190"/>
      <c r="CB89" s="190"/>
      <c r="CC89" s="190"/>
      <c r="CD89" s="190"/>
      <c r="CE89" s="190"/>
      <c r="CF89" s="190"/>
      <c r="CG89" s="190"/>
      <c r="CH89" s="190"/>
      <c r="CI89" s="190"/>
      <c r="CJ89" s="190"/>
      <c r="CK89" s="190"/>
      <c r="CL89" s="190"/>
      <c r="CM89" s="190"/>
      <c r="CN89" s="190"/>
      <c r="CO89" s="190"/>
      <c r="CP89" s="190"/>
      <c r="CQ89" s="190"/>
      <c r="CR89" s="190"/>
      <c r="CS89" s="190"/>
      <c r="CT89" s="190"/>
      <c r="CU89" s="190"/>
      <c r="CV89" s="190"/>
      <c r="CW89" s="190"/>
      <c r="CX89" s="190"/>
      <c r="CY89" s="190"/>
      <c r="CZ89" s="190"/>
      <c r="DA89" s="190"/>
      <c r="DB89" s="190"/>
      <c r="DC89" s="190"/>
      <c r="DD89" s="190"/>
      <c r="DE89" s="190"/>
      <c r="DF89" s="190"/>
      <c r="DG89" s="190"/>
      <c r="DH89" s="190"/>
      <c r="DI89" s="190"/>
      <c r="DJ89" s="190"/>
      <c r="DK89" s="190"/>
      <c r="DL89" s="190"/>
      <c r="DM89" s="190"/>
      <c r="DN89" s="190"/>
      <c r="DO89" s="190"/>
      <c r="DP89" s="190"/>
      <c r="DQ89" s="190"/>
      <c r="DR89" s="190"/>
      <c r="DS89" s="190"/>
      <c r="DT89" s="190"/>
      <c r="DU89" s="190"/>
      <c r="DV89" s="190"/>
      <c r="DW89" s="190"/>
      <c r="DX89" s="190"/>
      <c r="DY89" s="190"/>
      <c r="DZ89" s="190"/>
      <c r="EA89" s="190"/>
      <c r="EB89" s="190"/>
      <c r="EC89" s="190"/>
      <c r="ED89" s="190"/>
      <c r="EE89" s="190"/>
      <c r="EF89" s="190"/>
      <c r="EG89" s="190"/>
      <c r="EH89" s="190"/>
      <c r="EI89" s="190"/>
      <c r="EJ89" s="190"/>
      <c r="EK89" s="190"/>
      <c r="EL89" s="190"/>
      <c r="EM89" s="190"/>
      <c r="EN89" s="190"/>
      <c r="EO89" s="190"/>
      <c r="EP89" s="190"/>
      <c r="EQ89" s="190"/>
      <c r="ER89" s="190"/>
      <c r="ES89" s="190"/>
      <c r="ET89" s="190"/>
      <c r="EU89" s="190"/>
      <c r="EV89" s="190"/>
      <c r="EW89" s="190"/>
      <c r="EX89" s="190"/>
      <c r="EY89" s="190"/>
      <c r="EZ89" s="190"/>
      <c r="FA89" s="190"/>
      <c r="FB89" s="190"/>
      <c r="FC89" s="190"/>
      <c r="FD89" s="190"/>
      <c r="FE89" s="190"/>
      <c r="FF89" s="190"/>
      <c r="FG89" s="190"/>
      <c r="FH89" s="190"/>
      <c r="FI89" s="190"/>
      <c r="FJ89" s="190"/>
      <c r="FK89" s="190"/>
      <c r="FL89" s="190"/>
      <c r="FM89" s="190"/>
      <c r="FN89" s="190"/>
      <c r="FO89" s="190"/>
      <c r="FP89" s="190"/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 s="190"/>
      <c r="GX89" s="190"/>
      <c r="GY89" s="190"/>
      <c r="GZ89" s="190"/>
      <c r="HA89" s="190"/>
      <c r="HB89" s="190"/>
      <c r="HC89" s="190"/>
      <c r="HD89" s="190"/>
      <c r="HE89" s="190"/>
      <c r="HF89" s="190"/>
      <c r="HG89" s="190"/>
      <c r="HH89" s="190"/>
      <c r="HI89" s="190"/>
      <c r="HJ89" s="190"/>
      <c r="HK89" s="190"/>
      <c r="HL89" s="190"/>
      <c r="HM89" s="190"/>
      <c r="HN89" s="190"/>
      <c r="HO89" s="190"/>
      <c r="HP89" s="190"/>
      <c r="HQ89" s="190"/>
      <c r="HR89" s="190"/>
      <c r="HS89" s="190"/>
      <c r="HT89" s="190"/>
      <c r="HU89" s="190"/>
      <c r="HV89" s="190"/>
      <c r="HW89" s="190"/>
      <c r="HX89" s="190"/>
      <c r="HY89" s="190"/>
      <c r="HZ89" s="190"/>
      <c r="IA89" s="190"/>
      <c r="IB89" s="190"/>
      <c r="IC89" s="190"/>
      <c r="ID89" s="190"/>
      <c r="IE89" s="190"/>
      <c r="IF89" s="190"/>
      <c r="IG89" s="190"/>
      <c r="IH89" s="190"/>
      <c r="II89" s="190"/>
      <c r="IJ89" s="190"/>
      <c r="IK89" s="190"/>
      <c r="IL89" s="190"/>
      <c r="IM89" s="190"/>
      <c r="IN89" s="190"/>
      <c r="IO89" s="190"/>
      <c r="IP89" s="190"/>
      <c r="IQ89" s="190"/>
      <c r="IR89" s="190"/>
      <c r="IS89" s="190"/>
      <c r="IT89" s="191"/>
    </row>
    <row r="90" ht="19.5" customHeight="1" spans="1:254" x14ac:dyDescent="0.25">
      <c r="A90" s="238" t="s">
        <v>881</v>
      </c>
      <c r="B90" s="113" t="s">
        <v>882</v>
      </c>
      <c r="C90" s="163"/>
      <c r="D90" s="158">
        <v>30</v>
      </c>
      <c r="E90" s="163">
        <f>C90</f>
        <v>0</v>
      </c>
      <c r="F90" s="160">
        <f>F$7*AG90</f>
        <v>0</v>
      </c>
      <c r="G90" s="160">
        <f>G$7*AH90</f>
        <v>0</v>
      </c>
      <c r="H90" s="160">
        <f>H$7*AI90</f>
        <v>0</v>
      </c>
      <c r="I90" s="160">
        <f>I$7*AJ90</f>
        <v>0</v>
      </c>
      <c r="J90" s="160">
        <f>J$7*AK90</f>
        <v>0</v>
      </c>
      <c r="K90" s="161">
        <v>0</v>
      </c>
      <c r="L90" s="162">
        <v>0</v>
      </c>
      <c r="M90" s="163"/>
      <c r="N90" s="235"/>
      <c r="O90" s="163"/>
      <c r="P90" s="163"/>
      <c r="Q90" s="163"/>
      <c r="R90" s="163"/>
      <c r="S90" s="123"/>
      <c r="T90" s="163">
        <f>SUM(E90:R90)</f>
        <v>0</v>
      </c>
      <c r="U90" s="163">
        <f>IF(T90&lt;=0,0,IF(T90*1%&lt;=262680*8*1%,T90*1%,262680*8*1%))</f>
        <v>0</v>
      </c>
      <c r="V90" s="163">
        <f>IF(T90&lt;=0,0,IF(T90*1%&lt;=262680*8*1%,T90*1%,262680*8*1%))</f>
        <v>0</v>
      </c>
      <c r="W90" s="163">
        <f>T90-U90-V90</f>
        <v>0</v>
      </c>
      <c r="X90" s="163"/>
      <c r="Y90" s="167"/>
      <c r="Z90" s="163">
        <f>MAX(3000,0+MIN(MAX(0,W90-350000),50000)*5%+MIN(MAX(0,W90-400000),100000)*10%+MIN(MAX(0,W90-500000),100000)*15%+MAX(0,W90-600000)*20%-X90)</f>
        <v>3000</v>
      </c>
      <c r="AA90" s="167"/>
      <c r="AB90" s="163">
        <f>Y90+U90+V90+Z90+AA90</f>
        <v>3000</v>
      </c>
      <c r="AC90" s="167">
        <f>ROUND(FLOOR(T90-AB90,0.01),-2)</f>
        <v>-3000</v>
      </c>
      <c r="AD90" s="177" t="s">
        <v>200</v>
      </c>
      <c r="AE90" s="169"/>
      <c r="AF90" s="178"/>
      <c r="AG90" s="170">
        <v>0</v>
      </c>
      <c r="AH90" s="170">
        <v>0</v>
      </c>
      <c r="AI90" s="170">
        <v>0</v>
      </c>
      <c r="AJ90" s="170">
        <v>0</v>
      </c>
      <c r="AK90" s="170">
        <v>0</v>
      </c>
      <c r="AL90" s="239" t="s">
        <v>883</v>
      </c>
      <c r="AM90" s="239" t="s">
        <v>884</v>
      </c>
      <c r="AN90" s="171" t="s">
        <v>885</v>
      </c>
      <c r="AO90" s="233" t="s">
        <v>886</v>
      </c>
      <c r="AP90" s="234" t="s">
        <v>887</v>
      </c>
      <c r="AQ90" s="252">
        <v>44270</v>
      </c>
      <c r="AR90" s="172" t="s">
        <v>888</v>
      </c>
      <c r="AS90" s="177">
        <v>81</v>
      </c>
      <c r="AT90" s="110"/>
      <c r="AU90" s="110"/>
      <c r="AV90" s="110"/>
      <c r="AW90" s="110"/>
      <c r="AX90" s="110"/>
      <c r="AY90" s="110"/>
      <c r="AZ90" s="190"/>
      <c r="BA90" s="190"/>
      <c r="BB90" s="190"/>
      <c r="BC90" s="190"/>
      <c r="BD90" s="190"/>
      <c r="BE90" s="190"/>
      <c r="BF90" s="190"/>
      <c r="BG90" s="190"/>
      <c r="BH90" s="190"/>
      <c r="BI90" s="190"/>
      <c r="BJ90" s="190"/>
      <c r="BK90" s="190"/>
      <c r="BL90" s="190"/>
      <c r="BM90" s="190"/>
      <c r="BN90" s="190"/>
      <c r="BO90" s="190"/>
      <c r="BP90" s="190"/>
      <c r="BQ90" s="190"/>
      <c r="BR90" s="190"/>
      <c r="BS90" s="190"/>
      <c r="BT90" s="190"/>
      <c r="BU90" s="190"/>
      <c r="BV90" s="190"/>
      <c r="BW90" s="190"/>
      <c r="BX90" s="190"/>
      <c r="BY90" s="190"/>
      <c r="BZ90" s="190"/>
      <c r="CA90" s="190"/>
      <c r="CB90" s="190"/>
      <c r="CC90" s="190"/>
      <c r="CD90" s="190"/>
      <c r="CE90" s="190"/>
      <c r="CF90" s="190"/>
      <c r="CG90" s="190"/>
      <c r="CH90" s="190"/>
      <c r="CI90" s="190"/>
      <c r="CJ90" s="190"/>
      <c r="CK90" s="190"/>
      <c r="CL90" s="190"/>
      <c r="CM90" s="190"/>
      <c r="CN90" s="190"/>
      <c r="CO90" s="190"/>
      <c r="CP90" s="190"/>
      <c r="CQ90" s="190"/>
      <c r="CR90" s="190"/>
      <c r="CS90" s="190"/>
      <c r="CT90" s="190"/>
      <c r="CU90" s="190"/>
      <c r="CV90" s="190"/>
      <c r="CW90" s="190"/>
      <c r="CX90" s="190"/>
      <c r="CY90" s="190"/>
      <c r="CZ90" s="190"/>
      <c r="DA90" s="190"/>
      <c r="DB90" s="190"/>
      <c r="DC90" s="190"/>
      <c r="DD90" s="190"/>
      <c r="DE90" s="190"/>
      <c r="DF90" s="190"/>
      <c r="DG90" s="190"/>
      <c r="DH90" s="190"/>
      <c r="DI90" s="190"/>
      <c r="DJ90" s="190"/>
      <c r="DK90" s="190"/>
      <c r="DL90" s="190"/>
      <c r="DM90" s="190"/>
      <c r="DN90" s="190"/>
      <c r="DO90" s="190"/>
      <c r="DP90" s="190"/>
      <c r="DQ90" s="190"/>
      <c r="DR90" s="190"/>
      <c r="DS90" s="190"/>
      <c r="DT90" s="190"/>
      <c r="DU90" s="190"/>
      <c r="DV90" s="190"/>
      <c r="DW90" s="190"/>
      <c r="DX90" s="190"/>
      <c r="DY90" s="190"/>
      <c r="DZ90" s="190"/>
      <c r="EA90" s="190"/>
      <c r="EB90" s="190"/>
      <c r="EC90" s="190"/>
      <c r="ED90" s="190"/>
      <c r="EE90" s="190"/>
      <c r="EF90" s="190"/>
      <c r="EG90" s="190"/>
      <c r="EH90" s="190"/>
      <c r="EI90" s="190"/>
      <c r="EJ90" s="190"/>
      <c r="EK90" s="190"/>
      <c r="EL90" s="190"/>
      <c r="EM90" s="190"/>
      <c r="EN90" s="190"/>
      <c r="EO90" s="190"/>
      <c r="EP90" s="190"/>
      <c r="EQ90" s="190"/>
      <c r="ER90" s="190"/>
      <c r="ES90" s="190"/>
      <c r="ET90" s="190"/>
      <c r="EU90" s="190"/>
      <c r="EV90" s="190"/>
      <c r="EW90" s="190"/>
      <c r="EX90" s="190"/>
      <c r="EY90" s="190"/>
      <c r="EZ90" s="190"/>
      <c r="FA90" s="190"/>
      <c r="FB90" s="190"/>
      <c r="FC90" s="190"/>
      <c r="FD90" s="190"/>
      <c r="FE90" s="190"/>
      <c r="FF90" s="190"/>
      <c r="FG90" s="190"/>
      <c r="FH90" s="190"/>
      <c r="FI90" s="190"/>
      <c r="FJ90" s="190"/>
      <c r="FK90" s="190"/>
      <c r="FL90" s="190"/>
      <c r="FM90" s="190"/>
      <c r="FN90" s="190"/>
      <c r="FO90" s="190"/>
      <c r="FP90" s="190"/>
      <c r="FQ90" s="190"/>
      <c r="FR90" s="190"/>
      <c r="FS90" s="190"/>
      <c r="FT90" s="190"/>
      <c r="FU90" s="190"/>
      <c r="FV90" s="190"/>
      <c r="FW90" s="190"/>
      <c r="FX90" s="190"/>
      <c r="FY90" s="190"/>
      <c r="FZ90" s="190"/>
      <c r="GA90" s="190"/>
      <c r="GB90" s="190"/>
      <c r="GC90" s="190"/>
      <c r="GD90" s="190"/>
      <c r="GE90" s="190"/>
      <c r="GF90" s="190"/>
      <c r="GG90" s="190"/>
      <c r="GH90" s="190"/>
      <c r="GI90" s="190"/>
      <c r="GJ90" s="190"/>
      <c r="GK90" s="190"/>
      <c r="GL90" s="190"/>
      <c r="GM90" s="190"/>
      <c r="GN90" s="190"/>
      <c r="GO90" s="190"/>
      <c r="GP90" s="190"/>
      <c r="GQ90" s="190"/>
      <c r="GR90" s="190"/>
      <c r="GS90" s="190"/>
      <c r="GT90" s="190"/>
      <c r="GU90" s="190"/>
      <c r="GV90" s="190"/>
      <c r="GW90" s="190"/>
      <c r="GX90" s="190"/>
      <c r="GY90" s="190"/>
      <c r="GZ90" s="190"/>
      <c r="HA90" s="190"/>
      <c r="HB90" s="190"/>
      <c r="HC90" s="190"/>
      <c r="HD90" s="190"/>
      <c r="HE90" s="190"/>
      <c r="HF90" s="190"/>
      <c r="HG90" s="190"/>
      <c r="HH90" s="190"/>
      <c r="HI90" s="190"/>
      <c r="HJ90" s="190"/>
      <c r="HK90" s="190"/>
      <c r="HL90" s="190"/>
      <c r="HM90" s="190"/>
      <c r="HN90" s="190"/>
      <c r="HO90" s="190"/>
      <c r="HP90" s="190"/>
      <c r="HQ90" s="190"/>
      <c r="HR90" s="190"/>
      <c r="HS90" s="190"/>
      <c r="HT90" s="190"/>
      <c r="HU90" s="190"/>
      <c r="HV90" s="190"/>
      <c r="HW90" s="190"/>
      <c r="HX90" s="190"/>
      <c r="HY90" s="190"/>
      <c r="HZ90" s="190"/>
      <c r="IA90" s="190"/>
      <c r="IB90" s="190"/>
      <c r="IC90" s="190"/>
      <c r="ID90" s="190"/>
      <c r="IE90" s="190"/>
      <c r="IF90" s="190"/>
      <c r="IG90" s="190"/>
      <c r="IH90" s="190"/>
      <c r="II90" s="190"/>
      <c r="IJ90" s="190"/>
      <c r="IK90" s="190"/>
      <c r="IL90" s="190"/>
      <c r="IM90" s="190"/>
      <c r="IN90" s="190"/>
      <c r="IO90" s="190"/>
      <c r="IP90" s="190"/>
      <c r="IQ90" s="190"/>
      <c r="IR90" s="190"/>
      <c r="IS90" s="190"/>
      <c r="IT90" s="191"/>
    </row>
    <row r="91" ht="19.5" customHeight="1" spans="1:254" x14ac:dyDescent="0.25">
      <c r="A91" s="177" t="s">
        <v>889</v>
      </c>
      <c r="B91" s="113" t="s">
        <v>890</v>
      </c>
      <c r="C91" s="163"/>
      <c r="D91" s="158">
        <v>30</v>
      </c>
      <c r="E91" s="163">
        <f>C91</f>
        <v>0</v>
      </c>
      <c r="F91" s="160">
        <f>F$7*AG91</f>
        <v>0</v>
      </c>
      <c r="G91" s="160">
        <f>G$7*AH91</f>
        <v>0</v>
      </c>
      <c r="H91" s="160">
        <f>H$7*AI91</f>
        <v>0</v>
      </c>
      <c r="I91" s="160">
        <f>I$7*AJ91</f>
        <v>0</v>
      </c>
      <c r="J91" s="160">
        <f>J$7*AK91</f>
        <v>0</v>
      </c>
      <c r="K91" s="161">
        <v>0</v>
      </c>
      <c r="L91" s="162">
        <v>0</v>
      </c>
      <c r="M91" s="163"/>
      <c r="N91" s="163"/>
      <c r="O91" s="163"/>
      <c r="P91" s="163"/>
      <c r="Q91" s="163"/>
      <c r="R91" s="163"/>
      <c r="S91" s="165">
        <v>2</v>
      </c>
      <c r="T91" s="163">
        <f>SUM(E91:R91)</f>
        <v>0</v>
      </c>
      <c r="U91" s="163">
        <f>IF(T91&lt;=0,0,IF(T91*1%&lt;=262680*8*1%,T91*1%,262680*8*1%))</f>
        <v>0</v>
      </c>
      <c r="V91" s="163">
        <f>IF(T91&lt;=0,0,IF(T91*1%&lt;=262680*8*1%,T91*1%,262680*8*1%))</f>
        <v>0</v>
      </c>
      <c r="W91" s="163">
        <f>T91-U91-V91</f>
        <v>0</v>
      </c>
      <c r="X91" s="163"/>
      <c r="Y91" s="167"/>
      <c r="Z91" s="163">
        <f>MAX(3000,0+MIN(MAX(0,W91-350000),50000)*5%+MIN(MAX(0,W91-400000),100000)*10%+MIN(MAX(0,W91-500000),100000)*15%+MAX(0,W91-600000)*20%-X91)</f>
        <v>3000</v>
      </c>
      <c r="AA91" s="167"/>
      <c r="AB91" s="163">
        <f>Y91+U91+V91+Z91+AA91</f>
        <v>3000</v>
      </c>
      <c r="AC91" s="167">
        <f>ROUND(FLOOR(T91-AB91,0.01),-2)</f>
        <v>-3000</v>
      </c>
      <c r="AD91" s="177" t="s">
        <v>200</v>
      </c>
      <c r="AE91" s="169"/>
      <c r="AF91" s="178"/>
      <c r="AG91" s="170">
        <v>0</v>
      </c>
      <c r="AH91" s="170">
        <v>0</v>
      </c>
      <c r="AI91" s="170">
        <v>0</v>
      </c>
      <c r="AJ91" s="170">
        <v>0</v>
      </c>
      <c r="AK91" s="170">
        <v>0</v>
      </c>
      <c r="AL91" s="239" t="s">
        <v>891</v>
      </c>
      <c r="AM91" s="239" t="s">
        <v>892</v>
      </c>
      <c r="AN91" s="171" t="s">
        <v>893</v>
      </c>
      <c r="AO91" s="233" t="s">
        <v>894</v>
      </c>
      <c r="AP91" s="234" t="s">
        <v>895</v>
      </c>
      <c r="AQ91" s="252">
        <v>44270</v>
      </c>
      <c r="AR91" s="172" t="s">
        <v>896</v>
      </c>
      <c r="AS91" s="177">
        <v>82</v>
      </c>
      <c r="AT91" s="110"/>
      <c r="AU91" s="110"/>
      <c r="AV91" s="110"/>
      <c r="AW91" s="110"/>
      <c r="AX91" s="110"/>
      <c r="AY91" s="110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 s="191"/>
      <c r="HV91" s="191"/>
      <c r="HW91" s="191"/>
      <c r="HX91" s="191"/>
      <c r="HY91" s="191"/>
      <c r="HZ91" s="191"/>
      <c r="IA91" s="191"/>
      <c r="IB91" s="191"/>
      <c r="IC91" s="191"/>
      <c r="ID91" s="191"/>
      <c r="IE91" s="191"/>
      <c r="IF91" s="191"/>
      <c r="IG91" s="191"/>
      <c r="IH91" s="191"/>
      <c r="II91" s="191"/>
      <c r="IJ91" s="191"/>
      <c r="IK91" s="191"/>
      <c r="IL91" s="191"/>
      <c r="IM91" s="191"/>
      <c r="IN91" s="191"/>
      <c r="IO91" s="191"/>
      <c r="IP91" s="191"/>
      <c r="IQ91" s="191"/>
      <c r="IR91" s="191"/>
      <c r="IS91" s="191"/>
      <c r="IT91" s="190"/>
    </row>
    <row r="92" ht="19.5" customHeight="1" spans="1:254" x14ac:dyDescent="0.25">
      <c r="A92" s="248" t="s">
        <v>897</v>
      </c>
      <c r="B92" s="113" t="s">
        <v>898</v>
      </c>
      <c r="C92" s="163"/>
      <c r="D92" s="158">
        <v>30</v>
      </c>
      <c r="E92" s="163">
        <f>C92</f>
        <v>0</v>
      </c>
      <c r="F92" s="160">
        <f>F$7*AG92</f>
        <v>0</v>
      </c>
      <c r="G92" s="160">
        <f>G$7*AH92</f>
        <v>0</v>
      </c>
      <c r="H92" s="160">
        <f>H$7*AI92</f>
        <v>0</v>
      </c>
      <c r="I92" s="160">
        <f>I$7*AJ92</f>
        <v>0</v>
      </c>
      <c r="J92" s="160">
        <f>J$7*AK92</f>
        <v>0</v>
      </c>
      <c r="K92" s="161">
        <v>0</v>
      </c>
      <c r="L92" s="162">
        <v>0</v>
      </c>
      <c r="M92" s="163"/>
      <c r="N92" s="163"/>
      <c r="O92" s="163"/>
      <c r="P92" s="163"/>
      <c r="Q92" s="163"/>
      <c r="R92" s="163"/>
      <c r="S92" s="165">
        <v>2</v>
      </c>
      <c r="T92" s="163">
        <f>SUM(E92:R92)</f>
        <v>0</v>
      </c>
      <c r="U92" s="163">
        <f>IF(T92&lt;=0,0,IF(T92*1%&lt;=262680*8*1%,T92*1%,262680*8*1%))</f>
        <v>0</v>
      </c>
      <c r="V92" s="163">
        <f>IF(T92&lt;=0,0,IF(T92*1%&lt;=262680*8*1%,T92*1%,262680*8*1%))</f>
        <v>0</v>
      </c>
      <c r="W92" s="163">
        <f>T92-U92-V92</f>
        <v>0</v>
      </c>
      <c r="X92" s="163"/>
      <c r="Y92" s="167"/>
      <c r="Z92" s="163">
        <f>MAX(3000,0+MIN(MAX(0,W92-350000),50000)*5%+MIN(MAX(0,W92-400000),100000)*10%+MIN(MAX(0,W92-500000),100000)*15%+MAX(0,W92-600000)*20%-X92)</f>
        <v>3000</v>
      </c>
      <c r="AA92" s="167"/>
      <c r="AB92" s="163">
        <f>Y92+U92+V92+Z92+AA92</f>
        <v>3000</v>
      </c>
      <c r="AC92" s="167">
        <f>ROUND(FLOOR(T92-AB92,0.01),-2)</f>
        <v>-3000</v>
      </c>
      <c r="AD92" s="177" t="s">
        <v>200</v>
      </c>
      <c r="AE92" s="169"/>
      <c r="AF92" s="178"/>
      <c r="AG92" s="170">
        <v>0</v>
      </c>
      <c r="AH92" s="170">
        <v>0</v>
      </c>
      <c r="AI92" s="170">
        <v>0</v>
      </c>
      <c r="AJ92" s="170">
        <v>0</v>
      </c>
      <c r="AK92" s="170">
        <v>0</v>
      </c>
      <c r="AL92" s="163" t="s">
        <v>899</v>
      </c>
      <c r="AM92" s="163" t="s">
        <v>900</v>
      </c>
      <c r="AN92" s="171" t="s">
        <v>901</v>
      </c>
      <c r="AO92" s="233" t="s">
        <v>902</v>
      </c>
      <c r="AP92" s="234" t="s">
        <v>903</v>
      </c>
      <c r="AQ92" s="252">
        <v>44270</v>
      </c>
      <c r="AR92" s="172" t="s">
        <v>904</v>
      </c>
      <c r="AS92" s="177">
        <v>83</v>
      </c>
      <c r="AT92" s="110"/>
      <c r="AU92" s="110"/>
      <c r="AV92" s="110"/>
      <c r="AW92" s="110"/>
      <c r="AX92" s="110"/>
      <c r="AY92" s="110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1"/>
      <c r="FE92" s="191"/>
      <c r="FF92" s="191"/>
      <c r="FG92" s="191"/>
      <c r="FH92" s="191"/>
      <c r="FI92" s="191"/>
      <c r="FJ92" s="191"/>
      <c r="FK92" s="191"/>
      <c r="FL92" s="191"/>
      <c r="FM92" s="191"/>
      <c r="FN92" s="191"/>
      <c r="FO92" s="191"/>
      <c r="FP92" s="191"/>
      <c r="FQ92" s="191"/>
      <c r="FR92" s="191"/>
      <c r="FS92" s="191"/>
      <c r="FT92" s="191"/>
      <c r="FU92" s="191"/>
      <c r="FV92" s="191"/>
      <c r="FW92" s="191"/>
      <c r="FX92" s="191"/>
      <c r="FY92" s="191"/>
      <c r="FZ92" s="191"/>
      <c r="GA92" s="191"/>
      <c r="GB92" s="191"/>
      <c r="GC92" s="191"/>
      <c r="GD92" s="191"/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 s="191"/>
      <c r="IA92" s="191"/>
      <c r="IB92" s="191"/>
      <c r="IC92" s="191"/>
      <c r="ID92" s="191"/>
      <c r="IE92" s="191"/>
      <c r="IF92" s="191"/>
      <c r="IG92" s="191"/>
      <c r="IH92" s="191"/>
      <c r="II92" s="191"/>
      <c r="IJ92" s="191"/>
      <c r="IK92" s="191"/>
      <c r="IL92" s="191"/>
      <c r="IM92" s="191"/>
      <c r="IN92" s="191"/>
      <c r="IO92" s="191"/>
      <c r="IP92" s="191"/>
      <c r="IQ92" s="191"/>
      <c r="IR92" s="191"/>
      <c r="IS92" s="191"/>
      <c r="IT92" s="191"/>
    </row>
    <row r="93" ht="19.5" customHeight="1" spans="1:254" x14ac:dyDescent="0.25">
      <c r="A93" s="177" t="s">
        <v>905</v>
      </c>
      <c r="B93" s="113" t="s">
        <v>906</v>
      </c>
      <c r="C93" s="163"/>
      <c r="D93" s="158">
        <v>30</v>
      </c>
      <c r="E93" s="163">
        <f>C93</f>
        <v>0</v>
      </c>
      <c r="F93" s="160">
        <f>F$7*AG93</f>
        <v>0</v>
      </c>
      <c r="G93" s="160">
        <f>G$7*AH93</f>
        <v>0</v>
      </c>
      <c r="H93" s="160">
        <f>H$7*AI93</f>
        <v>0</v>
      </c>
      <c r="I93" s="160">
        <f>I$7*AJ93</f>
        <v>0</v>
      </c>
      <c r="J93" s="160">
        <f>J$7*AK93</f>
        <v>0</v>
      </c>
      <c r="K93" s="161">
        <v>0</v>
      </c>
      <c r="L93" s="162">
        <v>0</v>
      </c>
      <c r="M93" s="163"/>
      <c r="N93" s="163"/>
      <c r="O93" s="163"/>
      <c r="P93" s="163"/>
      <c r="Q93" s="163"/>
      <c r="R93" s="163"/>
      <c r="S93" s="123"/>
      <c r="T93" s="163">
        <f>SUM(E93:R93)</f>
        <v>0</v>
      </c>
      <c r="U93" s="163">
        <f>IF(T93&lt;=0,0,IF(T93*1%&lt;=262680*8*1%,T93*1%,262680*8*1%))</f>
        <v>0</v>
      </c>
      <c r="V93" s="163">
        <f>IF(T93&lt;=0,0,IF(T93*1%&lt;=262680*8*1%,T93*1%,262680*8*1%))</f>
        <v>0</v>
      </c>
      <c r="W93" s="163">
        <f>T93-U93-V93</f>
        <v>0</v>
      </c>
      <c r="X93" s="163"/>
      <c r="Y93" s="167"/>
      <c r="Z93" s="163">
        <f>MAX(3000,0+MIN(MAX(0,W93-350000),50000)*5%+MIN(MAX(0,W93-400000),100000)*10%+MIN(MAX(0,W93-500000),100000)*15%+MAX(0,W93-600000)*20%-X93)</f>
        <v>3000</v>
      </c>
      <c r="AA93" s="167"/>
      <c r="AB93" s="163">
        <f>Y93+U93+V93+Z93+AA93</f>
        <v>3000</v>
      </c>
      <c r="AC93" s="167">
        <f>ROUND(FLOOR(T93-AB93,0.01),-2)</f>
        <v>-3000</v>
      </c>
      <c r="AD93" s="251" t="s">
        <v>230</v>
      </c>
      <c r="AE93" s="169"/>
      <c r="AF93" s="178"/>
      <c r="AG93" s="170">
        <v>0</v>
      </c>
      <c r="AH93" s="170">
        <v>0</v>
      </c>
      <c r="AI93" s="170">
        <v>0</v>
      </c>
      <c r="AJ93" s="170">
        <v>0</v>
      </c>
      <c r="AK93" s="170">
        <v>0</v>
      </c>
      <c r="AL93" s="164" t="s">
        <v>907</v>
      </c>
      <c r="AM93" s="164" t="s">
        <v>908</v>
      </c>
      <c r="AN93" s="171" t="s">
        <v>909</v>
      </c>
      <c r="AO93" s="233" t="s">
        <v>910</v>
      </c>
      <c r="AP93" s="234" t="s">
        <v>911</v>
      </c>
      <c r="AQ93" s="252">
        <v>44270</v>
      </c>
      <c r="AR93" s="172" t="s">
        <v>912</v>
      </c>
      <c r="AS93" s="177">
        <v>84</v>
      </c>
      <c r="AT93" s="110"/>
      <c r="AU93" s="110"/>
      <c r="AV93" s="110"/>
      <c r="AW93" s="110"/>
      <c r="AX93" s="110"/>
      <c r="AY93" s="110"/>
      <c r="AZ93" s="190"/>
      <c r="BA93" s="190"/>
      <c r="BB93" s="190"/>
      <c r="BC93" s="190"/>
      <c r="BD93" s="190"/>
      <c r="BE93" s="190"/>
      <c r="BF93" s="190"/>
      <c r="BG93" s="190"/>
      <c r="BH93" s="190"/>
      <c r="BI93" s="190"/>
      <c r="BJ93" s="190"/>
      <c r="BK93" s="190"/>
      <c r="BL93" s="190"/>
      <c r="BM93" s="190"/>
      <c r="BN93" s="190"/>
      <c r="BO93" s="190"/>
      <c r="BP93" s="190"/>
      <c r="BQ93" s="190"/>
      <c r="BR93" s="190"/>
      <c r="BS93" s="190"/>
      <c r="BT93" s="190"/>
      <c r="BU93" s="190"/>
      <c r="BV93" s="190"/>
      <c r="BW93" s="190"/>
      <c r="BX93" s="190"/>
      <c r="BY93" s="190"/>
      <c r="BZ93" s="190"/>
      <c r="CA93" s="190"/>
      <c r="CB93" s="190"/>
      <c r="CC93" s="190"/>
      <c r="CD93" s="190"/>
      <c r="CE93" s="190"/>
      <c r="CF93" s="190"/>
      <c r="CG93" s="190"/>
      <c r="CH93" s="190"/>
      <c r="CI93" s="190"/>
      <c r="CJ93" s="190"/>
      <c r="CK93" s="190"/>
      <c r="CL93" s="190"/>
      <c r="CM93" s="190"/>
      <c r="CN93" s="190"/>
      <c r="CO93" s="190"/>
      <c r="CP93" s="190"/>
      <c r="CQ93" s="190"/>
      <c r="CR93" s="190"/>
      <c r="CS93" s="190"/>
      <c r="CT93" s="190"/>
      <c r="CU93" s="190"/>
      <c r="CV93" s="190"/>
      <c r="CW93" s="190"/>
      <c r="CX93" s="190"/>
      <c r="CY93" s="190"/>
      <c r="CZ93" s="190"/>
      <c r="DA93" s="190"/>
      <c r="DB93" s="190"/>
      <c r="DC93" s="190"/>
      <c r="DD93" s="190"/>
      <c r="DE93" s="190"/>
      <c r="DF93" s="190"/>
      <c r="DG93" s="190"/>
      <c r="DH93" s="190"/>
      <c r="DI93" s="190"/>
      <c r="DJ93" s="190"/>
      <c r="DK93" s="190"/>
      <c r="DL93" s="190"/>
      <c r="DM93" s="190"/>
      <c r="DN93" s="190"/>
      <c r="DO93" s="190"/>
      <c r="DP93" s="190"/>
      <c r="DQ93" s="190"/>
      <c r="DR93" s="190"/>
      <c r="DS93" s="190"/>
      <c r="DT93" s="190"/>
      <c r="DU93" s="190"/>
      <c r="DV93" s="190"/>
      <c r="DW93" s="190"/>
      <c r="DX93" s="190"/>
      <c r="DY93" s="190"/>
      <c r="DZ93" s="190"/>
      <c r="EA93" s="190"/>
      <c r="EB93" s="190"/>
      <c r="EC93" s="190"/>
      <c r="ED93" s="190"/>
      <c r="EE93" s="190"/>
      <c r="EF93" s="190"/>
      <c r="EG93" s="190"/>
      <c r="EH93" s="190"/>
      <c r="EI93" s="190"/>
      <c r="EJ93" s="190"/>
      <c r="EK93" s="190"/>
      <c r="EL93" s="190"/>
      <c r="EM93" s="190"/>
      <c r="EN93" s="190"/>
      <c r="EO93" s="190"/>
      <c r="EP93" s="190"/>
      <c r="EQ93" s="190"/>
      <c r="ER93" s="190"/>
      <c r="ES93" s="190"/>
      <c r="ET93" s="190"/>
      <c r="EU93" s="190"/>
      <c r="EV93" s="190"/>
      <c r="EW93" s="190"/>
      <c r="EX93" s="190"/>
      <c r="EY93" s="190"/>
      <c r="EZ93" s="190"/>
      <c r="FA93" s="190"/>
      <c r="FB93" s="190"/>
      <c r="FC93" s="190"/>
      <c r="FD93" s="190"/>
      <c r="FE93" s="190"/>
      <c r="FF93" s="190"/>
      <c r="FG93" s="190"/>
      <c r="FH93" s="190"/>
      <c r="FI93" s="190"/>
      <c r="FJ93" s="190"/>
      <c r="FK93" s="190"/>
      <c r="FL93" s="190"/>
      <c r="FM93" s="190"/>
      <c r="FN93" s="190"/>
      <c r="FO93" s="190"/>
      <c r="FP93" s="190"/>
      <c r="FQ93" s="190"/>
      <c r="FR93" s="190"/>
      <c r="FS93" s="190"/>
      <c r="FT93" s="190"/>
      <c r="FU93" s="190"/>
      <c r="FV93" s="190"/>
      <c r="FW93" s="190"/>
      <c r="FX93" s="190"/>
      <c r="FY93" s="190"/>
      <c r="FZ93" s="190"/>
      <c r="GA93" s="190"/>
      <c r="GB93" s="190"/>
      <c r="GC93" s="190"/>
      <c r="GD93" s="190"/>
      <c r="GE93" s="190"/>
      <c r="GF93" s="190"/>
      <c r="GG93" s="190"/>
      <c r="GH93" s="190"/>
      <c r="GI93" s="190"/>
      <c r="GJ93" s="190"/>
      <c r="GK93" s="190"/>
      <c r="GL93" s="190"/>
      <c r="GM93" s="190"/>
      <c r="GN93" s="190"/>
      <c r="GO93" s="190"/>
      <c r="GP93" s="190"/>
      <c r="GQ93" s="190"/>
      <c r="GR93" s="190"/>
      <c r="GS93" s="190"/>
      <c r="GT93" s="190"/>
      <c r="GU93" s="190"/>
      <c r="GV93" s="190"/>
      <c r="GW93" s="190"/>
      <c r="GX93" s="190"/>
      <c r="GY93" s="190"/>
      <c r="GZ93" s="190"/>
      <c r="HA93" s="190"/>
      <c r="HB93" s="190"/>
      <c r="HC93" s="190"/>
      <c r="HD93" s="190"/>
      <c r="HE93" s="190"/>
      <c r="HF93" s="190"/>
      <c r="HG93" s="190"/>
      <c r="HH93" s="190"/>
      <c r="HI93" s="190"/>
      <c r="HJ93" s="190"/>
      <c r="HK93" s="190"/>
      <c r="HL93" s="190"/>
      <c r="HM93" s="190"/>
      <c r="HN93" s="190"/>
      <c r="HO93" s="190"/>
      <c r="HP93" s="190"/>
      <c r="HQ93" s="190"/>
      <c r="HR93" s="190"/>
      <c r="HS93" s="190"/>
      <c r="HT93" s="190"/>
      <c r="HU93" s="190"/>
      <c r="HV93" s="190"/>
      <c r="HW93" s="190"/>
      <c r="HX93" s="190"/>
      <c r="HY93" s="190"/>
      <c r="HZ93" s="190"/>
      <c r="IA93" s="190"/>
      <c r="IB93" s="190"/>
      <c r="IC93" s="190"/>
      <c r="ID93" s="190"/>
      <c r="IE93" s="190"/>
      <c r="IF93" s="190"/>
      <c r="IG93" s="190"/>
      <c r="IH93" s="190"/>
      <c r="II93" s="190"/>
      <c r="IJ93" s="190"/>
      <c r="IK93" s="190"/>
      <c r="IL93" s="190"/>
      <c r="IM93" s="190"/>
      <c r="IN93" s="190"/>
      <c r="IO93" s="190"/>
      <c r="IP93" s="190"/>
      <c r="IQ93" s="190"/>
      <c r="IR93" s="190"/>
      <c r="IS93" s="190"/>
      <c r="IT93" s="191"/>
    </row>
    <row r="94" ht="19.5" customHeight="1" spans="1:254" x14ac:dyDescent="0.25">
      <c r="A94" s="177" t="s">
        <v>913</v>
      </c>
      <c r="B94" s="113" t="s">
        <v>914</v>
      </c>
      <c r="C94" s="163"/>
      <c r="D94" s="158">
        <v>30</v>
      </c>
      <c r="E94" s="163">
        <f>C94</f>
        <v>0</v>
      </c>
      <c r="F94" s="160">
        <f>F$7*AG94</f>
        <v>0</v>
      </c>
      <c r="G94" s="160">
        <f>G$7*AH94</f>
        <v>0</v>
      </c>
      <c r="H94" s="160">
        <f>H$7*AI94</f>
        <v>0</v>
      </c>
      <c r="I94" s="160">
        <f>I$7*AJ94</f>
        <v>0</v>
      </c>
      <c r="J94" s="160">
        <f>J$7*AK94</f>
        <v>0</v>
      </c>
      <c r="K94" s="161">
        <v>0</v>
      </c>
      <c r="L94" s="162">
        <v>0</v>
      </c>
      <c r="M94" s="163"/>
      <c r="N94" s="235"/>
      <c r="O94" s="163"/>
      <c r="P94" s="163"/>
      <c r="Q94" s="163"/>
      <c r="R94" s="163"/>
      <c r="S94" s="123"/>
      <c r="T94" s="163">
        <f>SUM(E94:R94)</f>
        <v>0</v>
      </c>
      <c r="U94" s="163">
        <f>IF(T94&lt;=0,0,IF(T94*1%&lt;=262680*8*1%,T94*1%,262680*8*1%))</f>
        <v>0</v>
      </c>
      <c r="V94" s="163">
        <f>IF(T94&lt;=0,0,IF(T94*1%&lt;=262680*8*1%,T94*1%,262680*8*1%))</f>
        <v>0</v>
      </c>
      <c r="W94" s="163">
        <f>T94-U94-V94</f>
        <v>0</v>
      </c>
      <c r="X94" s="163"/>
      <c r="Y94" s="167"/>
      <c r="Z94" s="163">
        <f>MAX(3000,0+MIN(MAX(0,W94-350000),50000)*5%+MIN(MAX(0,W94-400000),100000)*10%+MIN(MAX(0,W94-500000),100000)*15%+MAX(0,W94-600000)*20%-X94)</f>
        <v>3000</v>
      </c>
      <c r="AA94" s="167"/>
      <c r="AB94" s="163">
        <f>Y94+U94+V94+Z94+AA94</f>
        <v>3000</v>
      </c>
      <c r="AC94" s="167">
        <f>ROUND(FLOOR(T94-AB94,0.01),-2)</f>
        <v>-3000</v>
      </c>
      <c r="AD94" s="177" t="s">
        <v>200</v>
      </c>
      <c r="AE94" s="169"/>
      <c r="AF94" s="178"/>
      <c r="AG94" s="170">
        <v>0</v>
      </c>
      <c r="AH94" s="170">
        <v>0</v>
      </c>
      <c r="AI94" s="170">
        <v>0</v>
      </c>
      <c r="AJ94" s="170">
        <v>0</v>
      </c>
      <c r="AK94" s="170">
        <v>0</v>
      </c>
      <c r="AL94" s="239" t="s">
        <v>915</v>
      </c>
      <c r="AM94" s="239" t="s">
        <v>916</v>
      </c>
      <c r="AN94" s="171" t="s">
        <v>917</v>
      </c>
      <c r="AO94" s="233" t="s">
        <v>918</v>
      </c>
      <c r="AP94" s="234" t="s">
        <v>919</v>
      </c>
      <c r="AQ94" s="252">
        <v>44270</v>
      </c>
      <c r="AR94" s="172" t="s">
        <v>920</v>
      </c>
      <c r="AS94" s="177">
        <v>85</v>
      </c>
      <c r="AT94" s="110"/>
      <c r="AU94" s="110"/>
      <c r="AV94" s="110"/>
      <c r="AW94" s="110"/>
      <c r="AX94" s="110"/>
      <c r="AY94" s="110"/>
      <c r="AZ94" s="190"/>
      <c r="BA94" s="190"/>
      <c r="BB94" s="190"/>
      <c r="BC94" s="190"/>
      <c r="BD94" s="190"/>
      <c r="BE94" s="190"/>
      <c r="BF94" s="190"/>
      <c r="BG94" s="190"/>
      <c r="BH94" s="190"/>
      <c r="BI94" s="190"/>
      <c r="BJ94" s="190"/>
      <c r="BK94" s="190"/>
      <c r="BL94" s="190"/>
      <c r="BM94" s="190"/>
      <c r="BN94" s="190"/>
      <c r="BO94" s="190"/>
      <c r="BP94" s="190"/>
      <c r="BQ94" s="190"/>
      <c r="BR94" s="190"/>
      <c r="BS94" s="190"/>
      <c r="BT94" s="190"/>
      <c r="BU94" s="190"/>
      <c r="BV94" s="190"/>
      <c r="BW94" s="190"/>
      <c r="BX94" s="190"/>
      <c r="BY94" s="190"/>
      <c r="BZ94" s="190"/>
      <c r="CA94" s="190"/>
      <c r="CB94" s="190"/>
      <c r="CC94" s="190"/>
      <c r="CD94" s="190"/>
      <c r="CE94" s="190"/>
      <c r="CF94" s="190"/>
      <c r="CG94" s="190"/>
      <c r="CH94" s="190"/>
      <c r="CI94" s="190"/>
      <c r="CJ94" s="190"/>
      <c r="CK94" s="190"/>
      <c r="CL94" s="190"/>
      <c r="CM94" s="190"/>
      <c r="CN94" s="190"/>
      <c r="CO94" s="190"/>
      <c r="CP94" s="190"/>
      <c r="CQ94" s="190"/>
      <c r="CR94" s="190"/>
      <c r="CS94" s="190"/>
      <c r="CT94" s="190"/>
      <c r="CU94" s="190"/>
      <c r="CV94" s="190"/>
      <c r="CW94" s="190"/>
      <c r="CX94" s="190"/>
      <c r="CY94" s="190"/>
      <c r="CZ94" s="190"/>
      <c r="DA94" s="190"/>
      <c r="DB94" s="190"/>
      <c r="DC94" s="190"/>
      <c r="DD94" s="190"/>
      <c r="DE94" s="190"/>
      <c r="DF94" s="190"/>
      <c r="DG94" s="190"/>
      <c r="DH94" s="190"/>
      <c r="DI94" s="190"/>
      <c r="DJ94" s="190"/>
      <c r="DK94" s="190"/>
      <c r="DL94" s="190"/>
      <c r="DM94" s="190"/>
      <c r="DN94" s="190"/>
      <c r="DO94" s="190"/>
      <c r="DP94" s="190"/>
      <c r="DQ94" s="190"/>
      <c r="DR94" s="190"/>
      <c r="DS94" s="190"/>
      <c r="DT94" s="190"/>
      <c r="DU94" s="190"/>
      <c r="DV94" s="190"/>
      <c r="DW94" s="190"/>
      <c r="DX94" s="190"/>
      <c r="DY94" s="190"/>
      <c r="DZ94" s="190"/>
      <c r="EA94" s="190"/>
      <c r="EB94" s="190"/>
      <c r="EC94" s="190"/>
      <c r="ED94" s="190"/>
      <c r="EE94" s="190"/>
      <c r="EF94" s="190"/>
      <c r="EG94" s="190"/>
      <c r="EH94" s="190"/>
      <c r="EI94" s="190"/>
      <c r="EJ94" s="190"/>
      <c r="EK94" s="190"/>
      <c r="EL94" s="190"/>
      <c r="EM94" s="190"/>
      <c r="EN94" s="190"/>
      <c r="EO94" s="190"/>
      <c r="EP94" s="190"/>
      <c r="EQ94" s="190"/>
      <c r="ER94" s="190"/>
      <c r="ES94" s="190"/>
      <c r="ET94" s="190"/>
      <c r="EU94" s="190"/>
      <c r="EV94" s="190"/>
      <c r="EW94" s="190"/>
      <c r="EX94" s="190"/>
      <c r="EY94" s="190"/>
      <c r="EZ94" s="190"/>
      <c r="FA94" s="190"/>
      <c r="FB94" s="190"/>
      <c r="FC94" s="190"/>
      <c r="FD94" s="190"/>
      <c r="FE94" s="190"/>
      <c r="FF94" s="190"/>
      <c r="FG94" s="190"/>
      <c r="FH94" s="190"/>
      <c r="FI94" s="190"/>
      <c r="FJ94" s="190"/>
      <c r="FK94" s="190"/>
      <c r="FL94" s="190"/>
      <c r="FM94" s="190"/>
      <c r="FN94" s="190"/>
      <c r="FO94" s="190"/>
      <c r="FP94" s="190"/>
      <c r="FQ94" s="190"/>
      <c r="FR94" s="190"/>
      <c r="FS94" s="190"/>
      <c r="FT94" s="190"/>
      <c r="FU94" s="190"/>
      <c r="FV94" s="190"/>
      <c r="FW94" s="190"/>
      <c r="FX94" s="190"/>
      <c r="FY94" s="190"/>
      <c r="FZ94" s="190"/>
      <c r="GA94" s="190"/>
      <c r="GB94" s="190"/>
      <c r="GC94" s="190"/>
      <c r="GD94" s="190"/>
      <c r="GE94" s="190"/>
      <c r="GF94" s="190"/>
      <c r="GG94" s="190"/>
      <c r="GH94" s="190"/>
      <c r="GI94" s="190"/>
      <c r="GJ94" s="190"/>
      <c r="GK94" s="190"/>
      <c r="GL94" s="190"/>
      <c r="GM94" s="190"/>
      <c r="GN94" s="190"/>
      <c r="GO94" s="190"/>
      <c r="GP94" s="190"/>
      <c r="GQ94" s="190"/>
      <c r="GR94" s="190"/>
      <c r="GS94" s="190"/>
      <c r="GT94" s="190"/>
      <c r="GU94" s="190"/>
      <c r="GV94" s="190"/>
      <c r="GW94" s="190"/>
      <c r="GX94" s="190"/>
      <c r="GY94" s="190"/>
      <c r="GZ94" s="190"/>
      <c r="HA94" s="190"/>
      <c r="HB94" s="190"/>
      <c r="HC94" s="190"/>
      <c r="HD94" s="190"/>
      <c r="HE94" s="190"/>
      <c r="HF94" s="190"/>
      <c r="HG94" s="190"/>
      <c r="HH94" s="190"/>
      <c r="HI94" s="190"/>
      <c r="HJ94" s="190"/>
      <c r="HK94" s="190"/>
      <c r="HL94" s="190"/>
      <c r="HM94" s="190"/>
      <c r="HN94" s="190"/>
      <c r="HO94" s="190"/>
      <c r="HP94" s="190"/>
      <c r="HQ94" s="190"/>
      <c r="HR94" s="190"/>
      <c r="HS94" s="190"/>
      <c r="HT94" s="190"/>
      <c r="HU94" s="190"/>
      <c r="HV94" s="190"/>
      <c r="HW94" s="190"/>
      <c r="HX94" s="190"/>
      <c r="HY94" s="190"/>
      <c r="HZ94" s="190"/>
      <c r="IA94" s="190"/>
      <c r="IB94" s="190"/>
      <c r="IC94" s="190"/>
      <c r="ID94" s="190"/>
      <c r="IE94" s="190"/>
      <c r="IF94" s="190"/>
      <c r="IG94" s="190"/>
      <c r="IH94" s="190"/>
      <c r="II94" s="190"/>
      <c r="IJ94" s="190"/>
      <c r="IK94" s="190"/>
      <c r="IL94" s="190"/>
      <c r="IM94" s="190"/>
      <c r="IN94" s="190"/>
      <c r="IO94" s="190"/>
      <c r="IP94" s="190"/>
      <c r="IQ94" s="190"/>
      <c r="IR94" s="190"/>
      <c r="IS94" s="190"/>
      <c r="IT94" s="191"/>
    </row>
    <row r="95" ht="19.5" customHeight="1" spans="1:254" x14ac:dyDescent="0.25">
      <c r="A95" s="177" t="s">
        <v>921</v>
      </c>
      <c r="B95" s="113" t="s">
        <v>922</v>
      </c>
      <c r="C95" s="164"/>
      <c r="D95" s="158">
        <v>30</v>
      </c>
      <c r="E95" s="163">
        <f>C95</f>
        <v>0</v>
      </c>
      <c r="F95" s="160">
        <f>F$7*AG95</f>
        <v>0</v>
      </c>
      <c r="G95" s="160">
        <f>G$7*AH95</f>
        <v>0</v>
      </c>
      <c r="H95" s="160">
        <f>H$7*AI95</f>
        <v>0</v>
      </c>
      <c r="I95" s="160">
        <f>I$7*AJ95</f>
        <v>0</v>
      </c>
      <c r="J95" s="160">
        <f>J$7*AK95</f>
        <v>0</v>
      </c>
      <c r="K95" s="161">
        <v>0</v>
      </c>
      <c r="L95" s="162">
        <v>0</v>
      </c>
      <c r="M95" s="163"/>
      <c r="N95" s="163"/>
      <c r="O95" s="163"/>
      <c r="P95" s="163"/>
      <c r="Q95" s="164"/>
      <c r="R95" s="163"/>
      <c r="S95" s="123"/>
      <c r="T95" s="163">
        <f>SUM(E95:R95)</f>
        <v>0</v>
      </c>
      <c r="U95" s="163">
        <f>IF(T95&lt;=0,0,IF(T95*1%&lt;=262680*8*1%,T95*1%,262680*8*1%))</f>
        <v>0</v>
      </c>
      <c r="V95" s="163">
        <f>IF(T95&lt;=0,0,IF(T95*1%&lt;=262680*8*1%,T95*1%,262680*8*1%))</f>
        <v>0</v>
      </c>
      <c r="W95" s="163">
        <f>T95-U95-V95</f>
        <v>0</v>
      </c>
      <c r="X95" s="163"/>
      <c r="Y95" s="167"/>
      <c r="Z95" s="163">
        <f>MAX(3000,0+MIN(MAX(0,W95-350000),50000)*5%+MIN(MAX(0,W95-400000),100000)*10%+MIN(MAX(0,W95-500000),100000)*15%+MAX(0,W95-600000)*20%-X95)</f>
        <v>3000</v>
      </c>
      <c r="AA95" s="167"/>
      <c r="AB95" s="163">
        <f>Y95+U95+V95+Z95+AA95</f>
        <v>3000</v>
      </c>
      <c r="AC95" s="167">
        <f>ROUND(FLOOR(T95-AB95,0.01),-2)</f>
        <v>-3000</v>
      </c>
      <c r="AD95" s="251" t="s">
        <v>230</v>
      </c>
      <c r="AE95" s="169"/>
      <c r="AF95" s="178"/>
      <c r="AG95" s="170">
        <v>0</v>
      </c>
      <c r="AH95" s="170">
        <v>0</v>
      </c>
      <c r="AI95" s="170">
        <v>0</v>
      </c>
      <c r="AJ95" s="170">
        <v>0</v>
      </c>
      <c r="AK95" s="170">
        <v>0</v>
      </c>
      <c r="AL95" s="164" t="s">
        <v>923</v>
      </c>
      <c r="AM95" s="164" t="s">
        <v>924</v>
      </c>
      <c r="AN95" s="171" t="s">
        <v>925</v>
      </c>
      <c r="AO95" s="233" t="s">
        <v>926</v>
      </c>
      <c r="AP95" s="234" t="s">
        <v>927</v>
      </c>
      <c r="AQ95" s="252">
        <v>44270</v>
      </c>
      <c r="AR95" s="172" t="s">
        <v>928</v>
      </c>
      <c r="AS95" s="177">
        <v>86</v>
      </c>
      <c r="AT95" s="110"/>
      <c r="AU95" s="110"/>
      <c r="AV95" s="110"/>
      <c r="AW95" s="110"/>
      <c r="AX95" s="110"/>
      <c r="AY95" s="110"/>
      <c r="AZ95" s="190"/>
      <c r="BA95" s="190"/>
      <c r="BB95" s="190"/>
      <c r="BC95" s="190"/>
      <c r="BD95" s="190"/>
      <c r="BE95" s="190"/>
      <c r="BF95" s="190"/>
      <c r="BG95" s="190"/>
      <c r="BH95" s="190"/>
      <c r="BI95" s="190"/>
      <c r="BJ95" s="190"/>
      <c r="BK95" s="190"/>
      <c r="BL95" s="190"/>
      <c r="BM95" s="190"/>
      <c r="BN95" s="190"/>
      <c r="BO95" s="190"/>
      <c r="BP95" s="190"/>
      <c r="BQ95" s="190"/>
      <c r="BR95" s="190"/>
      <c r="BS95" s="190"/>
      <c r="BT95" s="190"/>
      <c r="BU95" s="190"/>
      <c r="BV95" s="190"/>
      <c r="BW95" s="190"/>
      <c r="BX95" s="190"/>
      <c r="BY95" s="190"/>
      <c r="BZ95" s="190"/>
      <c r="CA95" s="190"/>
      <c r="CB95" s="190"/>
      <c r="CC95" s="190"/>
      <c r="CD95" s="190"/>
      <c r="CE95" s="190"/>
      <c r="CF95" s="190"/>
      <c r="CG95" s="190"/>
      <c r="CH95" s="190"/>
      <c r="CI95" s="190"/>
      <c r="CJ95" s="190"/>
      <c r="CK95" s="190"/>
      <c r="CL95" s="190"/>
      <c r="CM95" s="190"/>
      <c r="CN95" s="190"/>
      <c r="CO95" s="190"/>
      <c r="CP95" s="190"/>
      <c r="CQ95" s="190"/>
      <c r="CR95" s="190"/>
      <c r="CS95" s="190"/>
      <c r="CT95" s="190"/>
      <c r="CU95" s="190"/>
      <c r="CV95" s="190"/>
      <c r="CW95" s="190"/>
      <c r="CX95" s="190"/>
      <c r="CY95" s="190"/>
      <c r="CZ95" s="190"/>
      <c r="DA95" s="190"/>
      <c r="DB95" s="190"/>
      <c r="DC95" s="190"/>
      <c r="DD95" s="190"/>
      <c r="DE95" s="190"/>
      <c r="DF95" s="190"/>
      <c r="DG95" s="190"/>
      <c r="DH95" s="190"/>
      <c r="DI95" s="190"/>
      <c r="DJ95" s="190"/>
      <c r="DK95" s="190"/>
      <c r="DL95" s="190"/>
      <c r="DM95" s="190"/>
      <c r="DN95" s="190"/>
      <c r="DO95" s="190"/>
      <c r="DP95" s="190"/>
      <c r="DQ95" s="190"/>
      <c r="DR95" s="190"/>
      <c r="DS95" s="190"/>
      <c r="DT95" s="190"/>
      <c r="DU95" s="190"/>
      <c r="DV95" s="190"/>
      <c r="DW95" s="190"/>
      <c r="DX95" s="190"/>
      <c r="DY95" s="190"/>
      <c r="DZ95" s="190"/>
      <c r="EA95" s="190"/>
      <c r="EB95" s="190"/>
      <c r="EC95" s="190"/>
      <c r="ED95" s="190"/>
      <c r="EE95" s="190"/>
      <c r="EF95" s="190"/>
      <c r="EG95" s="190"/>
      <c r="EH95" s="190"/>
      <c r="EI95" s="190"/>
      <c r="EJ95" s="190"/>
      <c r="EK95" s="190"/>
      <c r="EL95" s="190"/>
      <c r="EM95" s="190"/>
      <c r="EN95" s="190"/>
      <c r="EO95" s="190"/>
      <c r="EP95" s="190"/>
      <c r="EQ95" s="190"/>
      <c r="ER95" s="190"/>
      <c r="ES95" s="190"/>
      <c r="ET95" s="190"/>
      <c r="EU95" s="190"/>
      <c r="EV95" s="190"/>
      <c r="EW95" s="190"/>
      <c r="EX95" s="190"/>
      <c r="EY95" s="190"/>
      <c r="EZ95" s="190"/>
      <c r="FA95" s="190"/>
      <c r="FB95" s="190"/>
      <c r="FC95" s="190"/>
      <c r="FD95" s="190"/>
      <c r="FE95" s="190"/>
      <c r="FF95" s="190"/>
      <c r="FG95" s="190"/>
      <c r="FH95" s="190"/>
      <c r="FI95" s="190"/>
      <c r="FJ95" s="190"/>
      <c r="FK95" s="190"/>
      <c r="FL95" s="190"/>
      <c r="FM95" s="190"/>
      <c r="FN95" s="190"/>
      <c r="FO95" s="190"/>
      <c r="FP95" s="190"/>
      <c r="FQ95" s="190"/>
      <c r="FR95" s="190"/>
      <c r="FS95" s="190"/>
      <c r="FT95" s="190"/>
      <c r="FU95" s="190"/>
      <c r="FV95" s="190"/>
      <c r="FW95" s="190"/>
      <c r="FX95" s="190"/>
      <c r="FY95" s="190"/>
      <c r="FZ95" s="190"/>
      <c r="GA95" s="190"/>
      <c r="GB95" s="190"/>
      <c r="GC95" s="190"/>
      <c r="GD95" s="190"/>
      <c r="GE95" s="190"/>
      <c r="GF95" s="190"/>
      <c r="GG95" s="190"/>
      <c r="GH95" s="190"/>
      <c r="GI95" s="190"/>
      <c r="GJ95" s="190"/>
      <c r="GK95" s="190"/>
      <c r="GL95" s="190"/>
      <c r="GM95" s="190"/>
      <c r="GN95" s="190"/>
      <c r="GO95" s="190"/>
      <c r="GP95" s="190"/>
      <c r="GQ95" s="190"/>
      <c r="GR95" s="190"/>
      <c r="GS95" s="190"/>
      <c r="GT95" s="190"/>
      <c r="GU95" s="190"/>
      <c r="GV95" s="190"/>
      <c r="GW95" s="190"/>
      <c r="GX95" s="190"/>
      <c r="GY95" s="190"/>
      <c r="GZ95" s="190"/>
      <c r="HA95" s="190"/>
      <c r="HB95" s="190"/>
      <c r="HC95" s="190"/>
      <c r="HD95" s="190"/>
      <c r="HE95" s="190"/>
      <c r="HF95" s="190"/>
      <c r="HG95" s="190"/>
      <c r="HH95" s="190"/>
      <c r="HI95" s="190"/>
      <c r="HJ95" s="190"/>
      <c r="HK95" s="190"/>
      <c r="HL95" s="190"/>
      <c r="HM95" s="190"/>
      <c r="HN95" s="190"/>
      <c r="HO95" s="190"/>
      <c r="HP95" s="190"/>
      <c r="HQ95" s="190"/>
      <c r="HR95" s="190"/>
      <c r="HS95" s="190"/>
      <c r="HT95" s="190"/>
      <c r="HU95" s="190"/>
      <c r="HV95" s="190"/>
      <c r="HW95" s="190"/>
      <c r="HX95" s="190"/>
      <c r="HY95" s="190"/>
      <c r="HZ95" s="190"/>
      <c r="IA95" s="190"/>
      <c r="IB95" s="190"/>
      <c r="IC95" s="190"/>
      <c r="ID95" s="190"/>
      <c r="IE95" s="190"/>
      <c r="IF95" s="190"/>
      <c r="IG95" s="190"/>
      <c r="IH95" s="190"/>
      <c r="II95" s="190"/>
      <c r="IJ95" s="190"/>
      <c r="IK95" s="190"/>
      <c r="IL95" s="190"/>
      <c r="IM95" s="190"/>
      <c r="IN95" s="190"/>
      <c r="IO95" s="190"/>
      <c r="IP95" s="190"/>
      <c r="IQ95" s="190"/>
      <c r="IR95" s="190"/>
      <c r="IS95" s="190"/>
      <c r="IT95" s="191"/>
    </row>
    <row r="96" ht="19.5" customHeight="1" spans="1:254" x14ac:dyDescent="0.25">
      <c r="A96" s="238" t="s">
        <v>929</v>
      </c>
      <c r="B96" s="113" t="s">
        <v>930</v>
      </c>
      <c r="C96" s="258"/>
      <c r="D96" s="158">
        <v>30</v>
      </c>
      <c r="E96" s="163">
        <f>C96</f>
        <v>0</v>
      </c>
      <c r="F96" s="160">
        <f>F$7*AG96</f>
        <v>0</v>
      </c>
      <c r="G96" s="160">
        <f>G$7*AH96</f>
        <v>0</v>
      </c>
      <c r="H96" s="160">
        <f>H$7*AI96</f>
        <v>0</v>
      </c>
      <c r="I96" s="160">
        <f>I$7*AJ96</f>
        <v>0</v>
      </c>
      <c r="J96" s="160">
        <f>J$7*AK96</f>
        <v>0</v>
      </c>
      <c r="K96" s="161">
        <v>0</v>
      </c>
      <c r="L96" s="162">
        <v>0</v>
      </c>
      <c r="M96" s="163"/>
      <c r="N96" s="163"/>
      <c r="O96" s="163"/>
      <c r="P96" s="163"/>
      <c r="Q96" s="163"/>
      <c r="R96" s="163"/>
      <c r="S96" s="123"/>
      <c r="T96" s="163">
        <f>SUM(E96:R96)</f>
        <v>0</v>
      </c>
      <c r="U96" s="163">
        <f>IF(T96&lt;=0,0,IF(T96*1%&lt;=262680*8*1%,T96*1%,262680*8*1%))</f>
        <v>0</v>
      </c>
      <c r="V96" s="163">
        <f>IF(T96&lt;=0,0,IF(T96*1%&lt;=262680*8*1%,T96*1%,262680*8*1%))</f>
        <v>0</v>
      </c>
      <c r="W96" s="163">
        <f>T96-U96-V96</f>
        <v>0</v>
      </c>
      <c r="X96" s="163"/>
      <c r="Y96" s="167"/>
      <c r="Z96" s="163">
        <f>MAX(3000,0+MIN(MAX(0,W96-350000),50000)*5%+MIN(MAX(0,W96-400000),100000)*10%+MIN(MAX(0,W96-500000),100000)*15%+MAX(0,W96-600000)*20%-X96)</f>
        <v>3000</v>
      </c>
      <c r="AA96" s="167"/>
      <c r="AB96" s="163">
        <f>Y96+U96+V96+Z96+AA96</f>
        <v>3000</v>
      </c>
      <c r="AC96" s="167">
        <f>ROUND(FLOOR(T96-AB96,0.01),-2)</f>
        <v>-3000</v>
      </c>
      <c r="AD96" s="177" t="s">
        <v>200</v>
      </c>
      <c r="AE96" s="169"/>
      <c r="AF96" s="178"/>
      <c r="AG96" s="170">
        <v>0</v>
      </c>
      <c r="AH96" s="170">
        <v>0</v>
      </c>
      <c r="AI96" s="170">
        <v>0</v>
      </c>
      <c r="AJ96" s="170">
        <v>0</v>
      </c>
      <c r="AK96" s="170">
        <v>0</v>
      </c>
      <c r="AL96" s="239" t="s">
        <v>931</v>
      </c>
      <c r="AM96" s="239" t="s">
        <v>932</v>
      </c>
      <c r="AN96" s="171" t="s">
        <v>933</v>
      </c>
      <c r="AO96" s="233" t="s">
        <v>934</v>
      </c>
      <c r="AP96" s="234" t="s">
        <v>935</v>
      </c>
      <c r="AQ96" s="252">
        <v>44270</v>
      </c>
      <c r="AR96" s="172" t="s">
        <v>936</v>
      </c>
      <c r="AS96" s="177">
        <v>87</v>
      </c>
      <c r="AT96" s="110"/>
      <c r="AU96" s="110"/>
      <c r="AV96" s="110"/>
      <c r="AW96" s="110"/>
      <c r="AX96" s="110"/>
      <c r="AY96" s="110"/>
      <c r="AZ96" s="190"/>
      <c r="BA96" s="190"/>
      <c r="BB96" s="190"/>
      <c r="BC96" s="190"/>
      <c r="BD96" s="190"/>
      <c r="BE96" s="190"/>
      <c r="BF96" s="190"/>
      <c r="BG96" s="190"/>
      <c r="BH96" s="190"/>
      <c r="BI96" s="190"/>
      <c r="BJ96" s="190"/>
      <c r="BK96" s="190"/>
      <c r="BL96" s="190"/>
      <c r="BM96" s="190"/>
      <c r="BN96" s="190"/>
      <c r="BO96" s="190"/>
      <c r="BP96" s="190"/>
      <c r="BQ96" s="190"/>
      <c r="BR96" s="190"/>
      <c r="BS96" s="190"/>
      <c r="BT96" s="190"/>
      <c r="BU96" s="190"/>
      <c r="BV96" s="190"/>
      <c r="BW96" s="190"/>
      <c r="BX96" s="190"/>
      <c r="BY96" s="190"/>
      <c r="BZ96" s="190"/>
      <c r="CA96" s="190"/>
      <c r="CB96" s="190"/>
      <c r="CC96" s="190"/>
      <c r="CD96" s="190"/>
      <c r="CE96" s="190"/>
      <c r="CF96" s="190"/>
      <c r="CG96" s="190"/>
      <c r="CH96" s="190"/>
      <c r="CI96" s="190"/>
      <c r="CJ96" s="190"/>
      <c r="CK96" s="190"/>
      <c r="CL96" s="190"/>
      <c r="CM96" s="190"/>
      <c r="CN96" s="190"/>
      <c r="CO96" s="190"/>
      <c r="CP96" s="190"/>
      <c r="CQ96" s="190"/>
      <c r="CR96" s="190"/>
      <c r="CS96" s="190"/>
      <c r="CT96" s="190"/>
      <c r="CU96" s="190"/>
      <c r="CV96" s="190"/>
      <c r="CW96" s="190"/>
      <c r="CX96" s="190"/>
      <c r="CY96" s="190"/>
      <c r="CZ96" s="190"/>
      <c r="DA96" s="190"/>
      <c r="DB96" s="190"/>
      <c r="DC96" s="190"/>
      <c r="DD96" s="190"/>
      <c r="DE96" s="190"/>
      <c r="DF96" s="190"/>
      <c r="DG96" s="190"/>
      <c r="DH96" s="190"/>
      <c r="DI96" s="190"/>
      <c r="DJ96" s="190"/>
      <c r="DK96" s="190"/>
      <c r="DL96" s="190"/>
      <c r="DM96" s="190"/>
      <c r="DN96" s="190"/>
      <c r="DO96" s="190"/>
      <c r="DP96" s="190"/>
      <c r="DQ96" s="190"/>
      <c r="DR96" s="190"/>
      <c r="DS96" s="190"/>
      <c r="DT96" s="190"/>
      <c r="DU96" s="190"/>
      <c r="DV96" s="190"/>
      <c r="DW96" s="190"/>
      <c r="DX96" s="190"/>
      <c r="DY96" s="190"/>
      <c r="DZ96" s="190"/>
      <c r="EA96" s="190"/>
      <c r="EB96" s="190"/>
      <c r="EC96" s="190"/>
      <c r="ED96" s="190"/>
      <c r="EE96" s="190"/>
      <c r="EF96" s="190"/>
      <c r="EG96" s="190"/>
      <c r="EH96" s="190"/>
      <c r="EI96" s="190"/>
      <c r="EJ96" s="190"/>
      <c r="EK96" s="190"/>
      <c r="EL96" s="190"/>
      <c r="EM96" s="190"/>
      <c r="EN96" s="190"/>
      <c r="EO96" s="190"/>
      <c r="EP96" s="190"/>
      <c r="EQ96" s="190"/>
      <c r="ER96" s="190"/>
      <c r="ES96" s="190"/>
      <c r="ET96" s="190"/>
      <c r="EU96" s="190"/>
      <c r="EV96" s="190"/>
      <c r="EW96" s="190"/>
      <c r="EX96" s="190"/>
      <c r="EY96" s="190"/>
      <c r="EZ96" s="190"/>
      <c r="FA96" s="190"/>
      <c r="FB96" s="190"/>
      <c r="FC96" s="190"/>
      <c r="FD96" s="190"/>
      <c r="FE96" s="190"/>
      <c r="FF96" s="190"/>
      <c r="FG96" s="190"/>
      <c r="FH96" s="190"/>
      <c r="FI96" s="190"/>
      <c r="FJ96" s="190"/>
      <c r="FK96" s="190"/>
      <c r="FL96" s="190"/>
      <c r="FM96" s="190"/>
      <c r="FN96" s="190"/>
      <c r="FO96" s="190"/>
      <c r="FP96" s="190"/>
      <c r="FQ96" s="190"/>
      <c r="FR96" s="190"/>
      <c r="FS96" s="190"/>
      <c r="FT96" s="190"/>
      <c r="FU96" s="190"/>
      <c r="FV96" s="190"/>
      <c r="FW96" s="190"/>
      <c r="FX96" s="190"/>
      <c r="FY96" s="190"/>
      <c r="FZ96" s="190"/>
      <c r="GA96" s="190"/>
      <c r="GB96" s="190"/>
      <c r="GC96" s="190"/>
      <c r="GD96" s="190"/>
      <c r="GE96" s="190"/>
      <c r="GF96" s="190"/>
      <c r="GG96" s="190"/>
      <c r="GH96" s="190"/>
      <c r="GI96" s="190"/>
      <c r="GJ96" s="190"/>
      <c r="GK96" s="190"/>
      <c r="GL96" s="190"/>
      <c r="GM96" s="190"/>
      <c r="GN96" s="190"/>
      <c r="GO96" s="190"/>
      <c r="GP96" s="190"/>
      <c r="GQ96" s="190"/>
      <c r="GR96" s="190"/>
      <c r="GS96" s="190"/>
      <c r="GT96" s="190"/>
      <c r="GU96" s="190"/>
      <c r="GV96" s="190"/>
      <c r="GW96" s="190"/>
      <c r="GX96" s="190"/>
      <c r="GY96" s="190"/>
      <c r="GZ96" s="190"/>
      <c r="HA96" s="190"/>
      <c r="HB96" s="190"/>
      <c r="HC96" s="190"/>
      <c r="HD96" s="190"/>
      <c r="HE96" s="190"/>
      <c r="HF96" s="190"/>
      <c r="HG96" s="190"/>
      <c r="HH96" s="190"/>
      <c r="HI96" s="190"/>
      <c r="HJ96" s="190"/>
      <c r="HK96" s="190"/>
      <c r="HL96" s="190"/>
      <c r="HM96" s="190"/>
      <c r="HN96" s="190"/>
      <c r="HO96" s="190"/>
      <c r="HP96" s="190"/>
      <c r="HQ96" s="190"/>
      <c r="HR96" s="190"/>
      <c r="HS96" s="190"/>
      <c r="HT96" s="190"/>
      <c r="HU96" s="190"/>
      <c r="HV96" s="190"/>
      <c r="HW96" s="190"/>
      <c r="HX96" s="190"/>
      <c r="HY96" s="190"/>
      <c r="HZ96" s="190"/>
      <c r="IA96" s="190"/>
      <c r="IB96" s="190"/>
      <c r="IC96" s="190"/>
      <c r="ID96" s="190"/>
      <c r="IE96" s="190"/>
      <c r="IF96" s="190"/>
      <c r="IG96" s="190"/>
      <c r="IH96" s="190"/>
      <c r="II96" s="190"/>
      <c r="IJ96" s="190"/>
      <c r="IK96" s="190"/>
      <c r="IL96" s="190"/>
      <c r="IM96" s="190"/>
      <c r="IN96" s="190"/>
      <c r="IO96" s="190"/>
      <c r="IP96" s="190"/>
      <c r="IQ96" s="190"/>
      <c r="IR96" s="190"/>
      <c r="IS96" s="190"/>
      <c r="IT96" s="190"/>
    </row>
    <row r="97" ht="19.5" customHeight="1" spans="1:254" x14ac:dyDescent="0.25">
      <c r="A97" s="238" t="s">
        <v>937</v>
      </c>
      <c r="B97" s="113" t="s">
        <v>938</v>
      </c>
      <c r="C97" s="258"/>
      <c r="D97" s="158">
        <v>30</v>
      </c>
      <c r="E97" s="163">
        <f>C97</f>
        <v>0</v>
      </c>
      <c r="F97" s="160">
        <f>F$7*AG97</f>
        <v>0</v>
      </c>
      <c r="G97" s="160">
        <f>G$7*AH97</f>
        <v>0</v>
      </c>
      <c r="H97" s="160">
        <f>H$7*AI97</f>
        <v>0</v>
      </c>
      <c r="I97" s="160">
        <f>I$7*AJ97</f>
        <v>0</v>
      </c>
      <c r="J97" s="160">
        <f>J$7*AK97</f>
        <v>0</v>
      </c>
      <c r="K97" s="161">
        <v>0</v>
      </c>
      <c r="L97" s="162">
        <v>0</v>
      </c>
      <c r="M97" s="163"/>
      <c r="N97" s="235"/>
      <c r="O97" s="163"/>
      <c r="P97" s="163"/>
      <c r="Q97" s="163"/>
      <c r="R97" s="163"/>
      <c r="S97" s="123"/>
      <c r="T97" s="163">
        <f>SUM(E97:R97)</f>
        <v>0</v>
      </c>
      <c r="U97" s="163">
        <f>IF(T97&lt;=0,0,IF(T97*1%&lt;=262680*8*1%,T97*1%,262680*8*1%))</f>
        <v>0</v>
      </c>
      <c r="V97" s="163">
        <f>IF(T97&lt;=0,0,IF(T97*1%&lt;=262680*8*1%,T97*1%,262680*8*1%))</f>
        <v>0</v>
      </c>
      <c r="W97" s="163">
        <f>T97-U97-V97</f>
        <v>0</v>
      </c>
      <c r="X97" s="163"/>
      <c r="Y97" s="167"/>
      <c r="Z97" s="163">
        <f>MAX(3000,0+MIN(MAX(0,W97-350000),50000)*5%+MIN(MAX(0,W97-400000),100000)*10%+MIN(MAX(0,W97-500000),100000)*15%+MAX(0,W97-600000)*20%-X97)</f>
        <v>3000</v>
      </c>
      <c r="AA97" s="167"/>
      <c r="AB97" s="163">
        <f>Y97+U97+V97+Z97+AA97</f>
        <v>3000</v>
      </c>
      <c r="AC97" s="167">
        <f>ROUND(FLOOR(T97-AB97,0.01),-2)</f>
        <v>-3000</v>
      </c>
      <c r="AD97" s="177" t="s">
        <v>200</v>
      </c>
      <c r="AE97" s="169"/>
      <c r="AF97" s="178"/>
      <c r="AG97" s="170">
        <v>0</v>
      </c>
      <c r="AH97" s="170">
        <v>0</v>
      </c>
      <c r="AI97" s="170">
        <v>0</v>
      </c>
      <c r="AJ97" s="170">
        <v>0</v>
      </c>
      <c r="AK97" s="170">
        <v>0</v>
      </c>
      <c r="AL97" s="239" t="s">
        <v>939</v>
      </c>
      <c r="AM97" s="239" t="s">
        <v>940</v>
      </c>
      <c r="AN97" s="171" t="s">
        <v>941</v>
      </c>
      <c r="AO97" s="233" t="s">
        <v>942</v>
      </c>
      <c r="AP97" s="234" t="s">
        <v>943</v>
      </c>
      <c r="AQ97" s="252">
        <v>44270</v>
      </c>
      <c r="AR97" s="172" t="s">
        <v>944</v>
      </c>
      <c r="AS97" s="177">
        <v>88</v>
      </c>
      <c r="AT97" s="110"/>
      <c r="AU97" s="110"/>
      <c r="AV97" s="110"/>
      <c r="AW97" s="110"/>
      <c r="AX97" s="110"/>
      <c r="AY97" s="110"/>
      <c r="AZ97" s="193"/>
      <c r="BA97" s="193"/>
      <c r="BB97" s="193"/>
      <c r="BC97" s="193"/>
      <c r="BD97" s="193"/>
      <c r="BE97" s="193"/>
      <c r="BF97" s="193"/>
      <c r="BG97" s="193"/>
      <c r="BH97" s="193"/>
      <c r="BI97" s="193"/>
      <c r="BJ97" s="193"/>
      <c r="BK97" s="193"/>
      <c r="BL97" s="193"/>
      <c r="BM97" s="193"/>
      <c r="BN97" s="193"/>
      <c r="BO97" s="193"/>
      <c r="BP97" s="193"/>
      <c r="BQ97" s="193"/>
      <c r="BR97" s="193"/>
      <c r="BS97" s="193"/>
      <c r="BT97" s="193"/>
      <c r="BU97" s="193"/>
      <c r="BV97" s="193"/>
      <c r="BW97" s="193"/>
      <c r="BX97" s="193"/>
      <c r="BY97" s="193"/>
      <c r="BZ97" s="193"/>
      <c r="CA97" s="193"/>
      <c r="CB97" s="193"/>
      <c r="CC97" s="193"/>
      <c r="CD97" s="193"/>
      <c r="CE97" s="193"/>
      <c r="CF97" s="193"/>
      <c r="CG97" s="193"/>
      <c r="CH97" s="193"/>
      <c r="CI97" s="193"/>
      <c r="CJ97" s="193"/>
      <c r="CK97" s="193"/>
      <c r="CL97" s="193"/>
      <c r="CM97" s="193"/>
      <c r="CN97" s="193"/>
      <c r="CO97" s="193"/>
      <c r="CP97" s="193"/>
      <c r="CQ97" s="193"/>
      <c r="CR97" s="193"/>
      <c r="CS97" s="193"/>
      <c r="CT97" s="193"/>
      <c r="CU97" s="193"/>
      <c r="CV97" s="193"/>
      <c r="CW97" s="193"/>
      <c r="CX97" s="193"/>
      <c r="CY97" s="193"/>
      <c r="CZ97" s="193"/>
      <c r="DA97" s="193"/>
      <c r="DB97" s="193"/>
      <c r="DC97" s="193"/>
      <c r="DD97" s="193"/>
      <c r="DE97" s="193"/>
      <c r="DF97" s="193"/>
      <c r="DG97" s="193"/>
      <c r="DH97" s="193"/>
      <c r="DI97" s="193"/>
      <c r="DJ97" s="193"/>
      <c r="DK97" s="193"/>
      <c r="DL97" s="193"/>
      <c r="DM97" s="193"/>
      <c r="DN97" s="193"/>
      <c r="DO97" s="193"/>
      <c r="DP97" s="193"/>
      <c r="DQ97" s="193"/>
      <c r="DR97" s="193"/>
      <c r="DS97" s="193"/>
      <c r="DT97" s="193"/>
      <c r="DU97" s="193"/>
      <c r="DV97" s="193"/>
      <c r="DW97" s="193"/>
      <c r="DX97" s="193"/>
      <c r="DY97" s="193"/>
      <c r="DZ97" s="193"/>
      <c r="EA97" s="193"/>
      <c r="EB97" s="193"/>
      <c r="EC97" s="193"/>
      <c r="ED97" s="193"/>
      <c r="EE97" s="193"/>
      <c r="EF97" s="193"/>
      <c r="EG97" s="193"/>
      <c r="EH97" s="193"/>
      <c r="EI97" s="193"/>
      <c r="EJ97" s="193"/>
      <c r="EK97" s="193"/>
      <c r="EL97" s="193"/>
      <c r="EM97" s="193"/>
      <c r="EN97" s="193"/>
      <c r="EO97" s="193"/>
      <c r="EP97" s="193"/>
      <c r="EQ97" s="193"/>
      <c r="ER97" s="193"/>
      <c r="ES97" s="193"/>
      <c r="ET97" s="193"/>
      <c r="EU97" s="193"/>
      <c r="EV97" s="193"/>
      <c r="EW97" s="193"/>
      <c r="EX97" s="193"/>
      <c r="EY97" s="193"/>
      <c r="EZ97" s="193"/>
      <c r="FA97" s="193"/>
      <c r="FB97" s="193"/>
      <c r="FC97" s="193"/>
      <c r="FD97" s="193"/>
      <c r="FE97" s="193"/>
      <c r="FF97" s="193"/>
      <c r="FG97" s="193"/>
      <c r="FH97" s="193"/>
      <c r="FI97" s="193"/>
      <c r="FJ97" s="193"/>
      <c r="FK97" s="193"/>
      <c r="FL97" s="193"/>
      <c r="FM97" s="193"/>
      <c r="FN97" s="193"/>
      <c r="FO97" s="193"/>
      <c r="FP97" s="193"/>
      <c r="FQ97" s="193"/>
      <c r="FR97" s="193"/>
      <c r="FS97" s="193"/>
      <c r="FT97" s="193"/>
      <c r="FU97" s="193"/>
      <c r="FV97" s="193"/>
      <c r="FW97" s="193"/>
      <c r="FX97" s="193"/>
      <c r="FY97" s="193"/>
      <c r="FZ97" s="193"/>
      <c r="GA97" s="193"/>
      <c r="GB97" s="193"/>
      <c r="GC97" s="193"/>
      <c r="GD97" s="193"/>
      <c r="GE97" s="193"/>
      <c r="GF97" s="193"/>
      <c r="GG97" s="193"/>
      <c r="GH97" s="193"/>
      <c r="GI97" s="193"/>
      <c r="GJ97" s="193"/>
      <c r="GK97" s="193"/>
      <c r="GL97" s="193"/>
      <c r="GM97" s="193"/>
      <c r="GN97" s="193"/>
      <c r="GO97" s="193"/>
      <c r="GP97" s="193"/>
      <c r="GQ97" s="193"/>
      <c r="GR97" s="193"/>
      <c r="GS97" s="193"/>
      <c r="GT97" s="193"/>
      <c r="GU97" s="193"/>
      <c r="GV97" s="193"/>
      <c r="GW97" s="193"/>
      <c r="GX97" s="193"/>
      <c r="GY97" s="193"/>
      <c r="GZ97" s="193"/>
      <c r="HA97" s="193"/>
      <c r="HB97" s="193"/>
      <c r="HC97" s="193"/>
      <c r="HD97" s="193"/>
      <c r="HE97" s="193"/>
      <c r="HF97" s="193"/>
      <c r="HG97" s="193"/>
      <c r="HH97" s="193"/>
      <c r="HI97" s="193"/>
      <c r="HJ97" s="193"/>
      <c r="HK97" s="193"/>
      <c r="HL97" s="193"/>
      <c r="HM97" s="193"/>
      <c r="HN97" s="193"/>
      <c r="HO97" s="193"/>
      <c r="HP97" s="193"/>
      <c r="HQ97" s="193"/>
      <c r="HR97" s="193"/>
      <c r="HS97" s="193"/>
      <c r="HT97" s="193"/>
      <c r="HU97" s="193"/>
      <c r="HV97" s="193"/>
      <c r="HW97" s="193"/>
      <c r="HX97" s="193"/>
      <c r="HY97" s="193"/>
      <c r="HZ97" s="193"/>
      <c r="IA97" s="193"/>
      <c r="IB97" s="193"/>
      <c r="IC97" s="193"/>
      <c r="ID97" s="193"/>
      <c r="IE97" s="193"/>
      <c r="IF97" s="193"/>
      <c r="IG97" s="193"/>
      <c r="IH97" s="193"/>
      <c r="II97" s="193"/>
      <c r="IJ97" s="193"/>
      <c r="IK97" s="193"/>
      <c r="IL97" s="193"/>
      <c r="IM97" s="193"/>
      <c r="IN97" s="193"/>
      <c r="IO97" s="193"/>
      <c r="IP97" s="193"/>
      <c r="IQ97" s="193"/>
      <c r="IR97" s="193"/>
      <c r="IS97" s="193"/>
      <c r="IT97" s="191"/>
    </row>
    <row r="98" ht="19.5" customHeight="1" spans="1:254" x14ac:dyDescent="0.25">
      <c r="A98" s="238" t="s">
        <v>945</v>
      </c>
      <c r="B98" s="113" t="s">
        <v>946</v>
      </c>
      <c r="C98" s="258"/>
      <c r="D98" s="158">
        <v>30</v>
      </c>
      <c r="E98" s="163">
        <f>C98</f>
        <v>0</v>
      </c>
      <c r="F98" s="160">
        <f>F$7*AG98</f>
        <v>0</v>
      </c>
      <c r="G98" s="160">
        <f>G$7*AH98</f>
        <v>0</v>
      </c>
      <c r="H98" s="160">
        <f>H$7*AI98</f>
        <v>0</v>
      </c>
      <c r="I98" s="160">
        <f>I$7*AJ98</f>
        <v>0</v>
      </c>
      <c r="J98" s="160">
        <f>J$7*AK98</f>
        <v>0</v>
      </c>
      <c r="K98" s="161">
        <v>0</v>
      </c>
      <c r="L98" s="162">
        <v>0</v>
      </c>
      <c r="M98" s="163"/>
      <c r="N98" s="163"/>
      <c r="O98" s="163"/>
      <c r="P98" s="163"/>
      <c r="Q98" s="163"/>
      <c r="R98" s="163"/>
      <c r="S98" s="123"/>
      <c r="T98" s="163">
        <f>SUM(E98:R98)</f>
        <v>0</v>
      </c>
      <c r="U98" s="163">
        <f>IF(T98&lt;=0,0,IF(T98*1%&lt;=262680*8*1%,T98*1%,262680*8*1%))</f>
        <v>0</v>
      </c>
      <c r="V98" s="163">
        <f>IF(T98&lt;=0,0,IF(T98*1%&lt;=262680*8*1%,T98*1%,262680*8*1%))</f>
        <v>0</v>
      </c>
      <c r="W98" s="163">
        <f>T98-U98-V98</f>
        <v>0</v>
      </c>
      <c r="X98" s="163"/>
      <c r="Y98" s="167"/>
      <c r="Z98" s="163">
        <f>MAX(3000,0+MIN(MAX(0,W98-350000),50000)*5%+MIN(MAX(0,W98-400000),100000)*10%+MIN(MAX(0,W98-500000),100000)*15%+MAX(0,W98-600000)*20%-X98)</f>
        <v>3000</v>
      </c>
      <c r="AA98" s="167"/>
      <c r="AB98" s="163">
        <f>Y98+U98+V98+Z98+AA98</f>
        <v>3000</v>
      </c>
      <c r="AC98" s="163">
        <f>ROUND(FLOOR(T98-AB98,0.01),-2)</f>
        <v>-3000</v>
      </c>
      <c r="AD98" s="163" t="s">
        <v>200</v>
      </c>
      <c r="AE98" s="169"/>
      <c r="AF98" s="178"/>
      <c r="AG98" s="170">
        <v>0</v>
      </c>
      <c r="AH98" s="170">
        <v>0</v>
      </c>
      <c r="AI98" s="170">
        <v>0</v>
      </c>
      <c r="AJ98" s="170">
        <v>0</v>
      </c>
      <c r="AK98" s="170">
        <v>0</v>
      </c>
      <c r="AL98" s="239" t="s">
        <v>947</v>
      </c>
      <c r="AM98" s="239" t="s">
        <v>948</v>
      </c>
      <c r="AN98" s="171" t="s">
        <v>949</v>
      </c>
      <c r="AO98" s="233" t="s">
        <v>950</v>
      </c>
      <c r="AP98" s="234" t="s">
        <v>951</v>
      </c>
      <c r="AQ98" s="252">
        <v>44270</v>
      </c>
      <c r="AR98" s="172" t="s">
        <v>952</v>
      </c>
      <c r="AS98" s="177">
        <v>89</v>
      </c>
      <c r="AT98" s="110"/>
      <c r="AU98" s="110"/>
      <c r="AV98" s="110"/>
      <c r="AW98" s="110"/>
      <c r="AX98" s="110"/>
      <c r="AY98" s="110"/>
      <c r="AZ98" s="190"/>
      <c r="BA98" s="190"/>
      <c r="BB98" s="190"/>
      <c r="BC98" s="190"/>
      <c r="BD98" s="190"/>
      <c r="BE98" s="190"/>
      <c r="BF98" s="190"/>
      <c r="BG98" s="190"/>
      <c r="BH98" s="190"/>
      <c r="BI98" s="190"/>
      <c r="BJ98" s="190"/>
      <c r="BK98" s="190"/>
      <c r="BL98" s="190"/>
      <c r="BM98" s="190"/>
      <c r="BN98" s="190"/>
      <c r="BO98" s="190"/>
      <c r="BP98" s="190"/>
      <c r="BQ98" s="190"/>
      <c r="BR98" s="190"/>
      <c r="BS98" s="190"/>
      <c r="BT98" s="190"/>
      <c r="BU98" s="190"/>
      <c r="BV98" s="190"/>
      <c r="BW98" s="190"/>
      <c r="BX98" s="190"/>
      <c r="BY98" s="190"/>
      <c r="BZ98" s="190"/>
      <c r="CA98" s="190"/>
      <c r="CB98" s="190"/>
      <c r="CC98" s="190"/>
      <c r="CD98" s="190"/>
      <c r="CE98" s="190"/>
      <c r="CF98" s="190"/>
      <c r="CG98" s="190"/>
      <c r="CH98" s="190"/>
      <c r="CI98" s="190"/>
      <c r="CJ98" s="190"/>
      <c r="CK98" s="190"/>
      <c r="CL98" s="190"/>
      <c r="CM98" s="190"/>
      <c r="CN98" s="190"/>
      <c r="CO98" s="190"/>
      <c r="CP98" s="190"/>
      <c r="CQ98" s="190"/>
      <c r="CR98" s="190"/>
      <c r="CS98" s="190"/>
      <c r="CT98" s="190"/>
      <c r="CU98" s="190"/>
      <c r="CV98" s="190"/>
      <c r="CW98" s="190"/>
      <c r="CX98" s="190"/>
      <c r="CY98" s="190"/>
      <c r="CZ98" s="190"/>
      <c r="DA98" s="190"/>
      <c r="DB98" s="190"/>
      <c r="DC98" s="190"/>
      <c r="DD98" s="190"/>
      <c r="DE98" s="190"/>
      <c r="DF98" s="190"/>
      <c r="DG98" s="190"/>
      <c r="DH98" s="190"/>
      <c r="DI98" s="190"/>
      <c r="DJ98" s="190"/>
      <c r="DK98" s="190"/>
      <c r="DL98" s="190"/>
      <c r="DM98" s="190"/>
      <c r="DN98" s="190"/>
      <c r="DO98" s="190"/>
      <c r="DP98" s="190"/>
      <c r="DQ98" s="190"/>
      <c r="DR98" s="190"/>
      <c r="DS98" s="190"/>
      <c r="DT98" s="190"/>
      <c r="DU98" s="190"/>
      <c r="DV98" s="190"/>
      <c r="DW98" s="190"/>
      <c r="DX98" s="190"/>
      <c r="DY98" s="190"/>
      <c r="DZ98" s="190"/>
      <c r="EA98" s="190"/>
      <c r="EB98" s="190"/>
      <c r="EC98" s="190"/>
      <c r="ED98" s="190"/>
      <c r="EE98" s="190"/>
      <c r="EF98" s="190"/>
      <c r="EG98" s="190"/>
      <c r="EH98" s="190"/>
      <c r="EI98" s="190"/>
      <c r="EJ98" s="190"/>
      <c r="EK98" s="190"/>
      <c r="EL98" s="190"/>
      <c r="EM98" s="190"/>
      <c r="EN98" s="190"/>
      <c r="EO98" s="190"/>
      <c r="EP98" s="190"/>
      <c r="EQ98" s="190"/>
      <c r="ER98" s="190"/>
      <c r="ES98" s="190"/>
      <c r="ET98" s="190"/>
      <c r="EU98" s="190"/>
      <c r="EV98" s="190"/>
      <c r="EW98" s="190"/>
      <c r="EX98" s="190"/>
      <c r="EY98" s="190"/>
      <c r="EZ98" s="190"/>
      <c r="FA98" s="190"/>
      <c r="FB98" s="190"/>
      <c r="FC98" s="190"/>
      <c r="FD98" s="190"/>
      <c r="FE98" s="190"/>
      <c r="FF98" s="190"/>
      <c r="FG98" s="190"/>
      <c r="FH98" s="190"/>
      <c r="FI98" s="190"/>
      <c r="FJ98" s="190"/>
      <c r="FK98" s="190"/>
      <c r="FL98" s="190"/>
      <c r="FM98" s="190"/>
      <c r="FN98" s="190"/>
      <c r="FO98" s="190"/>
      <c r="FP98" s="190"/>
      <c r="FQ98" s="190"/>
      <c r="FR98" s="190"/>
      <c r="FS98" s="190"/>
      <c r="FT98" s="190"/>
      <c r="FU98" s="190"/>
      <c r="FV98" s="190"/>
      <c r="FW98" s="190"/>
      <c r="FX98" s="190"/>
      <c r="FY98" s="190"/>
      <c r="FZ98" s="190"/>
      <c r="GA98" s="190"/>
      <c r="GB98" s="190"/>
      <c r="GC98" s="190"/>
      <c r="GD98" s="190"/>
      <c r="GE98" s="190"/>
      <c r="GF98" s="190"/>
      <c r="GG98" s="190"/>
      <c r="GH98" s="190"/>
      <c r="GI98" s="190"/>
      <c r="GJ98" s="190"/>
      <c r="GK98" s="190"/>
      <c r="GL98" s="190"/>
      <c r="GM98" s="190"/>
      <c r="GN98" s="190"/>
      <c r="GO98" s="190"/>
      <c r="GP98" s="190"/>
      <c r="GQ98" s="190"/>
      <c r="GR98" s="190"/>
      <c r="GS98" s="190"/>
      <c r="GT98" s="190"/>
      <c r="GU98" s="190"/>
      <c r="GV98" s="190"/>
      <c r="GW98" s="190"/>
      <c r="GX98" s="190"/>
      <c r="GY98" s="190"/>
      <c r="GZ98" s="190"/>
      <c r="HA98" s="190"/>
      <c r="HB98" s="190"/>
      <c r="HC98" s="190"/>
      <c r="HD98" s="190"/>
      <c r="HE98" s="190"/>
      <c r="HF98" s="190"/>
      <c r="HG98" s="190"/>
      <c r="HH98" s="190"/>
      <c r="HI98" s="190"/>
      <c r="HJ98" s="190"/>
      <c r="HK98" s="190"/>
      <c r="HL98" s="190"/>
      <c r="HM98" s="190"/>
      <c r="HN98" s="190"/>
      <c r="HO98" s="190"/>
      <c r="HP98" s="190"/>
      <c r="HQ98" s="190"/>
      <c r="HR98" s="190"/>
      <c r="HS98" s="190"/>
      <c r="HT98" s="190"/>
      <c r="HU98" s="190"/>
      <c r="HV98" s="190"/>
      <c r="HW98" s="190"/>
      <c r="HX98" s="190"/>
      <c r="HY98" s="190"/>
      <c r="HZ98" s="190"/>
      <c r="IA98" s="190"/>
      <c r="IB98" s="190"/>
      <c r="IC98" s="190"/>
      <c r="ID98" s="190"/>
      <c r="IE98" s="190"/>
      <c r="IF98" s="190"/>
      <c r="IG98" s="190"/>
      <c r="IH98" s="190"/>
      <c r="II98" s="190"/>
      <c r="IJ98" s="190"/>
      <c r="IK98" s="190"/>
      <c r="IL98" s="190"/>
      <c r="IM98" s="190"/>
      <c r="IN98" s="190"/>
      <c r="IO98" s="190"/>
      <c r="IP98" s="190"/>
      <c r="IQ98" s="190"/>
      <c r="IR98" s="190"/>
      <c r="IS98" s="190"/>
      <c r="IT98" s="190"/>
    </row>
    <row r="99" ht="19.5" customHeight="1" spans="1:254" x14ac:dyDescent="0.25">
      <c r="A99" s="177" t="s">
        <v>953</v>
      </c>
      <c r="B99" s="113" t="s">
        <v>954</v>
      </c>
      <c r="C99" s="163"/>
      <c r="D99" s="158">
        <v>30</v>
      </c>
      <c r="E99" s="163">
        <f>C99</f>
        <v>0</v>
      </c>
      <c r="F99" s="160">
        <f>F$7*AG99</f>
        <v>0</v>
      </c>
      <c r="G99" s="160">
        <f>G$7*AH99</f>
        <v>0</v>
      </c>
      <c r="H99" s="160">
        <f>H$7*AI99</f>
        <v>0</v>
      </c>
      <c r="I99" s="160">
        <f>I$7*AJ99</f>
        <v>0</v>
      </c>
      <c r="J99" s="160">
        <f>J$7*AK99</f>
        <v>0</v>
      </c>
      <c r="K99" s="161">
        <v>0</v>
      </c>
      <c r="L99" s="162">
        <v>0</v>
      </c>
      <c r="M99" s="160"/>
      <c r="N99" s="163"/>
      <c r="O99" s="163"/>
      <c r="P99" s="163"/>
      <c r="Q99" s="163"/>
      <c r="R99" s="259"/>
      <c r="S99" s="115"/>
      <c r="T99" s="163">
        <f>SUM(E99:R99)</f>
        <v>0</v>
      </c>
      <c r="U99" s="163">
        <f>IF(T99&lt;=0,0,IF(T99*1%&lt;=262680*8*1%,T99*1%,262680*8*1%))</f>
        <v>0</v>
      </c>
      <c r="V99" s="163">
        <f>IF(T99&lt;=0,0,IF(T99*1%&lt;=262680*8*1%,T99*1%,262680*8*1%))</f>
        <v>0</v>
      </c>
      <c r="W99" s="163">
        <f>T99-U99-V99</f>
        <v>0</v>
      </c>
      <c r="X99" s="163"/>
      <c r="Y99" s="260"/>
      <c r="Z99" s="163">
        <f>MAX(3000,0+MIN(MAX(0,W99-350000),50000)*5%+MIN(MAX(0,W99-400000),100000)*10%+MIN(MAX(0,W99-500000),100000)*15%+MAX(0,W99-600000)*20%-X99)</f>
        <v>3000</v>
      </c>
      <c r="AA99" s="261"/>
      <c r="AB99" s="163">
        <f>Y99+U99+V99+Z99+AA99</f>
        <v>3000</v>
      </c>
      <c r="AC99" s="167">
        <f>ROUND(FLOOR(T99-AB99,0.01),-2)</f>
        <v>-3000</v>
      </c>
      <c r="AD99" s="163" t="s">
        <v>200</v>
      </c>
      <c r="AE99" s="169"/>
      <c r="AF99" s="178"/>
      <c r="AG99" s="170">
        <v>0</v>
      </c>
      <c r="AH99" s="170">
        <v>0</v>
      </c>
      <c r="AI99" s="170">
        <v>0</v>
      </c>
      <c r="AJ99" s="170">
        <v>0</v>
      </c>
      <c r="AK99" s="170">
        <v>0</v>
      </c>
      <c r="AL99" s="163" t="s">
        <v>955</v>
      </c>
      <c r="AM99" s="163" t="s">
        <v>956</v>
      </c>
      <c r="AN99" s="171" t="s">
        <v>957</v>
      </c>
      <c r="AO99" s="233" t="s">
        <v>958</v>
      </c>
      <c r="AP99" s="234" t="s">
        <v>959</v>
      </c>
      <c r="AQ99" s="252">
        <v>44270</v>
      </c>
      <c r="AR99" s="172" t="s">
        <v>960</v>
      </c>
      <c r="AS99" s="177">
        <v>90</v>
      </c>
      <c r="AT99" s="110"/>
      <c r="AU99" s="110"/>
      <c r="AV99" s="110"/>
      <c r="AW99" s="110"/>
      <c r="AX99" s="110"/>
      <c r="AY99" s="110"/>
      <c r="AZ99" s="190"/>
      <c r="BA99" s="190"/>
      <c r="BB99" s="190"/>
      <c r="BC99" s="190"/>
      <c r="BD99" s="190"/>
      <c r="BE99" s="190"/>
      <c r="BF99" s="190"/>
      <c r="BG99" s="190"/>
      <c r="BH99" s="190"/>
      <c r="BI99" s="190"/>
      <c r="BJ99" s="190"/>
      <c r="BK99" s="190"/>
      <c r="BL99" s="190"/>
      <c r="BM99" s="190"/>
      <c r="BN99" s="190"/>
      <c r="BO99" s="190"/>
      <c r="BP99" s="190"/>
      <c r="BQ99" s="190"/>
      <c r="BR99" s="190"/>
      <c r="BS99" s="190"/>
      <c r="BT99" s="190"/>
      <c r="BU99" s="190"/>
      <c r="BV99" s="190"/>
      <c r="BW99" s="190"/>
      <c r="BX99" s="190"/>
      <c r="BY99" s="190"/>
      <c r="BZ99" s="190"/>
      <c r="CA99" s="190"/>
      <c r="CB99" s="190"/>
      <c r="CC99" s="190"/>
      <c r="CD99" s="190"/>
      <c r="CE99" s="190"/>
      <c r="CF99" s="190"/>
      <c r="CG99" s="190"/>
      <c r="CH99" s="190"/>
      <c r="CI99" s="190"/>
      <c r="CJ99" s="190"/>
      <c r="CK99" s="190"/>
      <c r="CL99" s="190"/>
      <c r="CM99" s="190"/>
      <c r="CN99" s="190"/>
      <c r="CO99" s="190"/>
      <c r="CP99" s="190"/>
      <c r="CQ99" s="190"/>
      <c r="CR99" s="190"/>
      <c r="CS99" s="190"/>
      <c r="CT99" s="190"/>
      <c r="CU99" s="190"/>
      <c r="CV99" s="190"/>
      <c r="CW99" s="190"/>
      <c r="CX99" s="190"/>
      <c r="CY99" s="190"/>
      <c r="CZ99" s="190"/>
      <c r="DA99" s="190"/>
      <c r="DB99" s="190"/>
      <c r="DC99" s="190"/>
      <c r="DD99" s="190"/>
      <c r="DE99" s="190"/>
      <c r="DF99" s="190"/>
      <c r="DG99" s="190"/>
      <c r="DH99" s="190"/>
      <c r="DI99" s="190"/>
      <c r="DJ99" s="190"/>
      <c r="DK99" s="190"/>
      <c r="DL99" s="190"/>
      <c r="DM99" s="190"/>
      <c r="DN99" s="190"/>
      <c r="DO99" s="190"/>
      <c r="DP99" s="190"/>
      <c r="DQ99" s="190"/>
      <c r="DR99" s="190"/>
      <c r="DS99" s="190"/>
      <c r="DT99" s="190"/>
      <c r="DU99" s="190"/>
      <c r="DV99" s="190"/>
      <c r="DW99" s="190"/>
      <c r="DX99" s="190"/>
      <c r="DY99" s="190"/>
      <c r="DZ99" s="190"/>
      <c r="EA99" s="190"/>
      <c r="EB99" s="190"/>
      <c r="EC99" s="190"/>
      <c r="ED99" s="190"/>
      <c r="EE99" s="190"/>
      <c r="EF99" s="190"/>
      <c r="EG99" s="190"/>
      <c r="EH99" s="190"/>
      <c r="EI99" s="190"/>
      <c r="EJ99" s="190"/>
      <c r="EK99" s="190"/>
      <c r="EL99" s="190"/>
      <c r="EM99" s="190"/>
      <c r="EN99" s="190"/>
      <c r="EO99" s="190"/>
      <c r="EP99" s="190"/>
      <c r="EQ99" s="190"/>
      <c r="ER99" s="190"/>
      <c r="ES99" s="190"/>
      <c r="ET99" s="190"/>
      <c r="EU99" s="190"/>
      <c r="EV99" s="190"/>
      <c r="EW99" s="190"/>
      <c r="EX99" s="190"/>
      <c r="EY99" s="190"/>
      <c r="EZ99" s="190"/>
      <c r="FA99" s="190"/>
      <c r="FB99" s="190"/>
      <c r="FC99" s="190"/>
      <c r="FD99" s="190"/>
      <c r="FE99" s="190"/>
      <c r="FF99" s="190"/>
      <c r="FG99" s="190"/>
      <c r="FH99" s="190"/>
      <c r="FI99" s="190"/>
      <c r="FJ99" s="190"/>
      <c r="FK99" s="190"/>
      <c r="FL99" s="190"/>
      <c r="FM99" s="190"/>
      <c r="FN99" s="190"/>
      <c r="FO99" s="190"/>
      <c r="FP99" s="190"/>
      <c r="FQ99" s="190"/>
      <c r="FR99" s="190"/>
      <c r="FS99" s="190"/>
      <c r="FT99" s="190"/>
      <c r="FU99" s="190"/>
      <c r="FV99" s="190"/>
      <c r="FW99" s="190"/>
      <c r="FX99" s="190"/>
      <c r="FY99" s="190"/>
      <c r="FZ99" s="190"/>
      <c r="GA99" s="190"/>
      <c r="GB99" s="190"/>
      <c r="GC99" s="190"/>
      <c r="GD99" s="190"/>
      <c r="GE99" s="190"/>
      <c r="GF99" s="190"/>
      <c r="GG99" s="190"/>
      <c r="GH99" s="190"/>
      <c r="GI99" s="190"/>
      <c r="GJ99" s="190"/>
      <c r="GK99" s="190"/>
      <c r="GL99" s="190"/>
      <c r="GM99" s="190"/>
      <c r="GN99" s="190"/>
      <c r="GO99" s="190"/>
      <c r="GP99" s="190"/>
      <c r="GQ99" s="190"/>
      <c r="GR99" s="190"/>
      <c r="GS99" s="190"/>
      <c r="GT99" s="190"/>
      <c r="GU99" s="190"/>
      <c r="GV99" s="190"/>
      <c r="GW99" s="190"/>
      <c r="GX99" s="190"/>
      <c r="GY99" s="190"/>
      <c r="GZ99" s="190"/>
      <c r="HA99" s="190"/>
      <c r="HB99" s="190"/>
      <c r="HC99" s="190"/>
      <c r="HD99" s="190"/>
      <c r="HE99" s="190"/>
      <c r="HF99" s="190"/>
      <c r="HG99" s="190"/>
      <c r="HH99" s="190"/>
      <c r="HI99" s="190"/>
      <c r="HJ99" s="190"/>
      <c r="HK99" s="190"/>
      <c r="HL99" s="190"/>
      <c r="HM99" s="190"/>
      <c r="HN99" s="190"/>
      <c r="HO99" s="190"/>
      <c r="HP99" s="190"/>
      <c r="HQ99" s="190"/>
      <c r="HR99" s="190"/>
      <c r="HS99" s="190"/>
      <c r="HT99" s="190"/>
      <c r="HU99" s="190"/>
      <c r="HV99" s="190"/>
      <c r="HW99" s="190"/>
      <c r="HX99" s="190"/>
      <c r="HY99" s="190"/>
      <c r="HZ99" s="190"/>
      <c r="IA99" s="190"/>
      <c r="IB99" s="190"/>
      <c r="IC99" s="190"/>
      <c r="ID99" s="190"/>
      <c r="IE99" s="190"/>
      <c r="IF99" s="190"/>
      <c r="IG99" s="190"/>
      <c r="IH99" s="190"/>
      <c r="II99" s="190"/>
      <c r="IJ99" s="190"/>
      <c r="IK99" s="190"/>
      <c r="IL99" s="190"/>
      <c r="IM99" s="190"/>
      <c r="IN99" s="190"/>
      <c r="IO99" s="190"/>
      <c r="IP99" s="190"/>
      <c r="IQ99" s="190"/>
      <c r="IR99" s="190"/>
      <c r="IS99" s="190"/>
      <c r="IT99" s="191"/>
    </row>
    <row r="100" ht="19.5" customHeight="1" spans="1:254" x14ac:dyDescent="0.25">
      <c r="A100" s="177" t="s">
        <v>961</v>
      </c>
      <c r="B100" s="113" t="s">
        <v>962</v>
      </c>
      <c r="C100" s="163"/>
      <c r="D100" s="158">
        <v>30</v>
      </c>
      <c r="E100" s="163">
        <f>C100</f>
        <v>0</v>
      </c>
      <c r="F100" s="160">
        <f>F$7*AG100</f>
        <v>0</v>
      </c>
      <c r="G100" s="160">
        <f>G$7*AH100</f>
        <v>0</v>
      </c>
      <c r="H100" s="160">
        <f>H$7*AI100</f>
        <v>0</v>
      </c>
      <c r="I100" s="160">
        <f>I$7*AJ100</f>
        <v>0</v>
      </c>
      <c r="J100" s="160">
        <f>J$7*AK100</f>
        <v>0</v>
      </c>
      <c r="K100" s="161">
        <v>0</v>
      </c>
      <c r="L100" s="162">
        <v>0</v>
      </c>
      <c r="M100" s="160"/>
      <c r="N100" s="163"/>
      <c r="O100" s="163"/>
      <c r="P100" s="163"/>
      <c r="Q100" s="163"/>
      <c r="R100" s="259"/>
      <c r="S100" s="115"/>
      <c r="T100" s="163">
        <f>SUM(E100:R100)</f>
        <v>0</v>
      </c>
      <c r="U100" s="163">
        <f>IF(T100&lt;=0,0,IF(T100*1%&lt;=262680*8*1%,T100*1%,262680*8*1%))</f>
        <v>0</v>
      </c>
      <c r="V100" s="163">
        <f>IF(T100&lt;=0,0,IF(T100*1%&lt;=262680*8*1%,T100*1%,262680*8*1%))</f>
        <v>0</v>
      </c>
      <c r="W100" s="163">
        <f>T100-U100-V100</f>
        <v>0</v>
      </c>
      <c r="X100" s="163"/>
      <c r="Y100" s="260"/>
      <c r="Z100" s="163">
        <f>MAX(3000,0+MIN(MAX(0,W100-350000),50000)*5%+MIN(MAX(0,W100-400000),100000)*10%+MIN(MAX(0,W100-500000),100000)*15%+MAX(0,W100-600000)*20%-X100)</f>
        <v>3000</v>
      </c>
      <c r="AA100" s="261"/>
      <c r="AB100" s="163">
        <f>Y100+U100+V100+Z100+AA100</f>
        <v>3000</v>
      </c>
      <c r="AC100" s="167">
        <f>ROUND(FLOOR(T100-AB100,0.01),-2)</f>
        <v>-3000</v>
      </c>
      <c r="AD100" s="177" t="s">
        <v>200</v>
      </c>
      <c r="AE100" s="169"/>
      <c r="AF100" s="178"/>
      <c r="AG100" s="170">
        <v>0</v>
      </c>
      <c r="AH100" s="170">
        <v>0</v>
      </c>
      <c r="AI100" s="170">
        <v>0</v>
      </c>
      <c r="AJ100" s="170">
        <v>0</v>
      </c>
      <c r="AK100" s="170">
        <v>0</v>
      </c>
      <c r="AL100" s="239" t="s">
        <v>963</v>
      </c>
      <c r="AM100" s="239" t="s">
        <v>964</v>
      </c>
      <c r="AN100" s="171" t="s">
        <v>965</v>
      </c>
      <c r="AO100" s="233" t="s">
        <v>966</v>
      </c>
      <c r="AP100" s="234" t="s">
        <v>967</v>
      </c>
      <c r="AQ100" s="252">
        <v>44501</v>
      </c>
      <c r="AR100" s="172" t="s">
        <v>968</v>
      </c>
      <c r="AS100" s="177">
        <v>91</v>
      </c>
      <c r="AT100" s="110"/>
      <c r="AU100" s="110"/>
      <c r="AV100" s="110"/>
      <c r="AW100" s="110"/>
      <c r="AX100" s="110"/>
      <c r="AY100" s="110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1"/>
      <c r="FE100" s="191"/>
      <c r="FF100" s="191"/>
      <c r="FG100" s="191"/>
      <c r="FH100" s="191"/>
      <c r="FI100" s="191"/>
      <c r="FJ100" s="191"/>
      <c r="FK100" s="191"/>
      <c r="FL100" s="191"/>
      <c r="FM100" s="191"/>
      <c r="FN100" s="191"/>
      <c r="FO100" s="191"/>
      <c r="FP100" s="191"/>
      <c r="FQ100" s="191"/>
      <c r="FR100" s="191"/>
      <c r="FS100" s="191"/>
      <c r="FT100" s="191"/>
      <c r="FU100" s="191"/>
      <c r="FV100" s="191"/>
      <c r="FW100" s="191"/>
      <c r="FX100" s="191"/>
      <c r="FY100" s="191"/>
      <c r="FZ100" s="191"/>
      <c r="GA100" s="191"/>
      <c r="GB100" s="191"/>
      <c r="GC100" s="191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 s="191"/>
      <c r="IA100" s="191"/>
      <c r="IB100" s="191"/>
      <c r="IC100" s="191"/>
      <c r="ID100" s="191"/>
      <c r="IE100" s="191"/>
      <c r="IF100" s="191"/>
      <c r="IG100" s="191"/>
      <c r="IH100" s="191"/>
      <c r="II100" s="191"/>
      <c r="IJ100" s="191"/>
      <c r="IK100" s="191"/>
      <c r="IL100" s="191"/>
      <c r="IM100" s="191"/>
      <c r="IN100" s="191"/>
      <c r="IO100" s="191"/>
      <c r="IP100" s="191"/>
      <c r="IQ100" s="191"/>
      <c r="IR100" s="191"/>
      <c r="IS100" s="191"/>
      <c r="IT100" s="191"/>
    </row>
    <row r="101" ht="19.5" customHeight="1" spans="1:254" x14ac:dyDescent="0.25">
      <c r="A101" s="177" t="s">
        <v>969</v>
      </c>
      <c r="B101" s="113" t="s">
        <v>970</v>
      </c>
      <c r="C101" s="163"/>
      <c r="D101" s="158">
        <v>30</v>
      </c>
      <c r="E101" s="163">
        <f>C101</f>
        <v>0</v>
      </c>
      <c r="F101" s="160">
        <f>F$7*AG101</f>
        <v>0</v>
      </c>
      <c r="G101" s="160">
        <f>G$7*AH101</f>
        <v>0</v>
      </c>
      <c r="H101" s="160">
        <f>H$7*AI101</f>
        <v>0</v>
      </c>
      <c r="I101" s="160">
        <f>I$7*AJ101</f>
        <v>0</v>
      </c>
      <c r="J101" s="160">
        <f>J$7*AK101</f>
        <v>0</v>
      </c>
      <c r="K101" s="161">
        <v>0</v>
      </c>
      <c r="L101" s="162">
        <v>0</v>
      </c>
      <c r="M101" s="160"/>
      <c r="N101" s="160"/>
      <c r="O101" s="163"/>
      <c r="P101" s="163"/>
      <c r="Q101" s="163"/>
      <c r="R101" s="259"/>
      <c r="S101" s="115"/>
      <c r="T101" s="163">
        <f>SUM(E101:R101)</f>
        <v>0</v>
      </c>
      <c r="U101" s="163">
        <f>IF(T101&lt;=0,0,IF(T101*1%&lt;=262680*8*1%,T101*1%,262680*8*1%))</f>
        <v>0</v>
      </c>
      <c r="V101" s="163">
        <f>IF(T101&lt;=0,0,IF(T101*1%&lt;=262680*8*1%,T101*1%,262680*8*1%))</f>
        <v>0</v>
      </c>
      <c r="W101" s="163">
        <f>T101-U101-V101</f>
        <v>0</v>
      </c>
      <c r="X101" s="163"/>
      <c r="Y101" s="260"/>
      <c r="Z101" s="163">
        <f>MAX(3000,0+MIN(MAX(0,W101-350000),50000)*5%+MIN(MAX(0,W101-400000),100000)*10%+MIN(MAX(0,W101-500000),100000)*15%+MAX(0,W101-600000)*20%-X101)</f>
        <v>3000</v>
      </c>
      <c r="AA101" s="261"/>
      <c r="AB101" s="163">
        <f>Y101+U101+V101+Z101+AA101</f>
        <v>3000</v>
      </c>
      <c r="AC101" s="167">
        <f>ROUND(FLOOR(T101-AB101,0.01),-2)</f>
        <v>-3000</v>
      </c>
      <c r="AD101" s="163" t="s">
        <v>200</v>
      </c>
      <c r="AE101" s="169"/>
      <c r="AF101" s="178"/>
      <c r="AG101" s="170">
        <v>0</v>
      </c>
      <c r="AH101" s="170">
        <v>0</v>
      </c>
      <c r="AI101" s="170">
        <v>0</v>
      </c>
      <c r="AJ101" s="170">
        <v>0</v>
      </c>
      <c r="AK101" s="170">
        <v>0</v>
      </c>
      <c r="AL101" s="239" t="s">
        <v>971</v>
      </c>
      <c r="AM101" s="239" t="s">
        <v>972</v>
      </c>
      <c r="AN101" s="171" t="s">
        <v>973</v>
      </c>
      <c r="AO101" s="233" t="s">
        <v>974</v>
      </c>
      <c r="AP101" s="234" t="s">
        <v>975</v>
      </c>
      <c r="AQ101" s="252">
        <v>44501</v>
      </c>
      <c r="AR101" s="172" t="s">
        <v>976</v>
      </c>
      <c r="AS101" s="177">
        <v>92</v>
      </c>
      <c r="AT101" s="110"/>
      <c r="AU101" s="110"/>
      <c r="AV101" s="110"/>
      <c r="AW101" s="110"/>
      <c r="AX101" s="110"/>
      <c r="AY101" s="110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1"/>
      <c r="FE101" s="191"/>
      <c r="FF101" s="191"/>
      <c r="FG101" s="191"/>
      <c r="FH101" s="191"/>
      <c r="FI101" s="191"/>
      <c r="FJ101" s="191"/>
      <c r="FK101" s="191"/>
      <c r="FL101" s="191"/>
      <c r="FM101" s="191"/>
      <c r="FN101" s="191"/>
      <c r="FO101" s="191"/>
      <c r="FP101" s="191"/>
      <c r="FQ101" s="191"/>
      <c r="FR101" s="191"/>
      <c r="FS101" s="191"/>
      <c r="FT101" s="191"/>
      <c r="FU101" s="191"/>
      <c r="FV101" s="191"/>
      <c r="FW101" s="191"/>
      <c r="FX101" s="191"/>
      <c r="FY101" s="191"/>
      <c r="FZ101" s="191"/>
      <c r="GA101" s="191"/>
      <c r="GB101" s="191"/>
      <c r="GC101" s="191"/>
      <c r="GD101" s="191"/>
      <c r="GE101" s="191"/>
      <c r="GF101" s="191"/>
      <c r="GG101" s="191"/>
      <c r="GH101" s="191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 s="191"/>
      <c r="IA101" s="191"/>
      <c r="IB101" s="191"/>
      <c r="IC101" s="191"/>
      <c r="ID101" s="191"/>
      <c r="IE101" s="191"/>
      <c r="IF101" s="191"/>
      <c r="IG101" s="191"/>
      <c r="IH101" s="191"/>
      <c r="II101" s="191"/>
      <c r="IJ101" s="191"/>
      <c r="IK101" s="191"/>
      <c r="IL101" s="191"/>
      <c r="IM101" s="191"/>
      <c r="IN101" s="191"/>
      <c r="IO101" s="191"/>
      <c r="IP101" s="191"/>
      <c r="IQ101" s="191"/>
      <c r="IR101" s="191"/>
      <c r="IS101" s="191"/>
      <c r="IT101" s="190"/>
    </row>
    <row r="102" ht="19.5" customHeight="1" spans="1:254" x14ac:dyDescent="0.25">
      <c r="A102" s="177" t="s">
        <v>977</v>
      </c>
      <c r="B102" s="113" t="s">
        <v>978</v>
      </c>
      <c r="C102" s="163"/>
      <c r="D102" s="158">
        <v>30</v>
      </c>
      <c r="E102" s="163">
        <f>C102</f>
        <v>0</v>
      </c>
      <c r="F102" s="160">
        <f>F$7*AG102</f>
        <v>0</v>
      </c>
      <c r="G102" s="160">
        <f>G$7*AH102</f>
        <v>0</v>
      </c>
      <c r="H102" s="160">
        <f>H$7*AI102</f>
        <v>0</v>
      </c>
      <c r="I102" s="160">
        <f>I$7*AJ102</f>
        <v>0</v>
      </c>
      <c r="J102" s="160">
        <f>J$7*AK102</f>
        <v>0</v>
      </c>
      <c r="K102" s="161">
        <v>0</v>
      </c>
      <c r="L102" s="162">
        <v>0</v>
      </c>
      <c r="M102" s="160"/>
      <c r="N102" s="262"/>
      <c r="O102" s="163"/>
      <c r="P102" s="163"/>
      <c r="Q102" s="163"/>
      <c r="R102" s="259"/>
      <c r="S102" s="115"/>
      <c r="T102" s="163">
        <f>SUM(E102:R102)</f>
        <v>0</v>
      </c>
      <c r="U102" s="163">
        <f>IF(T102&lt;=0,0,IF(T102*1%&lt;=262680*8*1%,T102*1%,262680*8*1%))</f>
        <v>0</v>
      </c>
      <c r="V102" s="163">
        <f>IF(T102&lt;=0,0,IF(T102*1%&lt;=262680*8*1%,T102*1%,262680*8*1%))</f>
        <v>0</v>
      </c>
      <c r="W102" s="163">
        <f>T102-U102-V102</f>
        <v>0</v>
      </c>
      <c r="X102" s="163"/>
      <c r="Y102" s="260"/>
      <c r="Z102" s="163">
        <f>MAX(3000,0+MIN(MAX(0,W102-350000),50000)*5%+MIN(MAX(0,W102-400000),100000)*10%+MIN(MAX(0,W102-500000),100000)*15%+MAX(0,W102-600000)*20%-X102)</f>
        <v>3000</v>
      </c>
      <c r="AA102" s="261"/>
      <c r="AB102" s="163">
        <f>Y102+U102+V102+Z102+AA102</f>
        <v>3000</v>
      </c>
      <c r="AC102" s="167">
        <f>ROUND(FLOOR(T102-AB102,0.01),-2)</f>
        <v>-3000</v>
      </c>
      <c r="AD102" s="163" t="s">
        <v>200</v>
      </c>
      <c r="AE102" s="169"/>
      <c r="AF102" s="178"/>
      <c r="AG102" s="170">
        <v>0</v>
      </c>
      <c r="AH102" s="170">
        <v>0</v>
      </c>
      <c r="AI102" s="170">
        <v>0</v>
      </c>
      <c r="AJ102" s="170">
        <v>0</v>
      </c>
      <c r="AK102" s="170">
        <v>0</v>
      </c>
      <c r="AL102" s="239" t="s">
        <v>979</v>
      </c>
      <c r="AM102" s="239" t="s">
        <v>980</v>
      </c>
      <c r="AN102" s="171" t="s">
        <v>981</v>
      </c>
      <c r="AO102" s="233" t="s">
        <v>982</v>
      </c>
      <c r="AP102" s="234" t="s">
        <v>983</v>
      </c>
      <c r="AQ102" s="252">
        <v>44531</v>
      </c>
      <c r="AR102" s="172" t="s">
        <v>984</v>
      </c>
      <c r="AS102" s="177">
        <v>93</v>
      </c>
      <c r="AT102" s="110"/>
      <c r="AU102" s="110"/>
      <c r="AV102" s="110"/>
      <c r="AW102" s="110"/>
      <c r="AX102" s="110"/>
      <c r="AY102" s="110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91"/>
      <c r="CK102" s="191"/>
      <c r="CL102" s="191"/>
      <c r="CM102" s="191"/>
      <c r="CN102" s="191"/>
      <c r="CO102" s="191"/>
      <c r="CP102" s="191"/>
      <c r="CQ102" s="191"/>
      <c r="CR102" s="191"/>
      <c r="CS102" s="191"/>
      <c r="CT102" s="191"/>
      <c r="CU102" s="191"/>
      <c r="CV102" s="191"/>
      <c r="CW102" s="191"/>
      <c r="CX102" s="191"/>
      <c r="CY102" s="191"/>
      <c r="CZ102" s="191"/>
      <c r="DA102" s="191"/>
      <c r="DB102" s="191"/>
      <c r="DC102" s="191"/>
      <c r="DD102" s="191"/>
      <c r="DE102" s="191"/>
      <c r="DF102" s="191"/>
      <c r="DG102" s="191"/>
      <c r="DH102" s="191"/>
      <c r="DI102" s="191"/>
      <c r="DJ102" s="191"/>
      <c r="DK102" s="191"/>
      <c r="DL102" s="191"/>
      <c r="DM102" s="191"/>
      <c r="DN102" s="191"/>
      <c r="DO102" s="191"/>
      <c r="DP102" s="191"/>
      <c r="DQ102" s="191"/>
      <c r="DR102" s="191"/>
      <c r="DS102" s="191"/>
      <c r="DT102" s="191"/>
      <c r="DU102" s="191"/>
      <c r="DV102" s="191"/>
      <c r="DW102" s="191"/>
      <c r="DX102" s="191"/>
      <c r="DY102" s="191"/>
      <c r="DZ102" s="191"/>
      <c r="EA102" s="191"/>
      <c r="EB102" s="191"/>
      <c r="EC102" s="191"/>
      <c r="ED102" s="191"/>
      <c r="EE102" s="191"/>
      <c r="EF102" s="191"/>
      <c r="EG102" s="191"/>
      <c r="EH102" s="191"/>
      <c r="EI102" s="191"/>
      <c r="EJ102" s="191"/>
      <c r="EK102" s="191"/>
      <c r="EL102" s="191"/>
      <c r="EM102" s="191"/>
      <c r="EN102" s="191"/>
      <c r="EO102" s="191"/>
      <c r="EP102" s="191"/>
      <c r="EQ102" s="191"/>
      <c r="ER102" s="191"/>
      <c r="ES102" s="191"/>
      <c r="ET102" s="191"/>
      <c r="EU102" s="191"/>
      <c r="EV102" s="191"/>
      <c r="EW102" s="191"/>
      <c r="EX102" s="191"/>
      <c r="EY102" s="191"/>
      <c r="EZ102" s="191"/>
      <c r="FA102" s="191"/>
      <c r="FB102" s="191"/>
      <c r="FC102" s="191"/>
      <c r="FD102" s="191"/>
      <c r="FE102" s="191"/>
      <c r="FF102" s="191"/>
      <c r="FG102" s="191"/>
      <c r="FH102" s="191"/>
      <c r="FI102" s="191"/>
      <c r="FJ102" s="191"/>
      <c r="FK102" s="191"/>
      <c r="FL102" s="191"/>
      <c r="FM102" s="191"/>
      <c r="FN102" s="191"/>
      <c r="FO102" s="191"/>
      <c r="FP102" s="191"/>
      <c r="FQ102" s="191"/>
      <c r="FR102" s="191"/>
      <c r="FS102" s="191"/>
      <c r="FT102" s="191"/>
      <c r="FU102" s="191"/>
      <c r="FV102" s="191"/>
      <c r="FW102" s="191"/>
      <c r="FX102" s="191"/>
      <c r="FY102" s="191"/>
      <c r="FZ102" s="191"/>
      <c r="GA102" s="191"/>
      <c r="GB102" s="191"/>
      <c r="GC102" s="191"/>
      <c r="GD102" s="191"/>
      <c r="GE102" s="191"/>
      <c r="GF102" s="191"/>
      <c r="GG102" s="191"/>
      <c r="GH102" s="191"/>
      <c r="GI102" s="191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 s="191"/>
      <c r="HV102" s="191"/>
      <c r="HW102" s="191"/>
      <c r="HX102" s="191"/>
      <c r="HY102" s="191"/>
      <c r="HZ102" s="191"/>
      <c r="IA102" s="191"/>
      <c r="IB102" s="191"/>
      <c r="IC102" s="191"/>
      <c r="ID102" s="191"/>
      <c r="IE102" s="191"/>
      <c r="IF102" s="191"/>
      <c r="IG102" s="191"/>
      <c r="IH102" s="191"/>
      <c r="II102" s="191"/>
      <c r="IJ102" s="191"/>
      <c r="IK102" s="191"/>
      <c r="IL102" s="191"/>
      <c r="IM102" s="191"/>
      <c r="IN102" s="191"/>
      <c r="IO102" s="191"/>
      <c r="IP102" s="191"/>
      <c r="IQ102" s="191"/>
      <c r="IR102" s="191"/>
      <c r="IS102" s="191"/>
      <c r="IT102" s="190"/>
    </row>
    <row r="103" ht="19.5" customHeight="1" spans="1:254" x14ac:dyDescent="0.25">
      <c r="A103" s="177" t="s">
        <v>985</v>
      </c>
      <c r="B103" s="113" t="s">
        <v>986</v>
      </c>
      <c r="C103" s="159"/>
      <c r="D103" s="158">
        <v>30</v>
      </c>
      <c r="E103" s="163">
        <f>C103</f>
        <v>0</v>
      </c>
      <c r="F103" s="160">
        <f>F$6*AG103</f>
        <v>0</v>
      </c>
      <c r="G103" s="160">
        <f>G$6*AH103</f>
        <v>0</v>
      </c>
      <c r="H103" s="160">
        <f>H$6*AI103</f>
        <v>0</v>
      </c>
      <c r="I103" s="160">
        <f>I$6*AJ103</f>
        <v>0</v>
      </c>
      <c r="J103" s="160">
        <f>J$6*AK103</f>
        <v>0</v>
      </c>
      <c r="K103" s="161">
        <v>0</v>
      </c>
      <c r="L103" s="162">
        <v>0</v>
      </c>
      <c r="M103" s="160"/>
      <c r="N103" s="235"/>
      <c r="O103" s="163"/>
      <c r="P103" s="163"/>
      <c r="Q103" s="163"/>
      <c r="R103" s="259"/>
      <c r="S103" s="115"/>
      <c r="T103" s="163">
        <f>SUM(E103:R103)</f>
        <v>0</v>
      </c>
      <c r="U103" s="163">
        <f>IF(T103&lt;=0,0,IF(T103*1%&lt;=262680*8*1%,T103*1%,262680*8*1%))</f>
        <v>0</v>
      </c>
      <c r="V103" s="163">
        <f>IF(T103&lt;=0,0,IF(T103*1%&lt;=262680*8*1%,T103*1%,262680*8*1%))</f>
        <v>0</v>
      </c>
      <c r="W103" s="163">
        <f>T103-U103-V103</f>
        <v>0</v>
      </c>
      <c r="X103" s="163"/>
      <c r="Y103" s="260"/>
      <c r="Z103" s="163">
        <f>MAX(3000,0+MIN(MAX(0,W103-350000),50000)*5%+MIN(MAX(0,W103-400000),100000)*10%+MIN(MAX(0,W103-500000),100000)*15%+MAX(0,W103-600000)*20%-X103)</f>
        <v>3000</v>
      </c>
      <c r="AA103" s="261"/>
      <c r="AB103" s="163">
        <f>Y103+U103+V103+Z103+AA103</f>
        <v>3000</v>
      </c>
      <c r="AC103" s="167">
        <f>ROUND(FLOOR(T103-AB103,0.01),-2)</f>
        <v>-3000</v>
      </c>
      <c r="AD103" s="163" t="s">
        <v>200</v>
      </c>
      <c r="AE103" s="169"/>
      <c r="AF103" s="178"/>
      <c r="AG103" s="170">
        <v>0</v>
      </c>
      <c r="AH103" s="170">
        <v>0</v>
      </c>
      <c r="AI103" s="170">
        <v>0</v>
      </c>
      <c r="AJ103" s="170">
        <v>0</v>
      </c>
      <c r="AK103" s="170">
        <v>0</v>
      </c>
      <c r="AL103" s="163" t="s">
        <v>987</v>
      </c>
      <c r="AM103" s="163" t="s">
        <v>988</v>
      </c>
      <c r="AN103" s="171" t="s">
        <v>989</v>
      </c>
      <c r="AO103" s="233" t="s">
        <v>990</v>
      </c>
      <c r="AP103" s="234" t="s">
        <v>991</v>
      </c>
      <c r="AQ103" s="252">
        <v>44531</v>
      </c>
      <c r="AR103" s="172" t="s">
        <v>992</v>
      </c>
      <c r="AS103" s="177">
        <v>94</v>
      </c>
      <c r="AT103" s="110"/>
      <c r="AU103" s="110"/>
      <c r="AV103" s="110"/>
      <c r="AW103" s="110"/>
      <c r="AX103" s="110"/>
      <c r="AY103" s="110"/>
      <c r="AZ103" s="110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110"/>
      <c r="BP103" s="110"/>
      <c r="BQ103" s="110"/>
      <c r="BR103" s="110"/>
      <c r="BS103" s="110"/>
      <c r="BT103" s="110"/>
      <c r="BU103" s="110"/>
      <c r="BV103" s="110"/>
      <c r="BW103" s="110"/>
      <c r="BX103" s="110"/>
      <c r="BY103" s="110"/>
      <c r="BZ103" s="110"/>
      <c r="CA103" s="110"/>
      <c r="CB103" s="110"/>
      <c r="CC103" s="110"/>
      <c r="CD103" s="110"/>
      <c r="CE103" s="110"/>
      <c r="CF103" s="110"/>
      <c r="CG103" s="110"/>
      <c r="CH103" s="110"/>
      <c r="CI103" s="110"/>
      <c r="CJ103" s="110"/>
      <c r="CK103" s="110"/>
      <c r="CL103" s="110"/>
      <c r="CM103" s="110"/>
      <c r="CN103" s="110"/>
      <c r="CO103" s="110"/>
      <c r="CP103" s="110"/>
      <c r="CQ103" s="110"/>
      <c r="CR103" s="110"/>
      <c r="CS103" s="110"/>
      <c r="CT103" s="110"/>
      <c r="CU103" s="110"/>
      <c r="CV103" s="110"/>
      <c r="CW103" s="110"/>
      <c r="CX103" s="110"/>
      <c r="CY103" s="110"/>
      <c r="CZ103" s="110"/>
      <c r="DA103" s="110"/>
      <c r="DB103" s="110"/>
      <c r="DC103" s="110"/>
      <c r="DD103" s="110"/>
      <c r="DE103" s="110"/>
      <c r="DF103" s="110"/>
      <c r="DG103" s="110"/>
      <c r="DH103" s="110"/>
      <c r="DI103" s="110"/>
      <c r="DJ103" s="110"/>
      <c r="DK103" s="110"/>
      <c r="DL103" s="110"/>
      <c r="DM103" s="110"/>
      <c r="DN103" s="110"/>
      <c r="DO103" s="110"/>
      <c r="DP103" s="110"/>
      <c r="DQ103" s="110"/>
      <c r="DR103" s="110"/>
      <c r="DS103" s="110"/>
      <c r="DT103" s="110"/>
      <c r="DU103" s="110"/>
      <c r="DV103" s="110"/>
      <c r="DW103" s="110"/>
      <c r="DX103" s="110"/>
      <c r="DY103" s="110"/>
      <c r="DZ103" s="110"/>
      <c r="EA103" s="110"/>
      <c r="EB103" s="110"/>
      <c r="EC103" s="110"/>
      <c r="ED103" s="110"/>
      <c r="EE103" s="110"/>
      <c r="EF103" s="110"/>
      <c r="EG103" s="110"/>
      <c r="EH103" s="110"/>
      <c r="EI103" s="110"/>
      <c r="EJ103" s="110"/>
      <c r="EK103" s="110"/>
      <c r="EL103" s="110"/>
      <c r="EM103" s="110"/>
      <c r="EN103" s="110"/>
      <c r="EO103" s="110"/>
      <c r="EP103" s="110"/>
      <c r="EQ103" s="110"/>
      <c r="ER103" s="110"/>
      <c r="ES103" s="110"/>
      <c r="ET103" s="110"/>
      <c r="EU103" s="110"/>
      <c r="EV103" s="110"/>
      <c r="EW103" s="110"/>
      <c r="EX103" s="110"/>
      <c r="EY103" s="110"/>
      <c r="EZ103" s="110"/>
      <c r="FA103" s="110"/>
      <c r="FB103" s="110"/>
      <c r="FC103" s="110"/>
      <c r="FD103" s="110"/>
      <c r="FE103" s="110"/>
      <c r="FF103" s="110"/>
      <c r="FG103" s="110"/>
      <c r="FH103" s="110"/>
      <c r="FI103" s="110"/>
      <c r="FJ103" s="110"/>
      <c r="FK103" s="110"/>
      <c r="FL103" s="110"/>
      <c r="FM103" s="110"/>
      <c r="FN103" s="110"/>
      <c r="FO103" s="110"/>
      <c r="FP103" s="110"/>
      <c r="FQ103" s="110"/>
      <c r="FR103" s="110"/>
      <c r="FS103" s="110"/>
      <c r="FT103" s="110"/>
      <c r="FU103" s="110"/>
      <c r="FV103" s="110"/>
      <c r="FW103" s="110"/>
      <c r="FX103" s="110"/>
      <c r="FY103" s="110"/>
      <c r="FZ103" s="110"/>
      <c r="GA103" s="110"/>
      <c r="GB103" s="110"/>
      <c r="GC103" s="110"/>
      <c r="GD103" s="110"/>
      <c r="GE103" s="110"/>
      <c r="GF103" s="110"/>
      <c r="GG103" s="110"/>
      <c r="GH103" s="110"/>
      <c r="GI103" s="110"/>
      <c r="GJ103" s="110"/>
      <c r="GK103" s="110"/>
      <c r="GL103" s="110"/>
      <c r="GM103" s="110"/>
      <c r="GN103" s="110"/>
      <c r="GO103" s="110"/>
      <c r="GP103" s="110"/>
      <c r="GQ103" s="110"/>
      <c r="GR103" s="110"/>
      <c r="GS103" s="110"/>
      <c r="GT103" s="110"/>
      <c r="GU103" s="110"/>
      <c r="GV103" s="110"/>
      <c r="GW103" s="110"/>
      <c r="GX103" s="110"/>
      <c r="GY103" s="110"/>
      <c r="GZ103" s="110"/>
      <c r="HA103" s="110"/>
      <c r="HB103" s="110"/>
      <c r="HC103" s="110"/>
      <c r="HD103" s="110"/>
      <c r="HE103" s="110"/>
      <c r="HF103" s="110"/>
      <c r="HG103" s="110"/>
      <c r="HH103" s="110"/>
      <c r="HI103" s="110"/>
      <c r="HJ103" s="110"/>
      <c r="HK103" s="110"/>
      <c r="HL103" s="110"/>
      <c r="HM103" s="110"/>
      <c r="HN103" s="110"/>
      <c r="HO103" s="110"/>
      <c r="HP103" s="110"/>
      <c r="HQ103" s="110"/>
      <c r="HR103" s="110"/>
      <c r="HS103" s="110"/>
      <c r="HT103" s="110"/>
      <c r="HU103" s="110"/>
      <c r="HV103" s="110"/>
      <c r="HW103" s="110"/>
      <c r="HX103" s="110"/>
      <c r="HY103" s="110"/>
      <c r="HZ103" s="110"/>
      <c r="IA103" s="110"/>
      <c r="IB103" s="110"/>
      <c r="IC103" s="110"/>
      <c r="ID103" s="110"/>
      <c r="IE103" s="110"/>
      <c r="IF103" s="110"/>
      <c r="IG103" s="110"/>
      <c r="IH103" s="110"/>
      <c r="II103" s="110"/>
      <c r="IJ103" s="110"/>
      <c r="IK103" s="110"/>
      <c r="IL103" s="110"/>
      <c r="IM103" s="110"/>
      <c r="IN103" s="110"/>
      <c r="IO103" s="110"/>
      <c r="IP103" s="110"/>
      <c r="IQ103" s="110"/>
      <c r="IR103" s="110"/>
      <c r="IS103" s="110"/>
      <c r="IT103" s="191"/>
    </row>
    <row r="104" ht="19.5" customHeight="1" spans="1:254" x14ac:dyDescent="0.25">
      <c r="A104" s="177" t="s">
        <v>993</v>
      </c>
      <c r="B104" s="113" t="s">
        <v>994</v>
      </c>
      <c r="C104" s="159"/>
      <c r="D104" s="158">
        <v>30</v>
      </c>
      <c r="E104" s="163">
        <f>C104</f>
        <v>0</v>
      </c>
      <c r="F104" s="160">
        <f>B$3*AG104</f>
        <v>0</v>
      </c>
      <c r="G104" s="160">
        <f>B$4*AH104</f>
        <v>0</v>
      </c>
      <c r="H104" s="160">
        <f>B$5*AI104</f>
        <v>0</v>
      </c>
      <c r="I104" s="160">
        <f>B$6*AJ104</f>
        <v>0</v>
      </c>
      <c r="J104" s="160">
        <f>B$7*AK104</f>
        <v>0</v>
      </c>
      <c r="K104" s="161">
        <v>0</v>
      </c>
      <c r="L104" s="162">
        <v>0</v>
      </c>
      <c r="M104" s="160"/>
      <c r="N104" s="262"/>
      <c r="O104" s="163"/>
      <c r="P104" s="163"/>
      <c r="Q104" s="263"/>
      <c r="R104" s="259"/>
      <c r="S104" s="115"/>
      <c r="T104" s="163">
        <f>SUM(E104:R104)</f>
        <v>0</v>
      </c>
      <c r="U104" s="163">
        <f>IF(T104&lt;=0,0,IF(T104*1%&lt;=262680*8*1%,T104*1%,262680*8*1%))</f>
        <v>0</v>
      </c>
      <c r="V104" s="163">
        <f>IF(T104&lt;=0,0,IF(T104*1%&lt;=262680*8*1%,T104*1%,262680*8*1%))</f>
        <v>0</v>
      </c>
      <c r="W104" s="163">
        <f>T104-U104-V104</f>
        <v>0</v>
      </c>
      <c r="X104" s="163"/>
      <c r="Y104" s="260"/>
      <c r="Z104" s="163">
        <f>MAX(3000,0+MIN(MAX(0,W104-350000),50000)*5%+MIN(MAX(0,W104-400000),100000)*10%+MIN(MAX(0,W104-500000),100000)*15%+MAX(0,W104-600000)*20%-X104)</f>
        <v>3000</v>
      </c>
      <c r="AA104" s="261"/>
      <c r="AB104" s="163">
        <f>Y104+U104+V104+Z104+AA104</f>
        <v>3000</v>
      </c>
      <c r="AC104" s="167">
        <f>ROUND(FLOOR(T104-AB104,0.01),-2)</f>
        <v>-3000</v>
      </c>
      <c r="AD104" s="163" t="s">
        <v>200</v>
      </c>
      <c r="AE104" s="169"/>
      <c r="AF104" s="178"/>
      <c r="AG104" s="170">
        <v>0</v>
      </c>
      <c r="AH104" s="170">
        <v>0</v>
      </c>
      <c r="AI104" s="170">
        <v>0</v>
      </c>
      <c r="AJ104" s="170">
        <v>0</v>
      </c>
      <c r="AK104" s="170">
        <v>0</v>
      </c>
      <c r="AL104" s="163" t="s">
        <v>995</v>
      </c>
      <c r="AM104" s="163" t="s">
        <v>996</v>
      </c>
      <c r="AN104" s="171" t="s">
        <v>997</v>
      </c>
      <c r="AO104" s="233" t="s">
        <v>998</v>
      </c>
      <c r="AP104" s="234" t="s">
        <v>999</v>
      </c>
      <c r="AQ104" s="252">
        <v>44532</v>
      </c>
      <c r="AR104" s="172" t="s">
        <v>1000</v>
      </c>
      <c r="AS104" s="177">
        <v>95</v>
      </c>
      <c r="AT104" s="110"/>
      <c r="AU104" s="110"/>
      <c r="AV104" s="110"/>
      <c r="AW104" s="110"/>
      <c r="AX104" s="11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110"/>
      <c r="BP104" s="110"/>
      <c r="BQ104" s="110"/>
      <c r="BR104" s="110"/>
      <c r="BS104" s="110"/>
      <c r="BT104" s="110"/>
      <c r="BU104" s="110"/>
      <c r="BV104" s="110"/>
      <c r="BW104" s="110"/>
      <c r="BX104" s="110"/>
      <c r="BY104" s="110"/>
      <c r="BZ104" s="110"/>
      <c r="CA104" s="110"/>
      <c r="CB104" s="110"/>
      <c r="CC104" s="110"/>
      <c r="CD104" s="110"/>
      <c r="CE104" s="110"/>
      <c r="CF104" s="110"/>
      <c r="CG104" s="110"/>
      <c r="CH104" s="110"/>
      <c r="CI104" s="110"/>
      <c r="CJ104" s="110"/>
      <c r="CK104" s="110"/>
      <c r="CL104" s="110"/>
      <c r="CM104" s="110"/>
      <c r="CN104" s="110"/>
      <c r="CO104" s="110"/>
      <c r="CP104" s="110"/>
      <c r="CQ104" s="110"/>
      <c r="CR104" s="110"/>
      <c r="CS104" s="110"/>
      <c r="CT104" s="110"/>
      <c r="CU104" s="110"/>
      <c r="CV104" s="110"/>
      <c r="CW104" s="110"/>
      <c r="CX104" s="110"/>
      <c r="CY104" s="110"/>
      <c r="CZ104" s="110"/>
      <c r="DA104" s="110"/>
      <c r="DB104" s="110"/>
      <c r="DC104" s="110"/>
      <c r="DD104" s="110"/>
      <c r="DE104" s="110"/>
      <c r="DF104" s="110"/>
      <c r="DG104" s="110"/>
      <c r="DH104" s="110"/>
      <c r="DI104" s="110"/>
      <c r="DJ104" s="110"/>
      <c r="DK104" s="110"/>
      <c r="DL104" s="110"/>
      <c r="DM104" s="110"/>
      <c r="DN104" s="110"/>
      <c r="DO104" s="110"/>
      <c r="DP104" s="110"/>
      <c r="DQ104" s="110"/>
      <c r="DR104" s="110"/>
      <c r="DS104" s="110"/>
      <c r="DT104" s="110"/>
      <c r="DU104" s="110"/>
      <c r="DV104" s="110"/>
      <c r="DW104" s="110"/>
      <c r="DX104" s="110"/>
      <c r="DY104" s="110"/>
      <c r="DZ104" s="110"/>
      <c r="EA104" s="110"/>
      <c r="EB104" s="110"/>
      <c r="EC104" s="110"/>
      <c r="ED104" s="110"/>
      <c r="EE104" s="110"/>
      <c r="EF104" s="110"/>
      <c r="EG104" s="110"/>
      <c r="EH104" s="110"/>
      <c r="EI104" s="110"/>
      <c r="EJ104" s="110"/>
      <c r="EK104" s="110"/>
      <c r="EL104" s="110"/>
      <c r="EM104" s="110"/>
      <c r="EN104" s="110"/>
      <c r="EO104" s="110"/>
      <c r="EP104" s="110"/>
      <c r="EQ104" s="110"/>
      <c r="ER104" s="110"/>
      <c r="ES104" s="110"/>
      <c r="ET104" s="110"/>
      <c r="EU104" s="110"/>
      <c r="EV104" s="110"/>
      <c r="EW104" s="110"/>
      <c r="EX104" s="110"/>
      <c r="EY104" s="110"/>
      <c r="EZ104" s="110"/>
      <c r="FA104" s="110"/>
      <c r="FB104" s="110"/>
      <c r="FC104" s="110"/>
      <c r="FD104" s="110"/>
      <c r="FE104" s="110"/>
      <c r="FF104" s="110"/>
      <c r="FG104" s="110"/>
      <c r="FH104" s="110"/>
      <c r="FI104" s="110"/>
      <c r="FJ104" s="110"/>
      <c r="FK104" s="110"/>
      <c r="FL104" s="110"/>
      <c r="FM104" s="110"/>
      <c r="FN104" s="110"/>
      <c r="FO104" s="110"/>
      <c r="FP104" s="110"/>
      <c r="FQ104" s="110"/>
      <c r="FR104" s="110"/>
      <c r="FS104" s="110"/>
      <c r="FT104" s="110"/>
      <c r="FU104" s="110"/>
      <c r="FV104" s="110"/>
      <c r="FW104" s="110"/>
      <c r="FX104" s="110"/>
      <c r="FY104" s="110"/>
      <c r="FZ104" s="110"/>
      <c r="GA104" s="110"/>
      <c r="GB104" s="110"/>
      <c r="GC104" s="110"/>
      <c r="GD104" s="110"/>
      <c r="GE104" s="110"/>
      <c r="GF104" s="110"/>
      <c r="GG104" s="110"/>
      <c r="GH104" s="110"/>
      <c r="GI104" s="110"/>
      <c r="GJ104" s="110"/>
      <c r="GK104" s="110"/>
      <c r="GL104" s="110"/>
      <c r="GM104" s="110"/>
      <c r="GN104" s="110"/>
      <c r="GO104" s="110"/>
      <c r="GP104" s="110"/>
      <c r="GQ104" s="110"/>
      <c r="GR104" s="110"/>
      <c r="GS104" s="110"/>
      <c r="GT104" s="110"/>
      <c r="GU104" s="110"/>
      <c r="GV104" s="110"/>
      <c r="GW104" s="110"/>
      <c r="GX104" s="110"/>
      <c r="GY104" s="110"/>
      <c r="GZ104" s="110"/>
      <c r="HA104" s="110"/>
      <c r="HB104" s="110"/>
      <c r="HC104" s="110"/>
      <c r="HD104" s="110"/>
      <c r="HE104" s="110"/>
      <c r="HF104" s="110"/>
      <c r="HG104" s="110"/>
      <c r="HH104" s="110"/>
      <c r="HI104" s="110"/>
      <c r="HJ104" s="110"/>
      <c r="HK104" s="110"/>
      <c r="HL104" s="110"/>
      <c r="HM104" s="110"/>
      <c r="HN104" s="110"/>
      <c r="HO104" s="110"/>
      <c r="HP104" s="110"/>
      <c r="HQ104" s="110"/>
      <c r="HR104" s="110"/>
      <c r="HS104" s="110"/>
      <c r="HT104" s="110"/>
      <c r="HU104" s="110"/>
      <c r="HV104" s="110"/>
      <c r="HW104" s="110"/>
      <c r="HX104" s="110"/>
      <c r="HY104" s="110"/>
      <c r="HZ104" s="110"/>
      <c r="IA104" s="110"/>
      <c r="IB104" s="110"/>
      <c r="IC104" s="110"/>
      <c r="ID104" s="110"/>
      <c r="IE104" s="110"/>
      <c r="IF104" s="110"/>
      <c r="IG104" s="110"/>
      <c r="IH104" s="110"/>
      <c r="II104" s="110"/>
      <c r="IJ104" s="110"/>
      <c r="IK104" s="110"/>
      <c r="IL104" s="110"/>
      <c r="IM104" s="110"/>
      <c r="IN104" s="110"/>
      <c r="IO104" s="110"/>
      <c r="IP104" s="110"/>
      <c r="IQ104" s="110"/>
      <c r="IR104" s="110"/>
      <c r="IS104" s="110"/>
      <c r="IT104" s="191"/>
    </row>
    <row r="105" ht="19.5" customHeight="1" spans="1:254" x14ac:dyDescent="0.25">
      <c r="A105" s="264" t="s">
        <v>1001</v>
      </c>
      <c r="B105" s="113" t="s">
        <v>1002</v>
      </c>
      <c r="C105" s="159"/>
      <c r="D105" s="158">
        <v>30</v>
      </c>
      <c r="E105" s="163">
        <f>C105</f>
        <v>0</v>
      </c>
      <c r="F105" s="160">
        <f>D$3*AG105</f>
        <v>0</v>
      </c>
      <c r="G105" s="160">
        <f>D$4*AH105</f>
        <v>0</v>
      </c>
      <c r="H105" s="160">
        <f>D$5*AI105</f>
        <v>0</v>
      </c>
      <c r="I105" s="160">
        <f>D$6*AJ105</f>
        <v>0</v>
      </c>
      <c r="J105" s="160">
        <f>D$7*AK105</f>
        <v>0</v>
      </c>
      <c r="K105" s="161">
        <v>0</v>
      </c>
      <c r="L105" s="162">
        <v>0</v>
      </c>
      <c r="M105" s="160"/>
      <c r="N105" s="262"/>
      <c r="O105" s="163"/>
      <c r="P105" s="163"/>
      <c r="Q105" s="259"/>
      <c r="R105" s="259"/>
      <c r="S105" s="265">
        <v>1</v>
      </c>
      <c r="T105" s="163">
        <f>SUM(E105:R105)</f>
        <v>0</v>
      </c>
      <c r="U105" s="163">
        <f>IF(T105&lt;=0,0,IF(T105*1%&lt;=262680*8*1%,T105*1%,262680*8*1%))</f>
        <v>0</v>
      </c>
      <c r="V105" s="163">
        <f>IF(T105&lt;=0,0,IF(T105*1%&lt;=262680*8*1%,T105*1%,262680*8*1%))</f>
        <v>0</v>
      </c>
      <c r="W105" s="163">
        <f>T105-U105-V105</f>
        <v>0</v>
      </c>
      <c r="X105" s="163"/>
      <c r="Y105" s="260"/>
      <c r="Z105" s="163">
        <f>MAX(3000,0+MIN(MAX(0,W105-350000),50000)*5%+MIN(MAX(0,W105-400000),100000)*10%+MIN(MAX(0,W105-500000),100000)*15%+MAX(0,W105-600000)*20%-X105)</f>
        <v>3000</v>
      </c>
      <c r="AA105" s="261"/>
      <c r="AB105" s="163">
        <f>Y105+U105+V105+Z105+AA105</f>
        <v>3000</v>
      </c>
      <c r="AC105" s="167">
        <f>ROUND(FLOOR(T105-AB105,0.01),-2)</f>
        <v>-3000</v>
      </c>
      <c r="AD105" s="163" t="s">
        <v>200</v>
      </c>
      <c r="AE105" s="178"/>
      <c r="AF105" s="178"/>
      <c r="AG105" s="170">
        <v>0</v>
      </c>
      <c r="AH105" s="170">
        <v>0</v>
      </c>
      <c r="AI105" s="170">
        <v>0</v>
      </c>
      <c r="AJ105" s="170">
        <v>0</v>
      </c>
      <c r="AK105" s="170">
        <v>0</v>
      </c>
      <c r="AL105" s="239" t="s">
        <v>1003</v>
      </c>
      <c r="AM105" s="239" t="s">
        <v>1004</v>
      </c>
      <c r="AN105" s="239" t="s">
        <v>1004</v>
      </c>
      <c r="AO105" s="233" t="s">
        <v>1005</v>
      </c>
      <c r="AP105" s="234" t="s">
        <v>1006</v>
      </c>
      <c r="AQ105" s="266">
        <v>44572</v>
      </c>
      <c r="AR105" s="172" t="s">
        <v>1007</v>
      </c>
      <c r="AS105" s="177">
        <v>96</v>
      </c>
      <c r="AT105" s="110"/>
      <c r="AU105" s="110"/>
      <c r="AV105" s="110"/>
      <c r="AW105" s="110"/>
      <c r="AX105" s="110"/>
      <c r="AY105" s="110"/>
      <c r="AZ105" s="191"/>
      <c r="BA105" s="191"/>
      <c r="BB105" s="191"/>
      <c r="BC105" s="191"/>
      <c r="BD105" s="191"/>
      <c r="BE105" s="191"/>
      <c r="BF105" s="191"/>
      <c r="BG105" s="191"/>
      <c r="BH105" s="191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91"/>
      <c r="CK105" s="191"/>
      <c r="CL105" s="191"/>
      <c r="CM105" s="191"/>
      <c r="CN105" s="191"/>
      <c r="CO105" s="191"/>
      <c r="CP105" s="191"/>
      <c r="CQ105" s="191"/>
      <c r="CR105" s="191"/>
      <c r="CS105" s="191"/>
      <c r="CT105" s="191"/>
      <c r="CU105" s="191"/>
      <c r="CV105" s="191"/>
      <c r="CW105" s="191"/>
      <c r="CX105" s="191"/>
      <c r="CY105" s="191"/>
      <c r="CZ105" s="191"/>
      <c r="DA105" s="191"/>
      <c r="DB105" s="191"/>
      <c r="DC105" s="191"/>
      <c r="DD105" s="191"/>
      <c r="DE105" s="191"/>
      <c r="DF105" s="191"/>
      <c r="DG105" s="191"/>
      <c r="DH105" s="191"/>
      <c r="DI105" s="191"/>
      <c r="DJ105" s="191"/>
      <c r="DK105" s="191"/>
      <c r="DL105" s="191"/>
      <c r="DM105" s="191"/>
      <c r="DN105" s="191"/>
      <c r="DO105" s="191"/>
      <c r="DP105" s="191"/>
      <c r="DQ105" s="191"/>
      <c r="DR105" s="191"/>
      <c r="DS105" s="191"/>
      <c r="DT105" s="191"/>
      <c r="DU105" s="191"/>
      <c r="DV105" s="191"/>
      <c r="DW105" s="191"/>
      <c r="DX105" s="191"/>
      <c r="DY105" s="191"/>
      <c r="DZ105" s="191"/>
      <c r="EA105" s="191"/>
      <c r="EB105" s="191"/>
      <c r="EC105" s="191"/>
      <c r="ED105" s="191"/>
      <c r="EE105" s="191"/>
      <c r="EF105" s="191"/>
      <c r="EG105" s="191"/>
      <c r="EH105" s="191"/>
      <c r="EI105" s="191"/>
      <c r="EJ105" s="191"/>
      <c r="EK105" s="191"/>
      <c r="EL105" s="191"/>
      <c r="EM105" s="191"/>
      <c r="EN105" s="191"/>
      <c r="EO105" s="191"/>
      <c r="EP105" s="191"/>
      <c r="EQ105" s="191"/>
      <c r="ER105" s="191"/>
      <c r="ES105" s="191"/>
      <c r="ET105" s="191"/>
      <c r="EU105" s="191"/>
      <c r="EV105" s="191"/>
      <c r="EW105" s="191"/>
      <c r="EX105" s="191"/>
      <c r="EY105" s="191"/>
      <c r="EZ105" s="191"/>
      <c r="FA105" s="191"/>
      <c r="FB105" s="191"/>
      <c r="FC105" s="191"/>
      <c r="FD105" s="191"/>
      <c r="FE105" s="191"/>
      <c r="FF105" s="191"/>
      <c r="FG105" s="191"/>
      <c r="FH105" s="191"/>
      <c r="FI105" s="191"/>
      <c r="FJ105" s="191"/>
      <c r="FK105" s="191"/>
      <c r="FL105" s="191"/>
      <c r="FM105" s="191"/>
      <c r="FN105" s="191"/>
      <c r="FO105" s="191"/>
      <c r="FP105" s="191"/>
      <c r="FQ105" s="191"/>
      <c r="FR105" s="191"/>
      <c r="FS105" s="191"/>
      <c r="FT105" s="191"/>
      <c r="FU105" s="191"/>
      <c r="FV105" s="191"/>
      <c r="FW105" s="191"/>
      <c r="FX105" s="191"/>
      <c r="FY105" s="191"/>
      <c r="FZ105" s="191"/>
      <c r="GA105" s="191"/>
      <c r="GB105" s="191"/>
      <c r="GC105" s="191"/>
      <c r="GD105" s="191"/>
      <c r="GE105" s="191"/>
      <c r="GF105" s="191"/>
      <c r="GG105" s="191"/>
      <c r="GH105" s="191"/>
      <c r="GI105" s="191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 s="191"/>
      <c r="HV105" s="191"/>
      <c r="HW105" s="191"/>
      <c r="HX105" s="191"/>
      <c r="HY105" s="191"/>
      <c r="HZ105" s="191"/>
      <c r="IA105" s="191"/>
      <c r="IB105" s="191"/>
      <c r="IC105" s="191"/>
      <c r="ID105" s="191"/>
      <c r="IE105" s="191"/>
      <c r="IF105" s="191"/>
      <c r="IG105" s="191"/>
      <c r="IH105" s="191"/>
      <c r="II105" s="191"/>
      <c r="IJ105" s="191"/>
      <c r="IK105" s="191"/>
      <c r="IL105" s="191"/>
      <c r="IM105" s="191"/>
      <c r="IN105" s="191"/>
      <c r="IO105" s="191"/>
      <c r="IP105" s="191"/>
      <c r="IQ105" s="191"/>
      <c r="IR105" s="191"/>
      <c r="IS105" s="191"/>
      <c r="IT105" s="196"/>
    </row>
    <row r="106" ht="19.5" customHeight="1" spans="1:254" x14ac:dyDescent="0.25">
      <c r="A106" s="177" t="s">
        <v>1008</v>
      </c>
      <c r="B106" s="113" t="s">
        <v>1009</v>
      </c>
      <c r="C106" s="159"/>
      <c r="D106" s="158">
        <v>30</v>
      </c>
      <c r="E106" s="163">
        <f>C106</f>
        <v>0</v>
      </c>
      <c r="F106" s="160">
        <f>D$3*AG106</f>
        <v>0</v>
      </c>
      <c r="G106" s="160">
        <f>D$4*AH106</f>
        <v>0</v>
      </c>
      <c r="H106" s="160">
        <f>D$5*AI106</f>
        <v>0</v>
      </c>
      <c r="I106" s="160">
        <f>D$6*AJ106</f>
        <v>0</v>
      </c>
      <c r="J106" s="160">
        <f>D$7*AK106</f>
        <v>0</v>
      </c>
      <c r="K106" s="161">
        <v>0</v>
      </c>
      <c r="L106" s="162">
        <v>0</v>
      </c>
      <c r="M106" s="160"/>
      <c r="N106" s="160"/>
      <c r="O106" s="163"/>
      <c r="P106" s="163"/>
      <c r="Q106" s="259"/>
      <c r="R106" s="259"/>
      <c r="S106" s="115"/>
      <c r="T106" s="163">
        <f>SUM(E106:R106)</f>
        <v>0</v>
      </c>
      <c r="U106" s="163">
        <f>IF(T106&lt;=0,0,IF(T106*1%&lt;=262680*8*1%,T106*1%,262680*8*1%))</f>
        <v>0</v>
      </c>
      <c r="V106" s="163">
        <f>IF(T106&lt;=0,0,IF(T106*1%&lt;=262680*8*1%,T106*1%,262680*8*1%))</f>
        <v>0</v>
      </c>
      <c r="W106" s="163">
        <f>T106-U106-V106</f>
        <v>0</v>
      </c>
      <c r="X106" s="163"/>
      <c r="Y106" s="260"/>
      <c r="Z106" s="163">
        <f>MAX(3000,0+MIN(MAX(0,W106-350000),50000)*5%+MIN(MAX(0,W106-400000),100000)*10%+MIN(MAX(0,W106-500000),100000)*15%+MAX(0,W106-600000)*20%-X106)</f>
        <v>3000</v>
      </c>
      <c r="AA106" s="261"/>
      <c r="AB106" s="163">
        <f>Y106+U106+V106+Z106+AA106</f>
        <v>3000</v>
      </c>
      <c r="AC106" s="167">
        <f>ROUND(FLOOR(T106-AB106,0.01),-2)</f>
        <v>-3000</v>
      </c>
      <c r="AD106" s="163" t="s">
        <v>200</v>
      </c>
      <c r="AE106" s="178"/>
      <c r="AF106" s="178"/>
      <c r="AG106" s="170">
        <v>0</v>
      </c>
      <c r="AH106" s="170">
        <v>0</v>
      </c>
      <c r="AI106" s="170">
        <v>0</v>
      </c>
      <c r="AJ106" s="170">
        <v>0</v>
      </c>
      <c r="AK106" s="170">
        <v>0</v>
      </c>
      <c r="AL106" s="239" t="s">
        <v>1010</v>
      </c>
      <c r="AM106" s="239" t="s">
        <v>1011</v>
      </c>
      <c r="AN106" s="239" t="s">
        <v>1011</v>
      </c>
      <c r="AO106" s="233" t="s">
        <v>1012</v>
      </c>
      <c r="AP106" s="234" t="s">
        <v>1013</v>
      </c>
      <c r="AQ106" s="266">
        <v>44743</v>
      </c>
      <c r="AR106" s="172" t="s">
        <v>1014</v>
      </c>
      <c r="AS106" s="177">
        <v>97</v>
      </c>
      <c r="AT106" s="110"/>
      <c r="AU106" s="110"/>
      <c r="AV106" s="110"/>
      <c r="AW106" s="110"/>
      <c r="AX106" s="110"/>
      <c r="AY106" s="110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  <c r="BK106" s="191"/>
      <c r="BL106" s="191"/>
      <c r="BM106" s="191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91"/>
      <c r="CK106" s="191"/>
      <c r="CL106" s="191"/>
      <c r="CM106" s="191"/>
      <c r="CN106" s="191"/>
      <c r="CO106" s="191"/>
      <c r="CP106" s="191"/>
      <c r="CQ106" s="191"/>
      <c r="CR106" s="191"/>
      <c r="CS106" s="191"/>
      <c r="CT106" s="191"/>
      <c r="CU106" s="191"/>
      <c r="CV106" s="191"/>
      <c r="CW106" s="191"/>
      <c r="CX106" s="191"/>
      <c r="CY106" s="191"/>
      <c r="CZ106" s="191"/>
      <c r="DA106" s="191"/>
      <c r="DB106" s="191"/>
      <c r="DC106" s="191"/>
      <c r="DD106" s="191"/>
      <c r="DE106" s="191"/>
      <c r="DF106" s="191"/>
      <c r="DG106" s="191"/>
      <c r="DH106" s="191"/>
      <c r="DI106" s="191"/>
      <c r="DJ106" s="191"/>
      <c r="DK106" s="191"/>
      <c r="DL106" s="191"/>
      <c r="DM106" s="191"/>
      <c r="DN106" s="191"/>
      <c r="DO106" s="191"/>
      <c r="DP106" s="191"/>
      <c r="DQ106" s="191"/>
      <c r="DR106" s="191"/>
      <c r="DS106" s="191"/>
      <c r="DT106" s="191"/>
      <c r="DU106" s="191"/>
      <c r="DV106" s="191"/>
      <c r="DW106" s="191"/>
      <c r="DX106" s="191"/>
      <c r="DY106" s="191"/>
      <c r="DZ106" s="191"/>
      <c r="EA106" s="191"/>
      <c r="EB106" s="191"/>
      <c r="EC106" s="191"/>
      <c r="ED106" s="191"/>
      <c r="EE106" s="191"/>
      <c r="EF106" s="191"/>
      <c r="EG106" s="191"/>
      <c r="EH106" s="191"/>
      <c r="EI106" s="191"/>
      <c r="EJ106" s="191"/>
      <c r="EK106" s="191"/>
      <c r="EL106" s="191"/>
      <c r="EM106" s="191"/>
      <c r="EN106" s="191"/>
      <c r="EO106" s="191"/>
      <c r="EP106" s="191"/>
      <c r="EQ106" s="191"/>
      <c r="ER106" s="191"/>
      <c r="ES106" s="191"/>
      <c r="ET106" s="191"/>
      <c r="EU106" s="191"/>
      <c r="EV106" s="191"/>
      <c r="EW106" s="191"/>
      <c r="EX106" s="191"/>
      <c r="EY106" s="191"/>
      <c r="EZ106" s="191"/>
      <c r="FA106" s="191"/>
      <c r="FB106" s="191"/>
      <c r="FC106" s="191"/>
      <c r="FD106" s="191"/>
      <c r="FE106" s="191"/>
      <c r="FF106" s="191"/>
      <c r="FG106" s="191"/>
      <c r="FH106" s="191"/>
      <c r="FI106" s="191"/>
      <c r="FJ106" s="191"/>
      <c r="FK106" s="191"/>
      <c r="FL106" s="191"/>
      <c r="FM106" s="191"/>
      <c r="FN106" s="191"/>
      <c r="FO106" s="191"/>
      <c r="FP106" s="191"/>
      <c r="FQ106" s="191"/>
      <c r="FR106" s="191"/>
      <c r="FS106" s="191"/>
      <c r="FT106" s="191"/>
      <c r="FU106" s="191"/>
      <c r="FV106" s="191"/>
      <c r="FW106" s="191"/>
      <c r="FX106" s="191"/>
      <c r="FY106" s="191"/>
      <c r="FZ106" s="191"/>
      <c r="GA106" s="191"/>
      <c r="GB106" s="191"/>
      <c r="GC106" s="191"/>
      <c r="GD106" s="191"/>
      <c r="GE106" s="191"/>
      <c r="GF106" s="191"/>
      <c r="GG106" s="191"/>
      <c r="GH106" s="191"/>
      <c r="GI106" s="191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 s="191"/>
      <c r="HV106" s="191"/>
      <c r="HW106" s="191"/>
      <c r="HX106" s="191"/>
      <c r="HY106" s="191"/>
      <c r="HZ106" s="191"/>
      <c r="IA106" s="191"/>
      <c r="IB106" s="191"/>
      <c r="IC106" s="191"/>
      <c r="ID106" s="191"/>
      <c r="IE106" s="191"/>
      <c r="IF106" s="191"/>
      <c r="IG106" s="191"/>
      <c r="IH106" s="191"/>
      <c r="II106" s="191"/>
      <c r="IJ106" s="191"/>
      <c r="IK106" s="191"/>
      <c r="IL106" s="191"/>
      <c r="IM106" s="191"/>
      <c r="IN106" s="191"/>
      <c r="IO106" s="191"/>
      <c r="IP106" s="191"/>
      <c r="IQ106" s="191"/>
      <c r="IR106" s="191"/>
      <c r="IS106" s="191"/>
      <c r="IT106" s="191"/>
    </row>
    <row r="107" ht="19.5" customHeight="1" spans="1:254" x14ac:dyDescent="0.25">
      <c r="A107" s="267" t="s">
        <v>1015</v>
      </c>
      <c r="B107" s="113" t="s">
        <v>1016</v>
      </c>
      <c r="C107" s="159"/>
      <c r="D107" s="158">
        <v>30</v>
      </c>
      <c r="E107" s="163">
        <f>C107</f>
        <v>0</v>
      </c>
      <c r="F107" s="160">
        <f>D$3*AG107</f>
        <v>0</v>
      </c>
      <c r="G107" s="160">
        <f>D$4*AH107</f>
        <v>0</v>
      </c>
      <c r="H107" s="160">
        <f>D$5*AI107</f>
        <v>0</v>
      </c>
      <c r="I107" s="160">
        <f>D$6*AJ107</f>
        <v>0</v>
      </c>
      <c r="J107" s="160">
        <f>D$7*AK107</f>
        <v>0</v>
      </c>
      <c r="K107" s="161">
        <v>0</v>
      </c>
      <c r="L107" s="162">
        <v>0</v>
      </c>
      <c r="M107" s="160"/>
      <c r="N107" s="262"/>
      <c r="O107" s="163"/>
      <c r="P107" s="163"/>
      <c r="Q107" s="259"/>
      <c r="R107" s="259"/>
      <c r="S107" s="115"/>
      <c r="T107" s="163">
        <f>SUM(E107:R107)</f>
        <v>0</v>
      </c>
      <c r="U107" s="163">
        <f>IF(T107&lt;=0,0,IF(T107*1%&lt;=262680*8*1%,T107*1%,262680*8*1%))</f>
        <v>0</v>
      </c>
      <c r="V107" s="163">
        <f>IF(T107&lt;=0,0,IF(T107*1%&lt;=262680*8*1%,T107*1%,262680*8*1%))</f>
        <v>0</v>
      </c>
      <c r="W107" s="163">
        <f>T107-U107-V107</f>
        <v>0</v>
      </c>
      <c r="X107" s="163"/>
      <c r="Y107" s="260"/>
      <c r="Z107" s="163">
        <f>MAX(3000,0+MIN(MAX(0,W107-350000),50000)*5%+MIN(MAX(0,W107-400000),100000)*10%+MIN(MAX(0,W107-500000),100000)*15%+MAX(0,W107-600000)*20%-X107)</f>
        <v>3000</v>
      </c>
      <c r="AA107" s="261"/>
      <c r="AB107" s="163">
        <f>Y107+U107+V107+Z107+AA107</f>
        <v>3000</v>
      </c>
      <c r="AC107" s="167">
        <f>ROUND(FLOOR(T107-AB107,0.01),-2)</f>
        <v>-3000</v>
      </c>
      <c r="AD107" s="163" t="s">
        <v>200</v>
      </c>
      <c r="AE107" s="178"/>
      <c r="AF107" s="178"/>
      <c r="AG107" s="170">
        <v>0</v>
      </c>
      <c r="AH107" s="170">
        <v>0</v>
      </c>
      <c r="AI107" s="170">
        <v>0</v>
      </c>
      <c r="AJ107" s="170">
        <v>0</v>
      </c>
      <c r="AK107" s="170">
        <v>0</v>
      </c>
      <c r="AL107" s="239" t="s">
        <v>1017</v>
      </c>
      <c r="AM107" s="239" t="s">
        <v>1018</v>
      </c>
      <c r="AN107" s="239" t="s">
        <v>1018</v>
      </c>
      <c r="AO107" s="233" t="s">
        <v>1019</v>
      </c>
      <c r="AP107" s="234" t="s">
        <v>1020</v>
      </c>
      <c r="AQ107" s="266">
        <v>44743</v>
      </c>
      <c r="AR107" s="172" t="s">
        <v>1014</v>
      </c>
      <c r="AS107" s="177">
        <v>98</v>
      </c>
      <c r="AT107" s="110"/>
      <c r="AU107" s="110"/>
      <c r="AV107" s="110"/>
      <c r="AW107" s="110"/>
      <c r="AX107" s="110"/>
      <c r="AY107" s="110"/>
      <c r="AZ107" s="191"/>
      <c r="BA107" s="191"/>
      <c r="BB107" s="191"/>
      <c r="BC107" s="191"/>
      <c r="BD107" s="191"/>
      <c r="BE107" s="191"/>
      <c r="BF107" s="191"/>
      <c r="BG107" s="191"/>
      <c r="BH107" s="191"/>
      <c r="BI107" s="191"/>
      <c r="BJ107" s="191"/>
      <c r="BK107" s="191"/>
      <c r="BL107" s="191"/>
      <c r="BM107" s="191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91"/>
      <c r="CK107" s="191"/>
      <c r="CL107" s="191"/>
      <c r="CM107" s="191"/>
      <c r="CN107" s="191"/>
      <c r="CO107" s="191"/>
      <c r="CP107" s="191"/>
      <c r="CQ107" s="191"/>
      <c r="CR107" s="191"/>
      <c r="CS107" s="191"/>
      <c r="CT107" s="191"/>
      <c r="CU107" s="191"/>
      <c r="CV107" s="191"/>
      <c r="CW107" s="191"/>
      <c r="CX107" s="191"/>
      <c r="CY107" s="191"/>
      <c r="CZ107" s="191"/>
      <c r="DA107" s="191"/>
      <c r="DB107" s="191"/>
      <c r="DC107" s="191"/>
      <c r="DD107" s="191"/>
      <c r="DE107" s="191"/>
      <c r="DF107" s="191"/>
      <c r="DG107" s="191"/>
      <c r="DH107" s="191"/>
      <c r="DI107" s="191"/>
      <c r="DJ107" s="191"/>
      <c r="DK107" s="191"/>
      <c r="DL107" s="191"/>
      <c r="DM107" s="191"/>
      <c r="DN107" s="191"/>
      <c r="DO107" s="191"/>
      <c r="DP107" s="191"/>
      <c r="DQ107" s="191"/>
      <c r="DR107" s="191"/>
      <c r="DS107" s="191"/>
      <c r="DT107" s="191"/>
      <c r="DU107" s="191"/>
      <c r="DV107" s="191"/>
      <c r="DW107" s="191"/>
      <c r="DX107" s="191"/>
      <c r="DY107" s="191"/>
      <c r="DZ107" s="191"/>
      <c r="EA107" s="191"/>
      <c r="EB107" s="191"/>
      <c r="EC107" s="191"/>
      <c r="ED107" s="191"/>
      <c r="EE107" s="191"/>
      <c r="EF107" s="191"/>
      <c r="EG107" s="191"/>
      <c r="EH107" s="191"/>
      <c r="EI107" s="191"/>
      <c r="EJ107" s="191"/>
      <c r="EK107" s="191"/>
      <c r="EL107" s="191"/>
      <c r="EM107" s="191"/>
      <c r="EN107" s="191"/>
      <c r="EO107" s="191"/>
      <c r="EP107" s="191"/>
      <c r="EQ107" s="191"/>
      <c r="ER107" s="191"/>
      <c r="ES107" s="191"/>
      <c r="ET107" s="191"/>
      <c r="EU107" s="191"/>
      <c r="EV107" s="191"/>
      <c r="EW107" s="191"/>
      <c r="EX107" s="191"/>
      <c r="EY107" s="191"/>
      <c r="EZ107" s="191"/>
      <c r="FA107" s="191"/>
      <c r="FB107" s="191"/>
      <c r="FC107" s="191"/>
      <c r="FD107" s="191"/>
      <c r="FE107" s="191"/>
      <c r="FF107" s="191"/>
      <c r="FG107" s="191"/>
      <c r="FH107" s="191"/>
      <c r="FI107" s="191"/>
      <c r="FJ107" s="191"/>
      <c r="FK107" s="191"/>
      <c r="FL107" s="191"/>
      <c r="FM107" s="191"/>
      <c r="FN107" s="191"/>
      <c r="FO107" s="191"/>
      <c r="FP107" s="191"/>
      <c r="FQ107" s="191"/>
      <c r="FR107" s="191"/>
      <c r="FS107" s="191"/>
      <c r="FT107" s="191"/>
      <c r="FU107" s="191"/>
      <c r="FV107" s="191"/>
      <c r="FW107" s="191"/>
      <c r="FX107" s="191"/>
      <c r="FY107" s="191"/>
      <c r="FZ107" s="191"/>
      <c r="GA107" s="191"/>
      <c r="GB107" s="191"/>
      <c r="GC107" s="191"/>
      <c r="GD107" s="191"/>
      <c r="GE107" s="191"/>
      <c r="GF107" s="191"/>
      <c r="GG107" s="191"/>
      <c r="GH107" s="191"/>
      <c r="GI107" s="191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 s="191"/>
      <c r="HV107" s="191"/>
      <c r="HW107" s="191"/>
      <c r="HX107" s="191"/>
      <c r="HY107" s="191"/>
      <c r="HZ107" s="191"/>
      <c r="IA107" s="191"/>
      <c r="IB107" s="191"/>
      <c r="IC107" s="191"/>
      <c r="ID107" s="191"/>
      <c r="IE107" s="191"/>
      <c r="IF107" s="191"/>
      <c r="IG107" s="191"/>
      <c r="IH107" s="191"/>
      <c r="II107" s="191"/>
      <c r="IJ107" s="191"/>
      <c r="IK107" s="191"/>
      <c r="IL107" s="191"/>
      <c r="IM107" s="191"/>
      <c r="IN107" s="191"/>
      <c r="IO107" s="191"/>
      <c r="IP107" s="191"/>
      <c r="IQ107" s="191"/>
      <c r="IR107" s="191"/>
      <c r="IS107" s="191"/>
      <c r="IT107" s="193"/>
    </row>
    <row r="108" ht="19.5" customHeight="1" spans="1:254" x14ac:dyDescent="0.25">
      <c r="A108" s="268" t="s">
        <v>1021</v>
      </c>
      <c r="B108" s="269">
        <v>225</v>
      </c>
      <c r="C108" s="236"/>
      <c r="D108" s="158">
        <v>30</v>
      </c>
      <c r="E108" s="163">
        <f>C108</f>
        <v>0</v>
      </c>
      <c r="F108" s="160">
        <f>F$7*AG108</f>
        <v>0</v>
      </c>
      <c r="G108" s="160">
        <f>G$7*AH108</f>
        <v>0</v>
      </c>
      <c r="H108" s="160">
        <f>H$7*AI108</f>
        <v>0</v>
      </c>
      <c r="I108" s="160">
        <f>I$7*AJ108</f>
        <v>0</v>
      </c>
      <c r="J108" s="160">
        <f>J$7*AK108</f>
        <v>0</v>
      </c>
      <c r="K108" s="161">
        <v>0</v>
      </c>
      <c r="L108" s="162">
        <v>0</v>
      </c>
      <c r="M108" s="160"/>
      <c r="N108" s="262"/>
      <c r="O108" s="259"/>
      <c r="P108" s="259"/>
      <c r="Q108" s="259"/>
      <c r="R108" s="259"/>
      <c r="S108" s="115"/>
      <c r="T108" s="163">
        <f>SUM(E108:R108)</f>
        <v>0</v>
      </c>
      <c r="U108" s="163">
        <f>IF(T108&lt;=0,0,IF(T108*1%&lt;=262680*8*1%,T108*1%,262680*8*1%))</f>
        <v>0</v>
      </c>
      <c r="V108" s="163">
        <f>IF(T108&lt;=0,0,IF(T108*1%&lt;=262680*8*1%,T108*1%,262680*8*1%))</f>
        <v>0</v>
      </c>
      <c r="W108" s="163">
        <f>T108-U108-V108</f>
        <v>0</v>
      </c>
      <c r="X108" s="163"/>
      <c r="Y108" s="260"/>
      <c r="Z108" s="163">
        <f>MAX(3000,0+MIN(MAX(0,W108-350000),50000)*5%+MIN(MAX(0,W108-400000),100000)*10%+MIN(MAX(0,W108-500000),100000)*15%+MAX(0,W108-600000)*20%-X108)</f>
        <v>3000</v>
      </c>
      <c r="AA108" s="261"/>
      <c r="AB108" s="163">
        <f>Y108+U108+V108+Z108+AA108</f>
        <v>3000</v>
      </c>
      <c r="AC108" s="167">
        <f>ROUND(FLOOR(T108-AB108,0.01),-2)</f>
        <v>-3000</v>
      </c>
      <c r="AD108" s="163" t="s">
        <v>200</v>
      </c>
      <c r="AE108" s="178"/>
      <c r="AF108" s="178"/>
      <c r="AG108" s="170">
        <v>0</v>
      </c>
      <c r="AH108" s="170">
        <v>0</v>
      </c>
      <c r="AI108" s="170">
        <v>0</v>
      </c>
      <c r="AJ108" s="170">
        <v>0</v>
      </c>
      <c r="AK108" s="170">
        <v>0</v>
      </c>
      <c r="AL108" s="239" t="s">
        <v>1022</v>
      </c>
      <c r="AM108" s="239" t="s">
        <v>1023</v>
      </c>
      <c r="AN108" s="171" t="s">
        <v>1024</v>
      </c>
      <c r="AO108" s="233" t="s">
        <v>1025</v>
      </c>
      <c r="AP108" s="234" t="s">
        <v>1026</v>
      </c>
      <c r="AQ108" s="266">
        <v>44743</v>
      </c>
      <c r="AR108" s="172" t="s">
        <v>1027</v>
      </c>
      <c r="AS108" s="177">
        <v>99</v>
      </c>
      <c r="AT108" s="110"/>
      <c r="AU108" s="110"/>
      <c r="AV108" s="110"/>
      <c r="AW108" s="110"/>
      <c r="AX108" s="110"/>
      <c r="AY108" s="110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91"/>
      <c r="CK108" s="191"/>
      <c r="CL108" s="191"/>
      <c r="CM108" s="191"/>
      <c r="CN108" s="191"/>
      <c r="CO108" s="191"/>
      <c r="CP108" s="191"/>
      <c r="CQ108" s="191"/>
      <c r="CR108" s="191"/>
      <c r="CS108" s="191"/>
      <c r="CT108" s="191"/>
      <c r="CU108" s="191"/>
      <c r="CV108" s="191"/>
      <c r="CW108" s="191"/>
      <c r="CX108" s="191"/>
      <c r="CY108" s="191"/>
      <c r="CZ108" s="191"/>
      <c r="DA108" s="191"/>
      <c r="DB108" s="191"/>
      <c r="DC108" s="191"/>
      <c r="DD108" s="191"/>
      <c r="DE108" s="191"/>
      <c r="DF108" s="191"/>
      <c r="DG108" s="191"/>
      <c r="DH108" s="191"/>
      <c r="DI108" s="191"/>
      <c r="DJ108" s="191"/>
      <c r="DK108" s="191"/>
      <c r="DL108" s="191"/>
      <c r="DM108" s="191"/>
      <c r="DN108" s="191"/>
      <c r="DO108" s="191"/>
      <c r="DP108" s="191"/>
      <c r="DQ108" s="191"/>
      <c r="DR108" s="191"/>
      <c r="DS108" s="191"/>
      <c r="DT108" s="191"/>
      <c r="DU108" s="191"/>
      <c r="DV108" s="191"/>
      <c r="DW108" s="191"/>
      <c r="DX108" s="191"/>
      <c r="DY108" s="191"/>
      <c r="DZ108" s="191"/>
      <c r="EA108" s="191"/>
      <c r="EB108" s="191"/>
      <c r="EC108" s="191"/>
      <c r="ED108" s="191"/>
      <c r="EE108" s="191"/>
      <c r="EF108" s="191"/>
      <c r="EG108" s="191"/>
      <c r="EH108" s="191"/>
      <c r="EI108" s="191"/>
      <c r="EJ108" s="191"/>
      <c r="EK108" s="191"/>
      <c r="EL108" s="191"/>
      <c r="EM108" s="191"/>
      <c r="EN108" s="191"/>
      <c r="EO108" s="191"/>
      <c r="EP108" s="191"/>
      <c r="EQ108" s="191"/>
      <c r="ER108" s="191"/>
      <c r="ES108" s="191"/>
      <c r="ET108" s="191"/>
      <c r="EU108" s="191"/>
      <c r="EV108" s="191"/>
      <c r="EW108" s="191"/>
      <c r="EX108" s="191"/>
      <c r="EY108" s="191"/>
      <c r="EZ108" s="191"/>
      <c r="FA108" s="191"/>
      <c r="FB108" s="191"/>
      <c r="FC108" s="191"/>
      <c r="FD108" s="191"/>
      <c r="FE108" s="191"/>
      <c r="FF108" s="191"/>
      <c r="FG108" s="191"/>
      <c r="FH108" s="191"/>
      <c r="FI108" s="191"/>
      <c r="FJ108" s="191"/>
      <c r="FK108" s="191"/>
      <c r="FL108" s="191"/>
      <c r="FM108" s="191"/>
      <c r="FN108" s="191"/>
      <c r="FO108" s="191"/>
      <c r="FP108" s="191"/>
      <c r="FQ108" s="191"/>
      <c r="FR108" s="191"/>
      <c r="FS108" s="191"/>
      <c r="FT108" s="191"/>
      <c r="FU108" s="191"/>
      <c r="FV108" s="191"/>
      <c r="FW108" s="191"/>
      <c r="FX108" s="191"/>
      <c r="FY108" s="191"/>
      <c r="FZ108" s="191"/>
      <c r="GA108" s="191"/>
      <c r="GB108" s="191"/>
      <c r="GC108" s="191"/>
      <c r="GD108" s="191"/>
      <c r="GE108" s="191"/>
      <c r="GF108" s="191"/>
      <c r="GG108" s="191"/>
      <c r="GH108" s="191"/>
      <c r="GI108" s="191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 s="191"/>
      <c r="HV108" s="191"/>
      <c r="HW108" s="191"/>
      <c r="HX108" s="191"/>
      <c r="HY108" s="191"/>
      <c r="HZ108" s="191"/>
      <c r="IA108" s="191"/>
      <c r="IB108" s="191"/>
      <c r="IC108" s="191"/>
      <c r="ID108" s="191"/>
      <c r="IE108" s="191"/>
      <c r="IF108" s="191"/>
      <c r="IG108" s="191"/>
      <c r="IH108" s="191"/>
      <c r="II108" s="191"/>
      <c r="IJ108" s="191"/>
      <c r="IK108" s="191"/>
      <c r="IL108" s="191"/>
      <c r="IM108" s="191"/>
      <c r="IN108" s="191"/>
      <c r="IO108" s="191"/>
      <c r="IP108" s="191"/>
      <c r="IQ108" s="191"/>
      <c r="IR108" s="191"/>
      <c r="IS108" s="191"/>
      <c r="IT108" s="110"/>
    </row>
    <row r="109" ht="19.5" customHeight="1" spans="1:254" x14ac:dyDescent="0.25">
      <c r="A109" s="268" t="s">
        <v>1028</v>
      </c>
      <c r="B109" s="269">
        <v>226</v>
      </c>
      <c r="C109" s="236"/>
      <c r="D109" s="158">
        <v>30</v>
      </c>
      <c r="E109" s="163">
        <f>C109</f>
        <v>0</v>
      </c>
      <c r="F109" s="160">
        <f>F$7*AG109</f>
        <v>0</v>
      </c>
      <c r="G109" s="160">
        <f>G$7*AH109</f>
        <v>0</v>
      </c>
      <c r="H109" s="160">
        <f>H$7*AI109</f>
        <v>0</v>
      </c>
      <c r="I109" s="160">
        <f>I$7*AJ109</f>
        <v>0</v>
      </c>
      <c r="J109" s="160">
        <f>J$7*AK109</f>
        <v>0</v>
      </c>
      <c r="K109" s="161">
        <v>0</v>
      </c>
      <c r="L109" s="162">
        <v>0</v>
      </c>
      <c r="M109" s="160"/>
      <c r="N109" s="163"/>
      <c r="O109" s="259"/>
      <c r="P109" s="259"/>
      <c r="Q109" s="259"/>
      <c r="R109" s="259"/>
      <c r="S109" s="115"/>
      <c r="T109" s="163">
        <f>SUM(E109:R109)</f>
        <v>0</v>
      </c>
      <c r="U109" s="163">
        <f>IF(T109&lt;=0,0,IF(T109*1%&lt;=262680*8*1%,T109*1%,262680*8*1%))</f>
        <v>0</v>
      </c>
      <c r="V109" s="163">
        <f>IF(T109&lt;=0,0,IF(T109*1%&lt;=262680*8*1%,T109*1%,262680*8*1%))</f>
        <v>0</v>
      </c>
      <c r="W109" s="163">
        <f>T109-U109-V109</f>
        <v>0</v>
      </c>
      <c r="X109" s="163"/>
      <c r="Y109" s="260"/>
      <c r="Z109" s="163">
        <f>MAX(3000,0+MIN(MAX(0,W109-350000),50000)*5%+MIN(MAX(0,W109-400000),100000)*10%+MIN(MAX(0,W109-500000),100000)*15%+MAX(0,W109-600000)*20%-X109)</f>
        <v>3000</v>
      </c>
      <c r="AA109" s="261"/>
      <c r="AB109" s="163">
        <f>Y109+U109+V109+Z109+AA109</f>
        <v>3000</v>
      </c>
      <c r="AC109" s="167">
        <f>ROUND(FLOOR(T109-AB109,0.01),-2)</f>
        <v>-3000</v>
      </c>
      <c r="AD109" s="163" t="s">
        <v>200</v>
      </c>
      <c r="AE109" s="178"/>
      <c r="AF109" s="178"/>
      <c r="AG109" s="170">
        <v>0</v>
      </c>
      <c r="AH109" s="170">
        <v>0</v>
      </c>
      <c r="AI109" s="170">
        <v>0</v>
      </c>
      <c r="AJ109" s="170">
        <v>0</v>
      </c>
      <c r="AK109" s="170">
        <v>0</v>
      </c>
      <c r="AL109" s="239" t="s">
        <v>1029</v>
      </c>
      <c r="AM109" s="239" t="s">
        <v>1030</v>
      </c>
      <c r="AN109" s="171" t="s">
        <v>1031</v>
      </c>
      <c r="AO109" s="233" t="s">
        <v>1032</v>
      </c>
      <c r="AP109" s="234" t="s">
        <v>1033</v>
      </c>
      <c r="AQ109" s="270">
        <v>44986</v>
      </c>
      <c r="AR109" s="172" t="s">
        <v>650</v>
      </c>
      <c r="AS109" s="177">
        <v>100</v>
      </c>
      <c r="AT109" s="110"/>
      <c r="AU109" s="110"/>
      <c r="AV109" s="110"/>
      <c r="AW109" s="110"/>
      <c r="AX109" s="110"/>
      <c r="AY109" s="110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91"/>
      <c r="CK109" s="191"/>
      <c r="CL109" s="191"/>
      <c r="CM109" s="191"/>
      <c r="CN109" s="191"/>
      <c r="CO109" s="191"/>
      <c r="CP109" s="191"/>
      <c r="CQ109" s="191"/>
      <c r="CR109" s="191"/>
      <c r="CS109" s="191"/>
      <c r="CT109" s="191"/>
      <c r="CU109" s="191"/>
      <c r="CV109" s="191"/>
      <c r="CW109" s="191"/>
      <c r="CX109" s="191"/>
      <c r="CY109" s="191"/>
      <c r="CZ109" s="191"/>
      <c r="DA109" s="191"/>
      <c r="DB109" s="191"/>
      <c r="DC109" s="191"/>
      <c r="DD109" s="191"/>
      <c r="DE109" s="191"/>
      <c r="DF109" s="191"/>
      <c r="DG109" s="191"/>
      <c r="DH109" s="191"/>
      <c r="DI109" s="191"/>
      <c r="DJ109" s="191"/>
      <c r="DK109" s="191"/>
      <c r="DL109" s="191"/>
      <c r="DM109" s="191"/>
      <c r="DN109" s="191"/>
      <c r="DO109" s="191"/>
      <c r="DP109" s="191"/>
      <c r="DQ109" s="191"/>
      <c r="DR109" s="191"/>
      <c r="DS109" s="191"/>
      <c r="DT109" s="191"/>
      <c r="DU109" s="191"/>
      <c r="DV109" s="191"/>
      <c r="DW109" s="191"/>
      <c r="DX109" s="191"/>
      <c r="DY109" s="191"/>
      <c r="DZ109" s="191"/>
      <c r="EA109" s="191"/>
      <c r="EB109" s="191"/>
      <c r="EC109" s="191"/>
      <c r="ED109" s="191"/>
      <c r="EE109" s="191"/>
      <c r="EF109" s="191"/>
      <c r="EG109" s="191"/>
      <c r="EH109" s="191"/>
      <c r="EI109" s="191"/>
      <c r="EJ109" s="191"/>
      <c r="EK109" s="191"/>
      <c r="EL109" s="191"/>
      <c r="EM109" s="191"/>
      <c r="EN109" s="191"/>
      <c r="EO109" s="191"/>
      <c r="EP109" s="191"/>
      <c r="EQ109" s="191"/>
      <c r="ER109" s="191"/>
      <c r="ES109" s="191"/>
      <c r="ET109" s="191"/>
      <c r="EU109" s="191"/>
      <c r="EV109" s="191"/>
      <c r="EW109" s="191"/>
      <c r="EX109" s="191"/>
      <c r="EY109" s="191"/>
      <c r="EZ109" s="191"/>
      <c r="FA109" s="191"/>
      <c r="FB109" s="191"/>
      <c r="FC109" s="191"/>
      <c r="FD109" s="191"/>
      <c r="FE109" s="191"/>
      <c r="FF109" s="191"/>
      <c r="FG109" s="191"/>
      <c r="FH109" s="191"/>
      <c r="FI109" s="191"/>
      <c r="FJ109" s="191"/>
      <c r="FK109" s="191"/>
      <c r="FL109" s="191"/>
      <c r="FM109" s="191"/>
      <c r="FN109" s="191"/>
      <c r="FO109" s="191"/>
      <c r="FP109" s="191"/>
      <c r="FQ109" s="191"/>
      <c r="FR109" s="191"/>
      <c r="FS109" s="191"/>
      <c r="FT109" s="191"/>
      <c r="FU109" s="191"/>
      <c r="FV109" s="191"/>
      <c r="FW109" s="191"/>
      <c r="FX109" s="191"/>
      <c r="FY109" s="191"/>
      <c r="FZ109" s="191"/>
      <c r="GA109" s="191"/>
      <c r="GB109" s="191"/>
      <c r="GC109" s="191"/>
      <c r="GD109" s="191"/>
      <c r="GE109" s="191"/>
      <c r="GF109" s="191"/>
      <c r="GG109" s="191"/>
      <c r="GH109" s="191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 s="191"/>
      <c r="HV109" s="191"/>
      <c r="HW109" s="191"/>
      <c r="HX109" s="191"/>
      <c r="HY109" s="191"/>
      <c r="HZ109" s="191"/>
      <c r="IA109" s="191"/>
      <c r="IB109" s="191"/>
      <c r="IC109" s="191"/>
      <c r="ID109" s="191"/>
      <c r="IE109" s="191"/>
      <c r="IF109" s="191"/>
      <c r="IG109" s="191"/>
      <c r="IH109" s="191"/>
      <c r="II109" s="191"/>
      <c r="IJ109" s="191"/>
      <c r="IK109" s="191"/>
      <c r="IL109" s="191"/>
      <c r="IM109" s="191"/>
      <c r="IN109" s="191"/>
      <c r="IO109" s="191"/>
      <c r="IP109" s="191"/>
      <c r="IQ109" s="191"/>
      <c r="IR109" s="191"/>
      <c r="IS109" s="191"/>
      <c r="IT109" s="190"/>
    </row>
    <row r="110" ht="19.5" customHeight="1" spans="1:254" x14ac:dyDescent="0.25">
      <c r="A110" s="268" t="s">
        <v>1034</v>
      </c>
      <c r="B110" s="269">
        <v>233</v>
      </c>
      <c r="C110" s="236"/>
      <c r="D110" s="158">
        <v>30</v>
      </c>
      <c r="E110" s="163">
        <f>C110</f>
        <v>0</v>
      </c>
      <c r="F110" s="160">
        <f>F$7*AG110</f>
        <v>0</v>
      </c>
      <c r="G110" s="160">
        <f>G$7*AH110</f>
        <v>0</v>
      </c>
      <c r="H110" s="160">
        <f>H$7*AI110</f>
        <v>0</v>
      </c>
      <c r="I110" s="160">
        <f>I$7*AJ110</f>
        <v>0</v>
      </c>
      <c r="J110" s="160">
        <f>J$7*AK110</f>
        <v>0</v>
      </c>
      <c r="K110" s="161">
        <v>0</v>
      </c>
      <c r="L110" s="162">
        <v>0</v>
      </c>
      <c r="M110" s="160"/>
      <c r="N110" s="163"/>
      <c r="O110" s="259"/>
      <c r="P110" s="259"/>
      <c r="Q110" s="259"/>
      <c r="R110" s="259"/>
      <c r="S110" s="115"/>
      <c r="T110" s="163">
        <f>SUM(E110:R110)</f>
        <v>0</v>
      </c>
      <c r="U110" s="163">
        <f>IF(T110&lt;=0,0,IF(T110*1%&lt;=262680*8*1%,T110*1%,262680*8*1%))</f>
        <v>0</v>
      </c>
      <c r="V110" s="163">
        <f>IF(T110&lt;=0,0,IF(T110*1%&lt;=262680*8*1%,T110*1%,262680*8*1%))</f>
        <v>0</v>
      </c>
      <c r="W110" s="163">
        <f>T110-U110-V110</f>
        <v>0</v>
      </c>
      <c r="X110" s="163"/>
      <c r="Y110" s="260"/>
      <c r="Z110" s="163">
        <f>MAX(3000,0+MIN(MAX(0,W110-350000),50000)*5%+MIN(MAX(0,W110-400000),100000)*10%+MIN(MAX(0,W110-500000),100000)*15%+MAX(0,W110-600000)*20%-X110)</f>
        <v>3000</v>
      </c>
      <c r="AA110" s="261"/>
      <c r="AB110" s="163">
        <f>Y110+U110+V110+Z110+AA110</f>
        <v>3000</v>
      </c>
      <c r="AC110" s="167">
        <f>ROUND(FLOOR(T110-AB110,0.01),-2)</f>
        <v>-3000</v>
      </c>
      <c r="AD110" s="163" t="s">
        <v>200</v>
      </c>
      <c r="AE110" s="178"/>
      <c r="AF110" s="178"/>
      <c r="AG110" s="170">
        <v>0</v>
      </c>
      <c r="AH110" s="170">
        <v>0</v>
      </c>
      <c r="AI110" s="170">
        <v>0</v>
      </c>
      <c r="AJ110" s="170">
        <v>0</v>
      </c>
      <c r="AK110" s="170">
        <v>0</v>
      </c>
      <c r="AL110" s="239" t="s">
        <v>1035</v>
      </c>
      <c r="AM110" s="239" t="s">
        <v>1036</v>
      </c>
      <c r="AN110" s="171" t="s">
        <v>1037</v>
      </c>
      <c r="AO110" s="233" t="s">
        <v>1038</v>
      </c>
      <c r="AP110" s="234" t="s">
        <v>1039</v>
      </c>
      <c r="AQ110" s="270">
        <v>44986</v>
      </c>
      <c r="AR110" s="172" t="s">
        <v>1040</v>
      </c>
      <c r="AS110" s="177">
        <v>101</v>
      </c>
      <c r="AT110" s="110"/>
      <c r="AU110" s="110"/>
      <c r="AV110" s="110"/>
      <c r="AW110" s="110"/>
      <c r="AX110" s="110"/>
      <c r="AY110" s="110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191"/>
      <c r="DV110" s="191"/>
      <c r="DW110" s="191"/>
      <c r="DX110" s="191"/>
      <c r="DY110" s="191"/>
      <c r="DZ110" s="191"/>
      <c r="EA110" s="191"/>
      <c r="EB110" s="191"/>
      <c r="EC110" s="191"/>
      <c r="ED110" s="191"/>
      <c r="EE110" s="191"/>
      <c r="EF110" s="191"/>
      <c r="EG110" s="191"/>
      <c r="EH110" s="191"/>
      <c r="EI110" s="191"/>
      <c r="EJ110" s="191"/>
      <c r="EK110" s="191"/>
      <c r="EL110" s="191"/>
      <c r="EM110" s="191"/>
      <c r="EN110" s="191"/>
      <c r="EO110" s="191"/>
      <c r="EP110" s="191"/>
      <c r="EQ110" s="191"/>
      <c r="ER110" s="191"/>
      <c r="ES110" s="191"/>
      <c r="ET110" s="191"/>
      <c r="EU110" s="191"/>
      <c r="EV110" s="191"/>
      <c r="EW110" s="191"/>
      <c r="EX110" s="191"/>
      <c r="EY110" s="191"/>
      <c r="EZ110" s="191"/>
      <c r="FA110" s="191"/>
      <c r="FB110" s="191"/>
      <c r="FC110" s="191"/>
      <c r="FD110" s="191"/>
      <c r="FE110" s="191"/>
      <c r="FF110" s="191"/>
      <c r="FG110" s="191"/>
      <c r="FH110" s="191"/>
      <c r="FI110" s="191"/>
      <c r="FJ110" s="191"/>
      <c r="FK110" s="191"/>
      <c r="FL110" s="191"/>
      <c r="FM110" s="191"/>
      <c r="FN110" s="191"/>
      <c r="FO110" s="191"/>
      <c r="FP110" s="191"/>
      <c r="FQ110" s="191"/>
      <c r="FR110" s="191"/>
      <c r="FS110" s="191"/>
      <c r="FT110" s="191"/>
      <c r="FU110" s="191"/>
      <c r="FV110" s="191"/>
      <c r="FW110" s="191"/>
      <c r="FX110" s="191"/>
      <c r="FY110" s="191"/>
      <c r="FZ110" s="191"/>
      <c r="GA110" s="191"/>
      <c r="GB110" s="191"/>
      <c r="GC110" s="191"/>
      <c r="GD110" s="191"/>
      <c r="GE110" s="191"/>
      <c r="GF110" s="191"/>
      <c r="GG110" s="191"/>
      <c r="GH110" s="191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 s="191"/>
      <c r="HV110" s="191"/>
      <c r="HW110" s="191"/>
      <c r="HX110" s="191"/>
      <c r="HY110" s="191"/>
      <c r="HZ110" s="191"/>
      <c r="IA110" s="191"/>
      <c r="IB110" s="191"/>
      <c r="IC110" s="191"/>
      <c r="ID110" s="191"/>
      <c r="IE110" s="191"/>
      <c r="IF110" s="191"/>
      <c r="IG110" s="191"/>
      <c r="IH110" s="191"/>
      <c r="II110" s="191"/>
      <c r="IJ110" s="191"/>
      <c r="IK110" s="191"/>
      <c r="IL110" s="191"/>
      <c r="IM110" s="191"/>
      <c r="IN110" s="191"/>
      <c r="IO110" s="191"/>
      <c r="IP110" s="191"/>
      <c r="IQ110" s="191"/>
      <c r="IR110" s="191"/>
      <c r="IS110" s="191"/>
      <c r="IT110" s="191"/>
    </row>
    <row r="111" ht="19.5" customHeight="1" spans="1:254" x14ac:dyDescent="0.25">
      <c r="A111" s="268" t="s">
        <v>1041</v>
      </c>
      <c r="B111" s="269">
        <v>234</v>
      </c>
      <c r="C111" s="236"/>
      <c r="D111" s="158">
        <v>30</v>
      </c>
      <c r="E111" s="163">
        <f>C111</f>
        <v>0</v>
      </c>
      <c r="F111" s="160">
        <f>F$7*AG111</f>
        <v>0</v>
      </c>
      <c r="G111" s="160">
        <f>G$7*AH111</f>
        <v>0</v>
      </c>
      <c r="H111" s="160">
        <f>H$7*AI111</f>
        <v>0</v>
      </c>
      <c r="I111" s="160">
        <f>I$7*AJ111</f>
        <v>0</v>
      </c>
      <c r="J111" s="160">
        <f>J$7*AK111</f>
        <v>0</v>
      </c>
      <c r="K111" s="161">
        <v>0</v>
      </c>
      <c r="L111" s="162">
        <v>0</v>
      </c>
      <c r="M111" s="160"/>
      <c r="N111" s="262"/>
      <c r="O111" s="259"/>
      <c r="P111" s="259"/>
      <c r="Q111" s="259"/>
      <c r="R111" s="259"/>
      <c r="S111" s="115"/>
      <c r="T111" s="163">
        <f>SUM(E111:R111)</f>
        <v>0</v>
      </c>
      <c r="U111" s="163">
        <f>IF(T111&lt;=0,0,IF(T111*1%&lt;=262680*8*1%,T111*1%,262680*8*1%))</f>
        <v>0</v>
      </c>
      <c r="V111" s="163">
        <f>IF(T111&lt;=0,0,IF(T111*1%&lt;=262680*8*1%,T111*1%,262680*8*1%))</f>
        <v>0</v>
      </c>
      <c r="W111" s="163">
        <f>T111-U111-V111</f>
        <v>0</v>
      </c>
      <c r="X111" s="163"/>
      <c r="Y111" s="260"/>
      <c r="Z111" s="163">
        <f>MAX(3000,0+MIN(MAX(0,W111-350000),50000)*5%+MIN(MAX(0,W111-400000),100000)*10%+MIN(MAX(0,W111-500000),100000)*15%+MAX(0,W111-600000)*20%-X111)</f>
        <v>3000</v>
      </c>
      <c r="AA111" s="261"/>
      <c r="AB111" s="163">
        <f>Y111+U111+V111+Z111+AA111</f>
        <v>3000</v>
      </c>
      <c r="AC111" s="167">
        <f>ROUND(FLOOR(T111-AB111,0.01),-2)</f>
        <v>-3000</v>
      </c>
      <c r="AD111" s="163" t="s">
        <v>200</v>
      </c>
      <c r="AE111" s="178"/>
      <c r="AF111" s="178"/>
      <c r="AG111" s="170">
        <v>0</v>
      </c>
      <c r="AH111" s="170">
        <v>0</v>
      </c>
      <c r="AI111" s="170">
        <v>0</v>
      </c>
      <c r="AJ111" s="170">
        <v>0</v>
      </c>
      <c r="AK111" s="170">
        <v>0</v>
      </c>
      <c r="AL111" s="239" t="s">
        <v>1042</v>
      </c>
      <c r="AM111" s="239" t="s">
        <v>1043</v>
      </c>
      <c r="AN111" s="171" t="s">
        <v>1044</v>
      </c>
      <c r="AO111" s="233" t="s">
        <v>1045</v>
      </c>
      <c r="AP111" s="234" t="s">
        <v>1046</v>
      </c>
      <c r="AQ111" s="270">
        <v>44986</v>
      </c>
      <c r="AR111" s="172" t="s">
        <v>1047</v>
      </c>
      <c r="AS111" s="177">
        <v>102</v>
      </c>
      <c r="AT111" s="110"/>
      <c r="AU111" s="110"/>
      <c r="AV111" s="110"/>
      <c r="AW111" s="110"/>
      <c r="AX111" s="110"/>
      <c r="AY111" s="110"/>
      <c r="AZ111" s="191"/>
      <c r="BA111" s="191"/>
      <c r="BB111" s="191"/>
      <c r="BC111" s="191"/>
      <c r="BD111" s="191"/>
      <c r="BE111" s="191"/>
      <c r="BF111" s="191"/>
      <c r="BG111" s="191"/>
      <c r="BH111" s="191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91"/>
      <c r="CK111" s="191"/>
      <c r="CL111" s="191"/>
      <c r="CM111" s="191"/>
      <c r="CN111" s="191"/>
      <c r="CO111" s="191"/>
      <c r="CP111" s="191"/>
      <c r="CQ111" s="191"/>
      <c r="CR111" s="191"/>
      <c r="CS111" s="191"/>
      <c r="CT111" s="191"/>
      <c r="CU111" s="191"/>
      <c r="CV111" s="191"/>
      <c r="CW111" s="191"/>
      <c r="CX111" s="191"/>
      <c r="CY111" s="191"/>
      <c r="CZ111" s="191"/>
      <c r="DA111" s="191"/>
      <c r="DB111" s="191"/>
      <c r="DC111" s="191"/>
      <c r="DD111" s="191"/>
      <c r="DE111" s="191"/>
      <c r="DF111" s="191"/>
      <c r="DG111" s="191"/>
      <c r="DH111" s="191"/>
      <c r="DI111" s="191"/>
      <c r="DJ111" s="191"/>
      <c r="DK111" s="191"/>
      <c r="DL111" s="191"/>
      <c r="DM111" s="191"/>
      <c r="DN111" s="191"/>
      <c r="DO111" s="191"/>
      <c r="DP111" s="191"/>
      <c r="DQ111" s="191"/>
      <c r="DR111" s="191"/>
      <c r="DS111" s="191"/>
      <c r="DT111" s="191"/>
      <c r="DU111" s="191"/>
      <c r="DV111" s="191"/>
      <c r="DW111" s="191"/>
      <c r="DX111" s="191"/>
      <c r="DY111" s="191"/>
      <c r="DZ111" s="191"/>
      <c r="EA111" s="191"/>
      <c r="EB111" s="191"/>
      <c r="EC111" s="191"/>
      <c r="ED111" s="191"/>
      <c r="EE111" s="191"/>
      <c r="EF111" s="191"/>
      <c r="EG111" s="191"/>
      <c r="EH111" s="191"/>
      <c r="EI111" s="191"/>
      <c r="EJ111" s="191"/>
      <c r="EK111" s="191"/>
      <c r="EL111" s="191"/>
      <c r="EM111" s="191"/>
      <c r="EN111" s="191"/>
      <c r="EO111" s="191"/>
      <c r="EP111" s="191"/>
      <c r="EQ111" s="191"/>
      <c r="ER111" s="191"/>
      <c r="ES111" s="191"/>
      <c r="ET111" s="191"/>
      <c r="EU111" s="191"/>
      <c r="EV111" s="191"/>
      <c r="EW111" s="191"/>
      <c r="EX111" s="191"/>
      <c r="EY111" s="191"/>
      <c r="EZ111" s="191"/>
      <c r="FA111" s="191"/>
      <c r="FB111" s="191"/>
      <c r="FC111" s="191"/>
      <c r="FD111" s="191"/>
      <c r="FE111" s="191"/>
      <c r="FF111" s="191"/>
      <c r="FG111" s="191"/>
      <c r="FH111" s="191"/>
      <c r="FI111" s="191"/>
      <c r="FJ111" s="191"/>
      <c r="FK111" s="191"/>
      <c r="FL111" s="191"/>
      <c r="FM111" s="191"/>
      <c r="FN111" s="191"/>
      <c r="FO111" s="191"/>
      <c r="FP111" s="191"/>
      <c r="FQ111" s="191"/>
      <c r="FR111" s="191"/>
      <c r="FS111" s="191"/>
      <c r="FT111" s="191"/>
      <c r="FU111" s="191"/>
      <c r="FV111" s="191"/>
      <c r="FW111" s="191"/>
      <c r="FX111" s="191"/>
      <c r="FY111" s="191"/>
      <c r="FZ111" s="191"/>
      <c r="GA111" s="191"/>
      <c r="GB111" s="191"/>
      <c r="GC111" s="191"/>
      <c r="GD111" s="191"/>
      <c r="GE111" s="191"/>
      <c r="GF111" s="191"/>
      <c r="GG111" s="191"/>
      <c r="GH111" s="191"/>
      <c r="GI111" s="191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 s="191"/>
      <c r="HV111" s="191"/>
      <c r="HW111" s="191"/>
      <c r="HX111" s="191"/>
      <c r="HY111" s="191"/>
      <c r="HZ111" s="191"/>
      <c r="IA111" s="191"/>
      <c r="IB111" s="191"/>
      <c r="IC111" s="191"/>
      <c r="ID111" s="191"/>
      <c r="IE111" s="191"/>
      <c r="IF111" s="191"/>
      <c r="IG111" s="191"/>
      <c r="IH111" s="191"/>
      <c r="II111" s="191"/>
      <c r="IJ111" s="191"/>
      <c r="IK111" s="191"/>
      <c r="IL111" s="191"/>
      <c r="IM111" s="191"/>
      <c r="IN111" s="191"/>
      <c r="IO111" s="191"/>
      <c r="IP111" s="191"/>
      <c r="IQ111" s="191"/>
      <c r="IR111" s="191"/>
      <c r="IS111" s="191"/>
      <c r="IT111" s="191"/>
    </row>
    <row r="112" ht="19.5" customHeight="1" spans="1:254" x14ac:dyDescent="0.25">
      <c r="A112" s="268" t="s">
        <v>1048</v>
      </c>
      <c r="B112" s="269">
        <v>237</v>
      </c>
      <c r="C112" s="236"/>
      <c r="D112" s="158">
        <v>30</v>
      </c>
      <c r="E112" s="163">
        <f>C112</f>
        <v>0</v>
      </c>
      <c r="F112" s="160">
        <f>F$7*AG112</f>
        <v>0</v>
      </c>
      <c r="G112" s="160">
        <f>G$7*AH112</f>
        <v>0</v>
      </c>
      <c r="H112" s="160">
        <f>H$7*AI112</f>
        <v>0</v>
      </c>
      <c r="I112" s="160">
        <f>I$7*AJ112</f>
        <v>0</v>
      </c>
      <c r="J112" s="160">
        <f>J$7*AK112</f>
        <v>0</v>
      </c>
      <c r="K112" s="161">
        <v>0</v>
      </c>
      <c r="L112" s="162">
        <v>0</v>
      </c>
      <c r="M112" s="160"/>
      <c r="N112" s="160"/>
      <c r="O112" s="259"/>
      <c r="P112" s="259"/>
      <c r="Q112" s="259"/>
      <c r="R112" s="259"/>
      <c r="S112" s="271">
        <v>1</v>
      </c>
      <c r="T112" s="163">
        <f>SUM(E112:R112)</f>
        <v>0</v>
      </c>
      <c r="U112" s="163">
        <f>IF(T112&lt;=0,0,IF(T112*1%&lt;=262680*8*1%,T112*1%,262680*8*1%))</f>
        <v>0</v>
      </c>
      <c r="V112" s="163">
        <f>IF(T112&lt;=0,0,IF(T112*1%&lt;=262680*8*1%,T112*1%,262680*8*1%))</f>
        <v>0</v>
      </c>
      <c r="W112" s="163">
        <f>T112-U112-V112</f>
        <v>0</v>
      </c>
      <c r="X112" s="163"/>
      <c r="Y112" s="260"/>
      <c r="Z112" s="163">
        <f>MAX(3000,0+MIN(MAX(0,W112-350000),50000)*5%+MIN(MAX(0,W112-400000),100000)*10%+MIN(MAX(0,W112-500000),100000)*15%+MAX(0,W112-600000)*20%-X112)</f>
        <v>3000</v>
      </c>
      <c r="AA112" s="261"/>
      <c r="AB112" s="163">
        <f>Y112+U112+V112+Z112+AA112</f>
        <v>3000</v>
      </c>
      <c r="AC112" s="167">
        <f>ROUND(FLOOR(T112-AB112,0.01),-2)</f>
        <v>-3000</v>
      </c>
      <c r="AD112" s="163" t="s">
        <v>200</v>
      </c>
      <c r="AE112" s="178"/>
      <c r="AF112" s="178"/>
      <c r="AG112" s="170">
        <v>0</v>
      </c>
      <c r="AH112" s="170">
        <v>0</v>
      </c>
      <c r="AI112" s="170">
        <v>0</v>
      </c>
      <c r="AJ112" s="170">
        <v>0</v>
      </c>
      <c r="AK112" s="170">
        <v>0</v>
      </c>
      <c r="AL112" s="239" t="s">
        <v>1049</v>
      </c>
      <c r="AM112" s="239" t="s">
        <v>1050</v>
      </c>
      <c r="AN112" s="171" t="s">
        <v>1051</v>
      </c>
      <c r="AO112" s="233" t="s">
        <v>1052</v>
      </c>
      <c r="AP112" s="234" t="s">
        <v>1053</v>
      </c>
      <c r="AQ112" s="270">
        <v>44986</v>
      </c>
      <c r="AR112" s="172" t="s">
        <v>1054</v>
      </c>
      <c r="AS112" s="177">
        <v>103</v>
      </c>
      <c r="AT112" s="110"/>
      <c r="AU112" s="110"/>
      <c r="AV112" s="110"/>
      <c r="AW112" s="110"/>
      <c r="AX112" s="110"/>
      <c r="AY112" s="110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1"/>
      <c r="BM112" s="191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91"/>
      <c r="CK112" s="191"/>
      <c r="CL112" s="191"/>
      <c r="CM112" s="191"/>
      <c r="CN112" s="191"/>
      <c r="CO112" s="191"/>
      <c r="CP112" s="191"/>
      <c r="CQ112" s="191"/>
      <c r="CR112" s="191"/>
      <c r="CS112" s="191"/>
      <c r="CT112" s="191"/>
      <c r="CU112" s="191"/>
      <c r="CV112" s="191"/>
      <c r="CW112" s="191"/>
      <c r="CX112" s="191"/>
      <c r="CY112" s="191"/>
      <c r="CZ112" s="191"/>
      <c r="DA112" s="191"/>
      <c r="DB112" s="191"/>
      <c r="DC112" s="191"/>
      <c r="DD112" s="191"/>
      <c r="DE112" s="191"/>
      <c r="DF112" s="191"/>
      <c r="DG112" s="191"/>
      <c r="DH112" s="191"/>
      <c r="DI112" s="191"/>
      <c r="DJ112" s="191"/>
      <c r="DK112" s="191"/>
      <c r="DL112" s="191"/>
      <c r="DM112" s="191"/>
      <c r="DN112" s="191"/>
      <c r="DO112" s="191"/>
      <c r="DP112" s="191"/>
      <c r="DQ112" s="191"/>
      <c r="DR112" s="191"/>
      <c r="DS112" s="191"/>
      <c r="DT112" s="191"/>
      <c r="DU112" s="191"/>
      <c r="DV112" s="191"/>
      <c r="DW112" s="191"/>
      <c r="DX112" s="191"/>
      <c r="DY112" s="191"/>
      <c r="DZ112" s="191"/>
      <c r="EA112" s="191"/>
      <c r="EB112" s="191"/>
      <c r="EC112" s="191"/>
      <c r="ED112" s="191"/>
      <c r="EE112" s="191"/>
      <c r="EF112" s="191"/>
      <c r="EG112" s="191"/>
      <c r="EH112" s="191"/>
      <c r="EI112" s="191"/>
      <c r="EJ112" s="191"/>
      <c r="EK112" s="191"/>
      <c r="EL112" s="191"/>
      <c r="EM112" s="191"/>
      <c r="EN112" s="191"/>
      <c r="EO112" s="191"/>
      <c r="EP112" s="191"/>
      <c r="EQ112" s="191"/>
      <c r="ER112" s="191"/>
      <c r="ES112" s="191"/>
      <c r="ET112" s="191"/>
      <c r="EU112" s="191"/>
      <c r="EV112" s="191"/>
      <c r="EW112" s="191"/>
      <c r="EX112" s="191"/>
      <c r="EY112" s="191"/>
      <c r="EZ112" s="191"/>
      <c r="FA112" s="191"/>
      <c r="FB112" s="191"/>
      <c r="FC112" s="191"/>
      <c r="FD112" s="191"/>
      <c r="FE112" s="191"/>
      <c r="FF112" s="191"/>
      <c r="FG112" s="191"/>
      <c r="FH112" s="191"/>
      <c r="FI112" s="191"/>
      <c r="FJ112" s="191"/>
      <c r="FK112" s="191"/>
      <c r="FL112" s="191"/>
      <c r="FM112" s="191"/>
      <c r="FN112" s="191"/>
      <c r="FO112" s="191"/>
      <c r="FP112" s="191"/>
      <c r="FQ112" s="191"/>
      <c r="FR112" s="191"/>
      <c r="FS112" s="191"/>
      <c r="FT112" s="191"/>
      <c r="FU112" s="191"/>
      <c r="FV112" s="191"/>
      <c r="FW112" s="191"/>
      <c r="FX112" s="191"/>
      <c r="FY112" s="191"/>
      <c r="FZ112" s="191"/>
      <c r="GA112" s="191"/>
      <c r="GB112" s="191"/>
      <c r="GC112" s="191"/>
      <c r="GD112" s="191"/>
      <c r="GE112" s="191"/>
      <c r="GF112" s="191"/>
      <c r="GG112" s="191"/>
      <c r="GH112" s="191"/>
      <c r="GI112" s="191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 s="191"/>
      <c r="HV112" s="191"/>
      <c r="HW112" s="191"/>
      <c r="HX112" s="191"/>
      <c r="HY112" s="191"/>
      <c r="HZ112" s="191"/>
      <c r="IA112" s="191"/>
      <c r="IB112" s="191"/>
      <c r="IC112" s="191"/>
      <c r="ID112" s="191"/>
      <c r="IE112" s="191"/>
      <c r="IF112" s="191"/>
      <c r="IG112" s="191"/>
      <c r="IH112" s="191"/>
      <c r="II112" s="191"/>
      <c r="IJ112" s="191"/>
      <c r="IK112" s="191"/>
      <c r="IL112" s="191"/>
      <c r="IM112" s="191"/>
      <c r="IN112" s="191"/>
      <c r="IO112" s="191"/>
      <c r="IP112" s="191"/>
      <c r="IQ112" s="191"/>
      <c r="IR112" s="191"/>
      <c r="IS112" s="191"/>
      <c r="IT112" s="194"/>
    </row>
    <row r="113" ht="19.5" customHeight="1" spans="1:254" x14ac:dyDescent="0.25">
      <c r="A113" s="268" t="s">
        <v>1055</v>
      </c>
      <c r="B113" s="269">
        <v>242</v>
      </c>
      <c r="C113" s="236"/>
      <c r="D113" s="158">
        <v>30</v>
      </c>
      <c r="E113" s="163">
        <f>C113</f>
        <v>0</v>
      </c>
      <c r="F113" s="160">
        <f>F$7*AG113</f>
        <v>0</v>
      </c>
      <c r="G113" s="160">
        <f>G$7*AH113</f>
        <v>0</v>
      </c>
      <c r="H113" s="160">
        <f>H$7*AI113</f>
        <v>0</v>
      </c>
      <c r="I113" s="160">
        <f>I$7*AJ113</f>
        <v>0</v>
      </c>
      <c r="J113" s="160">
        <f>J$7*AK113</f>
        <v>0</v>
      </c>
      <c r="K113" s="161">
        <v>0</v>
      </c>
      <c r="L113" s="162">
        <v>0</v>
      </c>
      <c r="M113" s="160"/>
      <c r="N113" s="163"/>
      <c r="O113" s="259"/>
      <c r="P113" s="259"/>
      <c r="Q113" s="259"/>
      <c r="R113" s="259"/>
      <c r="S113" s="265"/>
      <c r="T113" s="163">
        <f>SUM(E113:R113)</f>
        <v>0</v>
      </c>
      <c r="U113" s="163">
        <f>IF(T113&lt;=0,0,IF(T113*1%&lt;=262680*8*1%,T113*1%,262680*8*1%))</f>
        <v>0</v>
      </c>
      <c r="V113" s="163">
        <f>IF(T113&lt;=0,0,IF(T113*1%&lt;=262680*8*1%,T113*1%,262680*8*1%))</f>
        <v>0</v>
      </c>
      <c r="W113" s="163">
        <f>T113-U113-V113</f>
        <v>0</v>
      </c>
      <c r="X113" s="163"/>
      <c r="Y113" s="260"/>
      <c r="Z113" s="163">
        <f>MAX(3000,0+MIN(MAX(0,W113-350000),50000)*5%+MIN(MAX(0,W113-400000),100000)*10%+MIN(MAX(0,W113-500000),100000)*15%+MAX(0,W113-600000)*20%-X113)</f>
        <v>3000</v>
      </c>
      <c r="AA113" s="261"/>
      <c r="AB113" s="163">
        <f>Y113+U113+V113+Z113+AA113</f>
        <v>3000</v>
      </c>
      <c r="AC113" s="167">
        <f>ROUND(FLOOR(T113-AB113,0.01),-2)</f>
        <v>-3000</v>
      </c>
      <c r="AD113" s="163" t="s">
        <v>200</v>
      </c>
      <c r="AE113" s="178"/>
      <c r="AF113" s="178"/>
      <c r="AG113" s="170">
        <v>0</v>
      </c>
      <c r="AH113" s="170">
        <v>0</v>
      </c>
      <c r="AI113" s="170">
        <v>0</v>
      </c>
      <c r="AJ113" s="170">
        <v>0</v>
      </c>
      <c r="AK113" s="170">
        <v>0</v>
      </c>
      <c r="AL113" s="239" t="s">
        <v>1056</v>
      </c>
      <c r="AM113" s="239" t="s">
        <v>1057</v>
      </c>
      <c r="AN113" s="171" t="s">
        <v>1058</v>
      </c>
      <c r="AO113" s="233" t="s">
        <v>1059</v>
      </c>
      <c r="AP113" s="234" t="s">
        <v>1060</v>
      </c>
      <c r="AQ113" s="270">
        <v>44986</v>
      </c>
      <c r="AR113" s="172" t="s">
        <v>1061</v>
      </c>
      <c r="AS113" s="177">
        <v>104</v>
      </c>
      <c r="AT113" s="110"/>
      <c r="AU113" s="110"/>
      <c r="AV113" s="110"/>
      <c r="AW113" s="110"/>
      <c r="AX113" s="110"/>
      <c r="AY113" s="110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1"/>
      <c r="BM113" s="191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91"/>
      <c r="CK113" s="191"/>
      <c r="CL113" s="191"/>
      <c r="CM113" s="191"/>
      <c r="CN113" s="191"/>
      <c r="CO113" s="191"/>
      <c r="CP113" s="191"/>
      <c r="CQ113" s="191"/>
      <c r="CR113" s="191"/>
      <c r="CS113" s="191"/>
      <c r="CT113" s="191"/>
      <c r="CU113" s="191"/>
      <c r="CV113" s="191"/>
      <c r="CW113" s="191"/>
      <c r="CX113" s="191"/>
      <c r="CY113" s="191"/>
      <c r="CZ113" s="191"/>
      <c r="DA113" s="191"/>
      <c r="DB113" s="191"/>
      <c r="DC113" s="191"/>
      <c r="DD113" s="191"/>
      <c r="DE113" s="191"/>
      <c r="DF113" s="191"/>
      <c r="DG113" s="191"/>
      <c r="DH113" s="191"/>
      <c r="DI113" s="191"/>
      <c r="DJ113" s="191"/>
      <c r="DK113" s="191"/>
      <c r="DL113" s="191"/>
      <c r="DM113" s="191"/>
      <c r="DN113" s="191"/>
      <c r="DO113" s="191"/>
      <c r="DP113" s="191"/>
      <c r="DQ113" s="191"/>
      <c r="DR113" s="191"/>
      <c r="DS113" s="191"/>
      <c r="DT113" s="191"/>
      <c r="DU113" s="191"/>
      <c r="DV113" s="191"/>
      <c r="DW113" s="191"/>
      <c r="DX113" s="191"/>
      <c r="DY113" s="191"/>
      <c r="DZ113" s="191"/>
      <c r="EA113" s="191"/>
      <c r="EB113" s="191"/>
      <c r="EC113" s="191"/>
      <c r="ED113" s="191"/>
      <c r="EE113" s="191"/>
      <c r="EF113" s="191"/>
      <c r="EG113" s="191"/>
      <c r="EH113" s="191"/>
      <c r="EI113" s="191"/>
      <c r="EJ113" s="191"/>
      <c r="EK113" s="191"/>
      <c r="EL113" s="191"/>
      <c r="EM113" s="191"/>
      <c r="EN113" s="191"/>
      <c r="EO113" s="191"/>
      <c r="EP113" s="191"/>
      <c r="EQ113" s="191"/>
      <c r="ER113" s="191"/>
      <c r="ES113" s="191"/>
      <c r="ET113" s="191"/>
      <c r="EU113" s="191"/>
      <c r="EV113" s="191"/>
      <c r="EW113" s="191"/>
      <c r="EX113" s="191"/>
      <c r="EY113" s="191"/>
      <c r="EZ113" s="191"/>
      <c r="FA113" s="191"/>
      <c r="FB113" s="191"/>
      <c r="FC113" s="191"/>
      <c r="FD113" s="191"/>
      <c r="FE113" s="191"/>
      <c r="FF113" s="191"/>
      <c r="FG113" s="191"/>
      <c r="FH113" s="191"/>
      <c r="FI113" s="191"/>
      <c r="FJ113" s="191"/>
      <c r="FK113" s="191"/>
      <c r="FL113" s="191"/>
      <c r="FM113" s="191"/>
      <c r="FN113" s="191"/>
      <c r="FO113" s="191"/>
      <c r="FP113" s="191"/>
      <c r="FQ113" s="191"/>
      <c r="FR113" s="191"/>
      <c r="FS113" s="191"/>
      <c r="FT113" s="191"/>
      <c r="FU113" s="191"/>
      <c r="FV113" s="191"/>
      <c r="FW113" s="191"/>
      <c r="FX113" s="191"/>
      <c r="FY113" s="191"/>
      <c r="FZ113" s="191"/>
      <c r="GA113" s="191"/>
      <c r="GB113" s="191"/>
      <c r="GC113" s="191"/>
      <c r="GD113" s="191"/>
      <c r="GE113" s="191"/>
      <c r="GF113" s="191"/>
      <c r="GG113" s="191"/>
      <c r="GH113" s="191"/>
      <c r="GI113" s="191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 s="191"/>
      <c r="HV113" s="191"/>
      <c r="HW113" s="191"/>
      <c r="HX113" s="191"/>
      <c r="HY113" s="191"/>
      <c r="HZ113" s="191"/>
      <c r="IA113" s="191"/>
      <c r="IB113" s="191"/>
      <c r="IC113" s="191"/>
      <c r="ID113" s="191"/>
      <c r="IE113" s="191"/>
      <c r="IF113" s="191"/>
      <c r="IG113" s="191"/>
      <c r="IH113" s="191"/>
      <c r="II113" s="191"/>
      <c r="IJ113" s="191"/>
      <c r="IK113" s="191"/>
      <c r="IL113" s="191"/>
      <c r="IM113" s="191"/>
      <c r="IN113" s="191"/>
      <c r="IO113" s="191"/>
      <c r="IP113" s="191"/>
      <c r="IQ113" s="191"/>
      <c r="IR113" s="191"/>
      <c r="IS113" s="191"/>
      <c r="IT113" s="191"/>
    </row>
    <row r="114" ht="19.5" customHeight="1" spans="1:254" x14ac:dyDescent="0.25">
      <c r="A114" s="268" t="s">
        <v>1062</v>
      </c>
      <c r="B114" s="269">
        <v>244</v>
      </c>
      <c r="C114" s="236"/>
      <c r="D114" s="158">
        <v>30</v>
      </c>
      <c r="E114" s="163">
        <f>C114</f>
        <v>0</v>
      </c>
      <c r="F114" s="160">
        <f>F$7*AG114</f>
        <v>0</v>
      </c>
      <c r="G114" s="160">
        <f>G$7*AH114</f>
        <v>0</v>
      </c>
      <c r="H114" s="160">
        <f>H$7*AI114</f>
        <v>0</v>
      </c>
      <c r="I114" s="160">
        <f>I$7*AJ114</f>
        <v>0</v>
      </c>
      <c r="J114" s="160">
        <f>J$7*AK114</f>
        <v>0</v>
      </c>
      <c r="K114" s="161">
        <v>0</v>
      </c>
      <c r="L114" s="162">
        <v>0</v>
      </c>
      <c r="M114" s="160"/>
      <c r="N114" s="235"/>
      <c r="O114" s="259"/>
      <c r="P114" s="259"/>
      <c r="Q114" s="259"/>
      <c r="R114" s="160"/>
      <c r="S114" s="271">
        <v>1</v>
      </c>
      <c r="T114" s="163">
        <f>SUM(E114:R114)</f>
        <v>0</v>
      </c>
      <c r="U114" s="163">
        <f>IF(T114&lt;=0,0,IF(T114*1%&lt;=262680*8*1%,T114*1%,262680*8*1%))</f>
        <v>0</v>
      </c>
      <c r="V114" s="163">
        <f>IF(T114&lt;=0,0,IF(T114*1%&lt;=262680*8*1%,T114*1%,262680*8*1%))</f>
        <v>0</v>
      </c>
      <c r="W114" s="163">
        <f>T114-U114-V114</f>
        <v>0</v>
      </c>
      <c r="X114" s="163"/>
      <c r="Y114" s="260"/>
      <c r="Z114" s="163">
        <f>MAX(3000,0+MIN(MAX(0,W114-350000),50000)*5%+MIN(MAX(0,W114-400000),100000)*10%+MIN(MAX(0,W114-500000),100000)*15%+MAX(0,W114-600000)*20%-X114)</f>
        <v>3000</v>
      </c>
      <c r="AA114" s="261"/>
      <c r="AB114" s="163">
        <f>Y114+U114+V114+Z114+AA114</f>
        <v>3000</v>
      </c>
      <c r="AC114" s="167">
        <f>ROUND(FLOOR(T114-AB114,0.01),-2)</f>
        <v>-3000</v>
      </c>
      <c r="AD114" s="163" t="s">
        <v>200</v>
      </c>
      <c r="AE114" s="178"/>
      <c r="AF114" s="178"/>
      <c r="AG114" s="170">
        <v>0</v>
      </c>
      <c r="AH114" s="170">
        <v>0</v>
      </c>
      <c r="AI114" s="170">
        <v>0</v>
      </c>
      <c r="AJ114" s="170">
        <v>0</v>
      </c>
      <c r="AK114" s="170">
        <v>0</v>
      </c>
      <c r="AL114" s="239" t="s">
        <v>1063</v>
      </c>
      <c r="AM114" s="239" t="s">
        <v>1064</v>
      </c>
      <c r="AN114" s="171" t="s">
        <v>1065</v>
      </c>
      <c r="AO114" s="233" t="s">
        <v>1066</v>
      </c>
      <c r="AP114" s="234" t="s">
        <v>1067</v>
      </c>
      <c r="AQ114" s="270">
        <v>44986</v>
      </c>
      <c r="AR114" s="172" t="s">
        <v>1068</v>
      </c>
      <c r="AS114" s="177">
        <v>105</v>
      </c>
      <c r="AT114" s="110"/>
      <c r="AU114" s="110"/>
      <c r="AV114" s="110"/>
      <c r="AW114" s="110"/>
      <c r="AX114" s="110"/>
      <c r="AY114" s="110"/>
      <c r="AZ114" s="191"/>
      <c r="BA114" s="191"/>
      <c r="BB114" s="191"/>
      <c r="BC114" s="191"/>
      <c r="BD114" s="191"/>
      <c r="BE114" s="191"/>
      <c r="BF114" s="191"/>
      <c r="BG114" s="191"/>
      <c r="BH114" s="191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91"/>
      <c r="CK114" s="191"/>
      <c r="CL114" s="191"/>
      <c r="CM114" s="191"/>
      <c r="CN114" s="191"/>
      <c r="CO114" s="191"/>
      <c r="CP114" s="191"/>
      <c r="CQ114" s="191"/>
      <c r="CR114" s="191"/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91"/>
      <c r="DW114" s="191"/>
      <c r="DX114" s="191"/>
      <c r="DY114" s="191"/>
      <c r="DZ114" s="191"/>
      <c r="EA114" s="191"/>
      <c r="EB114" s="191"/>
      <c r="EC114" s="191"/>
      <c r="ED114" s="191"/>
      <c r="EE114" s="191"/>
      <c r="EF114" s="191"/>
      <c r="EG114" s="191"/>
      <c r="EH114" s="191"/>
      <c r="EI114" s="191"/>
      <c r="EJ114" s="191"/>
      <c r="EK114" s="191"/>
      <c r="EL114" s="191"/>
      <c r="EM114" s="191"/>
      <c r="EN114" s="191"/>
      <c r="EO114" s="191"/>
      <c r="EP114" s="191"/>
      <c r="EQ114" s="191"/>
      <c r="ER114" s="191"/>
      <c r="ES114" s="191"/>
      <c r="ET114" s="191"/>
      <c r="EU114" s="191"/>
      <c r="EV114" s="191"/>
      <c r="EW114" s="191"/>
      <c r="EX114" s="191"/>
      <c r="EY114" s="191"/>
      <c r="EZ114" s="191"/>
      <c r="FA114" s="191"/>
      <c r="FB114" s="191"/>
      <c r="FC114" s="191"/>
      <c r="FD114" s="191"/>
      <c r="FE114" s="191"/>
      <c r="FF114" s="191"/>
      <c r="FG114" s="191"/>
      <c r="FH114" s="191"/>
      <c r="FI114" s="191"/>
      <c r="FJ114" s="191"/>
      <c r="FK114" s="191"/>
      <c r="FL114" s="191"/>
      <c r="FM114" s="191"/>
      <c r="FN114" s="191"/>
      <c r="FO114" s="191"/>
      <c r="FP114" s="191"/>
      <c r="FQ114" s="191"/>
      <c r="FR114" s="191"/>
      <c r="FS114" s="191"/>
      <c r="FT114" s="191"/>
      <c r="FU114" s="191"/>
      <c r="FV114" s="191"/>
      <c r="FW114" s="191"/>
      <c r="FX114" s="191"/>
      <c r="FY114" s="191"/>
      <c r="FZ114" s="191"/>
      <c r="GA114" s="191"/>
      <c r="GB114" s="191"/>
      <c r="GC114" s="191"/>
      <c r="GD114" s="191"/>
      <c r="GE114" s="191"/>
      <c r="GF114" s="191"/>
      <c r="GG114" s="191"/>
      <c r="GH114" s="191"/>
      <c r="GI114" s="191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 s="191"/>
      <c r="HV114" s="191"/>
      <c r="HW114" s="191"/>
      <c r="HX114" s="191"/>
      <c r="HY114" s="191"/>
      <c r="HZ114" s="191"/>
      <c r="IA114" s="191"/>
      <c r="IB114" s="191"/>
      <c r="IC114" s="191"/>
      <c r="ID114" s="191"/>
      <c r="IE114" s="191"/>
      <c r="IF114" s="191"/>
      <c r="IG114" s="191"/>
      <c r="IH114" s="191"/>
      <c r="II114" s="191"/>
      <c r="IJ114" s="191"/>
      <c r="IK114" s="191"/>
      <c r="IL114" s="191"/>
      <c r="IM114" s="191"/>
      <c r="IN114" s="191"/>
      <c r="IO114" s="191"/>
      <c r="IP114" s="191"/>
      <c r="IQ114" s="191"/>
      <c r="IR114" s="191"/>
      <c r="IS114" s="191"/>
      <c r="IT114" s="191"/>
    </row>
    <row r="115" ht="19.5" customHeight="1" spans="1:254" x14ac:dyDescent="0.25">
      <c r="A115" s="268" t="s">
        <v>1069</v>
      </c>
      <c r="B115" s="269">
        <v>250</v>
      </c>
      <c r="C115" s="236"/>
      <c r="D115" s="158">
        <v>30</v>
      </c>
      <c r="E115" s="163">
        <f>C115</f>
        <v>0</v>
      </c>
      <c r="F115" s="160">
        <f>F$7*AG115</f>
        <v>0</v>
      </c>
      <c r="G115" s="160">
        <f>G$7*AH115</f>
        <v>0</v>
      </c>
      <c r="H115" s="160">
        <f>H$7*AI115</f>
        <v>0</v>
      </c>
      <c r="I115" s="160">
        <f>I$7*AJ115</f>
        <v>0</v>
      </c>
      <c r="J115" s="160">
        <f>J$7*AK115</f>
        <v>0</v>
      </c>
      <c r="K115" s="161">
        <v>0</v>
      </c>
      <c r="L115" s="162">
        <v>0</v>
      </c>
      <c r="M115" s="160"/>
      <c r="N115" s="163"/>
      <c r="O115" s="259"/>
      <c r="P115" s="259"/>
      <c r="Q115" s="259"/>
      <c r="R115" s="160"/>
      <c r="S115" s="115"/>
      <c r="T115" s="163">
        <f>SUM(E115:R115)</f>
        <v>0</v>
      </c>
      <c r="U115" s="163">
        <f>IF(T115&lt;=0,0,IF(T115*1%&lt;=262680*8*1%,T115*1%,262680*8*1%))</f>
        <v>0</v>
      </c>
      <c r="V115" s="163">
        <f>IF(T115&lt;=0,0,IF(T115*1%&lt;=262680*8*1%,T115*1%,262680*8*1%))</f>
        <v>0</v>
      </c>
      <c r="W115" s="163">
        <f>T115-U115-V115</f>
        <v>0</v>
      </c>
      <c r="X115" s="163"/>
      <c r="Y115" s="260"/>
      <c r="Z115" s="163">
        <f>MAX(3000,0+MIN(MAX(0,W115-350000),50000)*5%+MIN(MAX(0,W115-400000),100000)*10%+MIN(MAX(0,W115-500000),100000)*15%+MAX(0,W115-600000)*20%-X115)</f>
        <v>3000</v>
      </c>
      <c r="AA115" s="261"/>
      <c r="AB115" s="163">
        <f>Y115+U115+V115+Z115+AA115</f>
        <v>3000</v>
      </c>
      <c r="AC115" s="167">
        <f>ROUND(FLOOR(T115-AB115,0.01),-2)</f>
        <v>-3000</v>
      </c>
      <c r="AD115" s="163" t="s">
        <v>200</v>
      </c>
      <c r="AE115" s="178"/>
      <c r="AF115" s="178"/>
      <c r="AG115" s="170">
        <v>0</v>
      </c>
      <c r="AH115" s="170">
        <v>0</v>
      </c>
      <c r="AI115" s="170">
        <v>0</v>
      </c>
      <c r="AJ115" s="170">
        <v>0</v>
      </c>
      <c r="AK115" s="170">
        <v>0</v>
      </c>
      <c r="AL115" s="239" t="s">
        <v>685</v>
      </c>
      <c r="AM115" s="239" t="s">
        <v>1070</v>
      </c>
      <c r="AN115" s="171" t="s">
        <v>1071</v>
      </c>
      <c r="AO115" s="233" t="s">
        <v>1072</v>
      </c>
      <c r="AP115" s="234" t="s">
        <v>1073</v>
      </c>
      <c r="AQ115" s="270">
        <v>44986</v>
      </c>
      <c r="AR115" s="172" t="s">
        <v>1074</v>
      </c>
      <c r="AS115" s="177">
        <v>106</v>
      </c>
      <c r="AT115" s="110"/>
      <c r="AU115" s="110"/>
      <c r="AV115" s="110"/>
      <c r="AW115" s="110"/>
      <c r="AX115" s="110"/>
      <c r="AY115" s="110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91"/>
      <c r="CK115" s="191"/>
      <c r="CL115" s="191"/>
      <c r="CM115" s="191"/>
      <c r="CN115" s="191"/>
      <c r="CO115" s="191"/>
      <c r="CP115" s="191"/>
      <c r="CQ115" s="191"/>
      <c r="CR115" s="191"/>
      <c r="CS115" s="191"/>
      <c r="CT115" s="191"/>
      <c r="CU115" s="191"/>
      <c r="CV115" s="191"/>
      <c r="CW115" s="191"/>
      <c r="CX115" s="191"/>
      <c r="CY115" s="191"/>
      <c r="CZ115" s="191"/>
      <c r="DA115" s="191"/>
      <c r="DB115" s="191"/>
      <c r="DC115" s="191"/>
      <c r="DD115" s="191"/>
      <c r="DE115" s="191"/>
      <c r="DF115" s="191"/>
      <c r="DG115" s="191"/>
      <c r="DH115" s="191"/>
      <c r="DI115" s="191"/>
      <c r="DJ115" s="191"/>
      <c r="DK115" s="191"/>
      <c r="DL115" s="191"/>
      <c r="DM115" s="191"/>
      <c r="DN115" s="191"/>
      <c r="DO115" s="191"/>
      <c r="DP115" s="191"/>
      <c r="DQ115" s="191"/>
      <c r="DR115" s="191"/>
      <c r="DS115" s="191"/>
      <c r="DT115" s="191"/>
      <c r="DU115" s="191"/>
      <c r="DV115" s="191"/>
      <c r="DW115" s="191"/>
      <c r="DX115" s="191"/>
      <c r="DY115" s="191"/>
      <c r="DZ115" s="191"/>
      <c r="EA115" s="191"/>
      <c r="EB115" s="191"/>
      <c r="EC115" s="191"/>
      <c r="ED115" s="191"/>
      <c r="EE115" s="191"/>
      <c r="EF115" s="191"/>
      <c r="EG115" s="191"/>
      <c r="EH115" s="191"/>
      <c r="EI115" s="191"/>
      <c r="EJ115" s="191"/>
      <c r="EK115" s="191"/>
      <c r="EL115" s="191"/>
      <c r="EM115" s="191"/>
      <c r="EN115" s="191"/>
      <c r="EO115" s="191"/>
      <c r="EP115" s="191"/>
      <c r="EQ115" s="191"/>
      <c r="ER115" s="191"/>
      <c r="ES115" s="191"/>
      <c r="ET115" s="191"/>
      <c r="EU115" s="191"/>
      <c r="EV115" s="191"/>
      <c r="EW115" s="191"/>
      <c r="EX115" s="191"/>
      <c r="EY115" s="191"/>
      <c r="EZ115" s="191"/>
      <c r="FA115" s="191"/>
      <c r="FB115" s="191"/>
      <c r="FC115" s="191"/>
      <c r="FD115" s="191"/>
      <c r="FE115" s="191"/>
      <c r="FF115" s="191"/>
      <c r="FG115" s="191"/>
      <c r="FH115" s="191"/>
      <c r="FI115" s="191"/>
      <c r="FJ115" s="191"/>
      <c r="FK115" s="191"/>
      <c r="FL115" s="191"/>
      <c r="FM115" s="191"/>
      <c r="FN115" s="191"/>
      <c r="FO115" s="191"/>
      <c r="FP115" s="191"/>
      <c r="FQ115" s="191"/>
      <c r="FR115" s="191"/>
      <c r="FS115" s="191"/>
      <c r="FT115" s="191"/>
      <c r="FU115" s="191"/>
      <c r="FV115" s="191"/>
      <c r="FW115" s="191"/>
      <c r="FX115" s="191"/>
      <c r="FY115" s="191"/>
      <c r="FZ115" s="191"/>
      <c r="GA115" s="191"/>
      <c r="GB115" s="191"/>
      <c r="GC115" s="191"/>
      <c r="GD115" s="191"/>
      <c r="GE115" s="191"/>
      <c r="GF115" s="191"/>
      <c r="GG115" s="191"/>
      <c r="GH115" s="191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 s="191"/>
      <c r="HV115" s="191"/>
      <c r="HW115" s="191"/>
      <c r="HX115" s="191"/>
      <c r="HY115" s="191"/>
      <c r="HZ115" s="191"/>
      <c r="IA115" s="191"/>
      <c r="IB115" s="191"/>
      <c r="IC115" s="191"/>
      <c r="ID115" s="191"/>
      <c r="IE115" s="191"/>
      <c r="IF115" s="191"/>
      <c r="IG115" s="191"/>
      <c r="IH115" s="191"/>
      <c r="II115" s="191"/>
      <c r="IJ115" s="191"/>
      <c r="IK115" s="191"/>
      <c r="IL115" s="191"/>
      <c r="IM115" s="191"/>
      <c r="IN115" s="191"/>
      <c r="IO115" s="191"/>
      <c r="IP115" s="191"/>
      <c r="IQ115" s="191"/>
      <c r="IR115" s="191"/>
      <c r="IS115" s="191"/>
      <c r="IT115" s="191"/>
    </row>
    <row r="116" ht="19.5" customHeight="1" spans="1:254" x14ac:dyDescent="0.25">
      <c r="A116" s="268" t="s">
        <v>1075</v>
      </c>
      <c r="B116" s="269">
        <v>256</v>
      </c>
      <c r="C116" s="163"/>
      <c r="D116" s="158">
        <v>30</v>
      </c>
      <c r="E116" s="163">
        <f>C116</f>
        <v>0</v>
      </c>
      <c r="F116" s="160">
        <f>F$7*AG116</f>
        <v>0</v>
      </c>
      <c r="G116" s="160">
        <f>G$7*AH116</f>
        <v>0</v>
      </c>
      <c r="H116" s="160">
        <f>H$7*AI116</f>
        <v>0</v>
      </c>
      <c r="I116" s="160">
        <f>I$7*AJ116</f>
        <v>0</v>
      </c>
      <c r="J116" s="160">
        <f>J$7*AK116</f>
        <v>0</v>
      </c>
      <c r="K116" s="161">
        <v>0</v>
      </c>
      <c r="L116" s="162">
        <v>0</v>
      </c>
      <c r="M116" s="160"/>
      <c r="N116" s="160"/>
      <c r="O116" s="259"/>
      <c r="P116" s="259"/>
      <c r="Q116" s="259"/>
      <c r="R116" s="160"/>
      <c r="S116" s="271">
        <v>3</v>
      </c>
      <c r="T116" s="163">
        <f>SUM(E116:R116)</f>
        <v>0</v>
      </c>
      <c r="U116" s="163">
        <f>IF(T116&lt;=0,0,IF(T116*1%&lt;=262680*8*1%,T116*1%,262680*8*1%))</f>
        <v>0</v>
      </c>
      <c r="V116" s="163">
        <f>IF(T116&lt;=0,0,IF(T116*1%&lt;=262680*8*1%,T116*1%,262680*8*1%))</f>
        <v>0</v>
      </c>
      <c r="W116" s="163">
        <f>T116-U116-V116</f>
        <v>0</v>
      </c>
      <c r="X116" s="163"/>
      <c r="Y116" s="260"/>
      <c r="Z116" s="163">
        <f>MAX(3000,0+MIN(MAX(0,W116-350000),50000)*5%+MIN(MAX(0,W116-400000),100000)*10%+MIN(MAX(0,W116-500000),100000)*15%+MAX(0,W116-600000)*20%-X116)</f>
        <v>3000</v>
      </c>
      <c r="AA116" s="261"/>
      <c r="AB116" s="163">
        <f>Y116+U116+V116+Z116+AA116</f>
        <v>3000</v>
      </c>
      <c r="AC116" s="167">
        <f>ROUND(FLOOR(T116-AB116,0.01),-2)</f>
        <v>-3000</v>
      </c>
      <c r="AD116" s="163" t="s">
        <v>200</v>
      </c>
      <c r="AE116" s="178"/>
      <c r="AF116" s="178"/>
      <c r="AG116" s="170">
        <v>0</v>
      </c>
      <c r="AH116" s="170">
        <v>0</v>
      </c>
      <c r="AI116" s="170">
        <v>0</v>
      </c>
      <c r="AJ116" s="170">
        <v>0</v>
      </c>
      <c r="AK116" s="170">
        <v>0</v>
      </c>
      <c r="AL116" s="239" t="s">
        <v>1076</v>
      </c>
      <c r="AM116" s="239" t="s">
        <v>1077</v>
      </c>
      <c r="AN116" s="171" t="s">
        <v>1078</v>
      </c>
      <c r="AO116" s="233" t="s">
        <v>1079</v>
      </c>
      <c r="AP116" s="234" t="s">
        <v>1080</v>
      </c>
      <c r="AQ116" s="270">
        <v>44986</v>
      </c>
      <c r="AR116" s="172" t="s">
        <v>1081</v>
      </c>
      <c r="AS116" s="177">
        <v>107</v>
      </c>
      <c r="AT116" s="110"/>
      <c r="AU116" s="110"/>
      <c r="AV116" s="110"/>
      <c r="AW116" s="110"/>
      <c r="AX116" s="110"/>
      <c r="AY116" s="110"/>
      <c r="AZ116" s="191"/>
      <c r="BA116" s="191"/>
      <c r="BB116" s="191"/>
      <c r="BC116" s="191"/>
      <c r="BD116" s="191"/>
      <c r="BE116" s="191"/>
      <c r="BF116" s="191"/>
      <c r="BG116" s="191"/>
      <c r="BH116" s="191"/>
      <c r="BI116" s="191"/>
      <c r="BJ116" s="191"/>
      <c r="BK116" s="191"/>
      <c r="BL116" s="191"/>
      <c r="BM116" s="191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91"/>
      <c r="CK116" s="191"/>
      <c r="CL116" s="191"/>
      <c r="CM116" s="191"/>
      <c r="CN116" s="191"/>
      <c r="CO116" s="191"/>
      <c r="CP116" s="191"/>
      <c r="CQ116" s="191"/>
      <c r="CR116" s="191"/>
      <c r="CS116" s="191"/>
      <c r="CT116" s="191"/>
      <c r="CU116" s="191"/>
      <c r="CV116" s="191"/>
      <c r="CW116" s="191"/>
      <c r="CX116" s="191"/>
      <c r="CY116" s="191"/>
      <c r="CZ116" s="191"/>
      <c r="DA116" s="191"/>
      <c r="DB116" s="191"/>
      <c r="DC116" s="191"/>
      <c r="DD116" s="191"/>
      <c r="DE116" s="191"/>
      <c r="DF116" s="191"/>
      <c r="DG116" s="191"/>
      <c r="DH116" s="191"/>
      <c r="DI116" s="191"/>
      <c r="DJ116" s="191"/>
      <c r="DK116" s="191"/>
      <c r="DL116" s="191"/>
      <c r="DM116" s="191"/>
      <c r="DN116" s="191"/>
      <c r="DO116" s="191"/>
      <c r="DP116" s="191"/>
      <c r="DQ116" s="191"/>
      <c r="DR116" s="191"/>
      <c r="DS116" s="191"/>
      <c r="DT116" s="191"/>
      <c r="DU116" s="191"/>
      <c r="DV116" s="191"/>
      <c r="DW116" s="191"/>
      <c r="DX116" s="191"/>
      <c r="DY116" s="191"/>
      <c r="DZ116" s="191"/>
      <c r="EA116" s="191"/>
      <c r="EB116" s="191"/>
      <c r="EC116" s="191"/>
      <c r="ED116" s="191"/>
      <c r="EE116" s="191"/>
      <c r="EF116" s="191"/>
      <c r="EG116" s="191"/>
      <c r="EH116" s="191"/>
      <c r="EI116" s="191"/>
      <c r="EJ116" s="191"/>
      <c r="EK116" s="191"/>
      <c r="EL116" s="191"/>
      <c r="EM116" s="191"/>
      <c r="EN116" s="191"/>
      <c r="EO116" s="191"/>
      <c r="EP116" s="191"/>
      <c r="EQ116" s="191"/>
      <c r="ER116" s="191"/>
      <c r="ES116" s="191"/>
      <c r="ET116" s="191"/>
      <c r="EU116" s="191"/>
      <c r="EV116" s="191"/>
      <c r="EW116" s="191"/>
      <c r="EX116" s="191"/>
      <c r="EY116" s="191"/>
      <c r="EZ116" s="191"/>
      <c r="FA116" s="191"/>
      <c r="FB116" s="191"/>
      <c r="FC116" s="191"/>
      <c r="FD116" s="191"/>
      <c r="FE116" s="191"/>
      <c r="FF116" s="191"/>
      <c r="FG116" s="191"/>
      <c r="FH116" s="191"/>
      <c r="FI116" s="191"/>
      <c r="FJ116" s="191"/>
      <c r="FK116" s="191"/>
      <c r="FL116" s="191"/>
      <c r="FM116" s="191"/>
      <c r="FN116" s="191"/>
      <c r="FO116" s="191"/>
      <c r="FP116" s="191"/>
      <c r="FQ116" s="191"/>
      <c r="FR116" s="191"/>
      <c r="FS116" s="191"/>
      <c r="FT116" s="191"/>
      <c r="FU116" s="191"/>
      <c r="FV116" s="191"/>
      <c r="FW116" s="191"/>
      <c r="FX116" s="191"/>
      <c r="FY116" s="191"/>
      <c r="FZ116" s="191"/>
      <c r="GA116" s="191"/>
      <c r="GB116" s="191"/>
      <c r="GC116" s="191"/>
      <c r="GD116" s="191"/>
      <c r="GE116" s="191"/>
      <c r="GF116" s="191"/>
      <c r="GG116" s="191"/>
      <c r="GH116" s="191"/>
      <c r="GI116" s="191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 s="191"/>
      <c r="HV116" s="191"/>
      <c r="HW116" s="191"/>
      <c r="HX116" s="191"/>
      <c r="HY116" s="191"/>
      <c r="HZ116" s="191"/>
      <c r="IA116" s="191"/>
      <c r="IB116" s="191"/>
      <c r="IC116" s="191"/>
      <c r="ID116" s="191"/>
      <c r="IE116" s="191"/>
      <c r="IF116" s="191"/>
      <c r="IG116" s="191"/>
      <c r="IH116" s="191"/>
      <c r="II116" s="191"/>
      <c r="IJ116" s="191"/>
      <c r="IK116" s="191"/>
      <c r="IL116" s="191"/>
      <c r="IM116" s="191"/>
      <c r="IN116" s="191"/>
      <c r="IO116" s="191"/>
      <c r="IP116" s="191"/>
      <c r="IQ116" s="191"/>
      <c r="IR116" s="191"/>
      <c r="IS116" s="191"/>
      <c r="IT116" s="191"/>
    </row>
    <row r="117" ht="19.5" customHeight="1" spans="1:254" x14ac:dyDescent="0.25">
      <c r="A117" s="268" t="s">
        <v>1082</v>
      </c>
      <c r="B117" s="269">
        <v>258</v>
      </c>
      <c r="C117" s="236"/>
      <c r="D117" s="158">
        <v>30</v>
      </c>
      <c r="E117" s="163">
        <f>C117</f>
        <v>0</v>
      </c>
      <c r="F117" s="160">
        <f>F$7*AG117</f>
        <v>0</v>
      </c>
      <c r="G117" s="160">
        <f>G$7*AH117</f>
        <v>0</v>
      </c>
      <c r="H117" s="160">
        <f>H$7*AI117</f>
        <v>0</v>
      </c>
      <c r="I117" s="160">
        <f>I$7*AJ117</f>
        <v>0</v>
      </c>
      <c r="J117" s="160">
        <f>J$7*AK117</f>
        <v>0</v>
      </c>
      <c r="K117" s="161">
        <v>0</v>
      </c>
      <c r="L117" s="162">
        <v>0</v>
      </c>
      <c r="M117" s="160"/>
      <c r="N117" s="163"/>
      <c r="O117" s="259"/>
      <c r="P117" s="259"/>
      <c r="Q117" s="259"/>
      <c r="R117" s="160"/>
      <c r="S117" s="115"/>
      <c r="T117" s="163">
        <f>SUM(E117:R117)</f>
        <v>0</v>
      </c>
      <c r="U117" s="163">
        <f>IF(T117&lt;=0,0,IF(T117*1%&lt;=262680*8*1%,T117*1%,262680*8*1%))</f>
        <v>0</v>
      </c>
      <c r="V117" s="163">
        <f>IF(T117&lt;=0,0,IF(T117*1%&lt;=262680*8*1%,T117*1%,262680*8*1%))</f>
        <v>0</v>
      </c>
      <c r="W117" s="163">
        <f>T117-U117-V117</f>
        <v>0</v>
      </c>
      <c r="X117" s="163"/>
      <c r="Y117" s="260"/>
      <c r="Z117" s="163">
        <f>MAX(3000,0+MIN(MAX(0,W117-350000),50000)*5%+MIN(MAX(0,W117-400000),100000)*10%+MIN(MAX(0,W117-500000),100000)*15%+MAX(0,W117-600000)*20%-X117)</f>
        <v>3000</v>
      </c>
      <c r="AA117" s="261"/>
      <c r="AB117" s="163">
        <f>Y117+U117+V117+Z117+AA117</f>
        <v>3000</v>
      </c>
      <c r="AC117" s="167">
        <f>ROUND(FLOOR(T117-AB117,0.01),-2)</f>
        <v>-3000</v>
      </c>
      <c r="AD117" s="163" t="s">
        <v>200</v>
      </c>
      <c r="AE117" s="178"/>
      <c r="AF117" s="178"/>
      <c r="AG117" s="170">
        <v>0</v>
      </c>
      <c r="AH117" s="170">
        <v>0</v>
      </c>
      <c r="AI117" s="170">
        <v>0</v>
      </c>
      <c r="AJ117" s="170">
        <v>0</v>
      </c>
      <c r="AK117" s="170">
        <v>0</v>
      </c>
      <c r="AL117" s="239" t="s">
        <v>1083</v>
      </c>
      <c r="AM117" s="239" t="s">
        <v>1084</v>
      </c>
      <c r="AN117" s="171" t="s">
        <v>1085</v>
      </c>
      <c r="AO117" s="233" t="s">
        <v>1086</v>
      </c>
      <c r="AP117" s="234" t="s">
        <v>1087</v>
      </c>
      <c r="AQ117" s="270">
        <v>44986</v>
      </c>
      <c r="AR117" s="172" t="s">
        <v>1088</v>
      </c>
      <c r="AS117" s="177">
        <v>108</v>
      </c>
      <c r="AT117" s="110"/>
      <c r="AU117" s="110"/>
      <c r="AV117" s="110"/>
      <c r="AW117" s="110"/>
      <c r="AX117" s="110"/>
      <c r="AY117" s="110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91"/>
      <c r="CK117" s="191"/>
      <c r="CL117" s="191"/>
      <c r="CM117" s="191"/>
      <c r="CN117" s="191"/>
      <c r="CO117" s="191"/>
      <c r="CP117" s="191"/>
      <c r="CQ117" s="191"/>
      <c r="CR117" s="191"/>
      <c r="CS117" s="191"/>
      <c r="CT117" s="191"/>
      <c r="CU117" s="191"/>
      <c r="CV117" s="191"/>
      <c r="CW117" s="191"/>
      <c r="CX117" s="191"/>
      <c r="CY117" s="191"/>
      <c r="CZ117" s="191"/>
      <c r="DA117" s="191"/>
      <c r="DB117" s="191"/>
      <c r="DC117" s="191"/>
      <c r="DD117" s="191"/>
      <c r="DE117" s="191"/>
      <c r="DF117" s="191"/>
      <c r="DG117" s="191"/>
      <c r="DH117" s="191"/>
      <c r="DI117" s="191"/>
      <c r="DJ117" s="191"/>
      <c r="DK117" s="191"/>
      <c r="DL117" s="191"/>
      <c r="DM117" s="191"/>
      <c r="DN117" s="191"/>
      <c r="DO117" s="191"/>
      <c r="DP117" s="191"/>
      <c r="DQ117" s="191"/>
      <c r="DR117" s="191"/>
      <c r="DS117" s="191"/>
      <c r="DT117" s="191"/>
      <c r="DU117" s="191"/>
      <c r="DV117" s="191"/>
      <c r="DW117" s="191"/>
      <c r="DX117" s="191"/>
      <c r="DY117" s="191"/>
      <c r="DZ117" s="191"/>
      <c r="EA117" s="191"/>
      <c r="EB117" s="191"/>
      <c r="EC117" s="191"/>
      <c r="ED117" s="191"/>
      <c r="EE117" s="191"/>
      <c r="EF117" s="191"/>
      <c r="EG117" s="191"/>
      <c r="EH117" s="191"/>
      <c r="EI117" s="191"/>
      <c r="EJ117" s="191"/>
      <c r="EK117" s="191"/>
      <c r="EL117" s="191"/>
      <c r="EM117" s="191"/>
      <c r="EN117" s="191"/>
      <c r="EO117" s="191"/>
      <c r="EP117" s="191"/>
      <c r="EQ117" s="191"/>
      <c r="ER117" s="191"/>
      <c r="ES117" s="191"/>
      <c r="ET117" s="191"/>
      <c r="EU117" s="191"/>
      <c r="EV117" s="191"/>
      <c r="EW117" s="191"/>
      <c r="EX117" s="191"/>
      <c r="EY117" s="191"/>
      <c r="EZ117" s="191"/>
      <c r="FA117" s="191"/>
      <c r="FB117" s="191"/>
      <c r="FC117" s="191"/>
      <c r="FD117" s="191"/>
      <c r="FE117" s="191"/>
      <c r="FF117" s="191"/>
      <c r="FG117" s="191"/>
      <c r="FH117" s="191"/>
      <c r="FI117" s="191"/>
      <c r="FJ117" s="191"/>
      <c r="FK117" s="191"/>
      <c r="FL117" s="191"/>
      <c r="FM117" s="191"/>
      <c r="FN117" s="191"/>
      <c r="FO117" s="191"/>
      <c r="FP117" s="191"/>
      <c r="FQ117" s="191"/>
      <c r="FR117" s="191"/>
      <c r="FS117" s="191"/>
      <c r="FT117" s="191"/>
      <c r="FU117" s="191"/>
      <c r="FV117" s="191"/>
      <c r="FW117" s="191"/>
      <c r="FX117" s="191"/>
      <c r="FY117" s="191"/>
      <c r="FZ117" s="191"/>
      <c r="GA117" s="191"/>
      <c r="GB117" s="191"/>
      <c r="GC117" s="191"/>
      <c r="GD117" s="191"/>
      <c r="GE117" s="191"/>
      <c r="GF117" s="191"/>
      <c r="GG117" s="191"/>
      <c r="GH117" s="191"/>
      <c r="GI117" s="191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 s="191"/>
      <c r="HV117" s="191"/>
      <c r="HW117" s="191"/>
      <c r="HX117" s="191"/>
      <c r="HY117" s="191"/>
      <c r="HZ117" s="191"/>
      <c r="IA117" s="191"/>
      <c r="IB117" s="191"/>
      <c r="IC117" s="191"/>
      <c r="ID117" s="191"/>
      <c r="IE117" s="191"/>
      <c r="IF117" s="191"/>
      <c r="IG117" s="191"/>
      <c r="IH117" s="191"/>
      <c r="II117" s="191"/>
      <c r="IJ117" s="191"/>
      <c r="IK117" s="191"/>
      <c r="IL117" s="191"/>
      <c r="IM117" s="191"/>
      <c r="IN117" s="191"/>
      <c r="IO117" s="191"/>
      <c r="IP117" s="191"/>
      <c r="IQ117" s="191"/>
      <c r="IR117" s="191"/>
      <c r="IS117" s="191"/>
      <c r="IT117" s="190"/>
    </row>
    <row r="118" ht="19.5" customHeight="1" spans="1:254" x14ac:dyDescent="0.25">
      <c r="A118" s="268" t="s">
        <v>1089</v>
      </c>
      <c r="B118" s="269">
        <v>259</v>
      </c>
      <c r="C118" s="236"/>
      <c r="D118" s="158">
        <v>30</v>
      </c>
      <c r="E118" s="163">
        <f>C118</f>
        <v>0</v>
      </c>
      <c r="F118" s="160">
        <f>F$7*AG118</f>
        <v>0</v>
      </c>
      <c r="G118" s="160">
        <f>G$7*AH118</f>
        <v>0</v>
      </c>
      <c r="H118" s="160">
        <f>H$7*AI118</f>
        <v>0</v>
      </c>
      <c r="I118" s="160">
        <f>I$7*AJ118</f>
        <v>0</v>
      </c>
      <c r="J118" s="160">
        <f>J$7*AK118</f>
        <v>0</v>
      </c>
      <c r="K118" s="161">
        <v>0</v>
      </c>
      <c r="L118" s="162">
        <v>0</v>
      </c>
      <c r="M118" s="160"/>
      <c r="N118" s="235"/>
      <c r="O118" s="259"/>
      <c r="P118" s="259"/>
      <c r="Q118" s="259"/>
      <c r="R118" s="160"/>
      <c r="S118" s="115"/>
      <c r="T118" s="163">
        <f>SUM(E118:R118)</f>
        <v>0</v>
      </c>
      <c r="U118" s="163">
        <f>IF(T118&lt;=0,0,IF(T118*1%&lt;=262680*8*1%,T118*1%,262680*8*1%))</f>
        <v>0</v>
      </c>
      <c r="V118" s="163">
        <f>IF(T118&lt;=0,0,IF(T118*1%&lt;=262680*8*1%,T118*1%,262680*8*1%))</f>
        <v>0</v>
      </c>
      <c r="W118" s="163">
        <f>T118-U118-V118</f>
        <v>0</v>
      </c>
      <c r="X118" s="163"/>
      <c r="Y118" s="260"/>
      <c r="Z118" s="163">
        <f>MAX(3000,0+MIN(MAX(0,W118-350000),50000)*5%+MIN(MAX(0,W118-400000),100000)*10%+MIN(MAX(0,W118-500000),100000)*15%+MAX(0,W118-600000)*20%-X118)</f>
        <v>3000</v>
      </c>
      <c r="AA118" s="261"/>
      <c r="AB118" s="163">
        <f>Y118+U118+V118+Z118+AA118</f>
        <v>3000</v>
      </c>
      <c r="AC118" s="167">
        <f>ROUND(FLOOR(T118-AB118,0.01),-2)</f>
        <v>-3000</v>
      </c>
      <c r="AD118" s="163" t="s">
        <v>200</v>
      </c>
      <c r="AE118" s="178"/>
      <c r="AF118" s="178"/>
      <c r="AG118" s="170">
        <v>0</v>
      </c>
      <c r="AH118" s="170">
        <v>0</v>
      </c>
      <c r="AI118" s="170">
        <v>0</v>
      </c>
      <c r="AJ118" s="170">
        <v>0</v>
      </c>
      <c r="AK118" s="170">
        <v>0</v>
      </c>
      <c r="AL118" s="239" t="s">
        <v>1090</v>
      </c>
      <c r="AM118" s="239" t="s">
        <v>1091</v>
      </c>
      <c r="AN118" s="171" t="s">
        <v>1092</v>
      </c>
      <c r="AO118" s="233" t="s">
        <v>1093</v>
      </c>
      <c r="AP118" s="234" t="s">
        <v>1094</v>
      </c>
      <c r="AQ118" s="270">
        <v>44986</v>
      </c>
      <c r="AR118" s="172" t="s">
        <v>1095</v>
      </c>
      <c r="AS118" s="177">
        <v>109</v>
      </c>
      <c r="AT118" s="110"/>
      <c r="AU118" s="110"/>
      <c r="AV118" s="110"/>
      <c r="AW118" s="110"/>
      <c r="AX118" s="110"/>
      <c r="AY118" s="110"/>
      <c r="AZ118" s="191"/>
      <c r="BA118" s="191"/>
      <c r="BB118" s="191"/>
      <c r="BC118" s="191"/>
      <c r="BD118" s="191"/>
      <c r="BE118" s="191"/>
      <c r="BF118" s="191"/>
      <c r="BG118" s="191"/>
      <c r="BH118" s="191"/>
      <c r="BI118" s="191"/>
      <c r="BJ118" s="191"/>
      <c r="BK118" s="191"/>
      <c r="BL118" s="191"/>
      <c r="BM118" s="191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91"/>
      <c r="CK118" s="191"/>
      <c r="CL118" s="191"/>
      <c r="CM118" s="191"/>
      <c r="CN118" s="191"/>
      <c r="CO118" s="191"/>
      <c r="CP118" s="191"/>
      <c r="CQ118" s="191"/>
      <c r="CR118" s="191"/>
      <c r="CS118" s="191"/>
      <c r="CT118" s="191"/>
      <c r="CU118" s="191"/>
      <c r="CV118" s="191"/>
      <c r="CW118" s="191"/>
      <c r="CX118" s="191"/>
      <c r="CY118" s="191"/>
      <c r="CZ118" s="191"/>
      <c r="DA118" s="191"/>
      <c r="DB118" s="191"/>
      <c r="DC118" s="191"/>
      <c r="DD118" s="191"/>
      <c r="DE118" s="191"/>
      <c r="DF118" s="191"/>
      <c r="DG118" s="191"/>
      <c r="DH118" s="191"/>
      <c r="DI118" s="191"/>
      <c r="DJ118" s="191"/>
      <c r="DK118" s="191"/>
      <c r="DL118" s="191"/>
      <c r="DM118" s="191"/>
      <c r="DN118" s="191"/>
      <c r="DO118" s="191"/>
      <c r="DP118" s="191"/>
      <c r="DQ118" s="191"/>
      <c r="DR118" s="191"/>
      <c r="DS118" s="191"/>
      <c r="DT118" s="191"/>
      <c r="DU118" s="191"/>
      <c r="DV118" s="191"/>
      <c r="DW118" s="191"/>
      <c r="DX118" s="191"/>
      <c r="DY118" s="191"/>
      <c r="DZ118" s="191"/>
      <c r="EA118" s="191"/>
      <c r="EB118" s="191"/>
      <c r="EC118" s="191"/>
      <c r="ED118" s="191"/>
      <c r="EE118" s="191"/>
      <c r="EF118" s="191"/>
      <c r="EG118" s="191"/>
      <c r="EH118" s="191"/>
      <c r="EI118" s="191"/>
      <c r="EJ118" s="191"/>
      <c r="EK118" s="191"/>
      <c r="EL118" s="191"/>
      <c r="EM118" s="191"/>
      <c r="EN118" s="191"/>
      <c r="EO118" s="191"/>
      <c r="EP118" s="191"/>
      <c r="EQ118" s="191"/>
      <c r="ER118" s="191"/>
      <c r="ES118" s="191"/>
      <c r="ET118" s="191"/>
      <c r="EU118" s="191"/>
      <c r="EV118" s="191"/>
      <c r="EW118" s="191"/>
      <c r="EX118" s="191"/>
      <c r="EY118" s="191"/>
      <c r="EZ118" s="191"/>
      <c r="FA118" s="191"/>
      <c r="FB118" s="191"/>
      <c r="FC118" s="191"/>
      <c r="FD118" s="191"/>
      <c r="FE118" s="191"/>
      <c r="FF118" s="191"/>
      <c r="FG118" s="191"/>
      <c r="FH118" s="191"/>
      <c r="FI118" s="191"/>
      <c r="FJ118" s="191"/>
      <c r="FK118" s="191"/>
      <c r="FL118" s="191"/>
      <c r="FM118" s="191"/>
      <c r="FN118" s="191"/>
      <c r="FO118" s="191"/>
      <c r="FP118" s="191"/>
      <c r="FQ118" s="191"/>
      <c r="FR118" s="191"/>
      <c r="FS118" s="191"/>
      <c r="FT118" s="191"/>
      <c r="FU118" s="191"/>
      <c r="FV118" s="191"/>
      <c r="FW118" s="191"/>
      <c r="FX118" s="191"/>
      <c r="FY118" s="191"/>
      <c r="FZ118" s="191"/>
      <c r="GA118" s="191"/>
      <c r="GB118" s="191"/>
      <c r="GC118" s="191"/>
      <c r="GD118" s="191"/>
      <c r="GE118" s="191"/>
      <c r="GF118" s="191"/>
      <c r="GG118" s="191"/>
      <c r="GH118" s="191"/>
      <c r="GI118" s="191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 s="191"/>
      <c r="HV118" s="191"/>
      <c r="HW118" s="191"/>
      <c r="HX118" s="191"/>
      <c r="HY118" s="191"/>
      <c r="HZ118" s="191"/>
      <c r="IA118" s="191"/>
      <c r="IB118" s="191"/>
      <c r="IC118" s="191"/>
      <c r="ID118" s="191"/>
      <c r="IE118" s="191"/>
      <c r="IF118" s="191"/>
      <c r="IG118" s="191"/>
      <c r="IH118" s="191"/>
      <c r="II118" s="191"/>
      <c r="IJ118" s="191"/>
      <c r="IK118" s="191"/>
      <c r="IL118" s="191"/>
      <c r="IM118" s="191"/>
      <c r="IN118" s="191"/>
      <c r="IO118" s="191"/>
      <c r="IP118" s="191"/>
      <c r="IQ118" s="191"/>
      <c r="IR118" s="191"/>
      <c r="IS118" s="191"/>
      <c r="IT118" s="190"/>
    </row>
    <row r="119" ht="19.5" customHeight="1" spans="1:254" x14ac:dyDescent="0.25">
      <c r="A119" s="268" t="s">
        <v>1096</v>
      </c>
      <c r="B119" s="269">
        <v>260</v>
      </c>
      <c r="C119" s="236"/>
      <c r="D119" s="158">
        <v>30</v>
      </c>
      <c r="E119" s="163">
        <f>C119</f>
        <v>0</v>
      </c>
      <c r="F119" s="160">
        <f>F$7*AG119</f>
        <v>0</v>
      </c>
      <c r="G119" s="160">
        <f>G$7*AH119</f>
        <v>0</v>
      </c>
      <c r="H119" s="160">
        <f>H$7*AI119</f>
        <v>0</v>
      </c>
      <c r="I119" s="160">
        <f>I$7*AJ119</f>
        <v>0</v>
      </c>
      <c r="J119" s="160">
        <f>J$7*AK119</f>
        <v>0</v>
      </c>
      <c r="K119" s="161">
        <v>0</v>
      </c>
      <c r="L119" s="162">
        <v>0</v>
      </c>
      <c r="M119" s="160"/>
      <c r="N119" s="235"/>
      <c r="O119" s="259"/>
      <c r="P119" s="259"/>
      <c r="Q119" s="259"/>
      <c r="R119" s="259"/>
      <c r="S119" s="115"/>
      <c r="T119" s="163">
        <f>SUM(E119:R119)</f>
        <v>0</v>
      </c>
      <c r="U119" s="163">
        <f>IF(T119&lt;=0,0,IF(T119*1%&lt;=262680*8*1%,T119*1%,262680*8*1%))</f>
        <v>0</v>
      </c>
      <c r="V119" s="163">
        <f>IF(T119&lt;=0,0,IF(T119*1%&lt;=262680*8*1%,T119*1%,262680*8*1%))</f>
        <v>0</v>
      </c>
      <c r="W119" s="163">
        <f>T119-U119-V119</f>
        <v>0</v>
      </c>
      <c r="X119" s="163"/>
      <c r="Y119" s="260"/>
      <c r="Z119" s="163">
        <f>MAX(3000,0+MIN(MAX(0,W119-350000),50000)*5%+MIN(MAX(0,W119-400000),100000)*10%+MIN(MAX(0,W119-500000),100000)*15%+MAX(0,W119-600000)*20%-X119)</f>
        <v>3000</v>
      </c>
      <c r="AA119" s="261"/>
      <c r="AB119" s="163">
        <f>Y119+U119+V119+Z119+AA119</f>
        <v>3000</v>
      </c>
      <c r="AC119" s="167">
        <f>ROUND(FLOOR(T119-AB119,0.01),-2)</f>
        <v>-3000</v>
      </c>
      <c r="AD119" s="163" t="s">
        <v>200</v>
      </c>
      <c r="AE119" s="178"/>
      <c r="AF119" s="178"/>
      <c r="AG119" s="170">
        <v>0</v>
      </c>
      <c r="AH119" s="170">
        <v>0</v>
      </c>
      <c r="AI119" s="170">
        <v>0</v>
      </c>
      <c r="AJ119" s="170">
        <v>0</v>
      </c>
      <c r="AK119" s="170">
        <v>0</v>
      </c>
      <c r="AL119" s="239" t="s">
        <v>1097</v>
      </c>
      <c r="AM119" s="239" t="s">
        <v>1098</v>
      </c>
      <c r="AN119" s="171" t="s">
        <v>1099</v>
      </c>
      <c r="AO119" s="233" t="s">
        <v>1100</v>
      </c>
      <c r="AP119" s="234" t="s">
        <v>1101</v>
      </c>
      <c r="AQ119" s="270">
        <v>44986</v>
      </c>
      <c r="AR119" s="172" t="s">
        <v>1102</v>
      </c>
      <c r="AS119" s="177">
        <v>110</v>
      </c>
      <c r="AT119" s="110"/>
      <c r="AU119" s="110"/>
      <c r="AV119" s="110"/>
      <c r="AW119" s="110"/>
      <c r="AX119" s="110"/>
      <c r="AY119" s="110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91"/>
      <c r="CK119" s="191"/>
      <c r="CL119" s="191"/>
      <c r="CM119" s="191"/>
      <c r="CN119" s="191"/>
      <c r="CO119" s="191"/>
      <c r="CP119" s="191"/>
      <c r="CQ119" s="191"/>
      <c r="CR119" s="191"/>
      <c r="CS119" s="191"/>
      <c r="CT119" s="191"/>
      <c r="CU119" s="191"/>
      <c r="CV119" s="191"/>
      <c r="CW119" s="191"/>
      <c r="CX119" s="191"/>
      <c r="CY119" s="191"/>
      <c r="CZ119" s="191"/>
      <c r="DA119" s="191"/>
      <c r="DB119" s="191"/>
      <c r="DC119" s="191"/>
      <c r="DD119" s="191"/>
      <c r="DE119" s="191"/>
      <c r="DF119" s="191"/>
      <c r="DG119" s="191"/>
      <c r="DH119" s="191"/>
      <c r="DI119" s="191"/>
      <c r="DJ119" s="191"/>
      <c r="DK119" s="191"/>
      <c r="DL119" s="191"/>
      <c r="DM119" s="191"/>
      <c r="DN119" s="191"/>
      <c r="DO119" s="191"/>
      <c r="DP119" s="191"/>
      <c r="DQ119" s="191"/>
      <c r="DR119" s="191"/>
      <c r="DS119" s="191"/>
      <c r="DT119" s="191"/>
      <c r="DU119" s="191"/>
      <c r="DV119" s="191"/>
      <c r="DW119" s="191"/>
      <c r="DX119" s="191"/>
      <c r="DY119" s="191"/>
      <c r="DZ119" s="191"/>
      <c r="EA119" s="191"/>
      <c r="EB119" s="191"/>
      <c r="EC119" s="191"/>
      <c r="ED119" s="191"/>
      <c r="EE119" s="191"/>
      <c r="EF119" s="191"/>
      <c r="EG119" s="191"/>
      <c r="EH119" s="191"/>
      <c r="EI119" s="191"/>
      <c r="EJ119" s="191"/>
      <c r="EK119" s="191"/>
      <c r="EL119" s="191"/>
      <c r="EM119" s="191"/>
      <c r="EN119" s="191"/>
      <c r="EO119" s="191"/>
      <c r="EP119" s="191"/>
      <c r="EQ119" s="191"/>
      <c r="ER119" s="191"/>
      <c r="ES119" s="191"/>
      <c r="ET119" s="191"/>
      <c r="EU119" s="191"/>
      <c r="EV119" s="191"/>
      <c r="EW119" s="191"/>
      <c r="EX119" s="191"/>
      <c r="EY119" s="191"/>
      <c r="EZ119" s="191"/>
      <c r="FA119" s="191"/>
      <c r="FB119" s="191"/>
      <c r="FC119" s="191"/>
      <c r="FD119" s="191"/>
      <c r="FE119" s="191"/>
      <c r="FF119" s="191"/>
      <c r="FG119" s="191"/>
      <c r="FH119" s="191"/>
      <c r="FI119" s="191"/>
      <c r="FJ119" s="191"/>
      <c r="FK119" s="191"/>
      <c r="FL119" s="191"/>
      <c r="FM119" s="191"/>
      <c r="FN119" s="191"/>
      <c r="FO119" s="191"/>
      <c r="FP119" s="191"/>
      <c r="FQ119" s="191"/>
      <c r="FR119" s="191"/>
      <c r="FS119" s="191"/>
      <c r="FT119" s="191"/>
      <c r="FU119" s="191"/>
      <c r="FV119" s="191"/>
      <c r="FW119" s="191"/>
      <c r="FX119" s="191"/>
      <c r="FY119" s="191"/>
      <c r="FZ119" s="191"/>
      <c r="GA119" s="191"/>
      <c r="GB119" s="191"/>
      <c r="GC119" s="191"/>
      <c r="GD119" s="191"/>
      <c r="GE119" s="191"/>
      <c r="GF119" s="191"/>
      <c r="GG119" s="191"/>
      <c r="GH119" s="191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 s="191"/>
      <c r="HV119" s="191"/>
      <c r="HW119" s="191"/>
      <c r="HX119" s="191"/>
      <c r="HY119" s="191"/>
      <c r="HZ119" s="191"/>
      <c r="IA119" s="191"/>
      <c r="IB119" s="191"/>
      <c r="IC119" s="191"/>
      <c r="ID119" s="191"/>
      <c r="IE119" s="191"/>
      <c r="IF119" s="191"/>
      <c r="IG119" s="191"/>
      <c r="IH119" s="191"/>
      <c r="II119" s="191"/>
      <c r="IJ119" s="191"/>
      <c r="IK119" s="191"/>
      <c r="IL119" s="191"/>
      <c r="IM119" s="191"/>
      <c r="IN119" s="191"/>
      <c r="IO119" s="191"/>
      <c r="IP119" s="191"/>
      <c r="IQ119" s="191"/>
      <c r="IR119" s="191"/>
      <c r="IS119" s="191"/>
      <c r="IT119" s="190"/>
    </row>
    <row r="120" ht="19.5" customHeight="1" spans="1:254" x14ac:dyDescent="0.25">
      <c r="A120" s="268" t="s">
        <v>1103</v>
      </c>
      <c r="B120" s="269">
        <v>266</v>
      </c>
      <c r="C120" s="236"/>
      <c r="D120" s="158">
        <v>30</v>
      </c>
      <c r="E120" s="163">
        <f>C120</f>
        <v>0</v>
      </c>
      <c r="F120" s="160">
        <f>F$7*AG120</f>
        <v>0</v>
      </c>
      <c r="G120" s="160">
        <f>G$7*AH120</f>
        <v>0</v>
      </c>
      <c r="H120" s="160">
        <f>H$7*AI120</f>
        <v>0</v>
      </c>
      <c r="I120" s="160">
        <f>I$7*AJ120</f>
        <v>0</v>
      </c>
      <c r="J120" s="160">
        <f>J$7*AK120</f>
        <v>0</v>
      </c>
      <c r="K120" s="161">
        <v>0</v>
      </c>
      <c r="L120" s="162">
        <v>0</v>
      </c>
      <c r="M120" s="160"/>
      <c r="N120" s="262"/>
      <c r="O120" s="259"/>
      <c r="P120" s="259"/>
      <c r="Q120" s="259"/>
      <c r="R120" s="259"/>
      <c r="S120" s="115"/>
      <c r="T120" s="163">
        <f>SUM(E120:R120)</f>
        <v>0</v>
      </c>
      <c r="U120" s="163">
        <f>IF(T120&lt;=0,0,IF(T120*1%&lt;=262680*8*1%,T120*1%,262680*8*1%))</f>
        <v>0</v>
      </c>
      <c r="V120" s="163">
        <f>IF(T120&lt;=0,0,IF(T120*1%&lt;=262680*8*1%,T120*1%,262680*8*1%))</f>
        <v>0</v>
      </c>
      <c r="W120" s="163">
        <f>T120-U120-V120</f>
        <v>0</v>
      </c>
      <c r="X120" s="163"/>
      <c r="Y120" s="260"/>
      <c r="Z120" s="163">
        <f>MAX(3000,0+MIN(MAX(0,W120-350000),50000)*5%+MIN(MAX(0,W120-400000),100000)*10%+MIN(MAX(0,W120-500000),100000)*15%+MAX(0,W120-600000)*20%-X120)</f>
        <v>3000</v>
      </c>
      <c r="AA120" s="261"/>
      <c r="AB120" s="163">
        <f>Y120+U120+V120+Z120+AA120</f>
        <v>3000</v>
      </c>
      <c r="AC120" s="167">
        <f>ROUND(FLOOR(T120-AB120,0.01),-2)</f>
        <v>-3000</v>
      </c>
      <c r="AD120" s="272" t="s">
        <v>200</v>
      </c>
      <c r="AE120" s="178"/>
      <c r="AF120" s="178"/>
      <c r="AG120" s="170">
        <v>0</v>
      </c>
      <c r="AH120" s="170">
        <v>0</v>
      </c>
      <c r="AI120" s="170">
        <v>0</v>
      </c>
      <c r="AJ120" s="170">
        <v>0</v>
      </c>
      <c r="AK120" s="170">
        <v>0</v>
      </c>
      <c r="AL120" s="239" t="s">
        <v>1104</v>
      </c>
      <c r="AM120" s="239" t="s">
        <v>1105</v>
      </c>
      <c r="AN120" s="171" t="s">
        <v>1106</v>
      </c>
      <c r="AO120" s="233" t="s">
        <v>1107</v>
      </c>
      <c r="AP120" s="234" t="s">
        <v>1108</v>
      </c>
      <c r="AQ120" s="270">
        <v>44986</v>
      </c>
      <c r="AR120" s="172" t="s">
        <v>1109</v>
      </c>
      <c r="AS120" s="177">
        <v>111</v>
      </c>
      <c r="AT120" s="110"/>
      <c r="AU120" s="110"/>
      <c r="AV120" s="110"/>
      <c r="AW120" s="110"/>
      <c r="AX120" s="110"/>
      <c r="AY120" s="110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91"/>
      <c r="CK120" s="191"/>
      <c r="CL120" s="191"/>
      <c r="CM120" s="191"/>
      <c r="CN120" s="191"/>
      <c r="CO120" s="191"/>
      <c r="CP120" s="191"/>
      <c r="CQ120" s="191"/>
      <c r="CR120" s="191"/>
      <c r="CS120" s="191"/>
      <c r="CT120" s="191"/>
      <c r="CU120" s="191"/>
      <c r="CV120" s="191"/>
      <c r="CW120" s="191"/>
      <c r="CX120" s="191"/>
      <c r="CY120" s="191"/>
      <c r="CZ120" s="191"/>
      <c r="DA120" s="191"/>
      <c r="DB120" s="191"/>
      <c r="DC120" s="191"/>
      <c r="DD120" s="191"/>
      <c r="DE120" s="191"/>
      <c r="DF120" s="191"/>
      <c r="DG120" s="191"/>
      <c r="DH120" s="191"/>
      <c r="DI120" s="191"/>
      <c r="DJ120" s="191"/>
      <c r="DK120" s="191"/>
      <c r="DL120" s="191"/>
      <c r="DM120" s="191"/>
      <c r="DN120" s="191"/>
      <c r="DO120" s="191"/>
      <c r="DP120" s="191"/>
      <c r="DQ120" s="191"/>
      <c r="DR120" s="191"/>
      <c r="DS120" s="191"/>
      <c r="DT120" s="191"/>
      <c r="DU120" s="191"/>
      <c r="DV120" s="191"/>
      <c r="DW120" s="191"/>
      <c r="DX120" s="191"/>
      <c r="DY120" s="191"/>
      <c r="DZ120" s="191"/>
      <c r="EA120" s="191"/>
      <c r="EB120" s="191"/>
      <c r="EC120" s="191"/>
      <c r="ED120" s="191"/>
      <c r="EE120" s="191"/>
      <c r="EF120" s="191"/>
      <c r="EG120" s="191"/>
      <c r="EH120" s="191"/>
      <c r="EI120" s="191"/>
      <c r="EJ120" s="191"/>
      <c r="EK120" s="191"/>
      <c r="EL120" s="191"/>
      <c r="EM120" s="191"/>
      <c r="EN120" s="191"/>
      <c r="EO120" s="191"/>
      <c r="EP120" s="191"/>
      <c r="EQ120" s="191"/>
      <c r="ER120" s="191"/>
      <c r="ES120" s="191"/>
      <c r="ET120" s="191"/>
      <c r="EU120" s="191"/>
      <c r="EV120" s="191"/>
      <c r="EW120" s="191"/>
      <c r="EX120" s="191"/>
      <c r="EY120" s="191"/>
      <c r="EZ120" s="191"/>
      <c r="FA120" s="191"/>
      <c r="FB120" s="191"/>
      <c r="FC120" s="191"/>
      <c r="FD120" s="191"/>
      <c r="FE120" s="191"/>
      <c r="FF120" s="191"/>
      <c r="FG120" s="191"/>
      <c r="FH120" s="191"/>
      <c r="FI120" s="191"/>
      <c r="FJ120" s="191"/>
      <c r="FK120" s="191"/>
      <c r="FL120" s="191"/>
      <c r="FM120" s="191"/>
      <c r="FN120" s="191"/>
      <c r="FO120" s="191"/>
      <c r="FP120" s="191"/>
      <c r="FQ120" s="191"/>
      <c r="FR120" s="191"/>
      <c r="FS120" s="191"/>
      <c r="FT120" s="191"/>
      <c r="FU120" s="191"/>
      <c r="FV120" s="191"/>
      <c r="FW120" s="191"/>
      <c r="FX120" s="191"/>
      <c r="FY120" s="191"/>
      <c r="FZ120" s="191"/>
      <c r="GA120" s="191"/>
      <c r="GB120" s="191"/>
      <c r="GC120" s="191"/>
      <c r="GD120" s="191"/>
      <c r="GE120" s="191"/>
      <c r="GF120" s="191"/>
      <c r="GG120" s="191"/>
      <c r="GH120" s="191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 s="191"/>
      <c r="HV120" s="191"/>
      <c r="HW120" s="191"/>
      <c r="HX120" s="191"/>
      <c r="HY120" s="191"/>
      <c r="HZ120" s="191"/>
      <c r="IA120" s="191"/>
      <c r="IB120" s="191"/>
      <c r="IC120" s="191"/>
      <c r="ID120" s="191"/>
      <c r="IE120" s="191"/>
      <c r="IF120" s="191"/>
      <c r="IG120" s="191"/>
      <c r="IH120" s="191"/>
      <c r="II120" s="191"/>
      <c r="IJ120" s="191"/>
      <c r="IK120" s="191"/>
      <c r="IL120" s="191"/>
      <c r="IM120" s="191"/>
      <c r="IN120" s="191"/>
      <c r="IO120" s="191"/>
      <c r="IP120" s="191"/>
      <c r="IQ120" s="191"/>
      <c r="IR120" s="191"/>
      <c r="IS120" s="191"/>
      <c r="IT120" s="191"/>
    </row>
    <row r="121" ht="19.5" customHeight="1" spans="1:254" x14ac:dyDescent="0.25">
      <c r="A121" s="268" t="s">
        <v>1110</v>
      </c>
      <c r="B121" s="269">
        <v>273</v>
      </c>
      <c r="C121" s="236"/>
      <c r="D121" s="158">
        <v>30</v>
      </c>
      <c r="E121" s="163">
        <f>C121</f>
        <v>0</v>
      </c>
      <c r="F121" s="160">
        <f>F$7*AG121</f>
        <v>0</v>
      </c>
      <c r="G121" s="160">
        <f>G$7*AH121</f>
        <v>0</v>
      </c>
      <c r="H121" s="160">
        <f>H$7*AI121</f>
        <v>0</v>
      </c>
      <c r="I121" s="160">
        <f>I$7*AJ121</f>
        <v>0</v>
      </c>
      <c r="J121" s="160">
        <f>J$7*AK121</f>
        <v>0</v>
      </c>
      <c r="K121" s="161">
        <v>0</v>
      </c>
      <c r="L121" s="162">
        <v>0</v>
      </c>
      <c r="M121" s="160"/>
      <c r="N121" s="163"/>
      <c r="O121" s="259"/>
      <c r="P121" s="259"/>
      <c r="Q121" s="259"/>
      <c r="R121" s="259"/>
      <c r="S121" s="115"/>
      <c r="T121" s="163">
        <f>SUM(E121:R121)</f>
        <v>0</v>
      </c>
      <c r="U121" s="163">
        <f>IF(T121&lt;=0,0,IF(T121*1%&lt;=262680*8*1%,T121*1%,262680*8*1%))</f>
        <v>0</v>
      </c>
      <c r="V121" s="163">
        <f>IF(T121&lt;=0,0,IF(T121*1%&lt;=262680*8*1%,T121*1%,262680*8*1%))</f>
        <v>0</v>
      </c>
      <c r="W121" s="163">
        <f>T121-U121-V121</f>
        <v>0</v>
      </c>
      <c r="X121" s="163"/>
      <c r="Y121" s="260"/>
      <c r="Z121" s="163">
        <f>MAX(3000,0+MIN(MAX(0,W121-350000),50000)*5%+MIN(MAX(0,W121-400000),100000)*10%+MIN(MAX(0,W121-500000),100000)*15%+MAX(0,W121-600000)*20%-X121)</f>
        <v>3000</v>
      </c>
      <c r="AA121" s="261"/>
      <c r="AB121" s="163">
        <f>Y121+U121+V121+Z121+AA121</f>
        <v>3000</v>
      </c>
      <c r="AC121" s="167">
        <f>ROUND(FLOOR(T121-AB121,0.01),-2)</f>
        <v>-3000</v>
      </c>
      <c r="AD121" s="163" t="s">
        <v>200</v>
      </c>
      <c r="AE121" s="178"/>
      <c r="AF121" s="178"/>
      <c r="AG121" s="170">
        <v>0</v>
      </c>
      <c r="AH121" s="170">
        <v>0</v>
      </c>
      <c r="AI121" s="170">
        <v>0</v>
      </c>
      <c r="AJ121" s="170">
        <v>0</v>
      </c>
      <c r="AK121" s="170">
        <v>0</v>
      </c>
      <c r="AL121" s="239" t="s">
        <v>1111</v>
      </c>
      <c r="AM121" s="239" t="s">
        <v>1112</v>
      </c>
      <c r="AN121" s="171" t="s">
        <v>1113</v>
      </c>
      <c r="AO121" s="233" t="s">
        <v>1114</v>
      </c>
      <c r="AP121" s="234" t="s">
        <v>1115</v>
      </c>
      <c r="AQ121" s="266">
        <v>44994</v>
      </c>
      <c r="AR121" s="172" t="s">
        <v>1116</v>
      </c>
      <c r="AS121" s="177">
        <v>112</v>
      </c>
      <c r="AT121" s="110"/>
      <c r="AU121" s="110"/>
      <c r="AV121" s="110"/>
      <c r="AW121" s="110"/>
      <c r="AX121" s="110"/>
      <c r="AY121" s="110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91"/>
      <c r="CK121" s="191"/>
      <c r="CL121" s="191"/>
      <c r="CM121" s="191"/>
      <c r="CN121" s="191"/>
      <c r="CO121" s="191"/>
      <c r="CP121" s="191"/>
      <c r="CQ121" s="191"/>
      <c r="CR121" s="191"/>
      <c r="CS121" s="191"/>
      <c r="CT121" s="191"/>
      <c r="CU121" s="191"/>
      <c r="CV121" s="191"/>
      <c r="CW121" s="191"/>
      <c r="CX121" s="191"/>
      <c r="CY121" s="191"/>
      <c r="CZ121" s="191"/>
      <c r="DA121" s="191"/>
      <c r="DB121" s="191"/>
      <c r="DC121" s="191"/>
      <c r="DD121" s="191"/>
      <c r="DE121" s="191"/>
      <c r="DF121" s="191"/>
      <c r="DG121" s="191"/>
      <c r="DH121" s="191"/>
      <c r="DI121" s="191"/>
      <c r="DJ121" s="191"/>
      <c r="DK121" s="191"/>
      <c r="DL121" s="191"/>
      <c r="DM121" s="191"/>
      <c r="DN121" s="191"/>
      <c r="DO121" s="191"/>
      <c r="DP121" s="191"/>
      <c r="DQ121" s="191"/>
      <c r="DR121" s="191"/>
      <c r="DS121" s="191"/>
      <c r="DT121" s="191"/>
      <c r="DU121" s="191"/>
      <c r="DV121" s="191"/>
      <c r="DW121" s="191"/>
      <c r="DX121" s="191"/>
      <c r="DY121" s="191"/>
      <c r="DZ121" s="191"/>
      <c r="EA121" s="191"/>
      <c r="EB121" s="191"/>
      <c r="EC121" s="191"/>
      <c r="ED121" s="191"/>
      <c r="EE121" s="191"/>
      <c r="EF121" s="191"/>
      <c r="EG121" s="191"/>
      <c r="EH121" s="191"/>
      <c r="EI121" s="191"/>
      <c r="EJ121" s="191"/>
      <c r="EK121" s="191"/>
      <c r="EL121" s="191"/>
      <c r="EM121" s="191"/>
      <c r="EN121" s="191"/>
      <c r="EO121" s="191"/>
      <c r="EP121" s="191"/>
      <c r="EQ121" s="191"/>
      <c r="ER121" s="191"/>
      <c r="ES121" s="191"/>
      <c r="ET121" s="191"/>
      <c r="EU121" s="191"/>
      <c r="EV121" s="191"/>
      <c r="EW121" s="191"/>
      <c r="EX121" s="191"/>
      <c r="EY121" s="191"/>
      <c r="EZ121" s="191"/>
      <c r="FA121" s="191"/>
      <c r="FB121" s="191"/>
      <c r="FC121" s="191"/>
      <c r="FD121" s="191"/>
      <c r="FE121" s="191"/>
      <c r="FF121" s="191"/>
      <c r="FG121" s="191"/>
      <c r="FH121" s="191"/>
      <c r="FI121" s="191"/>
      <c r="FJ121" s="191"/>
      <c r="FK121" s="191"/>
      <c r="FL121" s="191"/>
      <c r="FM121" s="191"/>
      <c r="FN121" s="191"/>
      <c r="FO121" s="191"/>
      <c r="FP121" s="191"/>
      <c r="FQ121" s="191"/>
      <c r="FR121" s="191"/>
      <c r="FS121" s="191"/>
      <c r="FT121" s="191"/>
      <c r="FU121" s="191"/>
      <c r="FV121" s="191"/>
      <c r="FW121" s="191"/>
      <c r="FX121" s="191"/>
      <c r="FY121" s="191"/>
      <c r="FZ121" s="191"/>
      <c r="GA121" s="191"/>
      <c r="GB121" s="191"/>
      <c r="GC121" s="191"/>
      <c r="GD121" s="191"/>
      <c r="GE121" s="191"/>
      <c r="GF121" s="191"/>
      <c r="GG121" s="191"/>
      <c r="GH121" s="191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 s="191"/>
      <c r="HV121" s="191"/>
      <c r="HW121" s="191"/>
      <c r="HX121" s="191"/>
      <c r="HY121" s="191"/>
      <c r="HZ121" s="191"/>
      <c r="IA121" s="191"/>
      <c r="IB121" s="191"/>
      <c r="IC121" s="191"/>
      <c r="ID121" s="191"/>
      <c r="IE121" s="191"/>
      <c r="IF121" s="191"/>
      <c r="IG121" s="191"/>
      <c r="IH121" s="191"/>
      <c r="II121" s="191"/>
      <c r="IJ121" s="191"/>
      <c r="IK121" s="191"/>
      <c r="IL121" s="191"/>
      <c r="IM121" s="191"/>
      <c r="IN121" s="191"/>
      <c r="IO121" s="191"/>
      <c r="IP121" s="191"/>
      <c r="IQ121" s="191"/>
      <c r="IR121" s="191"/>
      <c r="IS121" s="191"/>
      <c r="IT121" s="191"/>
    </row>
    <row r="122" ht="19.5" customHeight="1" spans="1:254" x14ac:dyDescent="0.25">
      <c r="A122" s="268" t="s">
        <v>1117</v>
      </c>
      <c r="B122" s="269">
        <v>274</v>
      </c>
      <c r="C122" s="236"/>
      <c r="D122" s="158">
        <v>30</v>
      </c>
      <c r="E122" s="163">
        <f>C122</f>
        <v>0</v>
      </c>
      <c r="F122" s="160">
        <f>F$7*AG122</f>
        <v>0</v>
      </c>
      <c r="G122" s="160">
        <f>G$7*AH122</f>
        <v>0</v>
      </c>
      <c r="H122" s="160">
        <f>H$7*AI122</f>
        <v>0</v>
      </c>
      <c r="I122" s="160">
        <f>I$7*AJ122</f>
        <v>0</v>
      </c>
      <c r="J122" s="160">
        <f>J$7*AK122</f>
        <v>0</v>
      </c>
      <c r="K122" s="161">
        <v>0</v>
      </c>
      <c r="L122" s="162">
        <v>0</v>
      </c>
      <c r="M122" s="160"/>
      <c r="N122" s="163"/>
      <c r="O122" s="259"/>
      <c r="P122" s="259"/>
      <c r="Q122" s="259"/>
      <c r="R122" s="259"/>
      <c r="S122" s="115"/>
      <c r="T122" s="163">
        <f>SUM(E122:R122)</f>
        <v>0</v>
      </c>
      <c r="U122" s="163">
        <f>IF(T122&lt;=0,0,IF(T122*1%&lt;=262680*8*1%,T122*1%,262680*8*1%))</f>
        <v>0</v>
      </c>
      <c r="V122" s="163">
        <f>IF(T122&lt;=0,0,IF(T122*1%&lt;=262680*8*1%,T122*1%,262680*8*1%))</f>
        <v>0</v>
      </c>
      <c r="W122" s="163">
        <f>T122-U122-V122</f>
        <v>0</v>
      </c>
      <c r="X122" s="163"/>
      <c r="Y122" s="260"/>
      <c r="Z122" s="163">
        <f>MAX(3000,0+MIN(MAX(0,W122-350000),50000)*5%+MIN(MAX(0,W122-400000),100000)*10%+MIN(MAX(0,W122-500000),100000)*15%+MAX(0,W122-600000)*20%-X122)</f>
        <v>3000</v>
      </c>
      <c r="AA122" s="261"/>
      <c r="AB122" s="163">
        <f>Y122+U122+V122+Z122+AA122</f>
        <v>3000</v>
      </c>
      <c r="AC122" s="167">
        <f>ROUND(FLOOR(T122-AB122,0.01),-2)</f>
        <v>-3000</v>
      </c>
      <c r="AD122" s="163" t="s">
        <v>200</v>
      </c>
      <c r="AE122" s="178"/>
      <c r="AF122" s="178"/>
      <c r="AG122" s="170">
        <v>0</v>
      </c>
      <c r="AH122" s="170">
        <v>0</v>
      </c>
      <c r="AI122" s="170">
        <v>0</v>
      </c>
      <c r="AJ122" s="170">
        <v>0</v>
      </c>
      <c r="AK122" s="170">
        <v>0</v>
      </c>
      <c r="AL122" s="239" t="s">
        <v>1118</v>
      </c>
      <c r="AM122" s="239" t="s">
        <v>1119</v>
      </c>
      <c r="AN122" s="171" t="s">
        <v>1120</v>
      </c>
      <c r="AO122" s="233" t="s">
        <v>1121</v>
      </c>
      <c r="AP122" s="234" t="s">
        <v>1122</v>
      </c>
      <c r="AQ122" s="266">
        <v>44995</v>
      </c>
      <c r="AR122" s="172" t="s">
        <v>1123</v>
      </c>
      <c r="AS122" s="177">
        <v>113</v>
      </c>
      <c r="AT122" s="110"/>
      <c r="AU122" s="110"/>
      <c r="AV122" s="110"/>
      <c r="AW122" s="110"/>
      <c r="AX122" s="110"/>
      <c r="AY122" s="110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91"/>
      <c r="CK122" s="191"/>
      <c r="CL122" s="191"/>
      <c r="CM122" s="191"/>
      <c r="CN122" s="191"/>
      <c r="CO122" s="191"/>
      <c r="CP122" s="191"/>
      <c r="CQ122" s="191"/>
      <c r="CR122" s="191"/>
      <c r="CS122" s="191"/>
      <c r="CT122" s="191"/>
      <c r="CU122" s="191"/>
      <c r="CV122" s="191"/>
      <c r="CW122" s="191"/>
      <c r="CX122" s="191"/>
      <c r="CY122" s="191"/>
      <c r="CZ122" s="191"/>
      <c r="DA122" s="191"/>
      <c r="DB122" s="191"/>
      <c r="DC122" s="191"/>
      <c r="DD122" s="191"/>
      <c r="DE122" s="191"/>
      <c r="DF122" s="191"/>
      <c r="DG122" s="191"/>
      <c r="DH122" s="191"/>
      <c r="DI122" s="191"/>
      <c r="DJ122" s="191"/>
      <c r="DK122" s="191"/>
      <c r="DL122" s="191"/>
      <c r="DM122" s="191"/>
      <c r="DN122" s="191"/>
      <c r="DO122" s="191"/>
      <c r="DP122" s="191"/>
      <c r="DQ122" s="191"/>
      <c r="DR122" s="191"/>
      <c r="DS122" s="191"/>
      <c r="DT122" s="191"/>
      <c r="DU122" s="191"/>
      <c r="DV122" s="191"/>
      <c r="DW122" s="191"/>
      <c r="DX122" s="191"/>
      <c r="DY122" s="191"/>
      <c r="DZ122" s="191"/>
      <c r="EA122" s="191"/>
      <c r="EB122" s="191"/>
      <c r="EC122" s="191"/>
      <c r="ED122" s="191"/>
      <c r="EE122" s="191"/>
      <c r="EF122" s="191"/>
      <c r="EG122" s="191"/>
      <c r="EH122" s="191"/>
      <c r="EI122" s="191"/>
      <c r="EJ122" s="191"/>
      <c r="EK122" s="191"/>
      <c r="EL122" s="191"/>
      <c r="EM122" s="191"/>
      <c r="EN122" s="191"/>
      <c r="EO122" s="191"/>
      <c r="EP122" s="191"/>
      <c r="EQ122" s="191"/>
      <c r="ER122" s="191"/>
      <c r="ES122" s="191"/>
      <c r="ET122" s="191"/>
      <c r="EU122" s="191"/>
      <c r="EV122" s="191"/>
      <c r="EW122" s="191"/>
      <c r="EX122" s="191"/>
      <c r="EY122" s="191"/>
      <c r="EZ122" s="191"/>
      <c r="FA122" s="191"/>
      <c r="FB122" s="191"/>
      <c r="FC122" s="191"/>
      <c r="FD122" s="191"/>
      <c r="FE122" s="191"/>
      <c r="FF122" s="191"/>
      <c r="FG122" s="191"/>
      <c r="FH122" s="191"/>
      <c r="FI122" s="191"/>
      <c r="FJ122" s="191"/>
      <c r="FK122" s="191"/>
      <c r="FL122" s="191"/>
      <c r="FM122" s="191"/>
      <c r="FN122" s="191"/>
      <c r="FO122" s="191"/>
      <c r="FP122" s="191"/>
      <c r="FQ122" s="191"/>
      <c r="FR122" s="191"/>
      <c r="FS122" s="191"/>
      <c r="FT122" s="191"/>
      <c r="FU122" s="191"/>
      <c r="FV122" s="191"/>
      <c r="FW122" s="191"/>
      <c r="FX122" s="191"/>
      <c r="FY122" s="191"/>
      <c r="FZ122" s="191"/>
      <c r="GA122" s="191"/>
      <c r="GB122" s="191"/>
      <c r="GC122" s="191"/>
      <c r="GD122" s="191"/>
      <c r="GE122" s="191"/>
      <c r="GF122" s="191"/>
      <c r="GG122" s="191"/>
      <c r="GH122" s="191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 s="191"/>
      <c r="HV122" s="191"/>
      <c r="HW122" s="191"/>
      <c r="HX122" s="191"/>
      <c r="HY122" s="191"/>
      <c r="HZ122" s="191"/>
      <c r="IA122" s="191"/>
      <c r="IB122" s="191"/>
      <c r="IC122" s="191"/>
      <c r="ID122" s="191"/>
      <c r="IE122" s="191"/>
      <c r="IF122" s="191"/>
      <c r="IG122" s="191"/>
      <c r="IH122" s="191"/>
      <c r="II122" s="191"/>
      <c r="IJ122" s="191"/>
      <c r="IK122" s="191"/>
      <c r="IL122" s="191"/>
      <c r="IM122" s="191"/>
      <c r="IN122" s="191"/>
      <c r="IO122" s="191"/>
      <c r="IP122" s="191"/>
      <c r="IQ122" s="191"/>
      <c r="IR122" s="191"/>
      <c r="IS122" s="191"/>
      <c r="IT122" s="191"/>
    </row>
    <row r="123" ht="19.5" customHeight="1" spans="1:254" x14ac:dyDescent="0.25">
      <c r="A123" s="273" t="s">
        <v>1124</v>
      </c>
      <c r="B123" s="274">
        <v>275</v>
      </c>
      <c r="C123" s="164"/>
      <c r="D123" s="158">
        <v>30</v>
      </c>
      <c r="E123" s="163">
        <f>C123</f>
        <v>0</v>
      </c>
      <c r="F123" s="160">
        <f>F$7*AG123</f>
        <v>0</v>
      </c>
      <c r="G123" s="160">
        <f>G$7*AH123</f>
        <v>0</v>
      </c>
      <c r="H123" s="160">
        <f>H$7*AI123</f>
        <v>0</v>
      </c>
      <c r="I123" s="160">
        <f>I$7*AJ123</f>
        <v>0</v>
      </c>
      <c r="J123" s="160">
        <f>J$7*AK123</f>
        <v>0</v>
      </c>
      <c r="K123" s="161">
        <v>0</v>
      </c>
      <c r="L123" s="162">
        <v>0</v>
      </c>
      <c r="M123" s="160"/>
      <c r="N123" s="160"/>
      <c r="O123" s="259"/>
      <c r="P123" s="259"/>
      <c r="Q123" s="259"/>
      <c r="R123" s="263"/>
      <c r="S123" s="115"/>
      <c r="T123" s="163">
        <f>SUM(E123:R123)</f>
        <v>0</v>
      </c>
      <c r="U123" s="163">
        <f>IF(T123&lt;=0,0,IF(T123*1%&lt;=262680*8*1%,T123*1%,262680*8*1%))</f>
        <v>0</v>
      </c>
      <c r="V123" s="163">
        <f>IF(T123&lt;=0,0,IF(T123*1%&lt;=262680*8*1%,T123*1%,262680*8*1%))</f>
        <v>0</v>
      </c>
      <c r="W123" s="163">
        <f>T123-U123-V123</f>
        <v>0</v>
      </c>
      <c r="X123" s="163"/>
      <c r="Y123" s="260"/>
      <c r="Z123" s="163">
        <f>MAX(3000,0+MIN(MAX(0,W123-350000),50000)*5%+MIN(MAX(0,W123-400000),100000)*10%+MIN(MAX(0,W123-500000),100000)*15%+MAX(0,W123-600000)*20%-X123)</f>
        <v>3000</v>
      </c>
      <c r="AA123" s="261"/>
      <c r="AB123" s="163">
        <f>Y123+U123+V123+Z123+AA123</f>
        <v>3000</v>
      </c>
      <c r="AC123" s="167">
        <f>ROUND(FLOOR(T123-AB123,0.01),-2)</f>
        <v>-3000</v>
      </c>
      <c r="AD123" s="275" t="s">
        <v>200</v>
      </c>
      <c r="AE123" s="178"/>
      <c r="AF123" s="178"/>
      <c r="AG123" s="170">
        <v>0</v>
      </c>
      <c r="AH123" s="170">
        <v>0</v>
      </c>
      <c r="AI123" s="170">
        <v>0</v>
      </c>
      <c r="AJ123" s="170">
        <v>0</v>
      </c>
      <c r="AK123" s="170">
        <v>0</v>
      </c>
      <c r="AL123" s="239" t="s">
        <v>1125</v>
      </c>
      <c r="AM123" s="239" t="s">
        <v>1126</v>
      </c>
      <c r="AN123" s="171" t="s">
        <v>1127</v>
      </c>
      <c r="AO123" s="233" t="s">
        <v>1128</v>
      </c>
      <c r="AP123" s="234" t="s">
        <v>1129</v>
      </c>
      <c r="AQ123" s="276">
        <v>45079</v>
      </c>
      <c r="AR123" s="172" t="s">
        <v>1130</v>
      </c>
      <c r="AS123" s="177">
        <v>114</v>
      </c>
      <c r="AT123" s="110"/>
      <c r="AU123" s="110"/>
      <c r="AV123" s="110"/>
      <c r="AW123" s="110"/>
      <c r="AX123" s="110"/>
      <c r="AY123" s="110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1"/>
      <c r="BZ123" s="191"/>
      <c r="CA123" s="191"/>
      <c r="CB123" s="191"/>
      <c r="CC123" s="191"/>
      <c r="CD123" s="191"/>
      <c r="CE123" s="191"/>
      <c r="CF123" s="191"/>
      <c r="CG123" s="191"/>
      <c r="CH123" s="191"/>
      <c r="CI123" s="191"/>
      <c r="CJ123" s="191"/>
      <c r="CK123" s="191"/>
      <c r="CL123" s="191"/>
      <c r="CM123" s="191"/>
      <c r="CN123" s="191"/>
      <c r="CO123" s="191"/>
      <c r="CP123" s="191"/>
      <c r="CQ123" s="191"/>
      <c r="CR123" s="191"/>
      <c r="CS123" s="191"/>
      <c r="CT123" s="191"/>
      <c r="CU123" s="191"/>
      <c r="CV123" s="191"/>
      <c r="CW123" s="191"/>
      <c r="CX123" s="191"/>
      <c r="CY123" s="191"/>
      <c r="CZ123" s="191"/>
      <c r="DA123" s="191"/>
      <c r="DB123" s="191"/>
      <c r="DC123" s="191"/>
      <c r="DD123" s="191"/>
      <c r="DE123" s="191"/>
      <c r="DF123" s="191"/>
      <c r="DG123" s="191"/>
      <c r="DH123" s="191"/>
      <c r="DI123" s="191"/>
      <c r="DJ123" s="191"/>
      <c r="DK123" s="191"/>
      <c r="DL123" s="191"/>
      <c r="DM123" s="191"/>
      <c r="DN123" s="191"/>
      <c r="DO123" s="191"/>
      <c r="DP123" s="191"/>
      <c r="DQ123" s="191"/>
      <c r="DR123" s="191"/>
      <c r="DS123" s="191"/>
      <c r="DT123" s="191"/>
      <c r="DU123" s="191"/>
      <c r="DV123" s="191"/>
      <c r="DW123" s="191"/>
      <c r="DX123" s="191"/>
      <c r="DY123" s="191"/>
      <c r="DZ123" s="191"/>
      <c r="EA123" s="191"/>
      <c r="EB123" s="191"/>
      <c r="EC123" s="191"/>
      <c r="ED123" s="191"/>
      <c r="EE123" s="191"/>
      <c r="EF123" s="191"/>
      <c r="EG123" s="191"/>
      <c r="EH123" s="191"/>
      <c r="EI123" s="191"/>
      <c r="EJ123" s="191"/>
      <c r="EK123" s="191"/>
      <c r="EL123" s="191"/>
      <c r="EM123" s="191"/>
      <c r="EN123" s="191"/>
      <c r="EO123" s="191"/>
      <c r="EP123" s="191"/>
      <c r="EQ123" s="191"/>
      <c r="ER123" s="191"/>
      <c r="ES123" s="191"/>
      <c r="ET123" s="191"/>
      <c r="EU123" s="191"/>
      <c r="EV123" s="191"/>
      <c r="EW123" s="191"/>
      <c r="EX123" s="191"/>
      <c r="EY123" s="191"/>
      <c r="EZ123" s="191"/>
      <c r="FA123" s="191"/>
      <c r="FB123" s="191"/>
      <c r="FC123" s="191"/>
      <c r="FD123" s="191"/>
      <c r="FE123" s="191"/>
      <c r="FF123" s="191"/>
      <c r="FG123" s="191"/>
      <c r="FH123" s="191"/>
      <c r="FI123" s="191"/>
      <c r="FJ123" s="191"/>
      <c r="FK123" s="191"/>
      <c r="FL123" s="191"/>
      <c r="FM123" s="191"/>
      <c r="FN123" s="191"/>
      <c r="FO123" s="191"/>
      <c r="FP123" s="191"/>
      <c r="FQ123" s="191"/>
      <c r="FR123" s="191"/>
      <c r="FS123" s="191"/>
      <c r="FT123" s="191"/>
      <c r="FU123" s="191"/>
      <c r="FV123" s="191"/>
      <c r="FW123" s="191"/>
      <c r="FX123" s="191"/>
      <c r="FY123" s="191"/>
      <c r="FZ123" s="191"/>
      <c r="GA123" s="191"/>
      <c r="GB123" s="191"/>
      <c r="GC123" s="191"/>
      <c r="GD123" s="191"/>
      <c r="GE123" s="191"/>
      <c r="GF123" s="191"/>
      <c r="GG123" s="191"/>
      <c r="GH123" s="191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 s="191"/>
      <c r="HV123" s="191"/>
      <c r="HW123" s="191"/>
      <c r="HX123" s="191"/>
      <c r="HY123" s="191"/>
      <c r="HZ123" s="191"/>
      <c r="IA123" s="191"/>
      <c r="IB123" s="191"/>
      <c r="IC123" s="191"/>
      <c r="ID123" s="191"/>
      <c r="IE123" s="191"/>
      <c r="IF123" s="191"/>
      <c r="IG123" s="191"/>
      <c r="IH123" s="191"/>
      <c r="II123" s="191"/>
      <c r="IJ123" s="191"/>
      <c r="IK123" s="191"/>
      <c r="IL123" s="191"/>
      <c r="IM123" s="191"/>
      <c r="IN123" s="191"/>
      <c r="IO123" s="191"/>
      <c r="IP123" s="191"/>
      <c r="IQ123" s="191"/>
      <c r="IR123" s="191"/>
      <c r="IS123" s="191"/>
      <c r="IT123" s="190"/>
    </row>
    <row r="124" ht="19.5" customHeight="1" spans="1:254" x14ac:dyDescent="0.25">
      <c r="A124" s="273" t="s">
        <v>1131</v>
      </c>
      <c r="B124" s="274">
        <v>276</v>
      </c>
      <c r="C124" s="164"/>
      <c r="D124" s="158">
        <v>30</v>
      </c>
      <c r="E124" s="163">
        <v>0</v>
      </c>
      <c r="F124" s="160">
        <f>F$7*AG124</f>
        <v>0</v>
      </c>
      <c r="G124" s="160">
        <f>G$7*AH124</f>
        <v>0</v>
      </c>
      <c r="H124" s="160">
        <f>H$7*AI124</f>
        <v>0</v>
      </c>
      <c r="I124" s="160">
        <f>I$7*AJ124</f>
        <v>0</v>
      </c>
      <c r="J124" s="160">
        <f>J$7*AK124</f>
        <v>0</v>
      </c>
      <c r="K124" s="161">
        <v>0</v>
      </c>
      <c r="L124" s="162">
        <v>0</v>
      </c>
      <c r="M124" s="160"/>
      <c r="N124" s="262"/>
      <c r="O124" s="259"/>
      <c r="P124" s="259"/>
      <c r="Q124" s="259"/>
      <c r="R124" s="263"/>
      <c r="S124" s="115"/>
      <c r="T124" s="163">
        <f>SUM(E124:R124)</f>
        <v>0</v>
      </c>
      <c r="U124" s="163">
        <f>IF(T124&lt;=0,0,IF(T124*1%&lt;=262680*8*1%,T124*1%,262680*8*1%))</f>
        <v>0</v>
      </c>
      <c r="V124" s="163">
        <f>IF(T124&lt;=0,0,IF(T124*1%&lt;=262680*8*1%,T124*1%,262680*8*1%))</f>
        <v>0</v>
      </c>
      <c r="W124" s="163">
        <f>T124-U124-V124</f>
        <v>0</v>
      </c>
      <c r="X124" s="163"/>
      <c r="Y124" s="260"/>
      <c r="Z124" s="163">
        <f>MAX(3000,0+MIN(MAX(0,W124-350000),50000)*5%+MIN(MAX(0,W124-400000),100000)*10%+MIN(MAX(0,W124-500000),100000)*15%+MAX(0,W124-600000)*20%-X124)</f>
        <v>3000</v>
      </c>
      <c r="AA124" s="261"/>
      <c r="AB124" s="163">
        <f>Y124+U124+V124+Z124+AA124</f>
        <v>3000</v>
      </c>
      <c r="AC124" s="167">
        <f>ROUND(FLOOR(T124-AB124,0.01),-2)</f>
        <v>-3000</v>
      </c>
      <c r="AD124" s="275" t="s">
        <v>200</v>
      </c>
      <c r="AE124" s="178"/>
      <c r="AF124" s="178"/>
      <c r="AG124" s="170">
        <v>0</v>
      </c>
      <c r="AH124" s="170">
        <v>0</v>
      </c>
      <c r="AI124" s="170">
        <v>0</v>
      </c>
      <c r="AJ124" s="170">
        <v>0</v>
      </c>
      <c r="AK124" s="170">
        <v>0</v>
      </c>
      <c r="AL124" s="239" t="s">
        <v>1132</v>
      </c>
      <c r="AM124" s="239" t="s">
        <v>1133</v>
      </c>
      <c r="AN124" s="171" t="s">
        <v>1134</v>
      </c>
      <c r="AO124" s="233" t="s">
        <v>1135</v>
      </c>
      <c r="AP124" s="234" t="s">
        <v>1136</v>
      </c>
      <c r="AQ124" s="266">
        <v>45201</v>
      </c>
      <c r="AR124" s="172" t="s">
        <v>1137</v>
      </c>
      <c r="AS124" s="177">
        <v>115</v>
      </c>
      <c r="AT124" s="110"/>
      <c r="AU124" s="110"/>
      <c r="AV124" s="110"/>
      <c r="AW124" s="110"/>
      <c r="AX124" s="110"/>
      <c r="AY124" s="110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91"/>
      <c r="BT124" s="191"/>
      <c r="BU124" s="191"/>
      <c r="BV124" s="191"/>
      <c r="BW124" s="191"/>
      <c r="BX124" s="191"/>
      <c r="BY124" s="191"/>
      <c r="BZ124" s="191"/>
      <c r="CA124" s="191"/>
      <c r="CB124" s="191"/>
      <c r="CC124" s="191"/>
      <c r="CD124" s="191"/>
      <c r="CE124" s="191"/>
      <c r="CF124" s="191"/>
      <c r="CG124" s="191"/>
      <c r="CH124" s="191"/>
      <c r="CI124" s="191"/>
      <c r="CJ124" s="191"/>
      <c r="CK124" s="191"/>
      <c r="CL124" s="191"/>
      <c r="CM124" s="191"/>
      <c r="CN124" s="191"/>
      <c r="CO124" s="191"/>
      <c r="CP124" s="191"/>
      <c r="CQ124" s="191"/>
      <c r="CR124" s="191"/>
      <c r="CS124" s="191"/>
      <c r="CT124" s="191"/>
      <c r="CU124" s="191"/>
      <c r="CV124" s="191"/>
      <c r="CW124" s="191"/>
      <c r="CX124" s="191"/>
      <c r="CY124" s="191"/>
      <c r="CZ124" s="191"/>
      <c r="DA124" s="191"/>
      <c r="DB124" s="191"/>
      <c r="DC124" s="191"/>
      <c r="DD124" s="191"/>
      <c r="DE124" s="191"/>
      <c r="DF124" s="191"/>
      <c r="DG124" s="191"/>
      <c r="DH124" s="191"/>
      <c r="DI124" s="191"/>
      <c r="DJ124" s="191"/>
      <c r="DK124" s="191"/>
      <c r="DL124" s="191"/>
      <c r="DM124" s="191"/>
      <c r="DN124" s="191"/>
      <c r="DO124" s="191"/>
      <c r="DP124" s="191"/>
      <c r="DQ124" s="191"/>
      <c r="DR124" s="191"/>
      <c r="DS124" s="191"/>
      <c r="DT124" s="191"/>
      <c r="DU124" s="191"/>
      <c r="DV124" s="191"/>
      <c r="DW124" s="191"/>
      <c r="DX124" s="191"/>
      <c r="DY124" s="191"/>
      <c r="DZ124" s="191"/>
      <c r="EA124" s="191"/>
      <c r="EB124" s="191"/>
      <c r="EC124" s="191"/>
      <c r="ED124" s="191"/>
      <c r="EE124" s="191"/>
      <c r="EF124" s="191"/>
      <c r="EG124" s="191"/>
      <c r="EH124" s="191"/>
      <c r="EI124" s="191"/>
      <c r="EJ124" s="191"/>
      <c r="EK124" s="191"/>
      <c r="EL124" s="191"/>
      <c r="EM124" s="191"/>
      <c r="EN124" s="191"/>
      <c r="EO124" s="191"/>
      <c r="EP124" s="191"/>
      <c r="EQ124" s="191"/>
      <c r="ER124" s="191"/>
      <c r="ES124" s="191"/>
      <c r="ET124" s="191"/>
      <c r="EU124" s="191"/>
      <c r="EV124" s="191"/>
      <c r="EW124" s="191"/>
      <c r="EX124" s="191"/>
      <c r="EY124" s="191"/>
      <c r="EZ124" s="191"/>
      <c r="FA124" s="191"/>
      <c r="FB124" s="191"/>
      <c r="FC124" s="191"/>
      <c r="FD124" s="191"/>
      <c r="FE124" s="191"/>
      <c r="FF124" s="191"/>
      <c r="FG124" s="191"/>
      <c r="FH124" s="191"/>
      <c r="FI124" s="191"/>
      <c r="FJ124" s="191"/>
      <c r="FK124" s="191"/>
      <c r="FL124" s="191"/>
      <c r="FM124" s="191"/>
      <c r="FN124" s="191"/>
      <c r="FO124" s="191"/>
      <c r="FP124" s="191"/>
      <c r="FQ124" s="191"/>
      <c r="FR124" s="191"/>
      <c r="FS124" s="191"/>
      <c r="FT124" s="191"/>
      <c r="FU124" s="191"/>
      <c r="FV124" s="191"/>
      <c r="FW124" s="191"/>
      <c r="FX124" s="191"/>
      <c r="FY124" s="191"/>
      <c r="FZ124" s="191"/>
      <c r="GA124" s="191"/>
      <c r="GB124" s="191"/>
      <c r="GC124" s="191"/>
      <c r="GD124" s="191"/>
      <c r="GE124" s="191"/>
      <c r="GF124" s="191"/>
      <c r="GG124" s="191"/>
      <c r="GH124" s="191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 s="191"/>
      <c r="HV124" s="191"/>
      <c r="HW124" s="191"/>
      <c r="HX124" s="191"/>
      <c r="HY124" s="191"/>
      <c r="HZ124" s="191"/>
      <c r="IA124" s="191"/>
      <c r="IB124" s="191"/>
      <c r="IC124" s="191"/>
      <c r="ID124" s="191"/>
      <c r="IE124" s="191"/>
      <c r="IF124" s="191"/>
      <c r="IG124" s="191"/>
      <c r="IH124" s="191"/>
      <c r="II124" s="191"/>
      <c r="IJ124" s="191"/>
      <c r="IK124" s="191"/>
      <c r="IL124" s="191"/>
      <c r="IM124" s="191"/>
      <c r="IN124" s="191"/>
      <c r="IO124" s="191"/>
      <c r="IP124" s="191"/>
      <c r="IQ124" s="191"/>
      <c r="IR124" s="191"/>
      <c r="IS124" s="191"/>
      <c r="IT124" s="191"/>
    </row>
    <row r="125" ht="19.5" customHeight="1" spans="1:254" x14ac:dyDescent="0.25">
      <c r="A125" s="273" t="s">
        <v>1138</v>
      </c>
      <c r="B125" s="274">
        <v>277</v>
      </c>
      <c r="C125" s="164"/>
      <c r="D125" s="158">
        <v>30</v>
      </c>
      <c r="E125" s="163">
        <f>C125</f>
        <v>0</v>
      </c>
      <c r="F125" s="160">
        <f>F$7*AG125</f>
        <v>0</v>
      </c>
      <c r="G125" s="160">
        <f>G$7*AH125</f>
        <v>0</v>
      </c>
      <c r="H125" s="160">
        <f>H$7*AI125</f>
        <v>0</v>
      </c>
      <c r="I125" s="160">
        <f>I$7*AJ125</f>
        <v>0</v>
      </c>
      <c r="J125" s="160">
        <f>J$7*AK125</f>
        <v>0</v>
      </c>
      <c r="K125" s="161">
        <v>0</v>
      </c>
      <c r="L125" s="162">
        <v>0</v>
      </c>
      <c r="M125" s="160"/>
      <c r="N125" s="160"/>
      <c r="O125" s="259"/>
      <c r="P125" s="259"/>
      <c r="Q125" s="259"/>
      <c r="R125" s="263"/>
      <c r="S125" s="265"/>
      <c r="T125" s="163">
        <f>SUM(E125:R125)</f>
        <v>0</v>
      </c>
      <c r="U125" s="163">
        <f>IF(T125&lt;=0,0,IF(T125*1%&lt;=262680*8*1%,T125*1%,262680*8*1%))</f>
        <v>0</v>
      </c>
      <c r="V125" s="163">
        <f>IF(T125&lt;=0,0,IF(T125*1%&lt;=262680*8*1%,T125*1%,262680*8*1%))</f>
        <v>0</v>
      </c>
      <c r="W125" s="163">
        <f>T125-U125-V125</f>
        <v>0</v>
      </c>
      <c r="X125" s="163"/>
      <c r="Y125" s="260"/>
      <c r="Z125" s="163">
        <f>MAX(3000,0+MIN(MAX(0,W125-350000),50000)*5%+MIN(MAX(0,W125-400000),100000)*10%+MIN(MAX(0,W125-500000),100000)*15%+MAX(0,W125-600000)*20%-X125)</f>
        <v>3000</v>
      </c>
      <c r="AA125" s="261"/>
      <c r="AB125" s="163">
        <f>Y125+U125+V125+Z125+AA125</f>
        <v>3000</v>
      </c>
      <c r="AC125" s="167">
        <f>ROUND(FLOOR(T125-AB125,0.01),-2)</f>
        <v>-3000</v>
      </c>
      <c r="AD125" s="275" t="s">
        <v>200</v>
      </c>
      <c r="AE125" s="178"/>
      <c r="AF125" s="178"/>
      <c r="AG125" s="170">
        <v>0</v>
      </c>
      <c r="AH125" s="170">
        <v>0</v>
      </c>
      <c r="AI125" s="170">
        <v>0</v>
      </c>
      <c r="AJ125" s="170">
        <v>0</v>
      </c>
      <c r="AK125" s="170">
        <v>0</v>
      </c>
      <c r="AL125" s="239" t="s">
        <v>1139</v>
      </c>
      <c r="AM125" s="239" t="s">
        <v>1140</v>
      </c>
      <c r="AN125" s="171" t="s">
        <v>1141</v>
      </c>
      <c r="AO125" s="233" t="s">
        <v>1142</v>
      </c>
      <c r="AP125" s="234" t="s">
        <v>1143</v>
      </c>
      <c r="AQ125" s="266">
        <v>45201</v>
      </c>
      <c r="AR125" s="172" t="s">
        <v>1144</v>
      </c>
      <c r="AS125" s="177">
        <v>116</v>
      </c>
      <c r="AT125" s="110"/>
      <c r="AU125" s="110"/>
      <c r="AV125" s="110"/>
      <c r="AW125" s="110"/>
      <c r="AX125" s="110"/>
      <c r="AY125" s="110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91"/>
      <c r="CK125" s="191"/>
      <c r="CL125" s="191"/>
      <c r="CM125" s="191"/>
      <c r="CN125" s="191"/>
      <c r="CO125" s="191"/>
      <c r="CP125" s="191"/>
      <c r="CQ125" s="191"/>
      <c r="CR125" s="191"/>
      <c r="CS125" s="191"/>
      <c r="CT125" s="191"/>
      <c r="CU125" s="191"/>
      <c r="CV125" s="191"/>
      <c r="CW125" s="191"/>
      <c r="CX125" s="191"/>
      <c r="CY125" s="191"/>
      <c r="CZ125" s="191"/>
      <c r="DA125" s="191"/>
      <c r="DB125" s="191"/>
      <c r="DC125" s="191"/>
      <c r="DD125" s="191"/>
      <c r="DE125" s="191"/>
      <c r="DF125" s="191"/>
      <c r="DG125" s="191"/>
      <c r="DH125" s="191"/>
      <c r="DI125" s="191"/>
      <c r="DJ125" s="191"/>
      <c r="DK125" s="191"/>
      <c r="DL125" s="191"/>
      <c r="DM125" s="191"/>
      <c r="DN125" s="191"/>
      <c r="DO125" s="191"/>
      <c r="DP125" s="191"/>
      <c r="DQ125" s="191"/>
      <c r="DR125" s="191"/>
      <c r="DS125" s="191"/>
      <c r="DT125" s="191"/>
      <c r="DU125" s="191"/>
      <c r="DV125" s="191"/>
      <c r="DW125" s="191"/>
      <c r="DX125" s="191"/>
      <c r="DY125" s="191"/>
      <c r="DZ125" s="191"/>
      <c r="EA125" s="191"/>
      <c r="EB125" s="191"/>
      <c r="EC125" s="191"/>
      <c r="ED125" s="191"/>
      <c r="EE125" s="191"/>
      <c r="EF125" s="191"/>
      <c r="EG125" s="191"/>
      <c r="EH125" s="191"/>
      <c r="EI125" s="191"/>
      <c r="EJ125" s="191"/>
      <c r="EK125" s="191"/>
      <c r="EL125" s="191"/>
      <c r="EM125" s="191"/>
      <c r="EN125" s="191"/>
      <c r="EO125" s="191"/>
      <c r="EP125" s="191"/>
      <c r="EQ125" s="191"/>
      <c r="ER125" s="191"/>
      <c r="ES125" s="191"/>
      <c r="ET125" s="191"/>
      <c r="EU125" s="191"/>
      <c r="EV125" s="191"/>
      <c r="EW125" s="191"/>
      <c r="EX125" s="191"/>
      <c r="EY125" s="191"/>
      <c r="EZ125" s="191"/>
      <c r="FA125" s="191"/>
      <c r="FB125" s="191"/>
      <c r="FC125" s="191"/>
      <c r="FD125" s="191"/>
      <c r="FE125" s="191"/>
      <c r="FF125" s="191"/>
      <c r="FG125" s="191"/>
      <c r="FH125" s="191"/>
      <c r="FI125" s="191"/>
      <c r="FJ125" s="191"/>
      <c r="FK125" s="191"/>
      <c r="FL125" s="191"/>
      <c r="FM125" s="191"/>
      <c r="FN125" s="191"/>
      <c r="FO125" s="191"/>
      <c r="FP125" s="191"/>
      <c r="FQ125" s="191"/>
      <c r="FR125" s="191"/>
      <c r="FS125" s="191"/>
      <c r="FT125" s="191"/>
      <c r="FU125" s="191"/>
      <c r="FV125" s="191"/>
      <c r="FW125" s="191"/>
      <c r="FX125" s="191"/>
      <c r="FY125" s="191"/>
      <c r="FZ125" s="191"/>
      <c r="GA125" s="191"/>
      <c r="GB125" s="191"/>
      <c r="GC125" s="191"/>
      <c r="GD125" s="191"/>
      <c r="GE125" s="191"/>
      <c r="GF125" s="191"/>
      <c r="GG125" s="191"/>
      <c r="GH125" s="191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 s="191"/>
      <c r="HV125" s="191"/>
      <c r="HW125" s="191"/>
      <c r="HX125" s="191"/>
      <c r="HY125" s="191"/>
      <c r="HZ125" s="191"/>
      <c r="IA125" s="191"/>
      <c r="IB125" s="191"/>
      <c r="IC125" s="191"/>
      <c r="ID125" s="191"/>
      <c r="IE125" s="191"/>
      <c r="IF125" s="191"/>
      <c r="IG125" s="191"/>
      <c r="IH125" s="191"/>
      <c r="II125" s="191"/>
      <c r="IJ125" s="191"/>
      <c r="IK125" s="191"/>
      <c r="IL125" s="191"/>
      <c r="IM125" s="191"/>
      <c r="IN125" s="191"/>
      <c r="IO125" s="191"/>
      <c r="IP125" s="191"/>
      <c r="IQ125" s="191"/>
      <c r="IR125" s="191"/>
      <c r="IS125" s="191"/>
      <c r="IT125" s="190"/>
    </row>
    <row r="126" ht="19.5" customHeight="1" spans="1:254" x14ac:dyDescent="0.25">
      <c r="A126" s="273" t="s">
        <v>1145</v>
      </c>
      <c r="B126" s="274">
        <v>278</v>
      </c>
      <c r="C126" s="164"/>
      <c r="D126" s="158">
        <v>30</v>
      </c>
      <c r="E126" s="163">
        <f>C126</f>
        <v>0</v>
      </c>
      <c r="F126" s="160">
        <f>F$7*AG126</f>
        <v>0</v>
      </c>
      <c r="G126" s="160">
        <f>G$7*AH126</f>
        <v>0</v>
      </c>
      <c r="H126" s="160">
        <f>H$7*AI126</f>
        <v>0</v>
      </c>
      <c r="I126" s="160">
        <f>I$7*AJ126</f>
        <v>0</v>
      </c>
      <c r="J126" s="160">
        <f>J$7*AK126</f>
        <v>0</v>
      </c>
      <c r="K126" s="161">
        <v>0</v>
      </c>
      <c r="L126" s="162">
        <v>0</v>
      </c>
      <c r="M126" s="160"/>
      <c r="N126" s="160"/>
      <c r="O126" s="259"/>
      <c r="P126" s="259"/>
      <c r="Q126" s="259"/>
      <c r="R126" s="263"/>
      <c r="S126" s="115"/>
      <c r="T126" s="163">
        <f>SUM(E126:R126)</f>
        <v>0</v>
      </c>
      <c r="U126" s="163">
        <f>IF(T126&lt;=0,0,IF(T126*1%&lt;=262680*8*1%,T126*1%,262680*8*1%))</f>
        <v>0</v>
      </c>
      <c r="V126" s="163">
        <f>IF(T126&lt;=0,0,IF(T126*1%&lt;=262680*8*1%,T126*1%,262680*8*1%))</f>
        <v>0</v>
      </c>
      <c r="W126" s="163">
        <f>T126-U126-V126</f>
        <v>0</v>
      </c>
      <c r="X126" s="163"/>
      <c r="Y126" s="260"/>
      <c r="Z126" s="163">
        <f>MAX(3000,0+MIN(MAX(0,W126-350000),50000)*5%+MIN(MAX(0,W126-400000),100000)*10%+MIN(MAX(0,W126-500000),100000)*15%+MAX(0,W126-600000)*20%-X126)</f>
        <v>3000</v>
      </c>
      <c r="AA126" s="261"/>
      <c r="AB126" s="163">
        <f>Y126+U126+V126+Z126+AA126</f>
        <v>3000</v>
      </c>
      <c r="AC126" s="167">
        <f>ROUND(FLOOR(T126-AB126,0.01),-2)</f>
        <v>-3000</v>
      </c>
      <c r="AD126" s="275" t="s">
        <v>200</v>
      </c>
      <c r="AE126" s="178"/>
      <c r="AF126" s="178"/>
      <c r="AG126" s="170">
        <v>0</v>
      </c>
      <c r="AH126" s="170">
        <v>0</v>
      </c>
      <c r="AI126" s="170">
        <v>0</v>
      </c>
      <c r="AJ126" s="170">
        <v>0</v>
      </c>
      <c r="AK126" s="170">
        <v>0</v>
      </c>
      <c r="AL126" s="239" t="s">
        <v>1146</v>
      </c>
      <c r="AM126" s="239" t="s">
        <v>1147</v>
      </c>
      <c r="AN126" s="171" t="s">
        <v>1148</v>
      </c>
      <c r="AO126" s="233" t="s">
        <v>1149</v>
      </c>
      <c r="AP126" s="234" t="s">
        <v>1150</v>
      </c>
      <c r="AQ126" s="266">
        <v>45201</v>
      </c>
      <c r="AR126" s="172" t="s">
        <v>1151</v>
      </c>
      <c r="AS126" s="177">
        <v>117</v>
      </c>
      <c r="AT126" s="110"/>
      <c r="AU126" s="110"/>
      <c r="AV126" s="110"/>
      <c r="AW126" s="110"/>
      <c r="AX126" s="110"/>
      <c r="AY126" s="110"/>
      <c r="AZ126" s="191"/>
      <c r="BA126" s="191"/>
      <c r="BB126" s="191"/>
      <c r="BC126" s="191"/>
      <c r="BD126" s="191"/>
      <c r="BE126" s="191"/>
      <c r="BF126" s="191"/>
      <c r="BG126" s="191"/>
      <c r="BH126" s="191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91"/>
      <c r="CK126" s="191"/>
      <c r="CL126" s="191"/>
      <c r="CM126" s="191"/>
      <c r="CN126" s="191"/>
      <c r="CO126" s="191"/>
      <c r="CP126" s="191"/>
      <c r="CQ126" s="191"/>
      <c r="CR126" s="191"/>
      <c r="CS126" s="191"/>
      <c r="CT126" s="191"/>
      <c r="CU126" s="191"/>
      <c r="CV126" s="191"/>
      <c r="CW126" s="191"/>
      <c r="CX126" s="191"/>
      <c r="CY126" s="191"/>
      <c r="CZ126" s="191"/>
      <c r="DA126" s="191"/>
      <c r="DB126" s="191"/>
      <c r="DC126" s="191"/>
      <c r="DD126" s="191"/>
      <c r="DE126" s="191"/>
      <c r="DF126" s="191"/>
      <c r="DG126" s="191"/>
      <c r="DH126" s="191"/>
      <c r="DI126" s="191"/>
      <c r="DJ126" s="191"/>
      <c r="DK126" s="191"/>
      <c r="DL126" s="191"/>
      <c r="DM126" s="191"/>
      <c r="DN126" s="191"/>
      <c r="DO126" s="191"/>
      <c r="DP126" s="191"/>
      <c r="DQ126" s="191"/>
      <c r="DR126" s="191"/>
      <c r="DS126" s="191"/>
      <c r="DT126" s="191"/>
      <c r="DU126" s="191"/>
      <c r="DV126" s="191"/>
      <c r="DW126" s="191"/>
      <c r="DX126" s="191"/>
      <c r="DY126" s="191"/>
      <c r="DZ126" s="191"/>
      <c r="EA126" s="191"/>
      <c r="EB126" s="191"/>
      <c r="EC126" s="191"/>
      <c r="ED126" s="191"/>
      <c r="EE126" s="191"/>
      <c r="EF126" s="191"/>
      <c r="EG126" s="191"/>
      <c r="EH126" s="191"/>
      <c r="EI126" s="191"/>
      <c r="EJ126" s="191"/>
      <c r="EK126" s="191"/>
      <c r="EL126" s="191"/>
      <c r="EM126" s="191"/>
      <c r="EN126" s="191"/>
      <c r="EO126" s="191"/>
      <c r="EP126" s="191"/>
      <c r="EQ126" s="191"/>
      <c r="ER126" s="191"/>
      <c r="ES126" s="191"/>
      <c r="ET126" s="191"/>
      <c r="EU126" s="191"/>
      <c r="EV126" s="191"/>
      <c r="EW126" s="191"/>
      <c r="EX126" s="191"/>
      <c r="EY126" s="191"/>
      <c r="EZ126" s="191"/>
      <c r="FA126" s="191"/>
      <c r="FB126" s="191"/>
      <c r="FC126" s="191"/>
      <c r="FD126" s="191"/>
      <c r="FE126" s="191"/>
      <c r="FF126" s="191"/>
      <c r="FG126" s="191"/>
      <c r="FH126" s="191"/>
      <c r="FI126" s="191"/>
      <c r="FJ126" s="191"/>
      <c r="FK126" s="191"/>
      <c r="FL126" s="191"/>
      <c r="FM126" s="191"/>
      <c r="FN126" s="191"/>
      <c r="FO126" s="191"/>
      <c r="FP126" s="191"/>
      <c r="FQ126" s="191"/>
      <c r="FR126" s="191"/>
      <c r="FS126" s="191"/>
      <c r="FT126" s="191"/>
      <c r="FU126" s="191"/>
      <c r="FV126" s="191"/>
      <c r="FW126" s="191"/>
      <c r="FX126" s="191"/>
      <c r="FY126" s="191"/>
      <c r="FZ126" s="191"/>
      <c r="GA126" s="191"/>
      <c r="GB126" s="191"/>
      <c r="GC126" s="191"/>
      <c r="GD126" s="191"/>
      <c r="GE126" s="191"/>
      <c r="GF126" s="191"/>
      <c r="GG126" s="191"/>
      <c r="GH126" s="191"/>
      <c r="GI126" s="191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 s="191"/>
      <c r="HV126" s="191"/>
      <c r="HW126" s="191"/>
      <c r="HX126" s="191"/>
      <c r="HY126" s="191"/>
      <c r="HZ126" s="191"/>
      <c r="IA126" s="191"/>
      <c r="IB126" s="191"/>
      <c r="IC126" s="191"/>
      <c r="ID126" s="191"/>
      <c r="IE126" s="191"/>
      <c r="IF126" s="191"/>
      <c r="IG126" s="191"/>
      <c r="IH126" s="191"/>
      <c r="II126" s="191"/>
      <c r="IJ126" s="191"/>
      <c r="IK126" s="191"/>
      <c r="IL126" s="191"/>
      <c r="IM126" s="191"/>
      <c r="IN126" s="191"/>
      <c r="IO126" s="191"/>
      <c r="IP126" s="191"/>
      <c r="IQ126" s="191"/>
      <c r="IR126" s="191"/>
      <c r="IS126" s="191"/>
      <c r="IT126" s="110"/>
    </row>
    <row r="127" ht="19.5" customHeight="1" spans="1:253" x14ac:dyDescent="0.25">
      <c r="A127" s="273" t="s">
        <v>1152</v>
      </c>
      <c r="B127" s="274">
        <v>279</v>
      </c>
      <c r="C127" s="164"/>
      <c r="D127" s="158">
        <v>30</v>
      </c>
      <c r="E127" s="163">
        <f>C127</f>
        <v>0</v>
      </c>
      <c r="F127" s="160">
        <f>F$7*AG127</f>
        <v>0</v>
      </c>
      <c r="G127" s="160">
        <f>G$7*AH127</f>
        <v>0</v>
      </c>
      <c r="H127" s="160">
        <f>H$7*AI127</f>
        <v>0</v>
      </c>
      <c r="I127" s="160">
        <f>I$7*AJ127</f>
        <v>0</v>
      </c>
      <c r="J127" s="160">
        <f>J$7*AK127</f>
        <v>0</v>
      </c>
      <c r="K127" s="161">
        <v>0</v>
      </c>
      <c r="L127" s="162">
        <v>0</v>
      </c>
      <c r="M127" s="160"/>
      <c r="N127" s="160"/>
      <c r="O127" s="259"/>
      <c r="P127" s="259"/>
      <c r="Q127" s="259"/>
      <c r="R127" s="263"/>
      <c r="S127" s="271">
        <v>1</v>
      </c>
      <c r="T127" s="163">
        <f>SUM(E127:R127)</f>
        <v>0</v>
      </c>
      <c r="U127" s="163">
        <f>IF(T127&lt;=0,0,IF(T127*1%&lt;=262680*8*1%,T127*1%,262680*8*1%))</f>
        <v>0</v>
      </c>
      <c r="V127" s="163">
        <f>IF(T127&lt;=0,0,IF(T127*1%&lt;=262680*8*1%,T127*1%,262680*8*1%))</f>
        <v>0</v>
      </c>
      <c r="W127" s="163">
        <f>T127-U127-V127</f>
        <v>0</v>
      </c>
      <c r="X127" s="163"/>
      <c r="Y127" s="260"/>
      <c r="Z127" s="163">
        <f>MAX(3000,0+MIN(MAX(0,W127-350000),50000)*5%+MIN(MAX(0,W127-400000),100000)*10%+MIN(MAX(0,W127-500000),100000)*15%+MAX(0,W127-600000)*20%-X127)</f>
        <v>3000</v>
      </c>
      <c r="AA127" s="261"/>
      <c r="AB127" s="163">
        <f>Y127+U127+V127+Z127+AA127</f>
        <v>3000</v>
      </c>
      <c r="AC127" s="167">
        <f>ROUND(FLOOR(T127-AB127,0.01),-2)</f>
        <v>-3000</v>
      </c>
      <c r="AD127" s="275" t="s">
        <v>200</v>
      </c>
      <c r="AE127" s="178"/>
      <c r="AF127" s="178"/>
      <c r="AG127" s="170">
        <v>0</v>
      </c>
      <c r="AH127" s="170">
        <v>0</v>
      </c>
      <c r="AI127" s="170">
        <v>0</v>
      </c>
      <c r="AJ127" s="170">
        <v>0</v>
      </c>
      <c r="AK127" s="170">
        <v>0</v>
      </c>
      <c r="AL127" s="239" t="s">
        <v>1153</v>
      </c>
      <c r="AM127" s="239" t="s">
        <v>1154</v>
      </c>
      <c r="AN127" s="171" t="s">
        <v>1155</v>
      </c>
      <c r="AO127" s="233" t="s">
        <v>1156</v>
      </c>
      <c r="AP127" s="234" t="s">
        <v>1157</v>
      </c>
      <c r="AQ127" s="266">
        <v>45201</v>
      </c>
      <c r="AR127" s="172" t="s">
        <v>1158</v>
      </c>
      <c r="AS127" s="177">
        <v>118</v>
      </c>
      <c r="AT127" s="110"/>
      <c r="AU127" s="110"/>
      <c r="AV127" s="110"/>
      <c r="AW127" s="110"/>
      <c r="AX127" s="110"/>
      <c r="AY127" s="110"/>
      <c r="AZ127" s="191"/>
      <c r="BA127" s="191"/>
      <c r="BB127" s="191"/>
      <c r="BC127" s="191"/>
      <c r="BD127" s="191"/>
      <c r="BE127" s="191"/>
      <c r="BF127" s="191"/>
      <c r="BG127" s="191"/>
      <c r="BH127" s="191"/>
      <c r="BI127" s="191"/>
      <c r="BJ127" s="191"/>
      <c r="BK127" s="191"/>
      <c r="BL127" s="191"/>
      <c r="BM127" s="191"/>
      <c r="BN127" s="191"/>
      <c r="BO127" s="191"/>
      <c r="BP127" s="191"/>
      <c r="BQ127" s="191"/>
      <c r="BR127" s="191"/>
      <c r="BS127" s="191"/>
      <c r="BT127" s="191"/>
      <c r="BU127" s="191"/>
      <c r="BV127" s="191"/>
      <c r="BW127" s="191"/>
      <c r="BX127" s="191"/>
      <c r="BY127" s="191"/>
      <c r="BZ127" s="191"/>
      <c r="CA127" s="191"/>
      <c r="CB127" s="191"/>
      <c r="CC127" s="191"/>
      <c r="CD127" s="191"/>
      <c r="CE127" s="191"/>
      <c r="CF127" s="191"/>
      <c r="CG127" s="191"/>
      <c r="CH127" s="191"/>
      <c r="CI127" s="191"/>
      <c r="CJ127" s="191"/>
      <c r="CK127" s="191"/>
      <c r="CL127" s="191"/>
      <c r="CM127" s="191"/>
      <c r="CN127" s="191"/>
      <c r="CO127" s="191"/>
      <c r="CP127" s="191"/>
      <c r="CQ127" s="191"/>
      <c r="CR127" s="191"/>
      <c r="CS127" s="191"/>
      <c r="CT127" s="191"/>
      <c r="CU127" s="191"/>
      <c r="CV127" s="191"/>
      <c r="CW127" s="191"/>
      <c r="CX127" s="191"/>
      <c r="CY127" s="191"/>
      <c r="CZ127" s="191"/>
      <c r="DA127" s="191"/>
      <c r="DB127" s="191"/>
      <c r="DC127" s="191"/>
      <c r="DD127" s="191"/>
      <c r="DE127" s="191"/>
      <c r="DF127" s="191"/>
      <c r="DG127" s="191"/>
      <c r="DH127" s="191"/>
      <c r="DI127" s="191"/>
      <c r="DJ127" s="191"/>
      <c r="DK127" s="191"/>
      <c r="DL127" s="191"/>
      <c r="DM127" s="191"/>
      <c r="DN127" s="191"/>
      <c r="DO127" s="191"/>
      <c r="DP127" s="191"/>
      <c r="DQ127" s="191"/>
      <c r="DR127" s="191"/>
      <c r="DS127" s="191"/>
      <c r="DT127" s="191"/>
      <c r="DU127" s="191"/>
      <c r="DV127" s="191"/>
      <c r="DW127" s="191"/>
      <c r="DX127" s="191"/>
      <c r="DY127" s="191"/>
      <c r="DZ127" s="191"/>
      <c r="EA127" s="191"/>
      <c r="EB127" s="191"/>
      <c r="EC127" s="191"/>
      <c r="ED127" s="191"/>
      <c r="EE127" s="191"/>
      <c r="EF127" s="191"/>
      <c r="EG127" s="191"/>
      <c r="EH127" s="191"/>
      <c r="EI127" s="191"/>
      <c r="EJ127" s="191"/>
      <c r="EK127" s="191"/>
      <c r="EL127" s="191"/>
      <c r="EM127" s="191"/>
      <c r="EN127" s="191"/>
      <c r="EO127" s="191"/>
      <c r="EP127" s="191"/>
      <c r="EQ127" s="191"/>
      <c r="ER127" s="191"/>
      <c r="ES127" s="191"/>
      <c r="ET127" s="191"/>
      <c r="EU127" s="191"/>
      <c r="EV127" s="191"/>
      <c r="EW127" s="191"/>
      <c r="EX127" s="191"/>
      <c r="EY127" s="191"/>
      <c r="EZ127" s="191"/>
      <c r="FA127" s="191"/>
      <c r="FB127" s="191"/>
      <c r="FC127" s="191"/>
      <c r="FD127" s="191"/>
      <c r="FE127" s="191"/>
      <c r="FF127" s="191"/>
      <c r="FG127" s="191"/>
      <c r="FH127" s="191"/>
      <c r="FI127" s="191"/>
      <c r="FJ127" s="191"/>
      <c r="FK127" s="191"/>
      <c r="FL127" s="191"/>
      <c r="FM127" s="191"/>
      <c r="FN127" s="191"/>
      <c r="FO127" s="191"/>
      <c r="FP127" s="191"/>
      <c r="FQ127" s="191"/>
      <c r="FR127" s="191"/>
      <c r="FS127" s="191"/>
      <c r="FT127" s="191"/>
      <c r="FU127" s="191"/>
      <c r="FV127" s="191"/>
      <c r="FW127" s="191"/>
      <c r="FX127" s="191"/>
      <c r="FY127" s="191"/>
      <c r="FZ127" s="191"/>
      <c r="GA127" s="191"/>
      <c r="GB127" s="191"/>
      <c r="GC127" s="191"/>
      <c r="GD127" s="191"/>
      <c r="GE127" s="191"/>
      <c r="GF127" s="191"/>
      <c r="GG127" s="191"/>
      <c r="GH127" s="191"/>
      <c r="GI127" s="191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 s="191"/>
      <c r="HV127" s="191"/>
      <c r="HW127" s="191"/>
      <c r="HX127" s="191"/>
      <c r="HY127" s="191"/>
      <c r="HZ127" s="191"/>
      <c r="IA127" s="191"/>
      <c r="IB127" s="191"/>
      <c r="IC127" s="191"/>
      <c r="ID127" s="191"/>
      <c r="IE127" s="191"/>
      <c r="IF127" s="191"/>
      <c r="IG127" s="191"/>
      <c r="IH127" s="191"/>
      <c r="II127" s="191"/>
      <c r="IJ127" s="191"/>
      <c r="IK127" s="191"/>
      <c r="IL127" s="191"/>
      <c r="IM127" s="191"/>
      <c r="IN127" s="191"/>
      <c r="IO127" s="191"/>
      <c r="IP127" s="191"/>
      <c r="IQ127" s="191"/>
      <c r="IR127" s="191"/>
      <c r="IS127" s="191"/>
    </row>
    <row r="128" ht="19.5" customHeight="1" spans="1:253" x14ac:dyDescent="0.25">
      <c r="A128" s="273" t="s">
        <v>1159</v>
      </c>
      <c r="B128" s="274">
        <v>280</v>
      </c>
      <c r="C128" s="164"/>
      <c r="D128" s="158">
        <v>30</v>
      </c>
      <c r="E128" s="163">
        <f>C128</f>
        <v>0</v>
      </c>
      <c r="F128" s="160">
        <f>F$7*AG128</f>
        <v>0</v>
      </c>
      <c r="G128" s="160">
        <f>G$7*AH128</f>
        <v>0</v>
      </c>
      <c r="H128" s="160">
        <f>H$7*AI128</f>
        <v>0</v>
      </c>
      <c r="I128" s="160">
        <f>I$7*AJ128</f>
        <v>0</v>
      </c>
      <c r="J128" s="160">
        <f>J$7*AK128</f>
        <v>0</v>
      </c>
      <c r="K128" s="161">
        <v>0</v>
      </c>
      <c r="L128" s="162">
        <v>0</v>
      </c>
      <c r="M128" s="160"/>
      <c r="N128" s="262"/>
      <c r="O128" s="259"/>
      <c r="P128" s="259"/>
      <c r="Q128" s="259"/>
      <c r="R128" s="263"/>
      <c r="S128" s="115"/>
      <c r="T128" s="163">
        <f>SUM(E128:R128)</f>
        <v>0</v>
      </c>
      <c r="U128" s="163">
        <f>IF(T128&lt;=0,0,IF(T128*1%&lt;=262680*8*1%,T128*1%,262680*8*1%))</f>
        <v>0</v>
      </c>
      <c r="V128" s="163">
        <f>IF(T128&lt;=0,0,IF(T128*1%&lt;=262680*8*1%,T128*1%,262680*8*1%))</f>
        <v>0</v>
      </c>
      <c r="W128" s="163">
        <f>T128-U128-V128</f>
        <v>0</v>
      </c>
      <c r="X128" s="163"/>
      <c r="Y128" s="260"/>
      <c r="Z128" s="163">
        <f>MAX(3000,0+MIN(MAX(0,W128-350000),50000)*5%+MIN(MAX(0,W128-400000),100000)*10%+MIN(MAX(0,W128-500000),100000)*15%+MAX(0,W128-600000)*20%-X128)</f>
        <v>3000</v>
      </c>
      <c r="AA128" s="261"/>
      <c r="AB128" s="163">
        <f>Y128+U128+V128+Z128+AA128</f>
        <v>3000</v>
      </c>
      <c r="AC128" s="167">
        <f>ROUND(FLOOR(T128-AB128,0.01),-2)</f>
        <v>-3000</v>
      </c>
      <c r="AD128" s="275" t="s">
        <v>200</v>
      </c>
      <c r="AE128" s="178"/>
      <c r="AF128" s="178"/>
      <c r="AG128" s="170">
        <v>0</v>
      </c>
      <c r="AH128" s="170">
        <v>0</v>
      </c>
      <c r="AI128" s="170">
        <v>0</v>
      </c>
      <c r="AJ128" s="170">
        <v>0</v>
      </c>
      <c r="AK128" s="170">
        <v>0</v>
      </c>
      <c r="AL128" s="239" t="s">
        <v>1160</v>
      </c>
      <c r="AM128" s="239" t="s">
        <v>1161</v>
      </c>
      <c r="AN128" s="171" t="s">
        <v>1162</v>
      </c>
      <c r="AO128" s="233" t="s">
        <v>1163</v>
      </c>
      <c r="AP128" s="234" t="s">
        <v>1164</v>
      </c>
      <c r="AQ128" s="266">
        <v>45201</v>
      </c>
      <c r="AR128" s="172" t="s">
        <v>1165</v>
      </c>
      <c r="AS128" s="177">
        <v>119</v>
      </c>
      <c r="AT128" s="110"/>
      <c r="AU128" s="110"/>
      <c r="AV128" s="110"/>
      <c r="AW128" s="110"/>
      <c r="AX128" s="110"/>
      <c r="AY128" s="110"/>
      <c r="AZ128" s="191"/>
      <c r="BA128" s="191"/>
      <c r="BB128" s="191"/>
      <c r="BC128" s="191"/>
      <c r="BD128" s="191"/>
      <c r="BE128" s="191"/>
      <c r="BF128" s="191"/>
      <c r="BG128" s="191"/>
      <c r="BH128" s="191"/>
      <c r="BI128" s="191"/>
      <c r="BJ128" s="191"/>
      <c r="BK128" s="191"/>
      <c r="BL128" s="191"/>
      <c r="BM128" s="191"/>
      <c r="BN128" s="191"/>
      <c r="BO128" s="191"/>
      <c r="BP128" s="191"/>
      <c r="BQ128" s="191"/>
      <c r="BR128" s="191"/>
      <c r="BS128" s="191"/>
      <c r="BT128" s="191"/>
      <c r="BU128" s="191"/>
      <c r="BV128" s="191"/>
      <c r="BW128" s="191"/>
      <c r="BX128" s="191"/>
      <c r="BY128" s="191"/>
      <c r="BZ128" s="191"/>
      <c r="CA128" s="191"/>
      <c r="CB128" s="191"/>
      <c r="CC128" s="191"/>
      <c r="CD128" s="191"/>
      <c r="CE128" s="191"/>
      <c r="CF128" s="191"/>
      <c r="CG128" s="191"/>
      <c r="CH128" s="191"/>
      <c r="CI128" s="191"/>
      <c r="CJ128" s="191"/>
      <c r="CK128" s="191"/>
      <c r="CL128" s="191"/>
      <c r="CM128" s="191"/>
      <c r="CN128" s="191"/>
      <c r="CO128" s="191"/>
      <c r="CP128" s="191"/>
      <c r="CQ128" s="191"/>
      <c r="CR128" s="191"/>
      <c r="CS128" s="191"/>
      <c r="CT128" s="191"/>
      <c r="CU128" s="191"/>
      <c r="CV128" s="191"/>
      <c r="CW128" s="191"/>
      <c r="CX128" s="191"/>
      <c r="CY128" s="191"/>
      <c r="CZ128" s="191"/>
      <c r="DA128" s="191"/>
      <c r="DB128" s="191"/>
      <c r="DC128" s="191"/>
      <c r="DD128" s="191"/>
      <c r="DE128" s="191"/>
      <c r="DF128" s="191"/>
      <c r="DG128" s="191"/>
      <c r="DH128" s="191"/>
      <c r="DI128" s="191"/>
      <c r="DJ128" s="191"/>
      <c r="DK128" s="191"/>
      <c r="DL128" s="191"/>
      <c r="DM128" s="191"/>
      <c r="DN128" s="191"/>
      <c r="DO128" s="191"/>
      <c r="DP128" s="191"/>
      <c r="DQ128" s="191"/>
      <c r="DR128" s="191"/>
      <c r="DS128" s="191"/>
      <c r="DT128" s="191"/>
      <c r="DU128" s="191"/>
      <c r="DV128" s="191"/>
      <c r="DW128" s="191"/>
      <c r="DX128" s="191"/>
      <c r="DY128" s="191"/>
      <c r="DZ128" s="191"/>
      <c r="EA128" s="191"/>
      <c r="EB128" s="191"/>
      <c r="EC128" s="191"/>
      <c r="ED128" s="191"/>
      <c r="EE128" s="191"/>
      <c r="EF128" s="191"/>
      <c r="EG128" s="191"/>
      <c r="EH128" s="191"/>
      <c r="EI128" s="191"/>
      <c r="EJ128" s="191"/>
      <c r="EK128" s="191"/>
      <c r="EL128" s="191"/>
      <c r="EM128" s="191"/>
      <c r="EN128" s="191"/>
      <c r="EO128" s="191"/>
      <c r="EP128" s="191"/>
      <c r="EQ128" s="191"/>
      <c r="ER128" s="191"/>
      <c r="ES128" s="191"/>
      <c r="ET128" s="191"/>
      <c r="EU128" s="191"/>
      <c r="EV128" s="191"/>
      <c r="EW128" s="191"/>
      <c r="EX128" s="191"/>
      <c r="EY128" s="191"/>
      <c r="EZ128" s="191"/>
      <c r="FA128" s="191"/>
      <c r="FB128" s="191"/>
      <c r="FC128" s="191"/>
      <c r="FD128" s="191"/>
      <c r="FE128" s="191"/>
      <c r="FF128" s="191"/>
      <c r="FG128" s="191"/>
      <c r="FH128" s="191"/>
      <c r="FI128" s="191"/>
      <c r="FJ128" s="191"/>
      <c r="FK128" s="191"/>
      <c r="FL128" s="191"/>
      <c r="FM128" s="191"/>
      <c r="FN128" s="191"/>
      <c r="FO128" s="191"/>
      <c r="FP128" s="191"/>
      <c r="FQ128" s="191"/>
      <c r="FR128" s="191"/>
      <c r="FS128" s="191"/>
      <c r="FT128" s="191"/>
      <c r="FU128" s="191"/>
      <c r="FV128" s="191"/>
      <c r="FW128" s="191"/>
      <c r="FX128" s="191"/>
      <c r="FY128" s="191"/>
      <c r="FZ128" s="191"/>
      <c r="GA128" s="191"/>
      <c r="GB128" s="191"/>
      <c r="GC128" s="191"/>
      <c r="GD128" s="191"/>
      <c r="GE128" s="191"/>
      <c r="GF128" s="191"/>
      <c r="GG128" s="191"/>
      <c r="GH128" s="191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 s="191"/>
      <c r="HV128" s="191"/>
      <c r="HW128" s="191"/>
      <c r="HX128" s="191"/>
      <c r="HY128" s="191"/>
      <c r="HZ128" s="191"/>
      <c r="IA128" s="191"/>
      <c r="IB128" s="191"/>
      <c r="IC128" s="191"/>
      <c r="ID128" s="191"/>
      <c r="IE128" s="191"/>
      <c r="IF128" s="191"/>
      <c r="IG128" s="191"/>
      <c r="IH128" s="191"/>
      <c r="II128" s="191"/>
      <c r="IJ128" s="191"/>
      <c r="IK128" s="191"/>
      <c r="IL128" s="191"/>
      <c r="IM128" s="191"/>
      <c r="IN128" s="191"/>
      <c r="IO128" s="191"/>
      <c r="IP128" s="191"/>
      <c r="IQ128" s="191"/>
      <c r="IR128" s="191"/>
      <c r="IS128" s="191"/>
    </row>
    <row r="129" ht="19.5" customHeight="1" spans="1:253" x14ac:dyDescent="0.25">
      <c r="A129" s="273" t="s">
        <v>1166</v>
      </c>
      <c r="B129" s="274">
        <v>281</v>
      </c>
      <c r="C129" s="164"/>
      <c r="D129" s="158">
        <v>30</v>
      </c>
      <c r="E129" s="163">
        <f>C129</f>
        <v>0</v>
      </c>
      <c r="F129" s="160">
        <f>F$7*AG129</f>
        <v>0</v>
      </c>
      <c r="G129" s="160">
        <f>G$7*AH129</f>
        <v>0</v>
      </c>
      <c r="H129" s="160">
        <f>H$7*AI129</f>
        <v>0</v>
      </c>
      <c r="I129" s="160">
        <f>I$7*AJ129</f>
        <v>0</v>
      </c>
      <c r="J129" s="160">
        <f>J$7*AK129</f>
        <v>0</v>
      </c>
      <c r="K129" s="161">
        <v>0</v>
      </c>
      <c r="L129" s="162">
        <v>0</v>
      </c>
      <c r="M129" s="160"/>
      <c r="N129" s="160"/>
      <c r="O129" s="259"/>
      <c r="P129" s="259"/>
      <c r="Q129" s="259"/>
      <c r="R129" s="263"/>
      <c r="S129" s="271">
        <v>2</v>
      </c>
      <c r="T129" s="163">
        <f>SUM(E129:R129)</f>
        <v>0</v>
      </c>
      <c r="U129" s="163">
        <f>IF(T129&lt;=0,0,IF(T129*1%&lt;=262680*8*1%,T129*1%,262680*8*1%))</f>
        <v>0</v>
      </c>
      <c r="V129" s="163">
        <f>IF(T129&lt;=0,0,IF(T129*1%&lt;=262680*8*1%,T129*1%,262680*8*1%))</f>
        <v>0</v>
      </c>
      <c r="W129" s="163">
        <f>T129-U129-V129</f>
        <v>0</v>
      </c>
      <c r="X129" s="163"/>
      <c r="Y129" s="260"/>
      <c r="Z129" s="163">
        <f>MAX(3000,0+MIN(MAX(0,W129-350000),50000)*5%+MIN(MAX(0,W129-400000),100000)*10%+MIN(MAX(0,W129-500000),100000)*15%+MAX(0,W129-600000)*20%-X129)</f>
        <v>3000</v>
      </c>
      <c r="AA129" s="261"/>
      <c r="AB129" s="163">
        <f>Y129+U129+V129+Z129+AA129</f>
        <v>3000</v>
      </c>
      <c r="AC129" s="167">
        <f>ROUND(FLOOR(T129-AB129,0.01),-2)</f>
        <v>-3000</v>
      </c>
      <c r="AD129" s="275" t="s">
        <v>200</v>
      </c>
      <c r="AE129" s="178"/>
      <c r="AF129" s="178"/>
      <c r="AG129" s="170">
        <v>0</v>
      </c>
      <c r="AH129" s="170">
        <v>0</v>
      </c>
      <c r="AI129" s="170">
        <v>0</v>
      </c>
      <c r="AJ129" s="170">
        <v>0</v>
      </c>
      <c r="AK129" s="170">
        <v>0</v>
      </c>
      <c r="AL129" s="239" t="s">
        <v>1167</v>
      </c>
      <c r="AM129" s="239" t="s">
        <v>1168</v>
      </c>
      <c r="AN129" s="171" t="s">
        <v>1169</v>
      </c>
      <c r="AO129" s="233" t="s">
        <v>1170</v>
      </c>
      <c r="AP129" s="234" t="s">
        <v>1171</v>
      </c>
      <c r="AQ129" s="266">
        <v>45201</v>
      </c>
      <c r="AR129" s="172" t="s">
        <v>1172</v>
      </c>
      <c r="AS129" s="177">
        <v>120</v>
      </c>
      <c r="AT129" s="110"/>
      <c r="AU129" s="110"/>
      <c r="AV129" s="110"/>
      <c r="AW129" s="110"/>
      <c r="AX129" s="110"/>
      <c r="AY129" s="110"/>
      <c r="AZ129" s="191"/>
      <c r="BA129" s="191"/>
      <c r="BB129" s="191"/>
      <c r="BC129" s="191"/>
      <c r="BD129" s="191"/>
      <c r="BE129" s="191"/>
      <c r="BF129" s="191"/>
      <c r="BG129" s="191"/>
      <c r="BH129" s="191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1"/>
      <c r="BZ129" s="191"/>
      <c r="CA129" s="191"/>
      <c r="CB129" s="191"/>
      <c r="CC129" s="191"/>
      <c r="CD129" s="191"/>
      <c r="CE129" s="191"/>
      <c r="CF129" s="191"/>
      <c r="CG129" s="191"/>
      <c r="CH129" s="191"/>
      <c r="CI129" s="191"/>
      <c r="CJ129" s="191"/>
      <c r="CK129" s="191"/>
      <c r="CL129" s="191"/>
      <c r="CM129" s="191"/>
      <c r="CN129" s="191"/>
      <c r="CO129" s="191"/>
      <c r="CP129" s="191"/>
      <c r="CQ129" s="191"/>
      <c r="CR129" s="191"/>
      <c r="CS129" s="191"/>
      <c r="CT129" s="191"/>
      <c r="CU129" s="191"/>
      <c r="CV129" s="191"/>
      <c r="CW129" s="191"/>
      <c r="CX129" s="191"/>
      <c r="CY129" s="191"/>
      <c r="CZ129" s="191"/>
      <c r="DA129" s="191"/>
      <c r="DB129" s="191"/>
      <c r="DC129" s="191"/>
      <c r="DD129" s="191"/>
      <c r="DE129" s="191"/>
      <c r="DF129" s="191"/>
      <c r="DG129" s="191"/>
      <c r="DH129" s="191"/>
      <c r="DI129" s="191"/>
      <c r="DJ129" s="191"/>
      <c r="DK129" s="191"/>
      <c r="DL129" s="191"/>
      <c r="DM129" s="191"/>
      <c r="DN129" s="191"/>
      <c r="DO129" s="191"/>
      <c r="DP129" s="191"/>
      <c r="DQ129" s="191"/>
      <c r="DR129" s="191"/>
      <c r="DS129" s="191"/>
      <c r="DT129" s="191"/>
      <c r="DU129" s="191"/>
      <c r="DV129" s="191"/>
      <c r="DW129" s="191"/>
      <c r="DX129" s="191"/>
      <c r="DY129" s="191"/>
      <c r="DZ129" s="191"/>
      <c r="EA129" s="191"/>
      <c r="EB129" s="191"/>
      <c r="EC129" s="191"/>
      <c r="ED129" s="191"/>
      <c r="EE129" s="191"/>
      <c r="EF129" s="191"/>
      <c r="EG129" s="191"/>
      <c r="EH129" s="191"/>
      <c r="EI129" s="191"/>
      <c r="EJ129" s="191"/>
      <c r="EK129" s="191"/>
      <c r="EL129" s="191"/>
      <c r="EM129" s="191"/>
      <c r="EN129" s="191"/>
      <c r="EO129" s="191"/>
      <c r="EP129" s="191"/>
      <c r="EQ129" s="191"/>
      <c r="ER129" s="191"/>
      <c r="ES129" s="191"/>
      <c r="ET129" s="191"/>
      <c r="EU129" s="191"/>
      <c r="EV129" s="191"/>
      <c r="EW129" s="191"/>
      <c r="EX129" s="191"/>
      <c r="EY129" s="191"/>
      <c r="EZ129" s="191"/>
      <c r="FA129" s="191"/>
      <c r="FB129" s="191"/>
      <c r="FC129" s="191"/>
      <c r="FD129" s="191"/>
      <c r="FE129" s="191"/>
      <c r="FF129" s="191"/>
      <c r="FG129" s="191"/>
      <c r="FH129" s="191"/>
      <c r="FI129" s="191"/>
      <c r="FJ129" s="191"/>
      <c r="FK129" s="191"/>
      <c r="FL129" s="191"/>
      <c r="FM129" s="191"/>
      <c r="FN129" s="191"/>
      <c r="FO129" s="191"/>
      <c r="FP129" s="191"/>
      <c r="FQ129" s="191"/>
      <c r="FR129" s="191"/>
      <c r="FS129" s="191"/>
      <c r="FT129" s="191"/>
      <c r="FU129" s="191"/>
      <c r="FV129" s="191"/>
      <c r="FW129" s="191"/>
      <c r="FX129" s="191"/>
      <c r="FY129" s="191"/>
      <c r="FZ129" s="191"/>
      <c r="GA129" s="191"/>
      <c r="GB129" s="191"/>
      <c r="GC129" s="191"/>
      <c r="GD129" s="191"/>
      <c r="GE129" s="191"/>
      <c r="GF129" s="191"/>
      <c r="GG129" s="191"/>
      <c r="GH129" s="191"/>
      <c r="GI129" s="191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 s="191"/>
      <c r="HV129" s="191"/>
      <c r="HW129" s="191"/>
      <c r="HX129" s="191"/>
      <c r="HY129" s="191"/>
      <c r="HZ129" s="191"/>
      <c r="IA129" s="191"/>
      <c r="IB129" s="191"/>
      <c r="IC129" s="191"/>
      <c r="ID129" s="191"/>
      <c r="IE129" s="191"/>
      <c r="IF129" s="191"/>
      <c r="IG129" s="191"/>
      <c r="IH129" s="191"/>
      <c r="II129" s="191"/>
      <c r="IJ129" s="191"/>
      <c r="IK129" s="191"/>
      <c r="IL129" s="191"/>
      <c r="IM129" s="191"/>
      <c r="IN129" s="191"/>
      <c r="IO129" s="191"/>
      <c r="IP129" s="191"/>
      <c r="IQ129" s="191"/>
      <c r="IR129" s="191"/>
      <c r="IS129" s="191"/>
    </row>
    <row r="130" ht="19.5" customHeight="1" spans="1:253" x14ac:dyDescent="0.25">
      <c r="A130" s="273" t="s">
        <v>1173</v>
      </c>
      <c r="B130" s="274">
        <v>282</v>
      </c>
      <c r="C130" s="164"/>
      <c r="D130" s="158">
        <v>30</v>
      </c>
      <c r="E130" s="163">
        <f>C130</f>
        <v>0</v>
      </c>
      <c r="F130" s="160">
        <f>F$7*AG130</f>
        <v>0</v>
      </c>
      <c r="G130" s="160">
        <f>G$7*AH130</f>
        <v>0</v>
      </c>
      <c r="H130" s="160">
        <f>H$7*AI130</f>
        <v>0</v>
      </c>
      <c r="I130" s="160">
        <f>I$7*AJ130</f>
        <v>0</v>
      </c>
      <c r="J130" s="160">
        <f>J$7*AK130</f>
        <v>0</v>
      </c>
      <c r="K130" s="161">
        <v>0</v>
      </c>
      <c r="L130" s="162">
        <v>0</v>
      </c>
      <c r="M130" s="160"/>
      <c r="N130" s="160"/>
      <c r="O130" s="259"/>
      <c r="P130" s="259"/>
      <c r="Q130" s="259"/>
      <c r="R130" s="263"/>
      <c r="S130" s="265">
        <v>2</v>
      </c>
      <c r="T130" s="163">
        <f>SUM(E130:R130)</f>
        <v>0</v>
      </c>
      <c r="U130" s="163">
        <f>IF(T130&lt;=0,0,IF(T130*1%&lt;=262680*8*1%,T130*1%,262680*8*1%))</f>
        <v>0</v>
      </c>
      <c r="V130" s="163">
        <f>IF(T130&lt;=0,0,IF(T130*1%&lt;=262680*8*1%,T130*1%,262680*8*1%))</f>
        <v>0</v>
      </c>
      <c r="W130" s="163">
        <f>T130-U130-V130</f>
        <v>0</v>
      </c>
      <c r="X130" s="163"/>
      <c r="Y130" s="260"/>
      <c r="Z130" s="163">
        <f>MAX(3000,0+MIN(MAX(0,W130-350000),50000)*5%+MIN(MAX(0,W130-400000),100000)*10%+MIN(MAX(0,W130-500000),100000)*15%+MAX(0,W130-600000)*20%-X130)</f>
        <v>3000</v>
      </c>
      <c r="AA130" s="261"/>
      <c r="AB130" s="163">
        <f>Y130+U130+V130+Z130+AA130</f>
        <v>3000</v>
      </c>
      <c r="AC130" s="167">
        <f>ROUND(FLOOR(T130-AB130,0.01),-2)</f>
        <v>-3000</v>
      </c>
      <c r="AD130" s="275" t="s">
        <v>200</v>
      </c>
      <c r="AE130" s="178"/>
      <c r="AF130" s="178"/>
      <c r="AG130" s="170">
        <v>0</v>
      </c>
      <c r="AH130" s="170">
        <v>0</v>
      </c>
      <c r="AI130" s="170">
        <v>0</v>
      </c>
      <c r="AJ130" s="170">
        <v>0</v>
      </c>
      <c r="AK130" s="170">
        <v>0</v>
      </c>
      <c r="AL130" s="239" t="s">
        <v>1174</v>
      </c>
      <c r="AM130" s="239" t="s">
        <v>1175</v>
      </c>
      <c r="AN130" s="171" t="s">
        <v>1176</v>
      </c>
      <c r="AO130" s="233" t="s">
        <v>1177</v>
      </c>
      <c r="AP130" s="234" t="s">
        <v>1178</v>
      </c>
      <c r="AQ130" s="266">
        <v>45201</v>
      </c>
      <c r="AR130" s="172" t="s">
        <v>1179</v>
      </c>
      <c r="AS130" s="177">
        <v>121</v>
      </c>
      <c r="AT130" s="110"/>
      <c r="AU130" s="110"/>
      <c r="AV130" s="110"/>
      <c r="AW130" s="110"/>
      <c r="AX130" s="110"/>
      <c r="AY130" s="110"/>
      <c r="AZ130" s="191"/>
      <c r="BA130" s="191"/>
      <c r="BB130" s="191"/>
      <c r="BC130" s="191"/>
      <c r="BD130" s="191"/>
      <c r="BE130" s="191"/>
      <c r="BF130" s="191"/>
      <c r="BG130" s="191"/>
      <c r="BH130" s="191"/>
      <c r="BI130" s="191"/>
      <c r="BJ130" s="191"/>
      <c r="BK130" s="191"/>
      <c r="BL130" s="191"/>
      <c r="BM130" s="191"/>
      <c r="BN130" s="191"/>
      <c r="BO130" s="191"/>
      <c r="BP130" s="191"/>
      <c r="BQ130" s="191"/>
      <c r="BR130" s="191"/>
      <c r="BS130" s="191"/>
      <c r="BT130" s="191"/>
      <c r="BU130" s="191"/>
      <c r="BV130" s="191"/>
      <c r="BW130" s="191"/>
      <c r="BX130" s="191"/>
      <c r="BY130" s="191"/>
      <c r="BZ130" s="191"/>
      <c r="CA130" s="191"/>
      <c r="CB130" s="191"/>
      <c r="CC130" s="191"/>
      <c r="CD130" s="191"/>
      <c r="CE130" s="191"/>
      <c r="CF130" s="191"/>
      <c r="CG130" s="191"/>
      <c r="CH130" s="191"/>
      <c r="CI130" s="191"/>
      <c r="CJ130" s="191"/>
      <c r="CK130" s="191"/>
      <c r="CL130" s="191"/>
      <c r="CM130" s="191"/>
      <c r="CN130" s="191"/>
      <c r="CO130" s="191"/>
      <c r="CP130" s="191"/>
      <c r="CQ130" s="191"/>
      <c r="CR130" s="191"/>
      <c r="CS130" s="191"/>
      <c r="CT130" s="191"/>
      <c r="CU130" s="191"/>
      <c r="CV130" s="191"/>
      <c r="CW130" s="191"/>
      <c r="CX130" s="191"/>
      <c r="CY130" s="191"/>
      <c r="CZ130" s="191"/>
      <c r="DA130" s="191"/>
      <c r="DB130" s="191"/>
      <c r="DC130" s="191"/>
      <c r="DD130" s="191"/>
      <c r="DE130" s="191"/>
      <c r="DF130" s="191"/>
      <c r="DG130" s="191"/>
      <c r="DH130" s="191"/>
      <c r="DI130" s="191"/>
      <c r="DJ130" s="191"/>
      <c r="DK130" s="191"/>
      <c r="DL130" s="191"/>
      <c r="DM130" s="191"/>
      <c r="DN130" s="191"/>
      <c r="DO130" s="191"/>
      <c r="DP130" s="191"/>
      <c r="DQ130" s="191"/>
      <c r="DR130" s="191"/>
      <c r="DS130" s="191"/>
      <c r="DT130" s="191"/>
      <c r="DU130" s="191"/>
      <c r="DV130" s="191"/>
      <c r="DW130" s="191"/>
      <c r="DX130" s="191"/>
      <c r="DY130" s="191"/>
      <c r="DZ130" s="191"/>
      <c r="EA130" s="191"/>
      <c r="EB130" s="191"/>
      <c r="EC130" s="191"/>
      <c r="ED130" s="191"/>
      <c r="EE130" s="191"/>
      <c r="EF130" s="191"/>
      <c r="EG130" s="191"/>
      <c r="EH130" s="191"/>
      <c r="EI130" s="191"/>
      <c r="EJ130" s="191"/>
      <c r="EK130" s="191"/>
      <c r="EL130" s="191"/>
      <c r="EM130" s="191"/>
      <c r="EN130" s="191"/>
      <c r="EO130" s="191"/>
      <c r="EP130" s="191"/>
      <c r="EQ130" s="191"/>
      <c r="ER130" s="191"/>
      <c r="ES130" s="191"/>
      <c r="ET130" s="191"/>
      <c r="EU130" s="191"/>
      <c r="EV130" s="191"/>
      <c r="EW130" s="191"/>
      <c r="EX130" s="191"/>
      <c r="EY130" s="191"/>
      <c r="EZ130" s="191"/>
      <c r="FA130" s="191"/>
      <c r="FB130" s="191"/>
      <c r="FC130" s="191"/>
      <c r="FD130" s="191"/>
      <c r="FE130" s="191"/>
      <c r="FF130" s="191"/>
      <c r="FG130" s="191"/>
      <c r="FH130" s="191"/>
      <c r="FI130" s="191"/>
      <c r="FJ130" s="191"/>
      <c r="FK130" s="191"/>
      <c r="FL130" s="191"/>
      <c r="FM130" s="191"/>
      <c r="FN130" s="191"/>
      <c r="FO130" s="191"/>
      <c r="FP130" s="191"/>
      <c r="FQ130" s="191"/>
      <c r="FR130" s="191"/>
      <c r="FS130" s="191"/>
      <c r="FT130" s="191"/>
      <c r="FU130" s="191"/>
      <c r="FV130" s="191"/>
      <c r="FW130" s="191"/>
      <c r="FX130" s="191"/>
      <c r="FY130" s="191"/>
      <c r="FZ130" s="191"/>
      <c r="GA130" s="191"/>
      <c r="GB130" s="191"/>
      <c r="GC130" s="191"/>
      <c r="GD130" s="191"/>
      <c r="GE130" s="191"/>
      <c r="GF130" s="191"/>
      <c r="GG130" s="191"/>
      <c r="GH130" s="191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 s="191"/>
      <c r="HV130" s="191"/>
      <c r="HW130" s="191"/>
      <c r="HX130" s="191"/>
      <c r="HY130" s="191"/>
      <c r="HZ130" s="191"/>
      <c r="IA130" s="191"/>
      <c r="IB130" s="191"/>
      <c r="IC130" s="191"/>
      <c r="ID130" s="191"/>
      <c r="IE130" s="191"/>
      <c r="IF130" s="191"/>
      <c r="IG130" s="191"/>
      <c r="IH130" s="191"/>
      <c r="II130" s="191"/>
      <c r="IJ130" s="191"/>
      <c r="IK130" s="191"/>
      <c r="IL130" s="191"/>
      <c r="IM130" s="191"/>
      <c r="IN130" s="191"/>
      <c r="IO130" s="191"/>
      <c r="IP130" s="191"/>
      <c r="IQ130" s="191"/>
      <c r="IR130" s="191"/>
      <c r="IS130" s="191"/>
    </row>
    <row r="131" ht="19.5" customHeight="1" spans="1:253" x14ac:dyDescent="0.25">
      <c r="A131" s="273" t="s">
        <v>1180</v>
      </c>
      <c r="B131" s="274">
        <v>283</v>
      </c>
      <c r="C131" s="164"/>
      <c r="D131" s="158">
        <v>30</v>
      </c>
      <c r="E131" s="163">
        <f>C131</f>
        <v>0</v>
      </c>
      <c r="F131" s="160">
        <f>F$7*AG131</f>
        <v>0</v>
      </c>
      <c r="G131" s="160">
        <f>G$7*AH131</f>
        <v>0</v>
      </c>
      <c r="H131" s="160">
        <f>H$7*AI131</f>
        <v>0</v>
      </c>
      <c r="I131" s="160">
        <f>I$7*AJ131</f>
        <v>0</v>
      </c>
      <c r="J131" s="160">
        <f>J$7*AK131</f>
        <v>0</v>
      </c>
      <c r="K131" s="161">
        <v>0</v>
      </c>
      <c r="L131" s="162">
        <v>0</v>
      </c>
      <c r="M131" s="160"/>
      <c r="N131" s="160"/>
      <c r="O131" s="259"/>
      <c r="P131" s="259"/>
      <c r="Q131" s="259"/>
      <c r="R131" s="263"/>
      <c r="S131" s="265"/>
      <c r="T131" s="163">
        <f>SUM(E131:R131)</f>
        <v>0</v>
      </c>
      <c r="U131" s="163">
        <f>IF(T131&lt;=0,0,IF(T131*1%&lt;=262680*8*1%,T131*1%,262680*8*1%))</f>
        <v>0</v>
      </c>
      <c r="V131" s="163">
        <f>IF(T131&lt;=0,0,IF(T131*1%&lt;=262680*8*1%,T131*1%,262680*8*1%))</f>
        <v>0</v>
      </c>
      <c r="W131" s="163">
        <f>T131-U131-V131</f>
        <v>0</v>
      </c>
      <c r="X131" s="163"/>
      <c r="Y131" s="260"/>
      <c r="Z131" s="163">
        <f>MAX(3000,0+MIN(MAX(0,W131-350000),50000)*5%+MIN(MAX(0,W131-400000),100000)*10%+MIN(MAX(0,W131-500000),100000)*15%+MAX(0,W131-600000)*20%-X131)</f>
        <v>3000</v>
      </c>
      <c r="AA131" s="261">
        <v>0</v>
      </c>
      <c r="AB131" s="163">
        <f>Y131+U131+V131+Z131+AA131</f>
        <v>3000</v>
      </c>
      <c r="AC131" s="167">
        <f>ROUND(FLOOR(T131-AB131,0.01),-2)</f>
        <v>-3000</v>
      </c>
      <c r="AD131" s="275" t="s">
        <v>200</v>
      </c>
      <c r="AE131" s="178"/>
      <c r="AF131" s="178"/>
      <c r="AG131" s="170">
        <v>0</v>
      </c>
      <c r="AH131" s="170">
        <v>0</v>
      </c>
      <c r="AI131" s="170">
        <v>0</v>
      </c>
      <c r="AJ131" s="170">
        <v>0</v>
      </c>
      <c r="AK131" s="170">
        <v>0</v>
      </c>
      <c r="AL131" s="239" t="s">
        <v>1181</v>
      </c>
      <c r="AM131" s="239" t="s">
        <v>1182</v>
      </c>
      <c r="AN131" s="171" t="s">
        <v>1183</v>
      </c>
      <c r="AO131" s="233" t="s">
        <v>1184</v>
      </c>
      <c r="AP131" s="234" t="s">
        <v>1185</v>
      </c>
      <c r="AQ131" s="266">
        <v>45201</v>
      </c>
      <c r="AR131" s="172" t="s">
        <v>1186</v>
      </c>
      <c r="AS131" s="177">
        <v>122</v>
      </c>
      <c r="AT131" s="110"/>
      <c r="AU131" s="110"/>
      <c r="AV131" s="110"/>
      <c r="AW131" s="110"/>
      <c r="AX131" s="110"/>
      <c r="AY131" s="110"/>
      <c r="AZ131" s="191"/>
      <c r="BA131" s="191"/>
      <c r="BB131" s="191"/>
      <c r="BC131" s="191"/>
      <c r="BD131" s="191"/>
      <c r="BE131" s="191"/>
      <c r="BF131" s="191"/>
      <c r="BG131" s="191"/>
      <c r="BH131" s="191"/>
      <c r="BI131" s="191"/>
      <c r="BJ131" s="191"/>
      <c r="BK131" s="191"/>
      <c r="BL131" s="191"/>
      <c r="BM131" s="191"/>
      <c r="BN131" s="191"/>
      <c r="BO131" s="191"/>
      <c r="BP131" s="191"/>
      <c r="BQ131" s="191"/>
      <c r="BR131" s="191"/>
      <c r="BS131" s="191"/>
      <c r="BT131" s="191"/>
      <c r="BU131" s="191"/>
      <c r="BV131" s="191"/>
      <c r="BW131" s="191"/>
      <c r="BX131" s="191"/>
      <c r="BY131" s="191"/>
      <c r="BZ131" s="191"/>
      <c r="CA131" s="191"/>
      <c r="CB131" s="191"/>
      <c r="CC131" s="191"/>
      <c r="CD131" s="191"/>
      <c r="CE131" s="191"/>
      <c r="CF131" s="191"/>
      <c r="CG131" s="191"/>
      <c r="CH131" s="191"/>
      <c r="CI131" s="191"/>
      <c r="CJ131" s="191"/>
      <c r="CK131" s="191"/>
      <c r="CL131" s="191"/>
      <c r="CM131" s="191"/>
      <c r="CN131" s="191"/>
      <c r="CO131" s="191"/>
      <c r="CP131" s="191"/>
      <c r="CQ131" s="191"/>
      <c r="CR131" s="191"/>
      <c r="CS131" s="191"/>
      <c r="CT131" s="191"/>
      <c r="CU131" s="191"/>
      <c r="CV131" s="191"/>
      <c r="CW131" s="191"/>
      <c r="CX131" s="191"/>
      <c r="CY131" s="191"/>
      <c r="CZ131" s="191"/>
      <c r="DA131" s="191"/>
      <c r="DB131" s="191"/>
      <c r="DC131" s="191"/>
      <c r="DD131" s="191"/>
      <c r="DE131" s="191"/>
      <c r="DF131" s="191"/>
      <c r="DG131" s="191"/>
      <c r="DH131" s="191"/>
      <c r="DI131" s="191"/>
      <c r="DJ131" s="191"/>
      <c r="DK131" s="191"/>
      <c r="DL131" s="191"/>
      <c r="DM131" s="191"/>
      <c r="DN131" s="191"/>
      <c r="DO131" s="191"/>
      <c r="DP131" s="191"/>
      <c r="DQ131" s="191"/>
      <c r="DR131" s="191"/>
      <c r="DS131" s="191"/>
      <c r="DT131" s="191"/>
      <c r="DU131" s="191"/>
      <c r="DV131" s="191"/>
      <c r="DW131" s="191"/>
      <c r="DX131" s="191"/>
      <c r="DY131" s="191"/>
      <c r="DZ131" s="191"/>
      <c r="EA131" s="191"/>
      <c r="EB131" s="191"/>
      <c r="EC131" s="191"/>
      <c r="ED131" s="191"/>
      <c r="EE131" s="191"/>
      <c r="EF131" s="191"/>
      <c r="EG131" s="191"/>
      <c r="EH131" s="191"/>
      <c r="EI131" s="191"/>
      <c r="EJ131" s="191"/>
      <c r="EK131" s="191"/>
      <c r="EL131" s="191"/>
      <c r="EM131" s="191"/>
      <c r="EN131" s="191"/>
      <c r="EO131" s="191"/>
      <c r="EP131" s="191"/>
      <c r="EQ131" s="191"/>
      <c r="ER131" s="191"/>
      <c r="ES131" s="191"/>
      <c r="ET131" s="191"/>
      <c r="EU131" s="191"/>
      <c r="EV131" s="191"/>
      <c r="EW131" s="191"/>
      <c r="EX131" s="191"/>
      <c r="EY131" s="191"/>
      <c r="EZ131" s="191"/>
      <c r="FA131" s="191"/>
      <c r="FB131" s="191"/>
      <c r="FC131" s="191"/>
      <c r="FD131" s="191"/>
      <c r="FE131" s="191"/>
      <c r="FF131" s="191"/>
      <c r="FG131" s="191"/>
      <c r="FH131" s="191"/>
      <c r="FI131" s="191"/>
      <c r="FJ131" s="191"/>
      <c r="FK131" s="191"/>
      <c r="FL131" s="191"/>
      <c r="FM131" s="191"/>
      <c r="FN131" s="191"/>
      <c r="FO131" s="191"/>
      <c r="FP131" s="191"/>
      <c r="FQ131" s="191"/>
      <c r="FR131" s="191"/>
      <c r="FS131" s="191"/>
      <c r="FT131" s="191"/>
      <c r="FU131" s="191"/>
      <c r="FV131" s="191"/>
      <c r="FW131" s="191"/>
      <c r="FX131" s="191"/>
      <c r="FY131" s="191"/>
      <c r="FZ131" s="191"/>
      <c r="GA131" s="191"/>
      <c r="GB131" s="191"/>
      <c r="GC131" s="191"/>
      <c r="GD131" s="191"/>
      <c r="GE131" s="191"/>
      <c r="GF131" s="191"/>
      <c r="GG131" s="191"/>
      <c r="GH131" s="191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 s="191"/>
      <c r="HV131" s="191"/>
      <c r="HW131" s="191"/>
      <c r="HX131" s="191"/>
      <c r="HY131" s="191"/>
      <c r="HZ131" s="191"/>
      <c r="IA131" s="191"/>
      <c r="IB131" s="191"/>
      <c r="IC131" s="191"/>
      <c r="ID131" s="191"/>
      <c r="IE131" s="191"/>
      <c r="IF131" s="191"/>
      <c r="IG131" s="191"/>
      <c r="IH131" s="191"/>
      <c r="II131" s="191"/>
      <c r="IJ131" s="191"/>
      <c r="IK131" s="191"/>
      <c r="IL131" s="191"/>
      <c r="IM131" s="191"/>
      <c r="IN131" s="191"/>
      <c r="IO131" s="191"/>
      <c r="IP131" s="191"/>
      <c r="IQ131" s="191"/>
      <c r="IR131" s="191"/>
      <c r="IS131" s="191"/>
    </row>
    <row r="132" ht="19.5" customHeight="1" spans="1:253" x14ac:dyDescent="0.25">
      <c r="A132" s="273" t="s">
        <v>1187</v>
      </c>
      <c r="B132" s="274">
        <v>284</v>
      </c>
      <c r="C132" s="164"/>
      <c r="D132" s="158">
        <v>30</v>
      </c>
      <c r="E132" s="163">
        <f>C132</f>
        <v>0</v>
      </c>
      <c r="F132" s="160">
        <f>F$7*AG132</f>
        <v>0</v>
      </c>
      <c r="G132" s="160">
        <f>G$7*AH132</f>
        <v>0</v>
      </c>
      <c r="H132" s="160">
        <f>H$7*AI132</f>
        <v>0</v>
      </c>
      <c r="I132" s="160">
        <f>I$7*AJ132</f>
        <v>0</v>
      </c>
      <c r="J132" s="160">
        <f>J$7*AK132</f>
        <v>0</v>
      </c>
      <c r="K132" s="161">
        <v>0</v>
      </c>
      <c r="L132" s="162">
        <v>0</v>
      </c>
      <c r="M132" s="160"/>
      <c r="N132" s="160"/>
      <c r="O132" s="259"/>
      <c r="P132" s="259"/>
      <c r="Q132" s="259"/>
      <c r="R132" s="263"/>
      <c r="S132" s="115"/>
      <c r="T132" s="163">
        <f>SUM(E132:R132)</f>
        <v>0</v>
      </c>
      <c r="U132" s="163">
        <f>IF(T132&lt;=0,0,IF(T132*1%&lt;=262680*8*1%,T132*1%,262680*8*1%))</f>
        <v>0</v>
      </c>
      <c r="V132" s="163">
        <f>IF(T132&lt;=0,0,IF(T132*1%&lt;=262680*8*1%,T132*1%,262680*8*1%))</f>
        <v>0</v>
      </c>
      <c r="W132" s="163">
        <f>T132-U132-V132</f>
        <v>0</v>
      </c>
      <c r="X132" s="163"/>
      <c r="Y132" s="260"/>
      <c r="Z132" s="163">
        <f>MAX(3000,0+MIN(MAX(0,W132-350000),50000)*5%+MIN(MAX(0,W132-400000),100000)*10%+MIN(MAX(0,W132-500000),100000)*15%+MAX(0,W132-600000)*20%-X132)</f>
        <v>3000</v>
      </c>
      <c r="AA132" s="261"/>
      <c r="AB132" s="163">
        <f>Y132+U132+V132+Z132+AA132</f>
        <v>3000</v>
      </c>
      <c r="AC132" s="167">
        <f>ROUND(FLOOR(T132-AB132,0.01),-2)</f>
        <v>-3000</v>
      </c>
      <c r="AD132" s="277" t="s">
        <v>200</v>
      </c>
      <c r="AE132" s="178"/>
      <c r="AF132" s="178"/>
      <c r="AG132" s="170">
        <v>0</v>
      </c>
      <c r="AH132" s="170">
        <v>0</v>
      </c>
      <c r="AI132" s="170">
        <v>0</v>
      </c>
      <c r="AJ132" s="170">
        <v>0</v>
      </c>
      <c r="AK132" s="170">
        <v>0</v>
      </c>
      <c r="AL132" s="239" t="s">
        <v>1188</v>
      </c>
      <c r="AM132" s="239" t="s">
        <v>1189</v>
      </c>
      <c r="AN132" s="171" t="s">
        <v>1190</v>
      </c>
      <c r="AO132" s="233" t="s">
        <v>1191</v>
      </c>
      <c r="AP132" s="234" t="s">
        <v>1192</v>
      </c>
      <c r="AQ132" s="266">
        <v>45201</v>
      </c>
      <c r="AR132" s="172" t="s">
        <v>1193</v>
      </c>
      <c r="AS132" s="177">
        <v>123</v>
      </c>
      <c r="AT132" s="110"/>
      <c r="AU132" s="110"/>
      <c r="AV132" s="110"/>
      <c r="AW132" s="110"/>
      <c r="AX132" s="110"/>
      <c r="AY132" s="110"/>
      <c r="AZ132" s="191"/>
      <c r="BA132" s="191"/>
      <c r="BB132" s="191"/>
      <c r="BC132" s="191"/>
      <c r="BD132" s="191"/>
      <c r="BE132" s="191"/>
      <c r="BF132" s="191"/>
      <c r="BG132" s="191"/>
      <c r="BH132" s="191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1"/>
      <c r="BZ132" s="191"/>
      <c r="CA132" s="191"/>
      <c r="CB132" s="191"/>
      <c r="CC132" s="191"/>
      <c r="CD132" s="191"/>
      <c r="CE132" s="191"/>
      <c r="CF132" s="191"/>
      <c r="CG132" s="191"/>
      <c r="CH132" s="191"/>
      <c r="CI132" s="191"/>
      <c r="CJ132" s="191"/>
      <c r="CK132" s="191"/>
      <c r="CL132" s="191"/>
      <c r="CM132" s="191"/>
      <c r="CN132" s="191"/>
      <c r="CO132" s="191"/>
      <c r="CP132" s="191"/>
      <c r="CQ132" s="191"/>
      <c r="CR132" s="191"/>
      <c r="CS132" s="191"/>
      <c r="CT132" s="191"/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91"/>
      <c r="DJ132" s="191"/>
      <c r="DK132" s="191"/>
      <c r="DL132" s="191"/>
      <c r="DM132" s="191"/>
      <c r="DN132" s="191"/>
      <c r="DO132" s="191"/>
      <c r="DP132" s="191"/>
      <c r="DQ132" s="191"/>
      <c r="DR132" s="191"/>
      <c r="DS132" s="191"/>
      <c r="DT132" s="191"/>
      <c r="DU132" s="191"/>
      <c r="DV132" s="191"/>
      <c r="DW132" s="191"/>
      <c r="DX132" s="191"/>
      <c r="DY132" s="191"/>
      <c r="DZ132" s="191"/>
      <c r="EA132" s="191"/>
      <c r="EB132" s="191"/>
      <c r="EC132" s="191"/>
      <c r="ED132" s="191"/>
      <c r="EE132" s="191"/>
      <c r="EF132" s="191"/>
      <c r="EG132" s="191"/>
      <c r="EH132" s="191"/>
      <c r="EI132" s="191"/>
      <c r="EJ132" s="191"/>
      <c r="EK132" s="191"/>
      <c r="EL132" s="191"/>
      <c r="EM132" s="191"/>
      <c r="EN132" s="191"/>
      <c r="EO132" s="191"/>
      <c r="EP132" s="191"/>
      <c r="EQ132" s="191"/>
      <c r="ER132" s="191"/>
      <c r="ES132" s="191"/>
      <c r="ET132" s="191"/>
      <c r="EU132" s="191"/>
      <c r="EV132" s="191"/>
      <c r="EW132" s="191"/>
      <c r="EX132" s="191"/>
      <c r="EY132" s="191"/>
      <c r="EZ132" s="191"/>
      <c r="FA132" s="191"/>
      <c r="FB132" s="191"/>
      <c r="FC132" s="191"/>
      <c r="FD132" s="191"/>
      <c r="FE132" s="191"/>
      <c r="FF132" s="191"/>
      <c r="FG132" s="191"/>
      <c r="FH132" s="191"/>
      <c r="FI132" s="191"/>
      <c r="FJ132" s="191"/>
      <c r="FK132" s="191"/>
      <c r="FL132" s="191"/>
      <c r="FM132" s="191"/>
      <c r="FN132" s="191"/>
      <c r="FO132" s="191"/>
      <c r="FP132" s="191"/>
      <c r="FQ132" s="191"/>
      <c r="FR132" s="191"/>
      <c r="FS132" s="191"/>
      <c r="FT132" s="191"/>
      <c r="FU132" s="191"/>
      <c r="FV132" s="191"/>
      <c r="FW132" s="191"/>
      <c r="FX132" s="191"/>
      <c r="FY132" s="191"/>
      <c r="FZ132" s="191"/>
      <c r="GA132" s="191"/>
      <c r="GB132" s="191"/>
      <c r="GC132" s="191"/>
      <c r="GD132" s="191"/>
      <c r="GE132" s="191"/>
      <c r="GF132" s="191"/>
      <c r="GG132" s="191"/>
      <c r="GH132" s="191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 s="191"/>
      <c r="HV132" s="191"/>
      <c r="HW132" s="191"/>
      <c r="HX132" s="191"/>
      <c r="HY132" s="191"/>
      <c r="HZ132" s="191"/>
      <c r="IA132" s="191"/>
      <c r="IB132" s="191"/>
      <c r="IC132" s="191"/>
      <c r="ID132" s="191"/>
      <c r="IE132" s="191"/>
      <c r="IF132" s="191"/>
      <c r="IG132" s="191"/>
      <c r="IH132" s="191"/>
      <c r="II132" s="191"/>
      <c r="IJ132" s="191"/>
      <c r="IK132" s="191"/>
      <c r="IL132" s="191"/>
      <c r="IM132" s="191"/>
      <c r="IN132" s="191"/>
      <c r="IO132" s="191"/>
      <c r="IP132" s="191"/>
      <c r="IQ132" s="191"/>
      <c r="IR132" s="191"/>
      <c r="IS132" s="191"/>
    </row>
    <row r="133" ht="20.1" customHeight="1" spans="1:253" x14ac:dyDescent="0.25">
      <c r="A133" s="278" t="s">
        <v>1194</v>
      </c>
      <c r="B133" s="279">
        <v>295</v>
      </c>
      <c r="C133" s="277"/>
      <c r="D133" s="158">
        <v>30</v>
      </c>
      <c r="E133" s="163">
        <f>C133</f>
        <v>0</v>
      </c>
      <c r="F133" s="160">
        <f>F$7*AG133</f>
        <v>0</v>
      </c>
      <c r="G133" s="160">
        <f>G$7*AH133</f>
        <v>0</v>
      </c>
      <c r="H133" s="160">
        <f>H$7*AI133</f>
        <v>0</v>
      </c>
      <c r="I133" s="160">
        <f>I$7*AJ133</f>
        <v>0</v>
      </c>
      <c r="J133" s="160">
        <f>J$7*AK133</f>
        <v>0</v>
      </c>
      <c r="K133" s="161">
        <v>0</v>
      </c>
      <c r="L133" s="162">
        <v>0</v>
      </c>
      <c r="M133" s="160"/>
      <c r="N133" s="262"/>
      <c r="O133" s="259"/>
      <c r="P133" s="259"/>
      <c r="Q133" s="259"/>
      <c r="R133" s="277"/>
      <c r="S133" s="115"/>
      <c r="T133" s="163">
        <f>SUM(E133:R133)</f>
        <v>0</v>
      </c>
      <c r="U133" s="163">
        <f>IF(T133&lt;=0,0,IF(T133*1%&lt;=262680*8*1%,T133*1%,262680*8*1%))</f>
        <v>0</v>
      </c>
      <c r="V133" s="163">
        <f>IF(T133&lt;=0,0,IF(T133*1%&lt;=262680*8*1%,T133*1%,262680*8*1%))</f>
        <v>0</v>
      </c>
      <c r="W133" s="163">
        <f>T133-U133-V133</f>
        <v>0</v>
      </c>
      <c r="X133" s="163"/>
      <c r="Y133" s="260"/>
      <c r="Z133" s="163">
        <f>MAX(3000,0+MIN(MAX(0,W133-350000),50000)*5%+MIN(MAX(0,W133-400000),100000)*10%+MIN(MAX(0,W133-500000),100000)*15%+MAX(0,W133-600000)*20%-X133)</f>
        <v>3000</v>
      </c>
      <c r="AA133" s="261"/>
      <c r="AB133" s="163">
        <f>Y133+U133+V133+Z133+AA133</f>
        <v>3000</v>
      </c>
      <c r="AC133" s="167">
        <f>ROUND(FLOOR(T133-AB133,0.01),-2)</f>
        <v>-3000</v>
      </c>
      <c r="AD133" s="277" t="s">
        <v>200</v>
      </c>
      <c r="AE133" s="277" t="s">
        <v>1195</v>
      </c>
      <c r="AF133" s="178"/>
      <c r="AG133" s="170">
        <v>0</v>
      </c>
      <c r="AH133" s="170">
        <v>0</v>
      </c>
      <c r="AI133" s="170">
        <v>0</v>
      </c>
      <c r="AJ133" s="170">
        <v>0</v>
      </c>
      <c r="AK133" s="170">
        <v>0</v>
      </c>
      <c r="AL133" s="239" t="s">
        <v>1196</v>
      </c>
      <c r="AM133" s="239" t="s">
        <v>1197</v>
      </c>
      <c r="AN133" s="171" t="s">
        <v>1198</v>
      </c>
      <c r="AO133" s="233" t="s">
        <v>1199</v>
      </c>
      <c r="AP133" s="234" t="s">
        <v>1200</v>
      </c>
      <c r="AQ133" s="266">
        <v>45201</v>
      </c>
      <c r="AR133" s="172" t="s">
        <v>1201</v>
      </c>
      <c r="AS133" s="177">
        <v>124</v>
      </c>
      <c r="AT133" s="110"/>
      <c r="AU133" s="110"/>
      <c r="AV133" s="110"/>
      <c r="AW133" s="110"/>
      <c r="AX133" s="110"/>
      <c r="AY133" s="110"/>
      <c r="AZ133" s="191"/>
      <c r="BA133" s="191"/>
      <c r="BB133" s="191"/>
      <c r="BC133" s="191"/>
      <c r="BD133" s="191"/>
      <c r="BE133" s="191"/>
      <c r="BF133" s="191"/>
      <c r="BG133" s="191"/>
      <c r="BH133" s="191"/>
      <c r="BI133" s="191"/>
      <c r="BJ133" s="191"/>
      <c r="BK133" s="191"/>
      <c r="BL133" s="191"/>
      <c r="BM133" s="191"/>
      <c r="BN133" s="191"/>
      <c r="BO133" s="191"/>
      <c r="BP133" s="191"/>
      <c r="BQ133" s="191"/>
      <c r="BR133" s="191"/>
      <c r="BS133" s="191"/>
      <c r="BT133" s="191"/>
      <c r="BU133" s="191"/>
      <c r="BV133" s="191"/>
      <c r="BW133" s="191"/>
      <c r="BX133" s="191"/>
      <c r="BY133" s="191"/>
      <c r="BZ133" s="191"/>
      <c r="CA133" s="191"/>
      <c r="CB133" s="191"/>
      <c r="CC133" s="191"/>
      <c r="CD133" s="191"/>
      <c r="CE133" s="191"/>
      <c r="CF133" s="191"/>
      <c r="CG133" s="191"/>
      <c r="CH133" s="191"/>
      <c r="CI133" s="191"/>
      <c r="CJ133" s="191"/>
      <c r="CK133" s="191"/>
      <c r="CL133" s="191"/>
      <c r="CM133" s="191"/>
      <c r="CN133" s="191"/>
      <c r="CO133" s="191"/>
      <c r="CP133" s="191"/>
      <c r="CQ133" s="191"/>
      <c r="CR133" s="191"/>
      <c r="CS133" s="191"/>
      <c r="CT133" s="191"/>
      <c r="CU133" s="191"/>
      <c r="CV133" s="191"/>
      <c r="CW133" s="191"/>
      <c r="CX133" s="191"/>
      <c r="CY133" s="191"/>
      <c r="CZ133" s="191"/>
      <c r="DA133" s="191"/>
      <c r="DB133" s="191"/>
      <c r="DC133" s="191"/>
      <c r="DD133" s="191"/>
      <c r="DE133" s="191"/>
      <c r="DF133" s="191"/>
      <c r="DG133" s="191"/>
      <c r="DH133" s="191"/>
      <c r="DI133" s="191"/>
      <c r="DJ133" s="191"/>
      <c r="DK133" s="191"/>
      <c r="DL133" s="191"/>
      <c r="DM133" s="191"/>
      <c r="DN133" s="191"/>
      <c r="DO133" s="191"/>
      <c r="DP133" s="191"/>
      <c r="DQ133" s="191"/>
      <c r="DR133" s="191"/>
      <c r="DS133" s="191"/>
      <c r="DT133" s="191"/>
      <c r="DU133" s="191"/>
      <c r="DV133" s="191"/>
      <c r="DW133" s="191"/>
      <c r="DX133" s="191"/>
      <c r="DY133" s="191"/>
      <c r="DZ133" s="191"/>
      <c r="EA133" s="191"/>
      <c r="EB133" s="191"/>
      <c r="EC133" s="191"/>
      <c r="ED133" s="191"/>
      <c r="EE133" s="191"/>
      <c r="EF133" s="191"/>
      <c r="EG133" s="191"/>
      <c r="EH133" s="191"/>
      <c r="EI133" s="191"/>
      <c r="EJ133" s="191"/>
      <c r="EK133" s="191"/>
      <c r="EL133" s="191"/>
      <c r="EM133" s="191"/>
      <c r="EN133" s="191"/>
      <c r="EO133" s="191"/>
      <c r="EP133" s="191"/>
      <c r="EQ133" s="191"/>
      <c r="ER133" s="191"/>
      <c r="ES133" s="191"/>
      <c r="ET133" s="191"/>
      <c r="EU133" s="191"/>
      <c r="EV133" s="191"/>
      <c r="EW133" s="191"/>
      <c r="EX133" s="191"/>
      <c r="EY133" s="191"/>
      <c r="EZ133" s="191"/>
      <c r="FA133" s="191"/>
      <c r="FB133" s="191"/>
      <c r="FC133" s="191"/>
      <c r="FD133" s="191"/>
      <c r="FE133" s="191"/>
      <c r="FF133" s="191"/>
      <c r="FG133" s="191"/>
      <c r="FH133" s="191"/>
      <c r="FI133" s="191"/>
      <c r="FJ133" s="191"/>
      <c r="FK133" s="191"/>
      <c r="FL133" s="191"/>
      <c r="FM133" s="191"/>
      <c r="FN133" s="191"/>
      <c r="FO133" s="191"/>
      <c r="FP133" s="191"/>
      <c r="FQ133" s="191"/>
      <c r="FR133" s="191"/>
      <c r="FS133" s="191"/>
      <c r="FT133" s="191"/>
      <c r="FU133" s="191"/>
      <c r="FV133" s="191"/>
      <c r="FW133" s="191"/>
      <c r="FX133" s="191"/>
      <c r="FY133" s="191"/>
      <c r="FZ133" s="191"/>
      <c r="GA133" s="191"/>
      <c r="GB133" s="191"/>
      <c r="GC133" s="191"/>
      <c r="GD133" s="191"/>
      <c r="GE133" s="191"/>
      <c r="GF133" s="191"/>
      <c r="GG133" s="191"/>
      <c r="GH133" s="191"/>
      <c r="GI133" s="191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 s="191"/>
      <c r="HV133" s="191"/>
      <c r="HW133" s="191"/>
      <c r="HX133" s="191"/>
      <c r="HY133" s="191"/>
      <c r="HZ133" s="191"/>
      <c r="IA133" s="191"/>
      <c r="IB133" s="191"/>
      <c r="IC133" s="191"/>
      <c r="ID133" s="191"/>
      <c r="IE133" s="191"/>
      <c r="IF133" s="191"/>
      <c r="IG133" s="191"/>
      <c r="IH133" s="191"/>
      <c r="II133" s="191"/>
      <c r="IJ133" s="191"/>
      <c r="IK133" s="191"/>
      <c r="IL133" s="191"/>
      <c r="IM133" s="191"/>
      <c r="IN133" s="191"/>
      <c r="IO133" s="191"/>
      <c r="IP133" s="191"/>
      <c r="IQ133" s="191"/>
      <c r="IR133" s="191"/>
      <c r="IS133" s="191"/>
    </row>
    <row r="134" ht="20.1" customHeight="1" spans="1:253" x14ac:dyDescent="0.25">
      <c r="A134" s="278" t="s">
        <v>1202</v>
      </c>
      <c r="B134" s="279">
        <v>296</v>
      </c>
      <c r="C134" s="277"/>
      <c r="D134" s="158">
        <v>30</v>
      </c>
      <c r="E134" s="163">
        <f>C134</f>
        <v>0</v>
      </c>
      <c r="F134" s="160">
        <f>F$7*AG134</f>
        <v>0</v>
      </c>
      <c r="G134" s="160">
        <f>G$7*AH134</f>
        <v>0</v>
      </c>
      <c r="H134" s="160">
        <f>H$7*AI134</f>
        <v>0</v>
      </c>
      <c r="I134" s="160">
        <f>I$7*AJ134</f>
        <v>0</v>
      </c>
      <c r="J134" s="160">
        <f>J$7*AK134</f>
        <v>0</v>
      </c>
      <c r="K134" s="161">
        <v>0</v>
      </c>
      <c r="L134" s="162">
        <v>0</v>
      </c>
      <c r="M134" s="160"/>
      <c r="N134" s="160"/>
      <c r="O134" s="259"/>
      <c r="P134" s="259"/>
      <c r="Q134" s="259"/>
      <c r="R134" s="277"/>
      <c r="S134" s="115"/>
      <c r="T134" s="163">
        <f>SUM(E134:R134)</f>
        <v>0</v>
      </c>
      <c r="U134" s="163">
        <f>IF(T134&lt;=0,0,IF(T134*1%&lt;=262680*8*1%,T134*1%,262680*8*1%))</f>
        <v>0</v>
      </c>
      <c r="V134" s="163">
        <f>IF(T134&lt;=0,0,IF(T134*1%&lt;=262680*8*1%,T134*1%,262680*8*1%))</f>
        <v>0</v>
      </c>
      <c r="W134" s="163">
        <f>T134-U134-V134</f>
        <v>0</v>
      </c>
      <c r="X134" s="163"/>
      <c r="Y134" s="260"/>
      <c r="Z134" s="163">
        <f>MAX(3000,0+MIN(MAX(0,W134-350000),50000)*5%+MIN(MAX(0,W134-400000),100000)*10%+MIN(MAX(0,W134-500000),100000)*15%+MAX(0,W134-600000)*20%-X134)</f>
        <v>3000</v>
      </c>
      <c r="AA134" s="261"/>
      <c r="AB134" s="163">
        <f>Y134+U134+V134+Z134+AA134</f>
        <v>3000</v>
      </c>
      <c r="AC134" s="167">
        <f>ROUND(FLOOR(T134-AB134,0.01),-2)</f>
        <v>-3000</v>
      </c>
      <c r="AD134" s="277" t="s">
        <v>200</v>
      </c>
      <c r="AE134" s="277" t="s">
        <v>1195</v>
      </c>
      <c r="AF134" s="178"/>
      <c r="AG134" s="170">
        <v>0</v>
      </c>
      <c r="AH134" s="170">
        <v>0</v>
      </c>
      <c r="AI134" s="170">
        <v>0</v>
      </c>
      <c r="AJ134" s="170">
        <v>0</v>
      </c>
      <c r="AK134" s="170">
        <v>0</v>
      </c>
      <c r="AL134" s="239" t="s">
        <v>1203</v>
      </c>
      <c r="AM134" s="239" t="s">
        <v>1204</v>
      </c>
      <c r="AN134" s="171" t="s">
        <v>1205</v>
      </c>
      <c r="AO134" s="233" t="s">
        <v>1206</v>
      </c>
      <c r="AP134" s="234" t="s">
        <v>1207</v>
      </c>
      <c r="AQ134" s="280">
        <v>45245</v>
      </c>
      <c r="AR134" s="172" t="s">
        <v>1208</v>
      </c>
      <c r="AS134" s="177">
        <v>125</v>
      </c>
      <c r="AT134" s="110"/>
      <c r="AU134" s="110"/>
      <c r="AV134" s="110"/>
      <c r="AW134" s="110"/>
      <c r="AX134" s="110"/>
      <c r="AY134" s="110"/>
      <c r="AZ134" s="191"/>
      <c r="BA134" s="191"/>
      <c r="BB134" s="191"/>
      <c r="BC134" s="191"/>
      <c r="BD134" s="191"/>
      <c r="BE134" s="191"/>
      <c r="BF134" s="191"/>
      <c r="BG134" s="191"/>
      <c r="BH134" s="191"/>
      <c r="BI134" s="191"/>
      <c r="BJ134" s="191"/>
      <c r="BK134" s="191"/>
      <c r="BL134" s="191"/>
      <c r="BM134" s="191"/>
      <c r="BN134" s="191"/>
      <c r="BO134" s="191"/>
      <c r="BP134" s="191"/>
      <c r="BQ134" s="191"/>
      <c r="BR134" s="191"/>
      <c r="BS134" s="191"/>
      <c r="BT134" s="191"/>
      <c r="BU134" s="191"/>
      <c r="BV134" s="191"/>
      <c r="BW134" s="191"/>
      <c r="BX134" s="191"/>
      <c r="BY134" s="191"/>
      <c r="BZ134" s="191"/>
      <c r="CA134" s="191"/>
      <c r="CB134" s="191"/>
      <c r="CC134" s="191"/>
      <c r="CD134" s="191"/>
      <c r="CE134" s="191"/>
      <c r="CF134" s="191"/>
      <c r="CG134" s="191"/>
      <c r="CH134" s="191"/>
      <c r="CI134" s="191"/>
      <c r="CJ134" s="191"/>
      <c r="CK134" s="191"/>
      <c r="CL134" s="191"/>
      <c r="CM134" s="191"/>
      <c r="CN134" s="191"/>
      <c r="CO134" s="191"/>
      <c r="CP134" s="191"/>
      <c r="CQ134" s="191"/>
      <c r="CR134" s="191"/>
      <c r="CS134" s="191"/>
      <c r="CT134" s="191"/>
      <c r="CU134" s="191"/>
      <c r="CV134" s="191"/>
      <c r="CW134" s="191"/>
      <c r="CX134" s="191"/>
      <c r="CY134" s="191"/>
      <c r="CZ134" s="191"/>
      <c r="DA134" s="191"/>
      <c r="DB134" s="191"/>
      <c r="DC134" s="191"/>
      <c r="DD134" s="191"/>
      <c r="DE134" s="191"/>
      <c r="DF134" s="191"/>
      <c r="DG134" s="191"/>
      <c r="DH134" s="191"/>
      <c r="DI134" s="191"/>
      <c r="DJ134" s="191"/>
      <c r="DK134" s="191"/>
      <c r="DL134" s="191"/>
      <c r="DM134" s="191"/>
      <c r="DN134" s="191"/>
      <c r="DO134" s="191"/>
      <c r="DP134" s="191"/>
      <c r="DQ134" s="191"/>
      <c r="DR134" s="191"/>
      <c r="DS134" s="191"/>
      <c r="DT134" s="191"/>
      <c r="DU134" s="191"/>
      <c r="DV134" s="191"/>
      <c r="DW134" s="191"/>
      <c r="DX134" s="191"/>
      <c r="DY134" s="191"/>
      <c r="DZ134" s="191"/>
      <c r="EA134" s="191"/>
      <c r="EB134" s="191"/>
      <c r="EC134" s="191"/>
      <c r="ED134" s="191"/>
      <c r="EE134" s="191"/>
      <c r="EF134" s="191"/>
      <c r="EG134" s="191"/>
      <c r="EH134" s="191"/>
      <c r="EI134" s="191"/>
      <c r="EJ134" s="191"/>
      <c r="EK134" s="191"/>
      <c r="EL134" s="191"/>
      <c r="EM134" s="191"/>
      <c r="EN134" s="191"/>
      <c r="EO134" s="191"/>
      <c r="EP134" s="191"/>
      <c r="EQ134" s="191"/>
      <c r="ER134" s="191"/>
      <c r="ES134" s="191"/>
      <c r="ET134" s="191"/>
      <c r="EU134" s="191"/>
      <c r="EV134" s="191"/>
      <c r="EW134" s="191"/>
      <c r="EX134" s="191"/>
      <c r="EY134" s="191"/>
      <c r="EZ134" s="191"/>
      <c r="FA134" s="191"/>
      <c r="FB134" s="191"/>
      <c r="FC134" s="191"/>
      <c r="FD134" s="191"/>
      <c r="FE134" s="191"/>
      <c r="FF134" s="191"/>
      <c r="FG134" s="191"/>
      <c r="FH134" s="191"/>
      <c r="FI134" s="191"/>
      <c r="FJ134" s="191"/>
      <c r="FK134" s="191"/>
      <c r="FL134" s="191"/>
      <c r="FM134" s="191"/>
      <c r="FN134" s="191"/>
      <c r="FO134" s="191"/>
      <c r="FP134" s="191"/>
      <c r="FQ134" s="191"/>
      <c r="FR134" s="191"/>
      <c r="FS134" s="191"/>
      <c r="FT134" s="191"/>
      <c r="FU134" s="191"/>
      <c r="FV134" s="191"/>
      <c r="FW134" s="191"/>
      <c r="FX134" s="191"/>
      <c r="FY134" s="191"/>
      <c r="FZ134" s="191"/>
      <c r="GA134" s="191"/>
      <c r="GB134" s="191"/>
      <c r="GC134" s="191"/>
      <c r="GD134" s="191"/>
      <c r="GE134" s="191"/>
      <c r="GF134" s="191"/>
      <c r="GG134" s="191"/>
      <c r="GH134" s="191"/>
      <c r="GI134" s="191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 s="191"/>
      <c r="HV134" s="191"/>
      <c r="HW134" s="191"/>
      <c r="HX134" s="191"/>
      <c r="HY134" s="191"/>
      <c r="HZ134" s="191"/>
      <c r="IA134" s="191"/>
      <c r="IB134" s="191"/>
      <c r="IC134" s="191"/>
      <c r="ID134" s="191"/>
      <c r="IE134" s="191"/>
      <c r="IF134" s="191"/>
      <c r="IG134" s="191"/>
      <c r="IH134" s="191"/>
      <c r="II134" s="191"/>
      <c r="IJ134" s="191"/>
      <c r="IK134" s="191"/>
      <c r="IL134" s="191"/>
      <c r="IM134" s="191"/>
      <c r="IN134" s="191"/>
      <c r="IO134" s="191"/>
      <c r="IP134" s="191"/>
      <c r="IQ134" s="191"/>
      <c r="IR134" s="191"/>
      <c r="IS134" s="191"/>
    </row>
    <row r="135" ht="20.1" customHeight="1" spans="1:253" x14ac:dyDescent="0.25">
      <c r="A135" s="278" t="s">
        <v>1209</v>
      </c>
      <c r="B135" s="279">
        <v>297</v>
      </c>
      <c r="C135" s="277"/>
      <c r="D135" s="158">
        <v>30</v>
      </c>
      <c r="E135" s="163">
        <f>C135</f>
        <v>0</v>
      </c>
      <c r="F135" s="160">
        <f>F$7*AG135</f>
        <v>0</v>
      </c>
      <c r="G135" s="160">
        <f>G$7*AH135</f>
        <v>0</v>
      </c>
      <c r="H135" s="160">
        <f>H$7*AI135</f>
        <v>0</v>
      </c>
      <c r="I135" s="160">
        <f>I$7*AJ135</f>
        <v>0</v>
      </c>
      <c r="J135" s="160">
        <f>J$7*AK135</f>
        <v>0</v>
      </c>
      <c r="K135" s="161">
        <v>0</v>
      </c>
      <c r="L135" s="162">
        <v>0</v>
      </c>
      <c r="M135" s="160"/>
      <c r="N135" s="160"/>
      <c r="O135" s="259"/>
      <c r="P135" s="259"/>
      <c r="Q135" s="259"/>
      <c r="R135" s="277"/>
      <c r="S135" s="265">
        <v>1</v>
      </c>
      <c r="T135" s="163">
        <f>SUM(E135:R135)</f>
        <v>0</v>
      </c>
      <c r="U135" s="163">
        <f>IF(T135&lt;=0,0,IF(T135*1%&lt;=262680*8*1%,T135*1%,262680*8*1%))</f>
        <v>0</v>
      </c>
      <c r="V135" s="163">
        <f>IF(T135&lt;=0,0,IF(T135*1%&lt;=262680*8*1%,T135*1%,262680*8*1%))</f>
        <v>0</v>
      </c>
      <c r="W135" s="163">
        <f>T135-U135-V135</f>
        <v>0</v>
      </c>
      <c r="X135" s="163"/>
      <c r="Y135" s="260"/>
      <c r="Z135" s="163">
        <f>MAX(3000,0+MIN(MAX(0,W135-350000),50000)*5%+MIN(MAX(0,W135-400000),100000)*10%+MIN(MAX(0,W135-500000),100000)*15%+MAX(0,W135-600000)*20%-X135)</f>
        <v>3000</v>
      </c>
      <c r="AA135" s="261"/>
      <c r="AB135" s="163">
        <f>Y135+U135+V135+Z135+AA135</f>
        <v>3000</v>
      </c>
      <c r="AC135" s="167">
        <f>ROUND(FLOOR(T135-AB135,0.01),-2)</f>
        <v>-3000</v>
      </c>
      <c r="AD135" s="277" t="s">
        <v>200</v>
      </c>
      <c r="AE135" s="277" t="s">
        <v>1195</v>
      </c>
      <c r="AF135" s="178"/>
      <c r="AG135" s="170">
        <v>0</v>
      </c>
      <c r="AH135" s="170">
        <v>0</v>
      </c>
      <c r="AI135" s="170">
        <v>0</v>
      </c>
      <c r="AJ135" s="170">
        <v>0</v>
      </c>
      <c r="AK135" s="170">
        <v>0</v>
      </c>
      <c r="AL135" s="239" t="s">
        <v>1210</v>
      </c>
      <c r="AM135" s="239" t="s">
        <v>1211</v>
      </c>
      <c r="AN135" s="171" t="s">
        <v>1212</v>
      </c>
      <c r="AO135" s="233" t="s">
        <v>1213</v>
      </c>
      <c r="AP135" s="234" t="s">
        <v>1214</v>
      </c>
      <c r="AQ135" s="280">
        <v>45245</v>
      </c>
      <c r="AR135" s="172" t="s">
        <v>1215</v>
      </c>
      <c r="AS135" s="177">
        <v>126</v>
      </c>
      <c r="AT135" s="110"/>
      <c r="AU135" s="110"/>
      <c r="AV135" s="110"/>
      <c r="AW135" s="110"/>
      <c r="AX135" s="110"/>
      <c r="AY135" s="110"/>
      <c r="AZ135" s="191"/>
      <c r="BA135" s="191"/>
      <c r="BB135" s="191"/>
      <c r="BC135" s="191"/>
      <c r="BD135" s="191"/>
      <c r="BE135" s="191"/>
      <c r="BF135" s="191"/>
      <c r="BG135" s="191"/>
      <c r="BH135" s="191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1"/>
      <c r="BZ135" s="191"/>
      <c r="CA135" s="191"/>
      <c r="CB135" s="191"/>
      <c r="CC135" s="191"/>
      <c r="CD135" s="191"/>
      <c r="CE135" s="191"/>
      <c r="CF135" s="191"/>
      <c r="CG135" s="191"/>
      <c r="CH135" s="191"/>
      <c r="CI135" s="191"/>
      <c r="CJ135" s="191"/>
      <c r="CK135" s="191"/>
      <c r="CL135" s="191"/>
      <c r="CM135" s="191"/>
      <c r="CN135" s="191"/>
      <c r="CO135" s="191"/>
      <c r="CP135" s="191"/>
      <c r="CQ135" s="191"/>
      <c r="CR135" s="191"/>
      <c r="CS135" s="191"/>
      <c r="CT135" s="191"/>
      <c r="CU135" s="191"/>
      <c r="CV135" s="191"/>
      <c r="CW135" s="191"/>
      <c r="CX135" s="191"/>
      <c r="CY135" s="191"/>
      <c r="CZ135" s="191"/>
      <c r="DA135" s="191"/>
      <c r="DB135" s="191"/>
      <c r="DC135" s="191"/>
      <c r="DD135" s="191"/>
      <c r="DE135" s="191"/>
      <c r="DF135" s="191"/>
      <c r="DG135" s="191"/>
      <c r="DH135" s="191"/>
      <c r="DI135" s="191"/>
      <c r="DJ135" s="191"/>
      <c r="DK135" s="191"/>
      <c r="DL135" s="191"/>
      <c r="DM135" s="191"/>
      <c r="DN135" s="191"/>
      <c r="DO135" s="191"/>
      <c r="DP135" s="191"/>
      <c r="DQ135" s="191"/>
      <c r="DR135" s="191"/>
      <c r="DS135" s="191"/>
      <c r="DT135" s="191"/>
      <c r="DU135" s="191"/>
      <c r="DV135" s="191"/>
      <c r="DW135" s="191"/>
      <c r="DX135" s="191"/>
      <c r="DY135" s="191"/>
      <c r="DZ135" s="191"/>
      <c r="EA135" s="191"/>
      <c r="EB135" s="191"/>
      <c r="EC135" s="191"/>
      <c r="ED135" s="191"/>
      <c r="EE135" s="191"/>
      <c r="EF135" s="191"/>
      <c r="EG135" s="191"/>
      <c r="EH135" s="191"/>
      <c r="EI135" s="191"/>
      <c r="EJ135" s="191"/>
      <c r="EK135" s="191"/>
      <c r="EL135" s="191"/>
      <c r="EM135" s="191"/>
      <c r="EN135" s="191"/>
      <c r="EO135" s="191"/>
      <c r="EP135" s="191"/>
      <c r="EQ135" s="191"/>
      <c r="ER135" s="191"/>
      <c r="ES135" s="191"/>
      <c r="ET135" s="191"/>
      <c r="EU135" s="191"/>
      <c r="EV135" s="191"/>
      <c r="EW135" s="191"/>
      <c r="EX135" s="191"/>
      <c r="EY135" s="191"/>
      <c r="EZ135" s="191"/>
      <c r="FA135" s="191"/>
      <c r="FB135" s="191"/>
      <c r="FC135" s="191"/>
      <c r="FD135" s="191"/>
      <c r="FE135" s="191"/>
      <c r="FF135" s="191"/>
      <c r="FG135" s="191"/>
      <c r="FH135" s="191"/>
      <c r="FI135" s="191"/>
      <c r="FJ135" s="191"/>
      <c r="FK135" s="191"/>
      <c r="FL135" s="191"/>
      <c r="FM135" s="191"/>
      <c r="FN135" s="191"/>
      <c r="FO135" s="191"/>
      <c r="FP135" s="191"/>
      <c r="FQ135" s="191"/>
      <c r="FR135" s="191"/>
      <c r="FS135" s="191"/>
      <c r="FT135" s="191"/>
      <c r="FU135" s="191"/>
      <c r="FV135" s="191"/>
      <c r="FW135" s="191"/>
      <c r="FX135" s="191"/>
      <c r="FY135" s="191"/>
      <c r="FZ135" s="191"/>
      <c r="GA135" s="191"/>
      <c r="GB135" s="191"/>
      <c r="GC135" s="191"/>
      <c r="GD135" s="191"/>
      <c r="GE135" s="191"/>
      <c r="GF135" s="191"/>
      <c r="GG135" s="191"/>
      <c r="GH135" s="191"/>
      <c r="GI135" s="191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 s="191"/>
      <c r="HV135" s="191"/>
      <c r="HW135" s="191"/>
      <c r="HX135" s="191"/>
      <c r="HY135" s="191"/>
      <c r="HZ135" s="191"/>
      <c r="IA135" s="191"/>
      <c r="IB135" s="191"/>
      <c r="IC135" s="191"/>
      <c r="ID135" s="191"/>
      <c r="IE135" s="191"/>
      <c r="IF135" s="191"/>
      <c r="IG135" s="191"/>
      <c r="IH135" s="191"/>
      <c r="II135" s="191"/>
      <c r="IJ135" s="191"/>
      <c r="IK135" s="191"/>
      <c r="IL135" s="191"/>
      <c r="IM135" s="191"/>
      <c r="IN135" s="191"/>
      <c r="IO135" s="191"/>
      <c r="IP135" s="191"/>
      <c r="IQ135" s="191"/>
      <c r="IR135" s="191"/>
      <c r="IS135" s="191"/>
    </row>
    <row r="136" ht="20.1" customHeight="1" spans="1:253" x14ac:dyDescent="0.25">
      <c r="A136" s="278" t="s">
        <v>1216</v>
      </c>
      <c r="B136" s="279">
        <v>298</v>
      </c>
      <c r="C136" s="277"/>
      <c r="D136" s="158">
        <v>30</v>
      </c>
      <c r="E136" s="163">
        <f>C136</f>
        <v>0</v>
      </c>
      <c r="F136" s="160">
        <f>F$7*AG136</f>
        <v>0</v>
      </c>
      <c r="G136" s="160">
        <f>G$7*AH136</f>
        <v>0</v>
      </c>
      <c r="H136" s="160">
        <f>H$7*AI136</f>
        <v>0</v>
      </c>
      <c r="I136" s="160">
        <f>I$7*AJ136</f>
        <v>0</v>
      </c>
      <c r="J136" s="160">
        <f>J$7*AK136</f>
        <v>0</v>
      </c>
      <c r="K136" s="161">
        <v>0</v>
      </c>
      <c r="L136" s="162">
        <v>0</v>
      </c>
      <c r="M136" s="160"/>
      <c r="N136" s="160"/>
      <c r="O136" s="259"/>
      <c r="P136" s="259"/>
      <c r="Q136" s="259"/>
      <c r="R136" s="277"/>
      <c r="S136" s="115"/>
      <c r="T136" s="163">
        <f>SUM(E136:R136)</f>
        <v>0</v>
      </c>
      <c r="U136" s="163">
        <f>IF(T136&lt;=0,0,IF(T136*1%&lt;=262680*8*1%,T136*1%,262680*8*1%))</f>
        <v>0</v>
      </c>
      <c r="V136" s="163">
        <f>IF(T136&lt;=0,0,IF(T136*1%&lt;=262680*8*1%,T136*1%,262680*8*1%))</f>
        <v>0</v>
      </c>
      <c r="W136" s="163">
        <f>T136-U136-V136</f>
        <v>0</v>
      </c>
      <c r="X136" s="163"/>
      <c r="Y136" s="260"/>
      <c r="Z136" s="163">
        <f>MAX(3000,0+MIN(MAX(0,W136-350000),50000)*5%+MIN(MAX(0,W136-400000),100000)*10%+MIN(MAX(0,W136-500000),100000)*15%+MAX(0,W136-600000)*20%-X136)</f>
        <v>3000</v>
      </c>
      <c r="AA136" s="261"/>
      <c r="AB136" s="163">
        <f>Y136+U136+V136+Z136+AA136</f>
        <v>3000</v>
      </c>
      <c r="AC136" s="167">
        <f>ROUND(FLOOR(T136-AB136,0.01),-2)</f>
        <v>-3000</v>
      </c>
      <c r="AD136" s="277" t="s">
        <v>200</v>
      </c>
      <c r="AE136" s="277" t="s">
        <v>1195</v>
      </c>
      <c r="AF136" s="178"/>
      <c r="AG136" s="170">
        <v>0</v>
      </c>
      <c r="AH136" s="170">
        <v>0</v>
      </c>
      <c r="AI136" s="170">
        <v>0</v>
      </c>
      <c r="AJ136" s="170">
        <v>0</v>
      </c>
      <c r="AK136" s="170">
        <v>0</v>
      </c>
      <c r="AL136" s="239" t="s">
        <v>1217</v>
      </c>
      <c r="AM136" s="239" t="s">
        <v>1218</v>
      </c>
      <c r="AN136" s="171" t="s">
        <v>1219</v>
      </c>
      <c r="AO136" s="233" t="s">
        <v>1220</v>
      </c>
      <c r="AP136" s="234" t="s">
        <v>1221</v>
      </c>
      <c r="AQ136" s="280">
        <v>45245</v>
      </c>
      <c r="AR136" s="172" t="s">
        <v>1222</v>
      </c>
      <c r="AS136" s="177">
        <v>127</v>
      </c>
      <c r="AT136" s="110"/>
      <c r="AU136" s="110"/>
      <c r="AV136" s="110"/>
      <c r="AW136" s="110"/>
      <c r="AX136" s="110"/>
      <c r="AY136" s="110"/>
      <c r="AZ136" s="191"/>
      <c r="BA136" s="191"/>
      <c r="BB136" s="191"/>
      <c r="BC136" s="191"/>
      <c r="BD136" s="191"/>
      <c r="BE136" s="191"/>
      <c r="BF136" s="191"/>
      <c r="BG136" s="191"/>
      <c r="BH136" s="191"/>
      <c r="BI136" s="191"/>
      <c r="BJ136" s="191"/>
      <c r="BK136" s="191"/>
      <c r="BL136" s="191"/>
      <c r="BM136" s="191"/>
      <c r="BN136" s="191"/>
      <c r="BO136" s="191"/>
      <c r="BP136" s="191"/>
      <c r="BQ136" s="191"/>
      <c r="BR136" s="191"/>
      <c r="BS136" s="191"/>
      <c r="BT136" s="191"/>
      <c r="BU136" s="191"/>
      <c r="BV136" s="191"/>
      <c r="BW136" s="191"/>
      <c r="BX136" s="191"/>
      <c r="BY136" s="191"/>
      <c r="BZ136" s="191"/>
      <c r="CA136" s="191"/>
      <c r="CB136" s="191"/>
      <c r="CC136" s="191"/>
      <c r="CD136" s="191"/>
      <c r="CE136" s="191"/>
      <c r="CF136" s="191"/>
      <c r="CG136" s="191"/>
      <c r="CH136" s="191"/>
      <c r="CI136" s="191"/>
      <c r="CJ136" s="191"/>
      <c r="CK136" s="191"/>
      <c r="CL136" s="191"/>
      <c r="CM136" s="191"/>
      <c r="CN136" s="191"/>
      <c r="CO136" s="191"/>
      <c r="CP136" s="191"/>
      <c r="CQ136" s="191"/>
      <c r="CR136" s="191"/>
      <c r="CS136" s="191"/>
      <c r="CT136" s="191"/>
      <c r="CU136" s="191"/>
      <c r="CV136" s="191"/>
      <c r="CW136" s="191"/>
      <c r="CX136" s="191"/>
      <c r="CY136" s="191"/>
      <c r="CZ136" s="191"/>
      <c r="DA136" s="191"/>
      <c r="DB136" s="191"/>
      <c r="DC136" s="191"/>
      <c r="DD136" s="191"/>
      <c r="DE136" s="191"/>
      <c r="DF136" s="191"/>
      <c r="DG136" s="191"/>
      <c r="DH136" s="191"/>
      <c r="DI136" s="191"/>
      <c r="DJ136" s="191"/>
      <c r="DK136" s="191"/>
      <c r="DL136" s="191"/>
      <c r="DM136" s="191"/>
      <c r="DN136" s="191"/>
      <c r="DO136" s="191"/>
      <c r="DP136" s="191"/>
      <c r="DQ136" s="191"/>
      <c r="DR136" s="191"/>
      <c r="DS136" s="191"/>
      <c r="DT136" s="191"/>
      <c r="DU136" s="191"/>
      <c r="DV136" s="191"/>
      <c r="DW136" s="191"/>
      <c r="DX136" s="191"/>
      <c r="DY136" s="191"/>
      <c r="DZ136" s="191"/>
      <c r="EA136" s="191"/>
      <c r="EB136" s="191"/>
      <c r="EC136" s="191"/>
      <c r="ED136" s="191"/>
      <c r="EE136" s="191"/>
      <c r="EF136" s="191"/>
      <c r="EG136" s="191"/>
      <c r="EH136" s="191"/>
      <c r="EI136" s="191"/>
      <c r="EJ136" s="191"/>
      <c r="EK136" s="191"/>
      <c r="EL136" s="191"/>
      <c r="EM136" s="191"/>
      <c r="EN136" s="191"/>
      <c r="EO136" s="191"/>
      <c r="EP136" s="191"/>
      <c r="EQ136" s="191"/>
      <c r="ER136" s="191"/>
      <c r="ES136" s="191"/>
      <c r="ET136" s="191"/>
      <c r="EU136" s="191"/>
      <c r="EV136" s="191"/>
      <c r="EW136" s="191"/>
      <c r="EX136" s="191"/>
      <c r="EY136" s="191"/>
      <c r="EZ136" s="191"/>
      <c r="FA136" s="191"/>
      <c r="FB136" s="191"/>
      <c r="FC136" s="191"/>
      <c r="FD136" s="191"/>
      <c r="FE136" s="191"/>
      <c r="FF136" s="191"/>
      <c r="FG136" s="191"/>
      <c r="FH136" s="191"/>
      <c r="FI136" s="191"/>
      <c r="FJ136" s="191"/>
      <c r="FK136" s="191"/>
      <c r="FL136" s="191"/>
      <c r="FM136" s="191"/>
      <c r="FN136" s="191"/>
      <c r="FO136" s="191"/>
      <c r="FP136" s="191"/>
      <c r="FQ136" s="191"/>
      <c r="FR136" s="191"/>
      <c r="FS136" s="191"/>
      <c r="FT136" s="191"/>
      <c r="FU136" s="191"/>
      <c r="FV136" s="191"/>
      <c r="FW136" s="191"/>
      <c r="FX136" s="191"/>
      <c r="FY136" s="191"/>
      <c r="FZ136" s="191"/>
      <c r="GA136" s="191"/>
      <c r="GB136" s="191"/>
      <c r="GC136" s="191"/>
      <c r="GD136" s="191"/>
      <c r="GE136" s="191"/>
      <c r="GF136" s="191"/>
      <c r="GG136" s="191"/>
      <c r="GH136" s="191"/>
      <c r="GI136" s="191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 s="191"/>
      <c r="HV136" s="191"/>
      <c r="HW136" s="191"/>
      <c r="HX136" s="191"/>
      <c r="HY136" s="191"/>
      <c r="HZ136" s="191"/>
      <c r="IA136" s="191"/>
      <c r="IB136" s="191"/>
      <c r="IC136" s="191"/>
      <c r="ID136" s="191"/>
      <c r="IE136" s="191"/>
      <c r="IF136" s="191"/>
      <c r="IG136" s="191"/>
      <c r="IH136" s="191"/>
      <c r="II136" s="191"/>
      <c r="IJ136" s="191"/>
      <c r="IK136" s="191"/>
      <c r="IL136" s="191"/>
      <c r="IM136" s="191"/>
      <c r="IN136" s="191"/>
      <c r="IO136" s="191"/>
      <c r="IP136" s="191"/>
      <c r="IQ136" s="191"/>
      <c r="IR136" s="191"/>
      <c r="IS136" s="191"/>
    </row>
    <row r="137" ht="20.1" customHeight="1" spans="1:253" x14ac:dyDescent="0.25">
      <c r="A137" s="278" t="s">
        <v>1223</v>
      </c>
      <c r="B137" s="279">
        <v>299</v>
      </c>
      <c r="C137" s="277"/>
      <c r="D137" s="158">
        <v>30</v>
      </c>
      <c r="E137" s="163">
        <f>C137</f>
        <v>0</v>
      </c>
      <c r="F137" s="160">
        <f>F$7*AG137</f>
        <v>0</v>
      </c>
      <c r="G137" s="160">
        <f>G$7*AH137</f>
        <v>0</v>
      </c>
      <c r="H137" s="160">
        <f>H$7*AI137</f>
        <v>0</v>
      </c>
      <c r="I137" s="160">
        <f>I$7*AJ137</f>
        <v>0</v>
      </c>
      <c r="J137" s="160">
        <f>J$7*AK137</f>
        <v>0</v>
      </c>
      <c r="K137" s="161">
        <v>0</v>
      </c>
      <c r="L137" s="162">
        <v>0</v>
      </c>
      <c r="M137" s="160"/>
      <c r="N137" s="160"/>
      <c r="O137" s="259"/>
      <c r="P137" s="259"/>
      <c r="Q137" s="259"/>
      <c r="R137" s="277"/>
      <c r="S137" s="115"/>
      <c r="T137" s="163">
        <f>SUM(E137:R137)</f>
        <v>0</v>
      </c>
      <c r="U137" s="163">
        <f>IF(T137&lt;=0,0,IF(T137*1%&lt;=262680*8*1%,T137*1%,262680*8*1%))</f>
        <v>0</v>
      </c>
      <c r="V137" s="163">
        <f>IF(T137&lt;=0,0,IF(T137*1%&lt;=262680*8*1%,T137*1%,262680*8*1%))</f>
        <v>0</v>
      </c>
      <c r="W137" s="163">
        <f>T137-U137-V137</f>
        <v>0</v>
      </c>
      <c r="X137" s="163"/>
      <c r="Y137" s="260"/>
      <c r="Z137" s="163">
        <f>MAX(3000,0+MIN(MAX(0,W137-350000),50000)*5%+MIN(MAX(0,W137-400000),100000)*10%+MIN(MAX(0,W137-500000),100000)*15%+MAX(0,W137-600000)*20%-X137)</f>
        <v>3000</v>
      </c>
      <c r="AA137" s="261"/>
      <c r="AB137" s="163">
        <f>Y137+U137+V137+Z137+AA137</f>
        <v>3000</v>
      </c>
      <c r="AC137" s="167">
        <f>ROUND(FLOOR(T137-AB137,0.01),-2)</f>
        <v>-3000</v>
      </c>
      <c r="AD137" s="277" t="s">
        <v>200</v>
      </c>
      <c r="AE137" s="277" t="s">
        <v>1195</v>
      </c>
      <c r="AF137" s="178"/>
      <c r="AG137" s="170">
        <v>0</v>
      </c>
      <c r="AH137" s="170">
        <v>0</v>
      </c>
      <c r="AI137" s="170">
        <v>0</v>
      </c>
      <c r="AJ137" s="170">
        <v>0</v>
      </c>
      <c r="AK137" s="170">
        <v>0</v>
      </c>
      <c r="AL137" s="239" t="s">
        <v>1224</v>
      </c>
      <c r="AM137" s="239" t="s">
        <v>1225</v>
      </c>
      <c r="AN137" s="171" t="s">
        <v>1226</v>
      </c>
      <c r="AO137" s="233" t="s">
        <v>1227</v>
      </c>
      <c r="AP137" s="234" t="s">
        <v>1228</v>
      </c>
      <c r="AQ137" s="280">
        <v>45245</v>
      </c>
      <c r="AR137" s="172" t="s">
        <v>1229</v>
      </c>
      <c r="AS137" s="177">
        <v>128</v>
      </c>
      <c r="AT137" s="110"/>
      <c r="AU137" s="110"/>
      <c r="AV137" s="110"/>
      <c r="AW137" s="110"/>
      <c r="AX137" s="110"/>
      <c r="AY137" s="110"/>
      <c r="AZ137" s="191"/>
      <c r="BA137" s="191"/>
      <c r="BB137" s="191"/>
      <c r="BC137" s="191"/>
      <c r="BD137" s="191"/>
      <c r="BE137" s="191"/>
      <c r="BF137" s="191"/>
      <c r="BG137" s="191"/>
      <c r="BH137" s="191"/>
      <c r="BI137" s="191"/>
      <c r="BJ137" s="191"/>
      <c r="BK137" s="191"/>
      <c r="BL137" s="191"/>
      <c r="BM137" s="191"/>
      <c r="BN137" s="191"/>
      <c r="BO137" s="191"/>
      <c r="BP137" s="191"/>
      <c r="BQ137" s="191"/>
      <c r="BR137" s="191"/>
      <c r="BS137" s="191"/>
      <c r="BT137" s="191"/>
      <c r="BU137" s="191"/>
      <c r="BV137" s="191"/>
      <c r="BW137" s="191"/>
      <c r="BX137" s="191"/>
      <c r="BY137" s="191"/>
      <c r="BZ137" s="191"/>
      <c r="CA137" s="191"/>
      <c r="CB137" s="191"/>
      <c r="CC137" s="191"/>
      <c r="CD137" s="191"/>
      <c r="CE137" s="191"/>
      <c r="CF137" s="191"/>
      <c r="CG137" s="191"/>
      <c r="CH137" s="191"/>
      <c r="CI137" s="191"/>
      <c r="CJ137" s="191"/>
      <c r="CK137" s="191"/>
      <c r="CL137" s="191"/>
      <c r="CM137" s="191"/>
      <c r="CN137" s="191"/>
      <c r="CO137" s="191"/>
      <c r="CP137" s="191"/>
      <c r="CQ137" s="191"/>
      <c r="CR137" s="191"/>
      <c r="CS137" s="191"/>
      <c r="CT137" s="191"/>
      <c r="CU137" s="191"/>
      <c r="CV137" s="191"/>
      <c r="CW137" s="191"/>
      <c r="CX137" s="191"/>
      <c r="CY137" s="191"/>
      <c r="CZ137" s="191"/>
      <c r="DA137" s="191"/>
      <c r="DB137" s="191"/>
      <c r="DC137" s="191"/>
      <c r="DD137" s="191"/>
      <c r="DE137" s="191"/>
      <c r="DF137" s="191"/>
      <c r="DG137" s="191"/>
      <c r="DH137" s="191"/>
      <c r="DI137" s="191"/>
      <c r="DJ137" s="191"/>
      <c r="DK137" s="191"/>
      <c r="DL137" s="191"/>
      <c r="DM137" s="191"/>
      <c r="DN137" s="191"/>
      <c r="DO137" s="191"/>
      <c r="DP137" s="191"/>
      <c r="DQ137" s="191"/>
      <c r="DR137" s="191"/>
      <c r="DS137" s="191"/>
      <c r="DT137" s="191"/>
      <c r="DU137" s="191"/>
      <c r="DV137" s="191"/>
      <c r="DW137" s="191"/>
      <c r="DX137" s="191"/>
      <c r="DY137" s="191"/>
      <c r="DZ137" s="191"/>
      <c r="EA137" s="191"/>
      <c r="EB137" s="191"/>
      <c r="EC137" s="191"/>
      <c r="ED137" s="191"/>
      <c r="EE137" s="191"/>
      <c r="EF137" s="191"/>
      <c r="EG137" s="191"/>
      <c r="EH137" s="191"/>
      <c r="EI137" s="191"/>
      <c r="EJ137" s="191"/>
      <c r="EK137" s="191"/>
      <c r="EL137" s="191"/>
      <c r="EM137" s="191"/>
      <c r="EN137" s="191"/>
      <c r="EO137" s="191"/>
      <c r="EP137" s="191"/>
      <c r="EQ137" s="191"/>
      <c r="ER137" s="191"/>
      <c r="ES137" s="191"/>
      <c r="ET137" s="191"/>
      <c r="EU137" s="191"/>
      <c r="EV137" s="191"/>
      <c r="EW137" s="191"/>
      <c r="EX137" s="191"/>
      <c r="EY137" s="191"/>
      <c r="EZ137" s="191"/>
      <c r="FA137" s="191"/>
      <c r="FB137" s="191"/>
      <c r="FC137" s="191"/>
      <c r="FD137" s="191"/>
      <c r="FE137" s="191"/>
      <c r="FF137" s="191"/>
      <c r="FG137" s="191"/>
      <c r="FH137" s="191"/>
      <c r="FI137" s="191"/>
      <c r="FJ137" s="191"/>
      <c r="FK137" s="191"/>
      <c r="FL137" s="191"/>
      <c r="FM137" s="191"/>
      <c r="FN137" s="191"/>
      <c r="FO137" s="191"/>
      <c r="FP137" s="191"/>
      <c r="FQ137" s="191"/>
      <c r="FR137" s="191"/>
      <c r="FS137" s="191"/>
      <c r="FT137" s="191"/>
      <c r="FU137" s="191"/>
      <c r="FV137" s="191"/>
      <c r="FW137" s="191"/>
      <c r="FX137" s="191"/>
      <c r="FY137" s="191"/>
      <c r="FZ137" s="191"/>
      <c r="GA137" s="191"/>
      <c r="GB137" s="191"/>
      <c r="GC137" s="191"/>
      <c r="GD137" s="191"/>
      <c r="GE137" s="191"/>
      <c r="GF137" s="191"/>
      <c r="GG137" s="191"/>
      <c r="GH137" s="191"/>
      <c r="GI137" s="191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 s="191"/>
      <c r="HV137" s="191"/>
      <c r="HW137" s="191"/>
      <c r="HX137" s="191"/>
      <c r="HY137" s="191"/>
      <c r="HZ137" s="191"/>
      <c r="IA137" s="191"/>
      <c r="IB137" s="191"/>
      <c r="IC137" s="191"/>
      <c r="ID137" s="191"/>
      <c r="IE137" s="191"/>
      <c r="IF137" s="191"/>
      <c r="IG137" s="191"/>
      <c r="IH137" s="191"/>
      <c r="II137" s="191"/>
      <c r="IJ137" s="191"/>
      <c r="IK137" s="191"/>
      <c r="IL137" s="191"/>
      <c r="IM137" s="191"/>
      <c r="IN137" s="191"/>
      <c r="IO137" s="191"/>
      <c r="IP137" s="191"/>
      <c r="IQ137" s="191"/>
      <c r="IR137" s="191"/>
      <c r="IS137" s="191"/>
    </row>
    <row r="138" ht="20.1" customHeight="1" spans="1:253" x14ac:dyDescent="0.25">
      <c r="A138" s="278" t="s">
        <v>1230</v>
      </c>
      <c r="B138" s="279">
        <v>300</v>
      </c>
      <c r="C138" s="277"/>
      <c r="D138" s="158">
        <v>30</v>
      </c>
      <c r="E138" s="163">
        <f>C138</f>
        <v>0</v>
      </c>
      <c r="F138" s="160">
        <f>F$7*AG138</f>
        <v>0</v>
      </c>
      <c r="G138" s="160">
        <f>G$7*AH138</f>
        <v>0</v>
      </c>
      <c r="H138" s="160">
        <f>H$7*AI138</f>
        <v>0</v>
      </c>
      <c r="I138" s="160">
        <f>I$7*AJ138</f>
        <v>0</v>
      </c>
      <c r="J138" s="160">
        <f>J$7*AK138</f>
        <v>0</v>
      </c>
      <c r="K138" s="161">
        <v>0</v>
      </c>
      <c r="L138" s="162">
        <v>0</v>
      </c>
      <c r="M138" s="160"/>
      <c r="N138" s="160"/>
      <c r="O138" s="259"/>
      <c r="P138" s="259"/>
      <c r="Q138" s="259"/>
      <c r="R138" s="277"/>
      <c r="S138" s="115"/>
      <c r="T138" s="163">
        <f>SUM(E138:R138)</f>
        <v>0</v>
      </c>
      <c r="U138" s="163">
        <f>IF(T138&lt;=0,0,IF(T138*1%&lt;=262680*8*1%,T138*1%,262680*8*1%))</f>
        <v>0</v>
      </c>
      <c r="V138" s="163">
        <f>IF(T138&lt;=0,0,IF(T138*1%&lt;=262680*8*1%,T138*1%,262680*8*1%))</f>
        <v>0</v>
      </c>
      <c r="W138" s="163">
        <f>T138-U138-V138</f>
        <v>0</v>
      </c>
      <c r="X138" s="163"/>
      <c r="Y138" s="260"/>
      <c r="Z138" s="163">
        <f>MAX(3000,0+MIN(MAX(0,W138-350000),50000)*5%+MIN(MAX(0,W138-400000),100000)*10%+MIN(MAX(0,W138-500000),100000)*15%+MAX(0,W138-600000)*20%-X138)</f>
        <v>3000</v>
      </c>
      <c r="AA138" s="261"/>
      <c r="AB138" s="163">
        <f>Y138+U138+V138+Z138+AA138</f>
        <v>3000</v>
      </c>
      <c r="AC138" s="167">
        <f>ROUND(FLOOR(T138-AB138,0.01),-2)</f>
        <v>-3000</v>
      </c>
      <c r="AD138" s="277" t="s">
        <v>200</v>
      </c>
      <c r="AE138" s="277" t="s">
        <v>1195</v>
      </c>
      <c r="AF138" s="178"/>
      <c r="AG138" s="170">
        <v>0</v>
      </c>
      <c r="AH138" s="170">
        <v>0</v>
      </c>
      <c r="AI138" s="170">
        <v>0</v>
      </c>
      <c r="AJ138" s="170">
        <v>0</v>
      </c>
      <c r="AK138" s="170">
        <v>0</v>
      </c>
      <c r="AL138" s="239" t="s">
        <v>1231</v>
      </c>
      <c r="AM138" s="239" t="s">
        <v>1232</v>
      </c>
      <c r="AN138" s="171" t="s">
        <v>1233</v>
      </c>
      <c r="AO138" s="233" t="s">
        <v>1234</v>
      </c>
      <c r="AP138" s="234" t="s">
        <v>1235</v>
      </c>
      <c r="AQ138" s="280">
        <v>45245</v>
      </c>
      <c r="AR138" s="172" t="s">
        <v>1236</v>
      </c>
      <c r="AS138" s="177">
        <v>129</v>
      </c>
      <c r="AT138" s="110"/>
      <c r="AU138" s="110"/>
      <c r="AV138" s="110"/>
      <c r="AW138" s="110"/>
      <c r="AX138" s="110"/>
      <c r="AY138" s="110"/>
      <c r="AZ138" s="191"/>
      <c r="BA138" s="191"/>
      <c r="BB138" s="191"/>
      <c r="BC138" s="191"/>
      <c r="BD138" s="191"/>
      <c r="BE138" s="191"/>
      <c r="BF138" s="191"/>
      <c r="BG138" s="191"/>
      <c r="BH138" s="191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191"/>
      <c r="BY138" s="191"/>
      <c r="BZ138" s="191"/>
      <c r="CA138" s="191"/>
      <c r="CB138" s="191"/>
      <c r="CC138" s="191"/>
      <c r="CD138" s="191"/>
      <c r="CE138" s="191"/>
      <c r="CF138" s="191"/>
      <c r="CG138" s="191"/>
      <c r="CH138" s="191"/>
      <c r="CI138" s="191"/>
      <c r="CJ138" s="191"/>
      <c r="CK138" s="191"/>
      <c r="CL138" s="191"/>
      <c r="CM138" s="191"/>
      <c r="CN138" s="191"/>
      <c r="CO138" s="191"/>
      <c r="CP138" s="191"/>
      <c r="CQ138" s="191"/>
      <c r="CR138" s="191"/>
      <c r="CS138" s="191"/>
      <c r="CT138" s="191"/>
      <c r="CU138" s="191"/>
      <c r="CV138" s="191"/>
      <c r="CW138" s="191"/>
      <c r="CX138" s="191"/>
      <c r="CY138" s="191"/>
      <c r="CZ138" s="191"/>
      <c r="DA138" s="191"/>
      <c r="DB138" s="191"/>
      <c r="DC138" s="191"/>
      <c r="DD138" s="191"/>
      <c r="DE138" s="191"/>
      <c r="DF138" s="191"/>
      <c r="DG138" s="191"/>
      <c r="DH138" s="191"/>
      <c r="DI138" s="191"/>
      <c r="DJ138" s="191"/>
      <c r="DK138" s="191"/>
      <c r="DL138" s="191"/>
      <c r="DM138" s="191"/>
      <c r="DN138" s="191"/>
      <c r="DO138" s="191"/>
      <c r="DP138" s="191"/>
      <c r="DQ138" s="191"/>
      <c r="DR138" s="191"/>
      <c r="DS138" s="191"/>
      <c r="DT138" s="191"/>
      <c r="DU138" s="191"/>
      <c r="DV138" s="191"/>
      <c r="DW138" s="191"/>
      <c r="DX138" s="191"/>
      <c r="DY138" s="191"/>
      <c r="DZ138" s="191"/>
      <c r="EA138" s="191"/>
      <c r="EB138" s="191"/>
      <c r="EC138" s="191"/>
      <c r="ED138" s="191"/>
      <c r="EE138" s="191"/>
      <c r="EF138" s="191"/>
      <c r="EG138" s="191"/>
      <c r="EH138" s="191"/>
      <c r="EI138" s="191"/>
      <c r="EJ138" s="191"/>
      <c r="EK138" s="191"/>
      <c r="EL138" s="191"/>
      <c r="EM138" s="191"/>
      <c r="EN138" s="191"/>
      <c r="EO138" s="191"/>
      <c r="EP138" s="191"/>
      <c r="EQ138" s="191"/>
      <c r="ER138" s="191"/>
      <c r="ES138" s="191"/>
      <c r="ET138" s="191"/>
      <c r="EU138" s="191"/>
      <c r="EV138" s="191"/>
      <c r="EW138" s="191"/>
      <c r="EX138" s="191"/>
      <c r="EY138" s="191"/>
      <c r="EZ138" s="191"/>
      <c r="FA138" s="191"/>
      <c r="FB138" s="191"/>
      <c r="FC138" s="191"/>
      <c r="FD138" s="191"/>
      <c r="FE138" s="191"/>
      <c r="FF138" s="191"/>
      <c r="FG138" s="191"/>
      <c r="FH138" s="191"/>
      <c r="FI138" s="191"/>
      <c r="FJ138" s="191"/>
      <c r="FK138" s="191"/>
      <c r="FL138" s="191"/>
      <c r="FM138" s="191"/>
      <c r="FN138" s="191"/>
      <c r="FO138" s="191"/>
      <c r="FP138" s="191"/>
      <c r="FQ138" s="191"/>
      <c r="FR138" s="191"/>
      <c r="FS138" s="191"/>
      <c r="FT138" s="191"/>
      <c r="FU138" s="191"/>
      <c r="FV138" s="191"/>
      <c r="FW138" s="191"/>
      <c r="FX138" s="191"/>
      <c r="FY138" s="191"/>
      <c r="FZ138" s="191"/>
      <c r="GA138" s="191"/>
      <c r="GB138" s="191"/>
      <c r="GC138" s="191"/>
      <c r="GD138" s="191"/>
      <c r="GE138" s="191"/>
      <c r="GF138" s="191"/>
      <c r="GG138" s="191"/>
      <c r="GH138" s="191"/>
      <c r="GI138" s="191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 s="191"/>
      <c r="HV138" s="191"/>
      <c r="HW138" s="191"/>
      <c r="HX138" s="191"/>
      <c r="HY138" s="191"/>
      <c r="HZ138" s="191"/>
      <c r="IA138" s="191"/>
      <c r="IB138" s="191"/>
      <c r="IC138" s="191"/>
      <c r="ID138" s="191"/>
      <c r="IE138" s="191"/>
      <c r="IF138" s="191"/>
      <c r="IG138" s="191"/>
      <c r="IH138" s="191"/>
      <c r="II138" s="191"/>
      <c r="IJ138" s="191"/>
      <c r="IK138" s="191"/>
      <c r="IL138" s="191"/>
      <c r="IM138" s="191"/>
      <c r="IN138" s="191"/>
      <c r="IO138" s="191"/>
      <c r="IP138" s="191"/>
      <c r="IQ138" s="191"/>
      <c r="IR138" s="191"/>
      <c r="IS138" s="191"/>
    </row>
    <row r="139" ht="20.1" customHeight="1" spans="1:253" x14ac:dyDescent="0.25">
      <c r="A139" s="281" t="s">
        <v>1237</v>
      </c>
      <c r="B139" s="282" t="s">
        <v>348</v>
      </c>
      <c r="C139" s="283"/>
      <c r="D139" s="158">
        <v>30</v>
      </c>
      <c r="E139" s="163">
        <f>C139</f>
        <v>0</v>
      </c>
      <c r="F139" s="160">
        <f>F$7*AG139</f>
        <v>0</v>
      </c>
      <c r="G139" s="160">
        <f>G$7*AH139</f>
        <v>0</v>
      </c>
      <c r="H139" s="160">
        <f>H$7*AI139</f>
        <v>0</v>
      </c>
      <c r="I139" s="160">
        <f>I$7*AJ139</f>
        <v>0</v>
      </c>
      <c r="J139" s="160">
        <f>J$7*AK139</f>
        <v>0</v>
      </c>
      <c r="K139" s="161">
        <v>0</v>
      </c>
      <c r="L139" s="162">
        <v>0</v>
      </c>
      <c r="M139" s="160"/>
      <c r="N139" s="160"/>
      <c r="O139" s="259"/>
      <c r="P139" s="259"/>
      <c r="Q139" s="259"/>
      <c r="R139" s="283"/>
      <c r="S139" s="265">
        <v>1</v>
      </c>
      <c r="T139" s="163">
        <f>SUM(E139:R139)</f>
        <v>0</v>
      </c>
      <c r="U139" s="163">
        <f>IF(T139&lt;=0,0,IF(T139*1%&lt;=262680*8*1%,T139*1%,262680*8*1%))</f>
        <v>0</v>
      </c>
      <c r="V139" s="163">
        <f>IF(T139&lt;=0,0,IF(T139*1%&lt;=262680*8*1%,T139*1%,262680*8*1%))</f>
        <v>0</v>
      </c>
      <c r="W139" s="163">
        <f>T139-U139-V139</f>
        <v>0</v>
      </c>
      <c r="X139" s="163"/>
      <c r="Y139" s="260"/>
      <c r="Z139" s="163">
        <f>MAX(3000,0+MIN(MAX(0,W139-350000),50000)*5%+MIN(MAX(0,W139-400000),100000)*10%+MIN(MAX(0,W139-500000),100000)*15%+MAX(0,W139-600000)*20%-X139)</f>
        <v>3000</v>
      </c>
      <c r="AA139" s="261"/>
      <c r="AB139" s="163">
        <f>Y139+U139+V139+Z139+AA139</f>
        <v>3000</v>
      </c>
      <c r="AC139" s="250">
        <f>ROUND(FLOOR(T139-AB139,0.01),-2)</f>
        <v>-3000</v>
      </c>
      <c r="AD139" s="283" t="s">
        <v>200</v>
      </c>
      <c r="AE139" s="284" t="s">
        <v>1238</v>
      </c>
      <c r="AF139" s="178"/>
      <c r="AG139" s="170">
        <v>0</v>
      </c>
      <c r="AH139" s="170">
        <v>0</v>
      </c>
      <c r="AI139" s="170">
        <v>0</v>
      </c>
      <c r="AJ139" s="170">
        <v>0</v>
      </c>
      <c r="AK139" s="170">
        <v>0</v>
      </c>
      <c r="AL139" s="239" t="s">
        <v>1239</v>
      </c>
      <c r="AM139" s="239" t="s">
        <v>1240</v>
      </c>
      <c r="AN139" s="171" t="s">
        <v>1241</v>
      </c>
      <c r="AO139" s="233" t="s">
        <v>1242</v>
      </c>
      <c r="AP139" s="234" t="s">
        <v>1243</v>
      </c>
      <c r="AQ139" s="280">
        <v>45245</v>
      </c>
      <c r="AR139" s="172" t="s">
        <v>1244</v>
      </c>
      <c r="AS139" s="177">
        <v>130</v>
      </c>
      <c r="AT139" s="110"/>
      <c r="AU139" s="110"/>
      <c r="AV139" s="110"/>
      <c r="AW139" s="110"/>
      <c r="AX139" s="110"/>
      <c r="AY139" s="110"/>
      <c r="AZ139" s="191"/>
      <c r="BA139" s="191"/>
      <c r="BB139" s="191"/>
      <c r="BC139" s="191"/>
      <c r="BD139" s="191"/>
      <c r="BE139" s="191"/>
      <c r="BF139" s="191"/>
      <c r="BG139" s="191"/>
      <c r="BH139" s="191"/>
      <c r="BI139" s="191"/>
      <c r="BJ139" s="191"/>
      <c r="BK139" s="191"/>
      <c r="BL139" s="191"/>
      <c r="BM139" s="191"/>
      <c r="BN139" s="191"/>
      <c r="BO139" s="191"/>
      <c r="BP139" s="191"/>
      <c r="BQ139" s="191"/>
      <c r="BR139" s="191"/>
      <c r="BS139" s="191"/>
      <c r="BT139" s="191"/>
      <c r="BU139" s="191"/>
      <c r="BV139" s="191"/>
      <c r="BW139" s="191"/>
      <c r="BX139" s="191"/>
      <c r="BY139" s="191"/>
      <c r="BZ139" s="191"/>
      <c r="CA139" s="191"/>
      <c r="CB139" s="191"/>
      <c r="CC139" s="191"/>
      <c r="CD139" s="191"/>
      <c r="CE139" s="191"/>
      <c r="CF139" s="191"/>
      <c r="CG139" s="191"/>
      <c r="CH139" s="191"/>
      <c r="CI139" s="191"/>
      <c r="CJ139" s="191"/>
      <c r="CK139" s="191"/>
      <c r="CL139" s="191"/>
      <c r="CM139" s="191"/>
      <c r="CN139" s="191"/>
      <c r="CO139" s="191"/>
      <c r="CP139" s="191"/>
      <c r="CQ139" s="191"/>
      <c r="CR139" s="191"/>
      <c r="CS139" s="191"/>
      <c r="CT139" s="191"/>
      <c r="CU139" s="191"/>
      <c r="CV139" s="191"/>
      <c r="CW139" s="191"/>
      <c r="CX139" s="191"/>
      <c r="CY139" s="191"/>
      <c r="CZ139" s="191"/>
      <c r="DA139" s="191"/>
      <c r="DB139" s="191"/>
      <c r="DC139" s="191"/>
      <c r="DD139" s="191"/>
      <c r="DE139" s="191"/>
      <c r="DF139" s="191"/>
      <c r="DG139" s="191"/>
      <c r="DH139" s="191"/>
      <c r="DI139" s="191"/>
      <c r="DJ139" s="191"/>
      <c r="DK139" s="191"/>
      <c r="DL139" s="191"/>
      <c r="DM139" s="191"/>
      <c r="DN139" s="191"/>
      <c r="DO139" s="191"/>
      <c r="DP139" s="191"/>
      <c r="DQ139" s="191"/>
      <c r="DR139" s="191"/>
      <c r="DS139" s="191"/>
      <c r="DT139" s="191"/>
      <c r="DU139" s="191"/>
      <c r="DV139" s="191"/>
      <c r="DW139" s="191"/>
      <c r="DX139" s="191"/>
      <c r="DY139" s="191"/>
      <c r="DZ139" s="191"/>
      <c r="EA139" s="191"/>
      <c r="EB139" s="191"/>
      <c r="EC139" s="191"/>
      <c r="ED139" s="191"/>
      <c r="EE139" s="191"/>
      <c r="EF139" s="191"/>
      <c r="EG139" s="191"/>
      <c r="EH139" s="191"/>
      <c r="EI139" s="191"/>
      <c r="EJ139" s="191"/>
      <c r="EK139" s="191"/>
      <c r="EL139" s="191"/>
      <c r="EM139" s="191"/>
      <c r="EN139" s="191"/>
      <c r="EO139" s="191"/>
      <c r="EP139" s="191"/>
      <c r="EQ139" s="191"/>
      <c r="ER139" s="191"/>
      <c r="ES139" s="191"/>
      <c r="ET139" s="191"/>
      <c r="EU139" s="191"/>
      <c r="EV139" s="191"/>
      <c r="EW139" s="191"/>
      <c r="EX139" s="191"/>
      <c r="EY139" s="191"/>
      <c r="EZ139" s="191"/>
      <c r="FA139" s="191"/>
      <c r="FB139" s="191"/>
      <c r="FC139" s="191"/>
      <c r="FD139" s="191"/>
      <c r="FE139" s="191"/>
      <c r="FF139" s="191"/>
      <c r="FG139" s="191"/>
      <c r="FH139" s="191"/>
      <c r="FI139" s="191"/>
      <c r="FJ139" s="191"/>
      <c r="FK139" s="191"/>
      <c r="FL139" s="191"/>
      <c r="FM139" s="191"/>
      <c r="FN139" s="191"/>
      <c r="FO139" s="191"/>
      <c r="FP139" s="191"/>
      <c r="FQ139" s="191"/>
      <c r="FR139" s="191"/>
      <c r="FS139" s="191"/>
      <c r="FT139" s="191"/>
      <c r="FU139" s="191"/>
      <c r="FV139" s="191"/>
      <c r="FW139" s="191"/>
      <c r="FX139" s="191"/>
      <c r="FY139" s="191"/>
      <c r="FZ139" s="191"/>
      <c r="GA139" s="191"/>
      <c r="GB139" s="191"/>
      <c r="GC139" s="191"/>
      <c r="GD139" s="191"/>
      <c r="GE139" s="191"/>
      <c r="GF139" s="191"/>
      <c r="GG139" s="191"/>
      <c r="GH139" s="191"/>
      <c r="GI139" s="191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 s="191"/>
      <c r="HV139" s="191"/>
      <c r="HW139" s="191"/>
      <c r="HX139" s="191"/>
      <c r="HY139" s="191"/>
      <c r="HZ139" s="191"/>
      <c r="IA139" s="191"/>
      <c r="IB139" s="191"/>
      <c r="IC139" s="191"/>
      <c r="ID139" s="191"/>
      <c r="IE139" s="191"/>
      <c r="IF139" s="191"/>
      <c r="IG139" s="191"/>
      <c r="IH139" s="191"/>
      <c r="II139" s="191"/>
      <c r="IJ139" s="191"/>
      <c r="IK139" s="191"/>
      <c r="IL139" s="191"/>
      <c r="IM139" s="191"/>
      <c r="IN139" s="191"/>
      <c r="IO139" s="191"/>
      <c r="IP139" s="191"/>
      <c r="IQ139" s="191"/>
      <c r="IR139" s="191"/>
      <c r="IS139" s="191"/>
    </row>
    <row r="140" ht="20.1" customHeight="1" spans="1:253" x14ac:dyDescent="0.25">
      <c r="A140" s="281" t="s">
        <v>1245</v>
      </c>
      <c r="B140" s="282" t="s">
        <v>538</v>
      </c>
      <c r="C140" s="283"/>
      <c r="D140" s="158">
        <v>30</v>
      </c>
      <c r="E140" s="163">
        <f>C140</f>
        <v>0</v>
      </c>
      <c r="F140" s="160">
        <f>F$7*AG140</f>
        <v>0</v>
      </c>
      <c r="G140" s="160">
        <f>G$7*AH140</f>
        <v>0</v>
      </c>
      <c r="H140" s="160">
        <f>H$7*AI140</f>
        <v>0</v>
      </c>
      <c r="I140" s="160">
        <f>I$7*AJ140</f>
        <v>0</v>
      </c>
      <c r="J140" s="160">
        <f>J$7*AK140</f>
        <v>0</v>
      </c>
      <c r="K140" s="161">
        <v>0</v>
      </c>
      <c r="L140" s="162">
        <v>0</v>
      </c>
      <c r="M140" s="160"/>
      <c r="N140" s="160"/>
      <c r="O140" s="259"/>
      <c r="P140" s="259"/>
      <c r="Q140" s="259"/>
      <c r="R140" s="283"/>
      <c r="S140" s="115"/>
      <c r="T140" s="163">
        <f>SUM(E140:R140)</f>
        <v>0</v>
      </c>
      <c r="U140" s="163">
        <f>IF(T140&lt;=0,0,IF(T140*1%&lt;=262680*8*1%,T140*1%,262680*8*1%))</f>
        <v>0</v>
      </c>
      <c r="V140" s="163">
        <f>IF(T140&lt;=0,0,IF(T140*1%&lt;=262680*8*1%,T140*1%,262680*8*1%))</f>
        <v>0</v>
      </c>
      <c r="W140" s="163">
        <f>T140-U140-V140</f>
        <v>0</v>
      </c>
      <c r="X140" s="163"/>
      <c r="Y140" s="260"/>
      <c r="Z140" s="163">
        <f>MAX(3000,0+MIN(MAX(0,W140-350000),50000)*5%+MIN(MAX(0,W140-400000),100000)*10%+MIN(MAX(0,W140-500000),100000)*15%+MAX(0,W140-600000)*20%-X140)</f>
        <v>3000</v>
      </c>
      <c r="AA140" s="261"/>
      <c r="AB140" s="163">
        <f>Y140+U140+V140+Z140+AA140</f>
        <v>3000</v>
      </c>
      <c r="AC140" s="250">
        <f>ROUND(FLOOR(T140-AB140,0.01),-2)</f>
        <v>-3000</v>
      </c>
      <c r="AD140" s="181" t="s">
        <v>200</v>
      </c>
      <c r="AE140" s="284" t="s">
        <v>1238</v>
      </c>
      <c r="AF140" s="178"/>
      <c r="AG140" s="170">
        <v>0</v>
      </c>
      <c r="AH140" s="170">
        <v>0</v>
      </c>
      <c r="AI140" s="170">
        <v>0</v>
      </c>
      <c r="AJ140" s="170">
        <v>0</v>
      </c>
      <c r="AK140" s="170">
        <v>0</v>
      </c>
      <c r="AL140" s="239" t="s">
        <v>1246</v>
      </c>
      <c r="AM140" s="239" t="s">
        <v>1247</v>
      </c>
      <c r="AN140" s="171" t="s">
        <v>1248</v>
      </c>
      <c r="AO140" s="233" t="s">
        <v>1249</v>
      </c>
      <c r="AP140" s="234" t="s">
        <v>1250</v>
      </c>
      <c r="AQ140" s="285">
        <v>45280</v>
      </c>
      <c r="AR140" s="172" t="s">
        <v>1251</v>
      </c>
      <c r="AS140" s="177">
        <v>131</v>
      </c>
      <c r="AT140" s="110"/>
      <c r="AU140" s="110"/>
      <c r="AV140" s="110"/>
      <c r="AW140" s="110"/>
      <c r="AX140" s="110"/>
      <c r="AY140" s="110"/>
      <c r="AZ140" s="191"/>
      <c r="BA140" s="191"/>
      <c r="BB140" s="191"/>
      <c r="BC140" s="191"/>
      <c r="BD140" s="191"/>
      <c r="BE140" s="191"/>
      <c r="BF140" s="191"/>
      <c r="BG140" s="191"/>
      <c r="BH140" s="191"/>
      <c r="BI140" s="191"/>
      <c r="BJ140" s="191"/>
      <c r="BK140" s="191"/>
      <c r="BL140" s="191"/>
      <c r="BM140" s="191"/>
      <c r="BN140" s="191"/>
      <c r="BO140" s="191"/>
      <c r="BP140" s="191"/>
      <c r="BQ140" s="191"/>
      <c r="BR140" s="191"/>
      <c r="BS140" s="191"/>
      <c r="BT140" s="191"/>
      <c r="BU140" s="191"/>
      <c r="BV140" s="191"/>
      <c r="BW140" s="191"/>
      <c r="BX140" s="191"/>
      <c r="BY140" s="191"/>
      <c r="BZ140" s="191"/>
      <c r="CA140" s="191"/>
      <c r="CB140" s="191"/>
      <c r="CC140" s="191"/>
      <c r="CD140" s="191"/>
      <c r="CE140" s="191"/>
      <c r="CF140" s="191"/>
      <c r="CG140" s="191"/>
      <c r="CH140" s="191"/>
      <c r="CI140" s="191"/>
      <c r="CJ140" s="191"/>
      <c r="CK140" s="191"/>
      <c r="CL140" s="191"/>
      <c r="CM140" s="191"/>
      <c r="CN140" s="191"/>
      <c r="CO140" s="191"/>
      <c r="CP140" s="191"/>
      <c r="CQ140" s="191"/>
      <c r="CR140" s="191"/>
      <c r="CS140" s="191"/>
      <c r="CT140" s="191"/>
      <c r="CU140" s="191"/>
      <c r="CV140" s="191"/>
      <c r="CW140" s="191"/>
      <c r="CX140" s="191"/>
      <c r="CY140" s="191"/>
      <c r="CZ140" s="191"/>
      <c r="DA140" s="191"/>
      <c r="DB140" s="191"/>
      <c r="DC140" s="191"/>
      <c r="DD140" s="191"/>
      <c r="DE140" s="191"/>
      <c r="DF140" s="191"/>
      <c r="DG140" s="191"/>
      <c r="DH140" s="191"/>
      <c r="DI140" s="191"/>
      <c r="DJ140" s="191"/>
      <c r="DK140" s="191"/>
      <c r="DL140" s="191"/>
      <c r="DM140" s="191"/>
      <c r="DN140" s="191"/>
      <c r="DO140" s="191"/>
      <c r="DP140" s="191"/>
      <c r="DQ140" s="191"/>
      <c r="DR140" s="191"/>
      <c r="DS140" s="191"/>
      <c r="DT140" s="191"/>
      <c r="DU140" s="191"/>
      <c r="DV140" s="191"/>
      <c r="DW140" s="191"/>
      <c r="DX140" s="191"/>
      <c r="DY140" s="191"/>
      <c r="DZ140" s="191"/>
      <c r="EA140" s="191"/>
      <c r="EB140" s="191"/>
      <c r="EC140" s="191"/>
      <c r="ED140" s="191"/>
      <c r="EE140" s="191"/>
      <c r="EF140" s="191"/>
      <c r="EG140" s="191"/>
      <c r="EH140" s="191"/>
      <c r="EI140" s="191"/>
      <c r="EJ140" s="191"/>
      <c r="EK140" s="191"/>
      <c r="EL140" s="191"/>
      <c r="EM140" s="191"/>
      <c r="EN140" s="191"/>
      <c r="EO140" s="191"/>
      <c r="EP140" s="191"/>
      <c r="EQ140" s="191"/>
      <c r="ER140" s="191"/>
      <c r="ES140" s="191"/>
      <c r="ET140" s="191"/>
      <c r="EU140" s="191"/>
      <c r="EV140" s="191"/>
      <c r="EW140" s="191"/>
      <c r="EX140" s="191"/>
      <c r="EY140" s="191"/>
      <c r="EZ140" s="191"/>
      <c r="FA140" s="191"/>
      <c r="FB140" s="191"/>
      <c r="FC140" s="191"/>
      <c r="FD140" s="191"/>
      <c r="FE140" s="191"/>
      <c r="FF140" s="191"/>
      <c r="FG140" s="191"/>
      <c r="FH140" s="191"/>
      <c r="FI140" s="191"/>
      <c r="FJ140" s="191"/>
      <c r="FK140" s="191"/>
      <c r="FL140" s="191"/>
      <c r="FM140" s="191"/>
      <c r="FN140" s="191"/>
      <c r="FO140" s="191"/>
      <c r="FP140" s="191"/>
      <c r="FQ140" s="191"/>
      <c r="FR140" s="191"/>
      <c r="FS140" s="191"/>
      <c r="FT140" s="191"/>
      <c r="FU140" s="191"/>
      <c r="FV140" s="191"/>
      <c r="FW140" s="191"/>
      <c r="FX140" s="191"/>
      <c r="FY140" s="191"/>
      <c r="FZ140" s="191"/>
      <c r="GA140" s="191"/>
      <c r="GB140" s="191"/>
      <c r="GC140" s="191"/>
      <c r="GD140" s="191"/>
      <c r="GE140" s="191"/>
      <c r="GF140" s="191"/>
      <c r="GG140" s="191"/>
      <c r="GH140" s="191"/>
      <c r="GI140" s="191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 s="191"/>
      <c r="HV140" s="191"/>
      <c r="HW140" s="191"/>
      <c r="HX140" s="191"/>
      <c r="HY140" s="191"/>
      <c r="HZ140" s="191"/>
      <c r="IA140" s="191"/>
      <c r="IB140" s="191"/>
      <c r="IC140" s="191"/>
      <c r="ID140" s="191"/>
      <c r="IE140" s="191"/>
      <c r="IF140" s="191"/>
      <c r="IG140" s="191"/>
      <c r="IH140" s="191"/>
      <c r="II140" s="191"/>
      <c r="IJ140" s="191"/>
      <c r="IK140" s="191"/>
      <c r="IL140" s="191"/>
      <c r="IM140" s="191"/>
      <c r="IN140" s="191"/>
      <c r="IO140" s="191"/>
      <c r="IP140" s="191"/>
      <c r="IQ140" s="191"/>
      <c r="IR140" s="191"/>
      <c r="IS140" s="191"/>
    </row>
    <row r="141" ht="20.1" customHeight="1" spans="1:253" x14ac:dyDescent="0.25">
      <c r="A141" s="281" t="s">
        <v>1252</v>
      </c>
      <c r="B141" s="282" t="s">
        <v>530</v>
      </c>
      <c r="C141" s="283"/>
      <c r="D141" s="158">
        <v>30</v>
      </c>
      <c r="E141" s="163">
        <f>C141</f>
        <v>0</v>
      </c>
      <c r="F141" s="160">
        <f>F$7*AG141</f>
        <v>0</v>
      </c>
      <c r="G141" s="160">
        <f>G$7*AH141</f>
        <v>0</v>
      </c>
      <c r="H141" s="160">
        <f>H$7*AI141</f>
        <v>0</v>
      </c>
      <c r="I141" s="160">
        <f>I$7*AJ141</f>
        <v>0</v>
      </c>
      <c r="J141" s="160">
        <f>J$7*AK141</f>
        <v>0</v>
      </c>
      <c r="K141" s="161">
        <v>0</v>
      </c>
      <c r="L141" s="162">
        <v>0</v>
      </c>
      <c r="M141" s="160"/>
      <c r="N141" s="160"/>
      <c r="O141" s="259"/>
      <c r="P141" s="259"/>
      <c r="Q141" s="259"/>
      <c r="R141" s="283"/>
      <c r="S141" s="265">
        <v>2</v>
      </c>
      <c r="T141" s="163">
        <f>SUM(E141:R141)</f>
        <v>0</v>
      </c>
      <c r="U141" s="163">
        <f>IF(T141&lt;=0,0,IF(T141*1%&lt;=262680*8*1%,T141*1%,262680*8*1%))</f>
        <v>0</v>
      </c>
      <c r="V141" s="163">
        <f>IF(T141&lt;=0,0,IF(T141*1%&lt;=262680*8*1%,T141*1%,262680*8*1%))</f>
        <v>0</v>
      </c>
      <c r="W141" s="163">
        <f>T141-U141-V141</f>
        <v>0</v>
      </c>
      <c r="X141" s="163"/>
      <c r="Y141" s="260"/>
      <c r="Z141" s="163">
        <f>MAX(3000,0+MIN(MAX(0,W141-350000),50000)*5%+MIN(MAX(0,W141-400000),100000)*10%+MIN(MAX(0,W141-500000),100000)*15%+MAX(0,W141-600000)*20%-X141)</f>
        <v>3000</v>
      </c>
      <c r="AA141" s="261"/>
      <c r="AB141" s="163">
        <f>Y141+U141+V141+Z141+AA141</f>
        <v>3000</v>
      </c>
      <c r="AC141" s="167">
        <f>ROUND(FLOOR(T141-AB141,0.01),-2)</f>
        <v>-3000</v>
      </c>
      <c r="AD141" s="286" t="s">
        <v>200</v>
      </c>
      <c r="AE141" s="284" t="s">
        <v>1238</v>
      </c>
      <c r="AF141" s="178"/>
      <c r="AG141" s="170">
        <v>0</v>
      </c>
      <c r="AH141" s="170">
        <v>0</v>
      </c>
      <c r="AI141" s="170">
        <v>0</v>
      </c>
      <c r="AJ141" s="170">
        <v>0</v>
      </c>
      <c r="AK141" s="170">
        <v>0</v>
      </c>
      <c r="AL141" s="239" t="s">
        <v>1253</v>
      </c>
      <c r="AM141" s="239" t="s">
        <v>1254</v>
      </c>
      <c r="AN141" s="171" t="s">
        <v>1255</v>
      </c>
      <c r="AO141" s="233" t="s">
        <v>1256</v>
      </c>
      <c r="AP141" s="234" t="s">
        <v>1257</v>
      </c>
      <c r="AQ141" s="285">
        <v>45280</v>
      </c>
      <c r="AR141" s="172" t="s">
        <v>1258</v>
      </c>
      <c r="AS141" s="177">
        <v>132</v>
      </c>
      <c r="AT141" s="110"/>
      <c r="AU141" s="110"/>
      <c r="AV141" s="110"/>
      <c r="AW141" s="110"/>
      <c r="AX141" s="110"/>
      <c r="AY141" s="110"/>
      <c r="AZ141" s="191"/>
      <c r="BA141" s="191"/>
      <c r="BB141" s="191"/>
      <c r="BC141" s="191"/>
      <c r="BD141" s="191"/>
      <c r="BE141" s="191"/>
      <c r="BF141" s="191"/>
      <c r="BG141" s="191"/>
      <c r="BH141" s="191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191"/>
      <c r="BY141" s="191"/>
      <c r="BZ141" s="191"/>
      <c r="CA141" s="191"/>
      <c r="CB141" s="191"/>
      <c r="CC141" s="191"/>
      <c r="CD141" s="191"/>
      <c r="CE141" s="191"/>
      <c r="CF141" s="191"/>
      <c r="CG141" s="191"/>
      <c r="CH141" s="191"/>
      <c r="CI141" s="191"/>
      <c r="CJ141" s="191"/>
      <c r="CK141" s="191"/>
      <c r="CL141" s="191"/>
      <c r="CM141" s="191"/>
      <c r="CN141" s="191"/>
      <c r="CO141" s="191"/>
      <c r="CP141" s="191"/>
      <c r="CQ141" s="191"/>
      <c r="CR141" s="191"/>
      <c r="CS141" s="191"/>
      <c r="CT141" s="191"/>
      <c r="CU141" s="191"/>
      <c r="CV141" s="191"/>
      <c r="CW141" s="191"/>
      <c r="CX141" s="191"/>
      <c r="CY141" s="191"/>
      <c r="CZ141" s="191"/>
      <c r="DA141" s="191"/>
      <c r="DB141" s="191"/>
      <c r="DC141" s="191"/>
      <c r="DD141" s="191"/>
      <c r="DE141" s="191"/>
      <c r="DF141" s="191"/>
      <c r="DG141" s="191"/>
      <c r="DH141" s="191"/>
      <c r="DI141" s="191"/>
      <c r="DJ141" s="191"/>
      <c r="DK141" s="191"/>
      <c r="DL141" s="191"/>
      <c r="DM141" s="191"/>
      <c r="DN141" s="191"/>
      <c r="DO141" s="191"/>
      <c r="DP141" s="191"/>
      <c r="DQ141" s="191"/>
      <c r="DR141" s="191"/>
      <c r="DS141" s="191"/>
      <c r="DT141" s="191"/>
      <c r="DU141" s="191"/>
      <c r="DV141" s="191"/>
      <c r="DW141" s="191"/>
      <c r="DX141" s="191"/>
      <c r="DY141" s="191"/>
      <c r="DZ141" s="191"/>
      <c r="EA141" s="191"/>
      <c r="EB141" s="191"/>
      <c r="EC141" s="191"/>
      <c r="ED141" s="191"/>
      <c r="EE141" s="191"/>
      <c r="EF141" s="191"/>
      <c r="EG141" s="191"/>
      <c r="EH141" s="191"/>
      <c r="EI141" s="191"/>
      <c r="EJ141" s="191"/>
      <c r="EK141" s="191"/>
      <c r="EL141" s="191"/>
      <c r="EM141" s="191"/>
      <c r="EN141" s="191"/>
      <c r="EO141" s="191"/>
      <c r="EP141" s="191"/>
      <c r="EQ141" s="191"/>
      <c r="ER141" s="191"/>
      <c r="ES141" s="191"/>
      <c r="ET141" s="191"/>
      <c r="EU141" s="191"/>
      <c r="EV141" s="191"/>
      <c r="EW141" s="191"/>
      <c r="EX141" s="191"/>
      <c r="EY141" s="191"/>
      <c r="EZ141" s="191"/>
      <c r="FA141" s="191"/>
      <c r="FB141" s="191"/>
      <c r="FC141" s="191"/>
      <c r="FD141" s="191"/>
      <c r="FE141" s="191"/>
      <c r="FF141" s="191"/>
      <c r="FG141" s="191"/>
      <c r="FH141" s="191"/>
      <c r="FI141" s="191"/>
      <c r="FJ141" s="191"/>
      <c r="FK141" s="191"/>
      <c r="FL141" s="191"/>
      <c r="FM141" s="191"/>
      <c r="FN141" s="191"/>
      <c r="FO141" s="191"/>
      <c r="FP141" s="191"/>
      <c r="FQ141" s="191"/>
      <c r="FR141" s="191"/>
      <c r="FS141" s="191"/>
      <c r="FT141" s="191"/>
      <c r="FU141" s="191"/>
      <c r="FV141" s="191"/>
      <c r="FW141" s="191"/>
      <c r="FX141" s="191"/>
      <c r="FY141" s="191"/>
      <c r="FZ141" s="191"/>
      <c r="GA141" s="191"/>
      <c r="GB141" s="191"/>
      <c r="GC141" s="191"/>
      <c r="GD141" s="191"/>
      <c r="GE141" s="191"/>
      <c r="GF141" s="191"/>
      <c r="GG141" s="191"/>
      <c r="GH141" s="191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 s="191"/>
      <c r="HV141" s="191"/>
      <c r="HW141" s="191"/>
      <c r="HX141" s="191"/>
      <c r="HY141" s="191"/>
      <c r="HZ141" s="191"/>
      <c r="IA141" s="191"/>
      <c r="IB141" s="191"/>
      <c r="IC141" s="191"/>
      <c r="ID141" s="191"/>
      <c r="IE141" s="191"/>
      <c r="IF141" s="191"/>
      <c r="IG141" s="191"/>
      <c r="IH141" s="191"/>
      <c r="II141" s="191"/>
      <c r="IJ141" s="191"/>
      <c r="IK141" s="191"/>
      <c r="IL141" s="191"/>
      <c r="IM141" s="191"/>
      <c r="IN141" s="191"/>
      <c r="IO141" s="191"/>
      <c r="IP141" s="191"/>
      <c r="IQ141" s="191"/>
      <c r="IR141" s="191"/>
      <c r="IS141" s="191"/>
    </row>
    <row r="142" ht="20.1" customHeight="1" spans="1:253" x14ac:dyDescent="0.25">
      <c r="A142" s="281" t="s">
        <v>1259</v>
      </c>
      <c r="B142" s="282" t="s">
        <v>1260</v>
      </c>
      <c r="C142" s="283"/>
      <c r="D142" s="158">
        <v>30</v>
      </c>
      <c r="E142" s="163">
        <f>C142</f>
        <v>0</v>
      </c>
      <c r="F142" s="160">
        <f>F$7*AG142</f>
        <v>0</v>
      </c>
      <c r="G142" s="160">
        <f>G$7*AH142</f>
        <v>0</v>
      </c>
      <c r="H142" s="160">
        <f>H$7*AI142</f>
        <v>0</v>
      </c>
      <c r="I142" s="160">
        <f>I$7*AJ142</f>
        <v>0</v>
      </c>
      <c r="J142" s="160">
        <f>J$7*AK142</f>
        <v>0</v>
      </c>
      <c r="K142" s="161">
        <v>0</v>
      </c>
      <c r="L142" s="162">
        <v>0</v>
      </c>
      <c r="M142" s="160"/>
      <c r="N142" s="160"/>
      <c r="O142" s="259"/>
      <c r="P142" s="259"/>
      <c r="Q142" s="259"/>
      <c r="R142" s="283"/>
      <c r="S142" s="115"/>
      <c r="T142" s="163">
        <f>SUM(E142:R142)</f>
        <v>0</v>
      </c>
      <c r="U142" s="163">
        <f>IF(T142&lt;=0,0,IF(T142*1%&lt;=262680*8*1%,T142*1%,262680*8*1%))</f>
        <v>0</v>
      </c>
      <c r="V142" s="163">
        <f>IF(T142&lt;=0,0,IF(T142*1%&lt;=262680*8*1%,T142*1%,262680*8*1%))</f>
        <v>0</v>
      </c>
      <c r="W142" s="163">
        <f>T142-U142-V142</f>
        <v>0</v>
      </c>
      <c r="X142" s="163"/>
      <c r="Y142" s="260"/>
      <c r="Z142" s="163">
        <f>MAX(3000,0+MIN(MAX(0,W142-350000),50000)*5%+MIN(MAX(0,W142-400000),100000)*10%+MIN(MAX(0,W142-500000),100000)*15%+MAX(0,W142-600000)*20%-X142)</f>
        <v>3000</v>
      </c>
      <c r="AA142" s="261"/>
      <c r="AB142" s="163">
        <f>Y142+U142+V142+Z142+AA142</f>
        <v>3000</v>
      </c>
      <c r="AC142" s="167">
        <f>ROUND(FLOOR(T142-AB142,0.01),-2)</f>
        <v>-3000</v>
      </c>
      <c r="AD142" s="286" t="s">
        <v>200</v>
      </c>
      <c r="AE142" s="284" t="s">
        <v>1238</v>
      </c>
      <c r="AF142" s="178"/>
      <c r="AG142" s="170">
        <v>0</v>
      </c>
      <c r="AH142" s="170">
        <v>0</v>
      </c>
      <c r="AI142" s="170">
        <v>0</v>
      </c>
      <c r="AJ142" s="170">
        <v>0</v>
      </c>
      <c r="AK142" s="170">
        <v>0</v>
      </c>
      <c r="AL142" s="239" t="s">
        <v>1261</v>
      </c>
      <c r="AM142" s="239" t="s">
        <v>1262</v>
      </c>
      <c r="AN142" s="171" t="s">
        <v>1263</v>
      </c>
      <c r="AO142" s="233" t="s">
        <v>1264</v>
      </c>
      <c r="AP142" s="234" t="s">
        <v>1265</v>
      </c>
      <c r="AQ142" s="285">
        <v>45280</v>
      </c>
      <c r="AR142" s="172" t="s">
        <v>1266</v>
      </c>
      <c r="AS142" s="177">
        <v>133</v>
      </c>
      <c r="AT142" s="110"/>
      <c r="AU142" s="110"/>
      <c r="AV142" s="110"/>
      <c r="AW142" s="110"/>
      <c r="AX142" s="110"/>
      <c r="AY142" s="110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 s="191"/>
      <c r="HV142" s="191"/>
      <c r="HW142" s="191"/>
      <c r="HX142" s="191"/>
      <c r="HY142" s="191"/>
      <c r="HZ142" s="191"/>
      <c r="IA142" s="191"/>
      <c r="IB142" s="191"/>
      <c r="IC142" s="191"/>
      <c r="ID142" s="191"/>
      <c r="IE142" s="191"/>
      <c r="IF142" s="191"/>
      <c r="IG142" s="191"/>
      <c r="IH142" s="191"/>
      <c r="II142" s="191"/>
      <c r="IJ142" s="191"/>
      <c r="IK142" s="191"/>
      <c r="IL142" s="191"/>
      <c r="IM142" s="191"/>
      <c r="IN142" s="191"/>
      <c r="IO142" s="191"/>
      <c r="IP142" s="191"/>
      <c r="IQ142" s="191"/>
      <c r="IR142" s="191"/>
      <c r="IS142" s="191"/>
    </row>
    <row r="143" ht="20.1" customHeight="1" spans="1:253" x14ac:dyDescent="0.25">
      <c r="A143" s="281" t="s">
        <v>1267</v>
      </c>
      <c r="B143" s="282" t="s">
        <v>1268</v>
      </c>
      <c r="C143" s="283"/>
      <c r="D143" s="158">
        <v>30</v>
      </c>
      <c r="E143" s="163">
        <f>C143</f>
        <v>0</v>
      </c>
      <c r="F143" s="160">
        <f>F$7*AG143</f>
        <v>0</v>
      </c>
      <c r="G143" s="160">
        <f>G$7*AH143</f>
        <v>0</v>
      </c>
      <c r="H143" s="160">
        <f>H$7*AI143</f>
        <v>0</v>
      </c>
      <c r="I143" s="160">
        <f>I$7*AJ143</f>
        <v>0</v>
      </c>
      <c r="J143" s="160">
        <f>J$7*AK143</f>
        <v>0</v>
      </c>
      <c r="K143" s="161">
        <v>0</v>
      </c>
      <c r="L143" s="162">
        <v>0</v>
      </c>
      <c r="M143" s="160"/>
      <c r="N143" s="160"/>
      <c r="O143" s="259"/>
      <c r="P143" s="259"/>
      <c r="Q143" s="259"/>
      <c r="R143" s="283"/>
      <c r="S143" s="115">
        <v>1</v>
      </c>
      <c r="T143" s="163">
        <f>SUM(E143:R143)</f>
        <v>0</v>
      </c>
      <c r="U143" s="163">
        <f>IF(T143&lt;=0,0,IF(T143*1%&lt;=262680*8*1%,T143*1%,262680*8*1%))</f>
        <v>0</v>
      </c>
      <c r="V143" s="163">
        <f>IF(T143&lt;=0,0,IF(T143*1%&lt;=262680*8*1%,T143*1%,262680*8*1%))</f>
        <v>0</v>
      </c>
      <c r="W143" s="163">
        <f>T143-U143-V143</f>
        <v>0</v>
      </c>
      <c r="X143" s="163"/>
      <c r="Y143" s="260"/>
      <c r="Z143" s="163">
        <f>MAX(3000,0+MIN(MAX(0,W143-350000),50000)*5%+MIN(MAX(0,W143-400000),100000)*10%+MIN(MAX(0,W143-500000),100000)*15%+MAX(0,W143-600000)*20%-X143)</f>
        <v>3000</v>
      </c>
      <c r="AA143" s="261"/>
      <c r="AB143" s="163">
        <f>Y143+U143+V143+Z143+AA143</f>
        <v>3000</v>
      </c>
      <c r="AC143" s="250">
        <f>ROUND(FLOOR(T143-AB143,0.01),-2)</f>
        <v>-3000</v>
      </c>
      <c r="AD143" s="283" t="s">
        <v>200</v>
      </c>
      <c r="AE143" s="284" t="s">
        <v>1238</v>
      </c>
      <c r="AF143" s="178"/>
      <c r="AG143" s="170">
        <v>0</v>
      </c>
      <c r="AH143" s="170">
        <v>0</v>
      </c>
      <c r="AI143" s="170">
        <v>0</v>
      </c>
      <c r="AJ143" s="170">
        <v>0</v>
      </c>
      <c r="AK143" s="170">
        <v>0</v>
      </c>
      <c r="AL143" s="239" t="s">
        <v>1269</v>
      </c>
      <c r="AM143" s="239" t="s">
        <v>1270</v>
      </c>
      <c r="AN143" s="171" t="s">
        <v>1271</v>
      </c>
      <c r="AO143" s="233" t="s">
        <v>1272</v>
      </c>
      <c r="AP143" s="234" t="s">
        <v>1273</v>
      </c>
      <c r="AQ143" s="285">
        <v>45280</v>
      </c>
      <c r="AR143" s="172" t="s">
        <v>1274</v>
      </c>
      <c r="AS143" s="177">
        <v>134</v>
      </c>
      <c r="AT143" s="110"/>
      <c r="AU143" s="110"/>
      <c r="AV143" s="110"/>
      <c r="AW143" s="110"/>
      <c r="AX143" s="110"/>
      <c r="AY143" s="110"/>
      <c r="AZ143" s="191"/>
      <c r="BA143" s="191"/>
      <c r="BB143" s="191"/>
      <c r="BC143" s="191"/>
      <c r="BD143" s="191"/>
      <c r="BE143" s="191"/>
      <c r="BF143" s="191"/>
      <c r="BG143" s="191"/>
      <c r="BH143" s="191"/>
      <c r="BI143" s="191"/>
      <c r="BJ143" s="191"/>
      <c r="BK143" s="191"/>
      <c r="BL143" s="191"/>
      <c r="BM143" s="191"/>
      <c r="BN143" s="191"/>
      <c r="BO143" s="191"/>
      <c r="BP143" s="191"/>
      <c r="BQ143" s="191"/>
      <c r="BR143" s="191"/>
      <c r="BS143" s="191"/>
      <c r="BT143" s="191"/>
      <c r="BU143" s="191"/>
      <c r="BV143" s="191"/>
      <c r="BW143" s="191"/>
      <c r="BX143" s="191"/>
      <c r="BY143" s="191"/>
      <c r="BZ143" s="191"/>
      <c r="CA143" s="191"/>
      <c r="CB143" s="191"/>
      <c r="CC143" s="191"/>
      <c r="CD143" s="191"/>
      <c r="CE143" s="191"/>
      <c r="CF143" s="191"/>
      <c r="CG143" s="191"/>
      <c r="CH143" s="191"/>
      <c r="CI143" s="191"/>
      <c r="CJ143" s="191"/>
      <c r="CK143" s="191"/>
      <c r="CL143" s="191"/>
      <c r="CM143" s="191"/>
      <c r="CN143" s="191"/>
      <c r="CO143" s="191"/>
      <c r="CP143" s="191"/>
      <c r="CQ143" s="191"/>
      <c r="CR143" s="191"/>
      <c r="CS143" s="191"/>
      <c r="CT143" s="191"/>
      <c r="CU143" s="191"/>
      <c r="CV143" s="191"/>
      <c r="CW143" s="191"/>
      <c r="CX143" s="191"/>
      <c r="CY143" s="191"/>
      <c r="CZ143" s="191"/>
      <c r="DA143" s="191"/>
      <c r="DB143" s="191"/>
      <c r="DC143" s="191"/>
      <c r="DD143" s="191"/>
      <c r="DE143" s="191"/>
      <c r="DF143" s="191"/>
      <c r="DG143" s="191"/>
      <c r="DH143" s="191"/>
      <c r="DI143" s="191"/>
      <c r="DJ143" s="191"/>
      <c r="DK143" s="191"/>
      <c r="DL143" s="191"/>
      <c r="DM143" s="191"/>
      <c r="DN143" s="191"/>
      <c r="DO143" s="191"/>
      <c r="DP143" s="191"/>
      <c r="DQ143" s="191"/>
      <c r="DR143" s="191"/>
      <c r="DS143" s="191"/>
      <c r="DT143" s="191"/>
      <c r="DU143" s="191"/>
      <c r="DV143" s="191"/>
      <c r="DW143" s="191"/>
      <c r="DX143" s="191"/>
      <c r="DY143" s="191"/>
      <c r="DZ143" s="191"/>
      <c r="EA143" s="191"/>
      <c r="EB143" s="191"/>
      <c r="EC143" s="191"/>
      <c r="ED143" s="191"/>
      <c r="EE143" s="191"/>
      <c r="EF143" s="191"/>
      <c r="EG143" s="191"/>
      <c r="EH143" s="191"/>
      <c r="EI143" s="191"/>
      <c r="EJ143" s="191"/>
      <c r="EK143" s="191"/>
      <c r="EL143" s="191"/>
      <c r="EM143" s="191"/>
      <c r="EN143" s="191"/>
      <c r="EO143" s="191"/>
      <c r="EP143" s="191"/>
      <c r="EQ143" s="191"/>
      <c r="ER143" s="191"/>
      <c r="ES143" s="191"/>
      <c r="ET143" s="191"/>
      <c r="EU143" s="191"/>
      <c r="EV143" s="191"/>
      <c r="EW143" s="191"/>
      <c r="EX143" s="191"/>
      <c r="EY143" s="191"/>
      <c r="EZ143" s="191"/>
      <c r="FA143" s="191"/>
      <c r="FB143" s="191"/>
      <c r="FC143" s="191"/>
      <c r="FD143" s="191"/>
      <c r="FE143" s="191"/>
      <c r="FF143" s="191"/>
      <c r="FG143" s="191"/>
      <c r="FH143" s="191"/>
      <c r="FI143" s="191"/>
      <c r="FJ143" s="191"/>
      <c r="FK143" s="191"/>
      <c r="FL143" s="191"/>
      <c r="FM143" s="191"/>
      <c r="FN143" s="191"/>
      <c r="FO143" s="191"/>
      <c r="FP143" s="191"/>
      <c r="FQ143" s="191"/>
      <c r="FR143" s="191"/>
      <c r="FS143" s="191"/>
      <c r="FT143" s="191"/>
      <c r="FU143" s="191"/>
      <c r="FV143" s="191"/>
      <c r="FW143" s="191"/>
      <c r="FX143" s="191"/>
      <c r="FY143" s="191"/>
      <c r="FZ143" s="191"/>
      <c r="GA143" s="191"/>
      <c r="GB143" s="191"/>
      <c r="GC143" s="191"/>
      <c r="GD143" s="191"/>
      <c r="GE143" s="191"/>
      <c r="GF143" s="191"/>
      <c r="GG143" s="191"/>
      <c r="GH143" s="191"/>
      <c r="GI143" s="191"/>
      <c r="GJ143" s="191"/>
      <c r="GK143" s="191"/>
      <c r="GL143" s="191"/>
      <c r="GM143" s="191"/>
      <c r="GN143" s="191"/>
      <c r="GO143" s="191"/>
      <c r="GP143" s="191"/>
      <c r="GQ143" s="191"/>
      <c r="GR143" s="191"/>
      <c r="GS143" s="191"/>
      <c r="GT143" s="191"/>
      <c r="GU143" s="191"/>
      <c r="GV143" s="191"/>
      <c r="GW143" s="191"/>
      <c r="GX143" s="191"/>
      <c r="GY143" s="191"/>
      <c r="GZ143" s="191"/>
      <c r="HA143" s="191"/>
      <c r="HB143" s="191"/>
      <c r="HC143" s="191"/>
      <c r="HD143" s="191"/>
      <c r="HE143" s="191"/>
      <c r="HF143" s="191"/>
      <c r="HG143" s="191"/>
      <c r="HH143" s="191"/>
      <c r="HI143" s="191"/>
      <c r="HJ143" s="191"/>
      <c r="HK143" s="191"/>
      <c r="HL143" s="191"/>
      <c r="HM143" s="191"/>
      <c r="HN143" s="191"/>
      <c r="HO143" s="191"/>
      <c r="HP143" s="191"/>
      <c r="HQ143" s="191"/>
      <c r="HR143" s="191"/>
      <c r="HS143" s="191"/>
      <c r="HT143" s="191"/>
      <c r="HU143" s="191"/>
      <c r="HV143" s="191"/>
      <c r="HW143" s="191"/>
      <c r="HX143" s="191"/>
      <c r="HY143" s="191"/>
      <c r="HZ143" s="191"/>
      <c r="IA143" s="191"/>
      <c r="IB143" s="191"/>
      <c r="IC143" s="191"/>
      <c r="ID143" s="191"/>
      <c r="IE143" s="191"/>
      <c r="IF143" s="191"/>
      <c r="IG143" s="191"/>
      <c r="IH143" s="191"/>
      <c r="II143" s="191"/>
      <c r="IJ143" s="191"/>
      <c r="IK143" s="191"/>
      <c r="IL143" s="191"/>
      <c r="IM143" s="191"/>
      <c r="IN143" s="191"/>
      <c r="IO143" s="191"/>
      <c r="IP143" s="191"/>
      <c r="IQ143" s="191"/>
      <c r="IR143" s="191"/>
      <c r="IS143" s="191"/>
    </row>
    <row r="144" ht="20.1" customHeight="1" spans="1:253" x14ac:dyDescent="0.25">
      <c r="A144" s="281" t="s">
        <v>1275</v>
      </c>
      <c r="B144" s="282" t="s">
        <v>1276</v>
      </c>
      <c r="C144" s="283"/>
      <c r="D144" s="158">
        <v>30</v>
      </c>
      <c r="E144" s="163">
        <f>C144</f>
        <v>0</v>
      </c>
      <c r="F144" s="160">
        <f>F$7*AG144</f>
        <v>0</v>
      </c>
      <c r="G144" s="160">
        <f>G$7*AH144</f>
        <v>0</v>
      </c>
      <c r="H144" s="160">
        <f>H$7*AI144</f>
        <v>0</v>
      </c>
      <c r="I144" s="160">
        <f>I$7*AJ144</f>
        <v>0</v>
      </c>
      <c r="J144" s="160">
        <f>J$7*AK144</f>
        <v>0</v>
      </c>
      <c r="K144" s="161">
        <v>0</v>
      </c>
      <c r="L144" s="162">
        <v>0</v>
      </c>
      <c r="M144" s="160"/>
      <c r="N144" s="160"/>
      <c r="O144" s="259"/>
      <c r="P144" s="259"/>
      <c r="Q144" s="259"/>
      <c r="R144" s="283"/>
      <c r="S144" s="115"/>
      <c r="T144" s="163">
        <f>SUM(E144:R144)</f>
        <v>0</v>
      </c>
      <c r="U144" s="163">
        <f>IF(T144&lt;=0,0,IF(T144*1%&lt;=262680*8*1%,T144*1%,262680*8*1%))</f>
        <v>0</v>
      </c>
      <c r="V144" s="163">
        <f>IF(T144&lt;=0,0,IF(T144*1%&lt;=262680*8*1%,T144*1%,262680*8*1%))</f>
        <v>0</v>
      </c>
      <c r="W144" s="163">
        <f>T144-U144-V144</f>
        <v>0</v>
      </c>
      <c r="X144" s="163"/>
      <c r="Y144" s="260"/>
      <c r="Z144" s="163">
        <f>MAX(3000,0+MIN(MAX(0,W144-350000),50000)*5%+MIN(MAX(0,W144-400000),100000)*10%+MIN(MAX(0,W144-500000),100000)*15%+MAX(0,W144-600000)*20%-X144)</f>
        <v>3000</v>
      </c>
      <c r="AA144" s="261"/>
      <c r="AB144" s="163">
        <f>Y144+U144+V144+Z144+AA144</f>
        <v>3000</v>
      </c>
      <c r="AC144" s="250">
        <f>ROUND(FLOOR(T144-AB144,0.01),-2)</f>
        <v>-3000</v>
      </c>
      <c r="AD144" s="181" t="s">
        <v>200</v>
      </c>
      <c r="AE144" s="284" t="s">
        <v>1238</v>
      </c>
      <c r="AF144" s="178"/>
      <c r="AG144" s="170">
        <v>0</v>
      </c>
      <c r="AH144" s="170">
        <v>0</v>
      </c>
      <c r="AI144" s="170">
        <v>0</v>
      </c>
      <c r="AJ144" s="170">
        <v>0</v>
      </c>
      <c r="AK144" s="170">
        <v>0</v>
      </c>
      <c r="AL144" s="239" t="s">
        <v>1277</v>
      </c>
      <c r="AM144" s="239" t="s">
        <v>1278</v>
      </c>
      <c r="AN144" s="171" t="s">
        <v>1279</v>
      </c>
      <c r="AO144" s="233" t="s">
        <v>1280</v>
      </c>
      <c r="AP144" s="234" t="s">
        <v>1281</v>
      </c>
      <c r="AQ144" s="285">
        <v>45280</v>
      </c>
      <c r="AR144" s="172" t="s">
        <v>1282</v>
      </c>
      <c r="AS144" s="177">
        <v>135</v>
      </c>
      <c r="AT144" s="110"/>
      <c r="AU144" s="110"/>
      <c r="AV144" s="110"/>
      <c r="AW144" s="110"/>
      <c r="AX144" s="110"/>
      <c r="AY144" s="110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 s="191"/>
      <c r="HV144" s="191"/>
      <c r="HW144" s="191"/>
      <c r="HX144" s="191"/>
      <c r="HY144" s="191"/>
      <c r="HZ144" s="191"/>
      <c r="IA144" s="191"/>
      <c r="IB144" s="191"/>
      <c r="IC144" s="191"/>
      <c r="ID144" s="191"/>
      <c r="IE144" s="191"/>
      <c r="IF144" s="191"/>
      <c r="IG144" s="191"/>
      <c r="IH144" s="191"/>
      <c r="II144" s="191"/>
      <c r="IJ144" s="191"/>
      <c r="IK144" s="191"/>
      <c r="IL144" s="191"/>
      <c r="IM144" s="191"/>
      <c r="IN144" s="191"/>
      <c r="IO144" s="191"/>
      <c r="IP144" s="191"/>
      <c r="IQ144" s="191"/>
      <c r="IR144" s="191"/>
      <c r="IS144" s="191"/>
    </row>
    <row r="145" ht="20.1" customHeight="1" spans="1:253" x14ac:dyDescent="0.25">
      <c r="A145" s="281" t="s">
        <v>1283</v>
      </c>
      <c r="B145" s="282" t="s">
        <v>466</v>
      </c>
      <c r="C145" s="283"/>
      <c r="D145" s="158">
        <v>30</v>
      </c>
      <c r="E145" s="163">
        <f>C145</f>
        <v>0</v>
      </c>
      <c r="F145" s="160">
        <f>F$7*AG145</f>
        <v>0</v>
      </c>
      <c r="G145" s="160">
        <f>G$7*AH145</f>
        <v>0</v>
      </c>
      <c r="H145" s="160">
        <f>H$7*AI145</f>
        <v>0</v>
      </c>
      <c r="I145" s="160">
        <f>I$7*AJ145</f>
        <v>0</v>
      </c>
      <c r="J145" s="160">
        <f>J$7*AK145</f>
        <v>0</v>
      </c>
      <c r="K145" s="161">
        <v>0</v>
      </c>
      <c r="L145" s="162">
        <v>0</v>
      </c>
      <c r="M145" s="160"/>
      <c r="N145" s="160"/>
      <c r="O145" s="259"/>
      <c r="P145" s="259"/>
      <c r="Q145" s="259"/>
      <c r="R145" s="283"/>
      <c r="S145" s="265">
        <v>1</v>
      </c>
      <c r="T145" s="163">
        <f>SUM(E145:R145)</f>
        <v>0</v>
      </c>
      <c r="U145" s="163">
        <f>IF(T145&lt;=0,0,IF(T145*1%&lt;=262680*8*1%,T145*1%,262680*8*1%))</f>
        <v>0</v>
      </c>
      <c r="V145" s="163">
        <f>IF(T145&lt;=0,0,IF(T145*1%&lt;=262680*8*1%,T145*1%,262680*8*1%))</f>
        <v>0</v>
      </c>
      <c r="W145" s="163">
        <f>T145-U145-V145</f>
        <v>0</v>
      </c>
      <c r="X145" s="163"/>
      <c r="Y145" s="260"/>
      <c r="Z145" s="163">
        <f>MAX(3000,0+MIN(MAX(0,W145-350000),50000)*5%+MIN(MAX(0,W145-400000),100000)*10%+MIN(MAX(0,W145-500000),100000)*15%+MAX(0,W145-600000)*20%-X145)</f>
        <v>3000</v>
      </c>
      <c r="AA145" s="261"/>
      <c r="AB145" s="163">
        <f>Y145+U145+V145+Z145+AA145</f>
        <v>3000</v>
      </c>
      <c r="AC145" s="167">
        <f>ROUND(FLOOR(T145-AB145,0.01),-2)</f>
        <v>-3000</v>
      </c>
      <c r="AD145" s="286" t="s">
        <v>200</v>
      </c>
      <c r="AE145" s="284" t="s">
        <v>1238</v>
      </c>
      <c r="AF145" s="178"/>
      <c r="AG145" s="170">
        <v>0</v>
      </c>
      <c r="AH145" s="170">
        <v>0</v>
      </c>
      <c r="AI145" s="170">
        <v>0</v>
      </c>
      <c r="AJ145" s="170">
        <v>0</v>
      </c>
      <c r="AK145" s="170">
        <v>0</v>
      </c>
      <c r="AL145" s="239" t="s">
        <v>1284</v>
      </c>
      <c r="AM145" s="239" t="s">
        <v>1285</v>
      </c>
      <c r="AN145" s="171" t="s">
        <v>1286</v>
      </c>
      <c r="AO145" s="233" t="s">
        <v>1287</v>
      </c>
      <c r="AP145" s="234" t="s">
        <v>1288</v>
      </c>
      <c r="AQ145" s="285">
        <v>45280</v>
      </c>
      <c r="AR145" s="172" t="s">
        <v>1289</v>
      </c>
      <c r="AS145" s="177">
        <v>136</v>
      </c>
      <c r="AT145" s="110"/>
      <c r="AU145" s="110"/>
      <c r="AV145" s="110"/>
      <c r="AW145" s="110"/>
      <c r="AX145" s="110"/>
      <c r="AY145" s="110"/>
      <c r="AZ145" s="191"/>
      <c r="BA145" s="191"/>
      <c r="BB145" s="191"/>
      <c r="BC145" s="191"/>
      <c r="BD145" s="191"/>
      <c r="BE145" s="191"/>
      <c r="BF145" s="191"/>
      <c r="BG145" s="191"/>
      <c r="BH145" s="191"/>
      <c r="BI145" s="191"/>
      <c r="BJ145" s="191"/>
      <c r="BK145" s="191"/>
      <c r="BL145" s="191"/>
      <c r="BM145" s="191"/>
      <c r="BN145" s="191"/>
      <c r="BO145" s="191"/>
      <c r="BP145" s="191"/>
      <c r="BQ145" s="191"/>
      <c r="BR145" s="191"/>
      <c r="BS145" s="191"/>
      <c r="BT145" s="191"/>
      <c r="BU145" s="191"/>
      <c r="BV145" s="191"/>
      <c r="BW145" s="191"/>
      <c r="BX145" s="191"/>
      <c r="BY145" s="191"/>
      <c r="BZ145" s="191"/>
      <c r="CA145" s="191"/>
      <c r="CB145" s="191"/>
      <c r="CC145" s="191"/>
      <c r="CD145" s="191"/>
      <c r="CE145" s="191"/>
      <c r="CF145" s="191"/>
      <c r="CG145" s="191"/>
      <c r="CH145" s="191"/>
      <c r="CI145" s="191"/>
      <c r="CJ145" s="191"/>
      <c r="CK145" s="191"/>
      <c r="CL145" s="191"/>
      <c r="CM145" s="191"/>
      <c r="CN145" s="191"/>
      <c r="CO145" s="191"/>
      <c r="CP145" s="191"/>
      <c r="CQ145" s="191"/>
      <c r="CR145" s="191"/>
      <c r="CS145" s="191"/>
      <c r="CT145" s="191"/>
      <c r="CU145" s="191"/>
      <c r="CV145" s="191"/>
      <c r="CW145" s="191"/>
      <c r="CX145" s="191"/>
      <c r="CY145" s="191"/>
      <c r="CZ145" s="191"/>
      <c r="DA145" s="191"/>
      <c r="DB145" s="191"/>
      <c r="DC145" s="191"/>
      <c r="DD145" s="191"/>
      <c r="DE145" s="191"/>
      <c r="DF145" s="191"/>
      <c r="DG145" s="191"/>
      <c r="DH145" s="191"/>
      <c r="DI145" s="191"/>
      <c r="DJ145" s="191"/>
      <c r="DK145" s="191"/>
      <c r="DL145" s="191"/>
      <c r="DM145" s="191"/>
      <c r="DN145" s="191"/>
      <c r="DO145" s="191"/>
      <c r="DP145" s="191"/>
      <c r="DQ145" s="191"/>
      <c r="DR145" s="191"/>
      <c r="DS145" s="191"/>
      <c r="DT145" s="191"/>
      <c r="DU145" s="191"/>
      <c r="DV145" s="191"/>
      <c r="DW145" s="191"/>
      <c r="DX145" s="191"/>
      <c r="DY145" s="191"/>
      <c r="DZ145" s="191"/>
      <c r="EA145" s="191"/>
      <c r="EB145" s="191"/>
      <c r="EC145" s="191"/>
      <c r="ED145" s="191"/>
      <c r="EE145" s="191"/>
      <c r="EF145" s="191"/>
      <c r="EG145" s="191"/>
      <c r="EH145" s="191"/>
      <c r="EI145" s="191"/>
      <c r="EJ145" s="191"/>
      <c r="EK145" s="191"/>
      <c r="EL145" s="191"/>
      <c r="EM145" s="191"/>
      <c r="EN145" s="191"/>
      <c r="EO145" s="191"/>
      <c r="EP145" s="191"/>
      <c r="EQ145" s="191"/>
      <c r="ER145" s="191"/>
      <c r="ES145" s="191"/>
      <c r="ET145" s="191"/>
      <c r="EU145" s="191"/>
      <c r="EV145" s="191"/>
      <c r="EW145" s="191"/>
      <c r="EX145" s="191"/>
      <c r="EY145" s="191"/>
      <c r="EZ145" s="191"/>
      <c r="FA145" s="191"/>
      <c r="FB145" s="191"/>
      <c r="FC145" s="191"/>
      <c r="FD145" s="191"/>
      <c r="FE145" s="191"/>
      <c r="FF145" s="191"/>
      <c r="FG145" s="191"/>
      <c r="FH145" s="191"/>
      <c r="FI145" s="191"/>
      <c r="FJ145" s="191"/>
      <c r="FK145" s="191"/>
      <c r="FL145" s="191"/>
      <c r="FM145" s="191"/>
      <c r="FN145" s="191"/>
      <c r="FO145" s="191"/>
      <c r="FP145" s="191"/>
      <c r="FQ145" s="191"/>
      <c r="FR145" s="191"/>
      <c r="FS145" s="191"/>
      <c r="FT145" s="191"/>
      <c r="FU145" s="191"/>
      <c r="FV145" s="191"/>
      <c r="FW145" s="191"/>
      <c r="FX145" s="191"/>
      <c r="FY145" s="191"/>
      <c r="FZ145" s="191"/>
      <c r="GA145" s="191"/>
      <c r="GB145" s="191"/>
      <c r="GC145" s="191"/>
      <c r="GD145" s="191"/>
      <c r="GE145" s="191"/>
      <c r="GF145" s="191"/>
      <c r="GG145" s="191"/>
      <c r="GH145" s="191"/>
      <c r="GI145" s="191"/>
      <c r="GJ145" s="191"/>
      <c r="GK145" s="191"/>
      <c r="GL145" s="191"/>
      <c r="GM145" s="191"/>
      <c r="GN145" s="191"/>
      <c r="GO145" s="191"/>
      <c r="GP145" s="191"/>
      <c r="GQ145" s="191"/>
      <c r="GR145" s="191"/>
      <c r="GS145" s="191"/>
      <c r="GT145" s="191"/>
      <c r="GU145" s="191"/>
      <c r="GV145" s="191"/>
      <c r="GW145" s="191"/>
      <c r="GX145" s="191"/>
      <c r="GY145" s="191"/>
      <c r="GZ145" s="191"/>
      <c r="HA145" s="191"/>
      <c r="HB145" s="191"/>
      <c r="HC145" s="191"/>
      <c r="HD145" s="191"/>
      <c r="HE145" s="191"/>
      <c r="HF145" s="191"/>
      <c r="HG145" s="191"/>
      <c r="HH145" s="191"/>
      <c r="HI145" s="191"/>
      <c r="HJ145" s="191"/>
      <c r="HK145" s="191"/>
      <c r="HL145" s="191"/>
      <c r="HM145" s="191"/>
      <c r="HN145" s="191"/>
      <c r="HO145" s="191"/>
      <c r="HP145" s="191"/>
      <c r="HQ145" s="191"/>
      <c r="HR145" s="191"/>
      <c r="HS145" s="191"/>
      <c r="HT145" s="191"/>
      <c r="HU145" s="191"/>
      <c r="HV145" s="191"/>
      <c r="HW145" s="191"/>
      <c r="HX145" s="191"/>
      <c r="HY145" s="191"/>
      <c r="HZ145" s="191"/>
      <c r="IA145" s="191"/>
      <c r="IB145" s="191"/>
      <c r="IC145" s="191"/>
      <c r="ID145" s="191"/>
      <c r="IE145" s="191"/>
      <c r="IF145" s="191"/>
      <c r="IG145" s="191"/>
      <c r="IH145" s="191"/>
      <c r="II145" s="191"/>
      <c r="IJ145" s="191"/>
      <c r="IK145" s="191"/>
      <c r="IL145" s="191"/>
      <c r="IM145" s="191"/>
      <c r="IN145" s="191"/>
      <c r="IO145" s="191"/>
      <c r="IP145" s="191"/>
      <c r="IQ145" s="191"/>
      <c r="IR145" s="191"/>
      <c r="IS145" s="191"/>
    </row>
    <row r="146" ht="20.1" customHeight="1" spans="1:253" x14ac:dyDescent="0.25">
      <c r="A146" s="281" t="s">
        <v>1290</v>
      </c>
      <c r="B146" s="282" t="s">
        <v>1291</v>
      </c>
      <c r="C146" s="283"/>
      <c r="D146" s="158">
        <v>30</v>
      </c>
      <c r="E146" s="163">
        <f>C146</f>
        <v>0</v>
      </c>
      <c r="F146" s="160">
        <f>F$7*AG146</f>
        <v>0</v>
      </c>
      <c r="G146" s="160">
        <f>G$7*AH146</f>
        <v>0</v>
      </c>
      <c r="H146" s="160">
        <f>H$7*AI146</f>
        <v>0</v>
      </c>
      <c r="I146" s="160">
        <f>I$7*AJ146</f>
        <v>0</v>
      </c>
      <c r="J146" s="160">
        <f>J$7*AK146</f>
        <v>0</v>
      </c>
      <c r="K146" s="161">
        <v>0</v>
      </c>
      <c r="L146" s="162">
        <v>0</v>
      </c>
      <c r="M146" s="160"/>
      <c r="N146" s="160"/>
      <c r="O146" s="259"/>
      <c r="P146" s="259"/>
      <c r="Q146" s="259"/>
      <c r="R146" s="283"/>
      <c r="S146" s="115"/>
      <c r="T146" s="163">
        <f>SUM(E146:R146)</f>
        <v>0</v>
      </c>
      <c r="U146" s="163">
        <f>IF(T146&lt;=0,0,IF(T146*1%&lt;=262680*8*1%,T146*1%,262680*8*1%))</f>
        <v>0</v>
      </c>
      <c r="V146" s="163">
        <f>IF(T146&lt;=0,0,IF(T146*1%&lt;=262680*8*1%,T146*1%,262680*8*1%))</f>
        <v>0</v>
      </c>
      <c r="W146" s="163">
        <f>T146-U146-V146</f>
        <v>0</v>
      </c>
      <c r="X146" s="163"/>
      <c r="Y146" s="260"/>
      <c r="Z146" s="163">
        <f>MAX(3000,0+MIN(MAX(0,W146-350000),50000)*5%+MIN(MAX(0,W146-400000),100000)*10%+MIN(MAX(0,W146-500000),100000)*15%+MAX(0,W146-600000)*20%-X146)</f>
        <v>3000</v>
      </c>
      <c r="AA146" s="261"/>
      <c r="AB146" s="163">
        <f>Y146+U146+V146+Z146+AA146</f>
        <v>3000</v>
      </c>
      <c r="AC146" s="250">
        <f>ROUND(FLOOR(T146-AB146,0.01),-2)</f>
        <v>-3000</v>
      </c>
      <c r="AD146" s="181" t="s">
        <v>200</v>
      </c>
      <c r="AE146" s="284" t="s">
        <v>1238</v>
      </c>
      <c r="AF146" s="178"/>
      <c r="AG146" s="170">
        <v>0</v>
      </c>
      <c r="AH146" s="170">
        <v>0</v>
      </c>
      <c r="AI146" s="170">
        <v>0</v>
      </c>
      <c r="AJ146" s="170">
        <v>0</v>
      </c>
      <c r="AK146" s="170">
        <v>0</v>
      </c>
      <c r="AL146" s="239" t="s">
        <v>1292</v>
      </c>
      <c r="AM146" s="239" t="s">
        <v>1293</v>
      </c>
      <c r="AN146" s="171" t="s">
        <v>1294</v>
      </c>
      <c r="AO146" s="233" t="s">
        <v>1295</v>
      </c>
      <c r="AP146" s="234" t="s">
        <v>1296</v>
      </c>
      <c r="AQ146" s="285">
        <v>45280</v>
      </c>
      <c r="AR146" s="172" t="s">
        <v>1297</v>
      </c>
      <c r="AS146" s="177">
        <v>137</v>
      </c>
      <c r="AT146" s="110"/>
      <c r="AU146" s="110"/>
      <c r="AV146" s="110"/>
      <c r="AW146" s="110"/>
      <c r="AX146" s="110"/>
      <c r="AY146" s="110"/>
      <c r="AZ146" s="191"/>
      <c r="BA146" s="191"/>
      <c r="BB146" s="191"/>
      <c r="BC146" s="191"/>
      <c r="BD146" s="191"/>
      <c r="BE146" s="191"/>
      <c r="BF146" s="191"/>
      <c r="BG146" s="191"/>
      <c r="BH146" s="191"/>
      <c r="BI146" s="191"/>
      <c r="BJ146" s="191"/>
      <c r="BK146" s="191"/>
      <c r="BL146" s="191"/>
      <c r="BM146" s="191"/>
      <c r="BN146" s="191"/>
      <c r="BO146" s="191"/>
      <c r="BP146" s="191"/>
      <c r="BQ146" s="191"/>
      <c r="BR146" s="191"/>
      <c r="BS146" s="191"/>
      <c r="BT146" s="191"/>
      <c r="BU146" s="191"/>
      <c r="BV146" s="191"/>
      <c r="BW146" s="191"/>
      <c r="BX146" s="191"/>
      <c r="BY146" s="191"/>
      <c r="BZ146" s="191"/>
      <c r="CA146" s="191"/>
      <c r="CB146" s="191"/>
      <c r="CC146" s="191"/>
      <c r="CD146" s="191"/>
      <c r="CE146" s="191"/>
      <c r="CF146" s="191"/>
      <c r="CG146" s="191"/>
      <c r="CH146" s="191"/>
      <c r="CI146" s="191"/>
      <c r="CJ146" s="191"/>
      <c r="CK146" s="191"/>
      <c r="CL146" s="191"/>
      <c r="CM146" s="191"/>
      <c r="CN146" s="191"/>
      <c r="CO146" s="191"/>
      <c r="CP146" s="191"/>
      <c r="CQ146" s="191"/>
      <c r="CR146" s="191"/>
      <c r="CS146" s="191"/>
      <c r="CT146" s="191"/>
      <c r="CU146" s="191"/>
      <c r="CV146" s="191"/>
      <c r="CW146" s="191"/>
      <c r="CX146" s="191"/>
      <c r="CY146" s="191"/>
      <c r="CZ146" s="191"/>
      <c r="DA146" s="191"/>
      <c r="DB146" s="191"/>
      <c r="DC146" s="191"/>
      <c r="DD146" s="191"/>
      <c r="DE146" s="191"/>
      <c r="DF146" s="191"/>
      <c r="DG146" s="191"/>
      <c r="DH146" s="191"/>
      <c r="DI146" s="191"/>
      <c r="DJ146" s="191"/>
      <c r="DK146" s="191"/>
      <c r="DL146" s="191"/>
      <c r="DM146" s="191"/>
      <c r="DN146" s="191"/>
      <c r="DO146" s="191"/>
      <c r="DP146" s="191"/>
      <c r="DQ146" s="191"/>
      <c r="DR146" s="191"/>
      <c r="DS146" s="191"/>
      <c r="DT146" s="191"/>
      <c r="DU146" s="191"/>
      <c r="DV146" s="191"/>
      <c r="DW146" s="191"/>
      <c r="DX146" s="191"/>
      <c r="DY146" s="191"/>
      <c r="DZ146" s="191"/>
      <c r="EA146" s="191"/>
      <c r="EB146" s="191"/>
      <c r="EC146" s="191"/>
      <c r="ED146" s="191"/>
      <c r="EE146" s="191"/>
      <c r="EF146" s="191"/>
      <c r="EG146" s="191"/>
      <c r="EH146" s="191"/>
      <c r="EI146" s="191"/>
      <c r="EJ146" s="191"/>
      <c r="EK146" s="191"/>
      <c r="EL146" s="191"/>
      <c r="EM146" s="191"/>
      <c r="EN146" s="191"/>
      <c r="EO146" s="191"/>
      <c r="EP146" s="191"/>
      <c r="EQ146" s="191"/>
      <c r="ER146" s="191"/>
      <c r="ES146" s="191"/>
      <c r="ET146" s="191"/>
      <c r="EU146" s="191"/>
      <c r="EV146" s="191"/>
      <c r="EW146" s="191"/>
      <c r="EX146" s="191"/>
      <c r="EY146" s="191"/>
      <c r="EZ146" s="191"/>
      <c r="FA146" s="191"/>
      <c r="FB146" s="191"/>
      <c r="FC146" s="191"/>
      <c r="FD146" s="191"/>
      <c r="FE146" s="191"/>
      <c r="FF146" s="191"/>
      <c r="FG146" s="191"/>
      <c r="FH146" s="191"/>
      <c r="FI146" s="191"/>
      <c r="FJ146" s="191"/>
      <c r="FK146" s="191"/>
      <c r="FL146" s="191"/>
      <c r="FM146" s="191"/>
      <c r="FN146" s="191"/>
      <c r="FO146" s="191"/>
      <c r="FP146" s="191"/>
      <c r="FQ146" s="191"/>
      <c r="FR146" s="191"/>
      <c r="FS146" s="191"/>
      <c r="FT146" s="191"/>
      <c r="FU146" s="191"/>
      <c r="FV146" s="191"/>
      <c r="FW146" s="191"/>
      <c r="FX146" s="191"/>
      <c r="FY146" s="191"/>
      <c r="FZ146" s="191"/>
      <c r="GA146" s="191"/>
      <c r="GB146" s="191"/>
      <c r="GC146" s="191"/>
      <c r="GD146" s="191"/>
      <c r="GE146" s="191"/>
      <c r="GF146" s="191"/>
      <c r="GG146" s="191"/>
      <c r="GH146" s="191"/>
      <c r="GI146" s="191"/>
      <c r="GJ146" s="191"/>
      <c r="GK146" s="191"/>
      <c r="GL146" s="191"/>
      <c r="GM146" s="191"/>
      <c r="GN146" s="191"/>
      <c r="GO146" s="191"/>
      <c r="GP146" s="191"/>
      <c r="GQ146" s="191"/>
      <c r="GR146" s="191"/>
      <c r="GS146" s="191"/>
      <c r="GT146" s="191"/>
      <c r="GU146" s="191"/>
      <c r="GV146" s="191"/>
      <c r="GW146" s="191"/>
      <c r="GX146" s="191"/>
      <c r="GY146" s="191"/>
      <c r="GZ146" s="191"/>
      <c r="HA146" s="191"/>
      <c r="HB146" s="191"/>
      <c r="HC146" s="191"/>
      <c r="HD146" s="191"/>
      <c r="HE146" s="191"/>
      <c r="HF146" s="191"/>
      <c r="HG146" s="191"/>
      <c r="HH146" s="191"/>
      <c r="HI146" s="191"/>
      <c r="HJ146" s="191"/>
      <c r="HK146" s="191"/>
      <c r="HL146" s="191"/>
      <c r="HM146" s="191"/>
      <c r="HN146" s="191"/>
      <c r="HO146" s="191"/>
      <c r="HP146" s="191"/>
      <c r="HQ146" s="191"/>
      <c r="HR146" s="191"/>
      <c r="HS146" s="191"/>
      <c r="HT146" s="191"/>
      <c r="HU146" s="191"/>
      <c r="HV146" s="191"/>
      <c r="HW146" s="191"/>
      <c r="HX146" s="191"/>
      <c r="HY146" s="191"/>
      <c r="HZ146" s="191"/>
      <c r="IA146" s="191"/>
      <c r="IB146" s="191"/>
      <c r="IC146" s="191"/>
      <c r="ID146" s="191"/>
      <c r="IE146" s="191"/>
      <c r="IF146" s="191"/>
      <c r="IG146" s="191"/>
      <c r="IH146" s="191"/>
      <c r="II146" s="191"/>
      <c r="IJ146" s="191"/>
      <c r="IK146" s="191"/>
      <c r="IL146" s="191"/>
      <c r="IM146" s="191"/>
      <c r="IN146" s="191"/>
      <c r="IO146" s="191"/>
      <c r="IP146" s="191"/>
      <c r="IQ146" s="191"/>
      <c r="IR146" s="191"/>
      <c r="IS146" s="191"/>
    </row>
    <row r="147" ht="20.1" customHeight="1" spans="1:253" x14ac:dyDescent="0.25">
      <c r="A147" s="281" t="s">
        <v>1298</v>
      </c>
      <c r="B147" s="282" t="s">
        <v>1299</v>
      </c>
      <c r="C147" s="283"/>
      <c r="D147" s="158">
        <v>30</v>
      </c>
      <c r="E147" s="163">
        <f>C147</f>
        <v>0</v>
      </c>
      <c r="F147" s="160">
        <f>F$7*AG147</f>
        <v>0</v>
      </c>
      <c r="G147" s="160">
        <f>G$7*AH147</f>
        <v>0</v>
      </c>
      <c r="H147" s="160">
        <f>H$7*AI147</f>
        <v>0</v>
      </c>
      <c r="I147" s="160">
        <f>I$7*AJ147</f>
        <v>0</v>
      </c>
      <c r="J147" s="160">
        <f>J$7*AK147</f>
        <v>0</v>
      </c>
      <c r="K147" s="161">
        <v>0</v>
      </c>
      <c r="L147" s="162">
        <v>0</v>
      </c>
      <c r="M147" s="160"/>
      <c r="N147" s="160"/>
      <c r="O147" s="259"/>
      <c r="P147" s="259"/>
      <c r="Q147" s="259"/>
      <c r="R147" s="283"/>
      <c r="S147" s="115"/>
      <c r="T147" s="163">
        <f>SUM(E147:R147)</f>
        <v>0</v>
      </c>
      <c r="U147" s="163">
        <f>IF(T147&lt;=0,0,IF(T147*1%&lt;=262680*8*1%,T147*1%,262680*8*1%))</f>
        <v>0</v>
      </c>
      <c r="V147" s="163">
        <f>IF(T147&lt;=0,0,IF(T147*1%&lt;=262680*8*1%,T147*1%,262680*8*1%))</f>
        <v>0</v>
      </c>
      <c r="W147" s="163">
        <f>T147-U147-V147</f>
        <v>0</v>
      </c>
      <c r="X147" s="163"/>
      <c r="Y147" s="260"/>
      <c r="Z147" s="163">
        <f>MAX(3000,0+MIN(MAX(0,W147-350000),50000)*5%+MIN(MAX(0,W147-400000),100000)*10%+MIN(MAX(0,W147-500000),100000)*15%+MAX(0,W147-600000)*20%-X147)</f>
        <v>3000</v>
      </c>
      <c r="AA147" s="261"/>
      <c r="AB147" s="163">
        <f>Y147+U147+V147+Z147+AA147</f>
        <v>3000</v>
      </c>
      <c r="AC147" s="250">
        <f>ROUND(FLOOR(T147-AB147,0.01),-2)</f>
        <v>-3000</v>
      </c>
      <c r="AD147" s="283" t="s">
        <v>200</v>
      </c>
      <c r="AE147" s="284" t="s">
        <v>1238</v>
      </c>
      <c r="AF147" s="178"/>
      <c r="AG147" s="170">
        <v>0</v>
      </c>
      <c r="AH147" s="170">
        <v>0</v>
      </c>
      <c r="AI147" s="170">
        <v>0</v>
      </c>
      <c r="AJ147" s="170">
        <v>0</v>
      </c>
      <c r="AK147" s="170">
        <v>0</v>
      </c>
      <c r="AL147" s="239" t="s">
        <v>1300</v>
      </c>
      <c r="AM147" s="239" t="s">
        <v>1301</v>
      </c>
      <c r="AN147" s="171" t="s">
        <v>1302</v>
      </c>
      <c r="AO147" s="233" t="s">
        <v>1303</v>
      </c>
      <c r="AP147" s="234" t="s">
        <v>1304</v>
      </c>
      <c r="AQ147" s="285">
        <v>45280</v>
      </c>
      <c r="AR147" s="172" t="s">
        <v>1305</v>
      </c>
      <c r="AS147" s="177">
        <v>138</v>
      </c>
      <c r="AT147" s="110"/>
      <c r="AU147" s="110"/>
      <c r="AV147" s="110"/>
      <c r="AW147" s="110"/>
      <c r="AX147" s="110"/>
      <c r="AY147" s="110"/>
      <c r="AZ147" s="191"/>
      <c r="BA147" s="191"/>
      <c r="BB147" s="191"/>
      <c r="BC147" s="191"/>
      <c r="BD147" s="191"/>
      <c r="BE147" s="191"/>
      <c r="BF147" s="191"/>
      <c r="BG147" s="191"/>
      <c r="BH147" s="191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191"/>
      <c r="BY147" s="191"/>
      <c r="BZ147" s="191"/>
      <c r="CA147" s="191"/>
      <c r="CB147" s="191"/>
      <c r="CC147" s="191"/>
      <c r="CD147" s="191"/>
      <c r="CE147" s="191"/>
      <c r="CF147" s="191"/>
      <c r="CG147" s="191"/>
      <c r="CH147" s="191"/>
      <c r="CI147" s="191"/>
      <c r="CJ147" s="191"/>
      <c r="CK147" s="191"/>
      <c r="CL147" s="191"/>
      <c r="CM147" s="191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191"/>
      <c r="DG147" s="191"/>
      <c r="DH147" s="191"/>
      <c r="DI147" s="191"/>
      <c r="DJ147" s="191"/>
      <c r="DK147" s="191"/>
      <c r="DL147" s="191"/>
      <c r="DM147" s="191"/>
      <c r="DN147" s="191"/>
      <c r="DO147" s="191"/>
      <c r="DP147" s="191"/>
      <c r="DQ147" s="191"/>
      <c r="DR147" s="191"/>
      <c r="DS147" s="191"/>
      <c r="DT147" s="191"/>
      <c r="DU147" s="191"/>
      <c r="DV147" s="191"/>
      <c r="DW147" s="191"/>
      <c r="DX147" s="191"/>
      <c r="DY147" s="191"/>
      <c r="DZ147" s="191"/>
      <c r="EA147" s="191"/>
      <c r="EB147" s="191"/>
      <c r="EC147" s="191"/>
      <c r="ED147" s="191"/>
      <c r="EE147" s="191"/>
      <c r="EF147" s="191"/>
      <c r="EG147" s="191"/>
      <c r="EH147" s="191"/>
      <c r="EI147" s="191"/>
      <c r="EJ147" s="191"/>
      <c r="EK147" s="191"/>
      <c r="EL147" s="191"/>
      <c r="EM147" s="191"/>
      <c r="EN147" s="191"/>
      <c r="EO147" s="191"/>
      <c r="EP147" s="191"/>
      <c r="EQ147" s="191"/>
      <c r="ER147" s="191"/>
      <c r="ES147" s="191"/>
      <c r="ET147" s="191"/>
      <c r="EU147" s="191"/>
      <c r="EV147" s="191"/>
      <c r="EW147" s="191"/>
      <c r="EX147" s="191"/>
      <c r="EY147" s="191"/>
      <c r="EZ147" s="191"/>
      <c r="FA147" s="191"/>
      <c r="FB147" s="191"/>
      <c r="FC147" s="191"/>
      <c r="FD147" s="191"/>
      <c r="FE147" s="191"/>
      <c r="FF147" s="191"/>
      <c r="FG147" s="191"/>
      <c r="FH147" s="191"/>
      <c r="FI147" s="191"/>
      <c r="FJ147" s="191"/>
      <c r="FK147" s="191"/>
      <c r="FL147" s="191"/>
      <c r="FM147" s="191"/>
      <c r="FN147" s="191"/>
      <c r="FO147" s="191"/>
      <c r="FP147" s="191"/>
      <c r="FQ147" s="191"/>
      <c r="FR147" s="191"/>
      <c r="FS147" s="191"/>
      <c r="FT147" s="191"/>
      <c r="FU147" s="191"/>
      <c r="FV147" s="191"/>
      <c r="FW147" s="191"/>
      <c r="FX147" s="191"/>
      <c r="FY147" s="191"/>
      <c r="FZ147" s="191"/>
      <c r="GA147" s="191"/>
      <c r="GB147" s="191"/>
      <c r="GC147" s="191"/>
      <c r="GD147" s="191"/>
      <c r="GE147" s="191"/>
      <c r="GF147" s="191"/>
      <c r="GG147" s="191"/>
      <c r="GH147" s="191"/>
      <c r="GI147" s="191"/>
      <c r="GJ147" s="191"/>
      <c r="GK147" s="191"/>
      <c r="GL147" s="191"/>
      <c r="GM147" s="191"/>
      <c r="GN147" s="191"/>
      <c r="GO147" s="191"/>
      <c r="GP147" s="191"/>
      <c r="GQ147" s="191"/>
      <c r="GR147" s="191"/>
      <c r="GS147" s="191"/>
      <c r="GT147" s="191"/>
      <c r="GU147" s="191"/>
      <c r="GV147" s="191"/>
      <c r="GW147" s="191"/>
      <c r="GX147" s="191"/>
      <c r="GY147" s="191"/>
      <c r="GZ147" s="191"/>
      <c r="HA147" s="191"/>
      <c r="HB147" s="191"/>
      <c r="HC147" s="191"/>
      <c r="HD147" s="191"/>
      <c r="HE147" s="191"/>
      <c r="HF147" s="191"/>
      <c r="HG147" s="191"/>
      <c r="HH147" s="191"/>
      <c r="HI147" s="191"/>
      <c r="HJ147" s="191"/>
      <c r="HK147" s="191"/>
      <c r="HL147" s="191"/>
      <c r="HM147" s="191"/>
      <c r="HN147" s="191"/>
      <c r="HO147" s="191"/>
      <c r="HP147" s="191"/>
      <c r="HQ147" s="191"/>
      <c r="HR147" s="191"/>
      <c r="HS147" s="191"/>
      <c r="HT147" s="191"/>
      <c r="HU147" s="191"/>
      <c r="HV147" s="191"/>
      <c r="HW147" s="191"/>
      <c r="HX147" s="191"/>
      <c r="HY147" s="191"/>
      <c r="HZ147" s="191"/>
      <c r="IA147" s="191"/>
      <c r="IB147" s="191"/>
      <c r="IC147" s="191"/>
      <c r="ID147" s="191"/>
      <c r="IE147" s="191"/>
      <c r="IF147" s="191"/>
      <c r="IG147" s="191"/>
      <c r="IH147" s="191"/>
      <c r="II147" s="191"/>
      <c r="IJ147" s="191"/>
      <c r="IK147" s="191"/>
      <c r="IL147" s="191"/>
      <c r="IM147" s="191"/>
      <c r="IN147" s="191"/>
      <c r="IO147" s="191"/>
      <c r="IP147" s="191"/>
      <c r="IQ147" s="191"/>
      <c r="IR147" s="191"/>
      <c r="IS147" s="191"/>
    </row>
    <row r="148" ht="20.1" customHeight="1" spans="1:253" x14ac:dyDescent="0.25">
      <c r="A148" s="281" t="s">
        <v>1306</v>
      </c>
      <c r="B148" s="282" t="s">
        <v>1127</v>
      </c>
      <c r="C148" s="283"/>
      <c r="D148" s="158">
        <v>30</v>
      </c>
      <c r="E148" s="163">
        <f>C148</f>
        <v>0</v>
      </c>
      <c r="F148" s="160">
        <f>F$7*AG148</f>
        <v>0</v>
      </c>
      <c r="G148" s="160">
        <f>G$7*AH148</f>
        <v>0</v>
      </c>
      <c r="H148" s="160">
        <f>H$7*AI148</f>
        <v>0</v>
      </c>
      <c r="I148" s="160">
        <f>I$7*AJ148</f>
        <v>0</v>
      </c>
      <c r="J148" s="160">
        <f>J$7*AK148</f>
        <v>0</v>
      </c>
      <c r="K148" s="161">
        <v>0</v>
      </c>
      <c r="L148" s="162">
        <v>0</v>
      </c>
      <c r="M148" s="160"/>
      <c r="N148" s="160"/>
      <c r="O148" s="259"/>
      <c r="P148" s="259"/>
      <c r="Q148" s="259"/>
      <c r="R148" s="283"/>
      <c r="S148" s="115"/>
      <c r="T148" s="163">
        <f>SUM(E148:R148)</f>
        <v>0</v>
      </c>
      <c r="U148" s="163">
        <f>IF(T148&lt;=0,0,IF(T148*1%&lt;=262680*8*1%,T148*1%,262680*8*1%))</f>
        <v>0</v>
      </c>
      <c r="V148" s="163">
        <f>IF(T148&lt;=0,0,IF(T148*1%&lt;=262680*8*1%,T148*1%,262680*8*1%))</f>
        <v>0</v>
      </c>
      <c r="W148" s="163">
        <f>T148-U148-V148</f>
        <v>0</v>
      </c>
      <c r="X148" s="163"/>
      <c r="Y148" s="260"/>
      <c r="Z148" s="163">
        <f>MAX(3000,0+MIN(MAX(0,W148-350000),50000)*5%+MIN(MAX(0,W148-400000),100000)*10%+MIN(MAX(0,W148-500000),100000)*15%+MAX(0,W148-600000)*20%-X148)</f>
        <v>3000</v>
      </c>
      <c r="AA148" s="261"/>
      <c r="AB148" s="163">
        <f>Y148+U148+V148+Z148+AA148</f>
        <v>3000</v>
      </c>
      <c r="AC148" s="250">
        <f>ROUND(FLOOR(T148-AB148,0.01),-2)</f>
        <v>-3000</v>
      </c>
      <c r="AD148" s="181" t="s">
        <v>200</v>
      </c>
      <c r="AE148" s="284" t="s">
        <v>1238</v>
      </c>
      <c r="AF148" s="178"/>
      <c r="AG148" s="170">
        <v>0</v>
      </c>
      <c r="AH148" s="170">
        <v>0</v>
      </c>
      <c r="AI148" s="170">
        <v>0</v>
      </c>
      <c r="AJ148" s="170">
        <v>0</v>
      </c>
      <c r="AK148" s="170">
        <v>0</v>
      </c>
      <c r="AL148" s="239" t="s">
        <v>1307</v>
      </c>
      <c r="AM148" s="239" t="s">
        <v>1308</v>
      </c>
      <c r="AN148" s="171" t="s">
        <v>1309</v>
      </c>
      <c r="AO148" s="233" t="s">
        <v>1310</v>
      </c>
      <c r="AP148" s="234" t="s">
        <v>1311</v>
      </c>
      <c r="AQ148" s="285">
        <v>45280</v>
      </c>
      <c r="AR148" s="172" t="s">
        <v>1312</v>
      </c>
      <c r="AS148" s="177">
        <v>139</v>
      </c>
      <c r="AT148" s="110"/>
      <c r="AU148" s="110"/>
      <c r="AV148" s="110"/>
      <c r="AW148" s="110"/>
      <c r="AX148" s="110"/>
      <c r="AY148" s="110"/>
      <c r="AZ148" s="191"/>
      <c r="BA148" s="191"/>
      <c r="BB148" s="191"/>
      <c r="BC148" s="191"/>
      <c r="BD148" s="191"/>
      <c r="BE148" s="191"/>
      <c r="BF148" s="191"/>
      <c r="BG148" s="191"/>
      <c r="BH148" s="191"/>
      <c r="BI148" s="191"/>
      <c r="BJ148" s="191"/>
      <c r="BK148" s="191"/>
      <c r="BL148" s="191"/>
      <c r="BM148" s="191"/>
      <c r="BN148" s="191"/>
      <c r="BO148" s="191"/>
      <c r="BP148" s="191"/>
      <c r="BQ148" s="191"/>
      <c r="BR148" s="191"/>
      <c r="BS148" s="191"/>
      <c r="BT148" s="191"/>
      <c r="BU148" s="191"/>
      <c r="BV148" s="191"/>
      <c r="BW148" s="191"/>
      <c r="BX148" s="191"/>
      <c r="BY148" s="191"/>
      <c r="BZ148" s="191"/>
      <c r="CA148" s="191"/>
      <c r="CB148" s="191"/>
      <c r="CC148" s="191"/>
      <c r="CD148" s="191"/>
      <c r="CE148" s="191"/>
      <c r="CF148" s="191"/>
      <c r="CG148" s="191"/>
      <c r="CH148" s="191"/>
      <c r="CI148" s="191"/>
      <c r="CJ148" s="191"/>
      <c r="CK148" s="191"/>
      <c r="CL148" s="191"/>
      <c r="CM148" s="191"/>
      <c r="CN148" s="191"/>
      <c r="CO148" s="191"/>
      <c r="CP148" s="191"/>
      <c r="CQ148" s="191"/>
      <c r="CR148" s="191"/>
      <c r="CS148" s="191"/>
      <c r="CT148" s="191"/>
      <c r="CU148" s="191"/>
      <c r="CV148" s="191"/>
      <c r="CW148" s="191"/>
      <c r="CX148" s="191"/>
      <c r="CY148" s="191"/>
      <c r="CZ148" s="191"/>
      <c r="DA148" s="191"/>
      <c r="DB148" s="191"/>
      <c r="DC148" s="191"/>
      <c r="DD148" s="191"/>
      <c r="DE148" s="191"/>
      <c r="DF148" s="191"/>
      <c r="DG148" s="191"/>
      <c r="DH148" s="191"/>
      <c r="DI148" s="191"/>
      <c r="DJ148" s="191"/>
      <c r="DK148" s="191"/>
      <c r="DL148" s="191"/>
      <c r="DM148" s="191"/>
      <c r="DN148" s="191"/>
      <c r="DO148" s="191"/>
      <c r="DP148" s="191"/>
      <c r="DQ148" s="191"/>
      <c r="DR148" s="191"/>
      <c r="DS148" s="191"/>
      <c r="DT148" s="191"/>
      <c r="DU148" s="191"/>
      <c r="DV148" s="191"/>
      <c r="DW148" s="191"/>
      <c r="DX148" s="191"/>
      <c r="DY148" s="191"/>
      <c r="DZ148" s="191"/>
      <c r="EA148" s="191"/>
      <c r="EB148" s="191"/>
      <c r="EC148" s="191"/>
      <c r="ED148" s="191"/>
      <c r="EE148" s="191"/>
      <c r="EF148" s="191"/>
      <c r="EG148" s="191"/>
      <c r="EH148" s="191"/>
      <c r="EI148" s="191"/>
      <c r="EJ148" s="191"/>
      <c r="EK148" s="191"/>
      <c r="EL148" s="191"/>
      <c r="EM148" s="191"/>
      <c r="EN148" s="191"/>
      <c r="EO148" s="191"/>
      <c r="EP148" s="191"/>
      <c r="EQ148" s="191"/>
      <c r="ER148" s="191"/>
      <c r="ES148" s="191"/>
      <c r="ET148" s="191"/>
      <c r="EU148" s="191"/>
      <c r="EV148" s="191"/>
      <c r="EW148" s="191"/>
      <c r="EX148" s="191"/>
      <c r="EY148" s="191"/>
      <c r="EZ148" s="191"/>
      <c r="FA148" s="191"/>
      <c r="FB148" s="191"/>
      <c r="FC148" s="191"/>
      <c r="FD148" s="191"/>
      <c r="FE148" s="191"/>
      <c r="FF148" s="191"/>
      <c r="FG148" s="191"/>
      <c r="FH148" s="191"/>
      <c r="FI148" s="191"/>
      <c r="FJ148" s="191"/>
      <c r="FK148" s="191"/>
      <c r="FL148" s="191"/>
      <c r="FM148" s="191"/>
      <c r="FN148" s="191"/>
      <c r="FO148" s="191"/>
      <c r="FP148" s="191"/>
      <c r="FQ148" s="191"/>
      <c r="FR148" s="191"/>
      <c r="FS148" s="191"/>
      <c r="FT148" s="191"/>
      <c r="FU148" s="191"/>
      <c r="FV148" s="191"/>
      <c r="FW148" s="191"/>
      <c r="FX148" s="191"/>
      <c r="FY148" s="191"/>
      <c r="FZ148" s="191"/>
      <c r="GA148" s="191"/>
      <c r="GB148" s="191"/>
      <c r="GC148" s="191"/>
      <c r="GD148" s="191"/>
      <c r="GE148" s="191"/>
      <c r="GF148" s="191"/>
      <c r="GG148" s="191"/>
      <c r="GH148" s="191"/>
      <c r="GI148" s="191"/>
      <c r="GJ148" s="191"/>
      <c r="GK148" s="191"/>
      <c r="GL148" s="191"/>
      <c r="GM148" s="191"/>
      <c r="GN148" s="191"/>
      <c r="GO148" s="191"/>
      <c r="GP148" s="191"/>
      <c r="GQ148" s="191"/>
      <c r="GR148" s="191"/>
      <c r="GS148" s="191"/>
      <c r="GT148" s="191"/>
      <c r="GU148" s="191"/>
      <c r="GV148" s="191"/>
      <c r="GW148" s="191"/>
      <c r="GX148" s="191"/>
      <c r="GY148" s="191"/>
      <c r="GZ148" s="191"/>
      <c r="HA148" s="191"/>
      <c r="HB148" s="191"/>
      <c r="HC148" s="191"/>
      <c r="HD148" s="191"/>
      <c r="HE148" s="191"/>
      <c r="HF148" s="191"/>
      <c r="HG148" s="191"/>
      <c r="HH148" s="191"/>
      <c r="HI148" s="191"/>
      <c r="HJ148" s="191"/>
      <c r="HK148" s="191"/>
      <c r="HL148" s="191"/>
      <c r="HM148" s="191"/>
      <c r="HN148" s="191"/>
      <c r="HO148" s="191"/>
      <c r="HP148" s="191"/>
      <c r="HQ148" s="191"/>
      <c r="HR148" s="191"/>
      <c r="HS148" s="191"/>
      <c r="HT148" s="191"/>
      <c r="HU148" s="191"/>
      <c r="HV148" s="191"/>
      <c r="HW148" s="191"/>
      <c r="HX148" s="191"/>
      <c r="HY148" s="191"/>
      <c r="HZ148" s="191"/>
      <c r="IA148" s="191"/>
      <c r="IB148" s="191"/>
      <c r="IC148" s="191"/>
      <c r="ID148" s="191"/>
      <c r="IE148" s="191"/>
      <c r="IF148" s="191"/>
      <c r="IG148" s="191"/>
      <c r="IH148" s="191"/>
      <c r="II148" s="191"/>
      <c r="IJ148" s="191"/>
      <c r="IK148" s="191"/>
      <c r="IL148" s="191"/>
      <c r="IM148" s="191"/>
      <c r="IN148" s="191"/>
      <c r="IO148" s="191"/>
      <c r="IP148" s="191"/>
      <c r="IQ148" s="191"/>
      <c r="IR148" s="191"/>
      <c r="IS148" s="191"/>
    </row>
    <row r="149" ht="19.5" customHeight="1" spans="1:253" x14ac:dyDescent="0.25">
      <c r="A149" s="110"/>
      <c r="B149" s="182"/>
      <c r="C149" s="183">
        <f>SUM(C10:C148)</f>
        <v>0</v>
      </c>
      <c r="D149" s="183">
        <f>SUM(D10:D148)</f>
        <v>4140</v>
      </c>
      <c r="E149" s="183">
        <f>SUM(E10:E148)</f>
        <v>0</v>
      </c>
      <c r="F149" s="183">
        <f>SUM(F10:F148)</f>
        <v>0</v>
      </c>
      <c r="G149" s="183">
        <f>SUM(G10:G148)</f>
        <v>0</v>
      </c>
      <c r="H149" s="183">
        <f>SUM(H10:H148)</f>
        <v>0</v>
      </c>
      <c r="I149" s="183">
        <f>SUM(I10:I148)</f>
        <v>0</v>
      </c>
      <c r="J149" s="183">
        <f>SUM(J10:J148)</f>
        <v>0</v>
      </c>
      <c r="K149" s="183">
        <f>SUM(K10:K148)</f>
        <v>0</v>
      </c>
      <c r="L149" s="183">
        <f>SUM(L10:L148)</f>
        <v>0</v>
      </c>
      <c r="M149" s="183">
        <f>SUM(M10:M148)</f>
        <v>0</v>
      </c>
      <c r="N149" s="183">
        <f>SUM(N10:N148)</f>
        <v>0</v>
      </c>
      <c r="O149" s="183">
        <f>SUM(O10:O148)</f>
        <v>0</v>
      </c>
      <c r="P149" s="183"/>
      <c r="Q149" s="183">
        <f>SUM(Q10:Q148)</f>
        <v>0</v>
      </c>
      <c r="R149" s="183">
        <f>SUM(R10:R148)</f>
        <v>0</v>
      </c>
      <c r="S149" s="183">
        <f>SUM(S10:S148)</f>
        <v>94</v>
      </c>
      <c r="T149" s="183">
        <f>SUM(T10:T148)</f>
        <v>0</v>
      </c>
      <c r="U149" s="163">
        <f>SUM(U10:U148)</f>
        <v>0</v>
      </c>
      <c r="V149" s="163">
        <f>SUM(V10:V148)</f>
        <v>0</v>
      </c>
      <c r="W149" s="183">
        <f>SUM(W10:W148)</f>
        <v>0</v>
      </c>
      <c r="X149" s="183">
        <f>SUM(X10:X148)</f>
        <v>0</v>
      </c>
      <c r="Y149" s="183">
        <f>SUM(Y10:Y148)</f>
        <v>0</v>
      </c>
      <c r="Z149" s="183">
        <f>SUM(Z10:Z148)</f>
        <v>417000</v>
      </c>
      <c r="AA149" s="183">
        <f>SUM(AA10:AA148)</f>
        <v>0</v>
      </c>
      <c r="AB149" s="183">
        <f>SUM(AB10:AB148)</f>
        <v>417000</v>
      </c>
      <c r="AC149" s="184">
        <f>SUM(AC10:AC148)</f>
        <v>-417000</v>
      </c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85"/>
      <c r="AP149" s="185"/>
      <c r="AQ149" s="185"/>
      <c r="AR149" s="185"/>
      <c r="AS149" s="110"/>
      <c r="AT149" s="110"/>
      <c r="AU149" s="110"/>
      <c r="AV149" s="110"/>
      <c r="AW149" s="110"/>
      <c r="AX149" s="110"/>
      <c r="AY149" s="110"/>
      <c r="AZ149" s="110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110"/>
      <c r="BP149" s="110"/>
      <c r="BQ149" s="110"/>
      <c r="BR149" s="110"/>
      <c r="BS149" s="110"/>
      <c r="BT149" s="110"/>
      <c r="BU149" s="110"/>
      <c r="BV149" s="110"/>
      <c r="BW149" s="110"/>
      <c r="BX149" s="110"/>
      <c r="BY149" s="110"/>
      <c r="BZ149" s="110"/>
      <c r="CA149" s="110"/>
      <c r="CB149" s="110"/>
      <c r="CC149" s="110"/>
      <c r="CD149" s="110"/>
      <c r="CE149" s="110"/>
      <c r="CF149" s="110"/>
      <c r="CG149" s="110"/>
      <c r="CH149" s="110"/>
      <c r="CI149" s="110"/>
      <c r="CJ149" s="110"/>
      <c r="CK149" s="110"/>
      <c r="CL149" s="110"/>
      <c r="CM149" s="110"/>
      <c r="CN149" s="110"/>
      <c r="CO149" s="110"/>
      <c r="CP149" s="110"/>
      <c r="CQ149" s="110"/>
      <c r="CR149" s="110"/>
      <c r="CS149" s="110"/>
      <c r="CT149" s="110"/>
      <c r="CU149" s="110"/>
      <c r="CV149" s="110"/>
      <c r="CW149" s="110"/>
      <c r="CX149" s="110"/>
      <c r="CY149" s="110"/>
      <c r="CZ149" s="110"/>
      <c r="DA149" s="110"/>
      <c r="DB149" s="110"/>
      <c r="DC149" s="110"/>
      <c r="DD149" s="110"/>
      <c r="DE149" s="110"/>
      <c r="DF149" s="110"/>
      <c r="DG149" s="110"/>
      <c r="DH149" s="110"/>
      <c r="DI149" s="110"/>
      <c r="DJ149" s="110"/>
      <c r="DK149" s="110"/>
      <c r="DL149" s="110"/>
      <c r="DM149" s="110"/>
      <c r="DN149" s="110"/>
      <c r="DO149" s="110"/>
      <c r="DP149" s="110"/>
      <c r="DQ149" s="110"/>
      <c r="DR149" s="110"/>
      <c r="DS149" s="110"/>
      <c r="DT149" s="110"/>
      <c r="DU149" s="110"/>
      <c r="DV149" s="110"/>
      <c r="DW149" s="110"/>
      <c r="DX149" s="110"/>
      <c r="DY149" s="110"/>
      <c r="DZ149" s="110"/>
      <c r="EA149" s="110"/>
      <c r="EB149" s="110"/>
      <c r="EC149" s="110"/>
      <c r="ED149" s="110"/>
      <c r="EE149" s="110"/>
      <c r="EF149" s="110"/>
      <c r="EG149" s="110"/>
      <c r="EH149" s="110"/>
      <c r="EI149" s="110"/>
      <c r="EJ149" s="110"/>
      <c r="EK149" s="110"/>
      <c r="EL149" s="110"/>
      <c r="EM149" s="110"/>
      <c r="EN149" s="110"/>
      <c r="EO149" s="110"/>
      <c r="EP149" s="110"/>
      <c r="EQ149" s="110"/>
      <c r="ER149" s="110"/>
      <c r="ES149" s="110"/>
      <c r="ET149" s="110"/>
      <c r="EU149" s="110"/>
      <c r="EV149" s="110"/>
      <c r="EW149" s="110"/>
      <c r="EX149" s="110"/>
      <c r="EY149" s="110"/>
      <c r="EZ149" s="110"/>
      <c r="FA149" s="110"/>
      <c r="FB149" s="110"/>
      <c r="FC149" s="110"/>
      <c r="FD149" s="110"/>
      <c r="FE149" s="110"/>
      <c r="FF149" s="110"/>
      <c r="FG149" s="110"/>
      <c r="FH149" s="110"/>
      <c r="FI149" s="110"/>
      <c r="FJ149" s="110"/>
      <c r="FK149" s="110"/>
      <c r="FL149" s="110"/>
      <c r="FM149" s="110"/>
      <c r="FN149" s="110"/>
      <c r="FO149" s="110"/>
      <c r="FP149" s="110"/>
      <c r="FQ149" s="110"/>
      <c r="FR149" s="110"/>
      <c r="FS149" s="110"/>
      <c r="FT149" s="110"/>
      <c r="FU149" s="110"/>
      <c r="FV149" s="110"/>
      <c r="FW149" s="110"/>
      <c r="FX149" s="110"/>
      <c r="FY149" s="110"/>
      <c r="FZ149" s="110"/>
      <c r="GA149" s="110"/>
      <c r="GB149" s="110"/>
      <c r="GC149" s="110"/>
      <c r="GD149" s="110"/>
      <c r="GE149" s="110"/>
      <c r="GF149" s="110"/>
      <c r="GG149" s="110"/>
      <c r="GH149" s="110"/>
      <c r="GI149" s="110"/>
      <c r="GJ149" s="110"/>
      <c r="GK149" s="110"/>
      <c r="GL149" s="110"/>
      <c r="GM149" s="110"/>
      <c r="GN149" s="110"/>
      <c r="GO149" s="110"/>
      <c r="GP149" s="110"/>
      <c r="GQ149" s="110"/>
      <c r="GR149" s="110"/>
      <c r="GS149" s="110"/>
      <c r="GT149" s="110"/>
      <c r="GU149" s="110"/>
      <c r="GV149" s="110"/>
      <c r="GW149" s="110"/>
      <c r="GX149" s="110"/>
      <c r="GY149" s="110"/>
      <c r="GZ149" s="110"/>
      <c r="HA149" s="110"/>
      <c r="HB149" s="110"/>
      <c r="HC149" s="110"/>
      <c r="HD149" s="110"/>
      <c r="HE149" s="110"/>
      <c r="HF149" s="110"/>
      <c r="HG149" s="110"/>
      <c r="HH149" s="110"/>
      <c r="HI149" s="110"/>
      <c r="HJ149" s="110"/>
      <c r="HK149" s="110"/>
      <c r="HL149" s="110"/>
      <c r="HM149" s="110"/>
      <c r="HN149" s="110"/>
      <c r="HO149" s="110"/>
      <c r="HP149" s="110"/>
      <c r="HQ149" s="110"/>
      <c r="HR149" s="110"/>
      <c r="HS149" s="110"/>
      <c r="HT149" s="110"/>
      <c r="HU149" s="110"/>
      <c r="HV149" s="110"/>
      <c r="HW149" s="110"/>
      <c r="HX149" s="110"/>
      <c r="HY149" s="110"/>
      <c r="HZ149" s="110"/>
      <c r="IA149" s="110"/>
      <c r="IB149" s="110"/>
      <c r="IC149" s="110"/>
      <c r="ID149" s="110"/>
      <c r="IE149" s="110"/>
      <c r="IF149" s="110"/>
      <c r="IG149" s="110"/>
      <c r="IH149" s="110"/>
      <c r="II149" s="110"/>
      <c r="IJ149" s="110"/>
      <c r="IK149" s="110"/>
      <c r="IL149" s="110"/>
      <c r="IM149" s="110"/>
      <c r="IN149" s="110"/>
      <c r="IO149" s="110"/>
      <c r="IP149" s="110"/>
      <c r="IQ149" s="110"/>
      <c r="IR149" s="110"/>
      <c r="IS149" s="110"/>
    </row>
    <row r="150" ht="13.8" customHeight="1" spans="5:29" x14ac:dyDescent="0.25">
      <c r="E150" s="91"/>
      <c r="M150" s="91"/>
      <c r="O150" s="91"/>
      <c r="P150" s="91"/>
      <c r="Y150" s="94"/>
      <c r="AC150" s="94" t="e">
        <f>#REF!</f>
        <v>#REF!</v>
      </c>
    </row>
    <row r="151" ht="13.8" customHeight="1" spans="5:31" x14ac:dyDescent="0.25">
      <c r="E151" s="91"/>
      <c r="M151" s="91"/>
      <c r="O151" s="91"/>
      <c r="P151" s="91"/>
      <c r="Y151" s="94"/>
      <c r="Z151" s="186"/>
      <c r="AC151" s="94" t="e">
        <f>AC149+AC150</f>
        <v>#REF!</v>
      </c>
      <c r="AE151" s="187"/>
    </row>
    <row r="152" ht="15.75" customHeight="1" spans="5:31" x14ac:dyDescent="0.25">
      <c r="E152" s="91"/>
      <c r="M152" s="91"/>
      <c r="O152" s="91"/>
      <c r="P152" s="91"/>
      <c r="Y152" s="94"/>
      <c r="AC152" s="94" t="e">
        <f>#REF!</f>
        <v>#REF!</v>
      </c>
      <c r="AE152" s="187">
        <f>+AC149-AE151</f>
        <v>-417000</v>
      </c>
    </row>
    <row r="153" ht="13.8" customHeight="1" spans="5:29" x14ac:dyDescent="0.25">
      <c r="E153" s="91"/>
      <c r="M153" s="91"/>
      <c r="O153" s="91"/>
      <c r="P153" s="91"/>
      <c r="Y153" s="94"/>
      <c r="AC153" s="94" t="e">
        <f>AC151-AC152</f>
        <v>#REF!</v>
      </c>
    </row>
    <row r="154" ht="13.8" customHeight="1" spans="5:29" x14ac:dyDescent="0.25">
      <c r="E154" s="91"/>
      <c r="M154" s="91"/>
      <c r="O154" s="91"/>
      <c r="P154" s="91"/>
      <c r="Y154" s="94"/>
      <c r="AB154" s="91" t="s">
        <v>230</v>
      </c>
      <c r="AC154" s="94">
        <f>[1]Chèque_Virement_caisse_2!D143</f>
        <v>1723900</v>
      </c>
    </row>
    <row r="155" ht="13.8" customHeight="1" spans="5:29" x14ac:dyDescent="0.25">
      <c r="E155" s="91"/>
      <c r="M155" s="91"/>
      <c r="O155" s="91"/>
      <c r="P155" s="91"/>
      <c r="Y155" s="94"/>
      <c r="AB155" s="91" t="s">
        <v>231</v>
      </c>
      <c r="AC155" s="94">
        <f>AC149-AC154</f>
        <v>-2140900</v>
      </c>
    </row>
    <row r="156" ht="13.8" customHeight="1" spans="5:25" x14ac:dyDescent="0.25">
      <c r="E156" s="91"/>
      <c r="M156" s="91"/>
      <c r="O156" s="91"/>
      <c r="P156" s="91"/>
      <c r="Y156" s="94"/>
    </row>
    <row r="157" ht="13.8" customHeight="1" spans="5:25" x14ac:dyDescent="0.25">
      <c r="E157" s="91"/>
      <c r="M157" s="91"/>
      <c r="O157" s="91"/>
      <c r="P157" s="91"/>
      <c r="Y157" s="94"/>
    </row>
    <row r="158" ht="13.8" customHeight="1" spans="5:26" x14ac:dyDescent="0.25">
      <c r="E158" s="91"/>
      <c r="M158" s="91"/>
      <c r="O158" s="91"/>
      <c r="P158" s="91"/>
      <c r="Y158" s="94"/>
      <c r="Z158" s="89"/>
    </row>
    <row r="159" ht="13.8" customHeight="1" spans="5:26" x14ac:dyDescent="0.25">
      <c r="E159" s="91"/>
      <c r="M159" s="91"/>
      <c r="O159" s="91"/>
      <c r="P159" s="91"/>
      <c r="Y159" s="94"/>
      <c r="Z159" s="89"/>
    </row>
    <row r="160" ht="13.8" customHeight="1" spans="5:25" x14ac:dyDescent="0.25">
      <c r="E160" s="91"/>
      <c r="M160" s="91"/>
      <c r="O160" s="91"/>
      <c r="P160" s="91"/>
      <c r="Y160" s="94"/>
    </row>
    <row r="161" ht="13.8" customHeight="1" spans="5:25" x14ac:dyDescent="0.25">
      <c r="E161" s="91"/>
      <c r="M161" s="91"/>
      <c r="O161" s="91"/>
      <c r="P161" s="91"/>
      <c r="Y161" s="94"/>
    </row>
    <row r="162" ht="13.8" customHeight="1" spans="5:25" x14ac:dyDescent="0.25">
      <c r="E162" s="91"/>
      <c r="M162" s="91"/>
      <c r="O162" s="91"/>
      <c r="P162" s="91"/>
      <c r="Y162" s="94"/>
    </row>
    <row r="163" ht="13.8" customHeight="1" spans="5:254" x14ac:dyDescent="0.25">
      <c r="E163" s="91"/>
      <c r="M163" s="91"/>
      <c r="O163" s="91"/>
      <c r="P163" s="91"/>
      <c r="Y163" s="94"/>
      <c r="IT163" s="110"/>
    </row>
    <row r="164" ht="13.8" customHeight="1" spans="5:254" x14ac:dyDescent="0.25">
      <c r="E164" s="91"/>
      <c r="M164" s="91"/>
      <c r="O164" s="91"/>
      <c r="P164" s="91"/>
      <c r="Y164" s="94"/>
      <c r="IT164" s="110"/>
    </row>
    <row r="165" ht="13.8" customHeight="1" spans="5:254" x14ac:dyDescent="0.25">
      <c r="E165" s="91"/>
      <c r="M165" s="91"/>
      <c r="O165" s="91"/>
      <c r="P165" s="91"/>
      <c r="Y165" s="94"/>
      <c r="IT165" s="110"/>
    </row>
    <row r="166" ht="13.8" customHeight="1" spans="254:254" x14ac:dyDescent="0.25">
      <c r="IT166" s="190"/>
    </row>
    <row r="167" ht="13.8" customHeight="1" spans="254:254" x14ac:dyDescent="0.25">
      <c r="IT167" s="190"/>
    </row>
    <row r="168" ht="13.8" customHeight="1" spans="254:254" x14ac:dyDescent="0.25">
      <c r="IT168" s="190"/>
    </row>
    <row r="169" ht="13.8" customHeight="1" spans="254:254" x14ac:dyDescent="0.25">
      <c r="IT169" s="190"/>
    </row>
    <row r="170" ht="13.8" customHeight="1" spans="254:254" x14ac:dyDescent="0.25">
      <c r="IT170" s="190"/>
    </row>
    <row r="171" ht="13.8" customHeight="1" spans="254:254" x14ac:dyDescent="0.25">
      <c r="IT171" s="190"/>
    </row>
    <row r="172" ht="13.8" customHeight="1" spans="254:254" x14ac:dyDescent="0.25">
      <c r="IT172" s="190"/>
    </row>
    <row r="173" ht="13.8" customHeight="1" spans="254:254" x14ac:dyDescent="0.25">
      <c r="IT173" s="190"/>
    </row>
    <row r="174" ht="13.8" customHeight="1" spans="254:254" x14ac:dyDescent="0.25">
      <c r="IT174" s="190"/>
    </row>
    <row r="175" ht="13.8" customHeight="1" spans="254:254" x14ac:dyDescent="0.25">
      <c r="IT175" s="190"/>
    </row>
    <row r="176" ht="13.8" customHeight="1" spans="254:254" x14ac:dyDescent="0.25">
      <c r="IT176" s="191"/>
    </row>
    <row r="177" ht="13.8" customHeight="1" spans="254:254" x14ac:dyDescent="0.25">
      <c r="IT177" s="193"/>
    </row>
    <row r="178" ht="13.8" customHeight="1" spans="254:254" x14ac:dyDescent="0.25">
      <c r="IT178" s="190"/>
    </row>
    <row r="179" ht="13.8" customHeight="1" spans="254:254" x14ac:dyDescent="0.25">
      <c r="IT179" s="191"/>
    </row>
    <row r="180" ht="13.8" customHeight="1" spans="254:254" x14ac:dyDescent="0.25">
      <c r="IT180" s="190"/>
    </row>
    <row r="181" ht="13.8" customHeight="1" spans="254:254" x14ac:dyDescent="0.25">
      <c r="IT181" s="191"/>
    </row>
    <row r="182" ht="13.8" customHeight="1" spans="254:254" x14ac:dyDescent="0.25">
      <c r="IT182" s="191"/>
    </row>
    <row r="183" ht="13.8" customHeight="1" spans="254:254" x14ac:dyDescent="0.25">
      <c r="IT183" s="110"/>
    </row>
    <row r="184" ht="13.8" customHeight="1" spans="254:254" x14ac:dyDescent="0.25">
      <c r="IT184" s="191"/>
    </row>
    <row r="185" ht="13.8" customHeight="1" spans="254:254" x14ac:dyDescent="0.25">
      <c r="IT185" s="190"/>
    </row>
    <row r="186" ht="13.8" customHeight="1" spans="254:254" x14ac:dyDescent="0.25">
      <c r="IT186" s="190"/>
    </row>
    <row r="187" ht="13.8" customHeight="1" spans="254:254" x14ac:dyDescent="0.25">
      <c r="IT187" s="190"/>
    </row>
    <row r="188" ht="13.8" customHeight="1" spans="254:254" x14ac:dyDescent="0.25">
      <c r="IT188" s="190"/>
    </row>
    <row r="189" ht="13.8" customHeight="1" spans="254:254" x14ac:dyDescent="0.25">
      <c r="IT189" s="191"/>
    </row>
    <row r="190" ht="13.8" customHeight="1" spans="254:254" x14ac:dyDescent="0.25">
      <c r="IT190" s="191"/>
    </row>
    <row r="191" ht="13.8" customHeight="1" spans="254:254" x14ac:dyDescent="0.25">
      <c r="IT191" s="191"/>
    </row>
    <row r="192" ht="13.8" customHeight="1" spans="254:254" x14ac:dyDescent="0.25">
      <c r="IT192" s="194"/>
    </row>
    <row r="193" ht="13.8" customHeight="1" spans="254:254" x14ac:dyDescent="0.25">
      <c r="IT193" s="110"/>
    </row>
    <row r="194" ht="13.8" customHeight="1" spans="254:254" x14ac:dyDescent="0.25">
      <c r="IT194" s="191"/>
    </row>
    <row r="195" ht="13.8" customHeight="1" spans="254:254" x14ac:dyDescent="0.25">
      <c r="IT195" s="191"/>
    </row>
    <row r="196" ht="13.8" customHeight="1" spans="254:254" x14ac:dyDescent="0.25">
      <c r="IT196" s="191"/>
    </row>
    <row r="197" ht="13.8" customHeight="1" spans="254:254" x14ac:dyDescent="0.25">
      <c r="IT197" s="191"/>
    </row>
    <row r="198" ht="13.8" customHeight="1" spans="254:254" x14ac:dyDescent="0.25">
      <c r="IT198" s="191"/>
    </row>
    <row r="199" ht="13.8" customHeight="1" spans="254:254" x14ac:dyDescent="0.25">
      <c r="IT199" s="191"/>
    </row>
    <row r="200" ht="13.8" customHeight="1" spans="254:254" x14ac:dyDescent="0.25">
      <c r="IT200" s="191"/>
    </row>
    <row r="201" ht="13.8" customHeight="1" spans="254:254" x14ac:dyDescent="0.25">
      <c r="IT201" s="191"/>
    </row>
    <row r="202" ht="13.8" customHeight="1" spans="254:254" x14ac:dyDescent="0.25">
      <c r="IT202" s="191"/>
    </row>
    <row r="203" ht="13.8" customHeight="1" spans="254:254" x14ac:dyDescent="0.25">
      <c r="IT203" s="191"/>
    </row>
    <row r="204" ht="13.8" customHeight="1" spans="254:254" x14ac:dyDescent="0.25">
      <c r="IT204" s="191"/>
    </row>
    <row r="205" ht="13.8" customHeight="1" spans="254:254" x14ac:dyDescent="0.25">
      <c r="IT205" s="191"/>
    </row>
    <row r="206" ht="13.8" customHeight="1" spans="254:254" x14ac:dyDescent="0.25">
      <c r="IT206" s="191"/>
    </row>
    <row r="207" ht="13.8" customHeight="1" spans="254:254" x14ac:dyDescent="0.25">
      <c r="IT207" s="191"/>
    </row>
    <row r="208" ht="13.8" customHeight="1" spans="254:254" x14ac:dyDescent="0.25">
      <c r="IT208" s="191"/>
    </row>
    <row r="209" ht="13.8" customHeight="1" spans="254:254" x14ac:dyDescent="0.25">
      <c r="IT209" s="191"/>
    </row>
    <row r="210" ht="13.8" customHeight="1" spans="254:254" x14ac:dyDescent="0.25">
      <c r="IT210" s="191"/>
    </row>
    <row r="211" ht="13.8" customHeight="1" spans="254:254" x14ac:dyDescent="0.25">
      <c r="IT211" s="191"/>
    </row>
    <row r="212" ht="13.8" customHeight="1" spans="254:254" x14ac:dyDescent="0.25">
      <c r="IT212" s="191"/>
    </row>
    <row r="213" ht="13.8" customHeight="1" spans="254:254" x14ac:dyDescent="0.25">
      <c r="IT213" s="191"/>
    </row>
    <row r="214" ht="13.8" customHeight="1" spans="254:254" x14ac:dyDescent="0.25">
      <c r="IT214" s="191"/>
    </row>
    <row r="215" ht="13.8" customHeight="1" spans="254:254" x14ac:dyDescent="0.25">
      <c r="IT215" s="191"/>
    </row>
    <row r="216" ht="13.8" customHeight="1" spans="254:254" x14ac:dyDescent="0.25">
      <c r="IT216" s="191"/>
    </row>
    <row r="217" ht="13.8" customHeight="1" spans="254:254" x14ac:dyDescent="0.25">
      <c r="IT217" s="191"/>
    </row>
    <row r="218" ht="13.8" customHeight="1" spans="254:254" x14ac:dyDescent="0.25">
      <c r="IT218" s="191"/>
    </row>
    <row r="219" ht="13.8" customHeight="1" spans="254:254" x14ac:dyDescent="0.25">
      <c r="IT219" s="191"/>
    </row>
    <row r="220" ht="13.8" customHeight="1" spans="254:254" x14ac:dyDescent="0.25">
      <c r="IT220" s="191"/>
    </row>
    <row r="221" ht="13.8" customHeight="1" spans="254:254" x14ac:dyDescent="0.25">
      <c r="IT221" s="191"/>
    </row>
    <row r="222" ht="13.8" customHeight="1" spans="254:254" x14ac:dyDescent="0.25">
      <c r="IT222" s="191"/>
    </row>
    <row r="223" ht="13.8" customHeight="1" spans="254:254" x14ac:dyDescent="0.25">
      <c r="IT223" s="191"/>
    </row>
    <row r="224" ht="13.8" customHeight="1" spans="254:254" x14ac:dyDescent="0.25">
      <c r="IT224" s="191"/>
    </row>
    <row r="225" ht="13.8" customHeight="1" spans="254:254" x14ac:dyDescent="0.25">
      <c r="IT225" s="191"/>
    </row>
    <row r="226" ht="13.8" customHeight="1" spans="254:254" x14ac:dyDescent="0.25">
      <c r="IT226" s="191"/>
    </row>
    <row r="227" ht="13.8" customHeight="1" spans="254:254" x14ac:dyDescent="0.25">
      <c r="IT227" s="191"/>
    </row>
    <row r="228" ht="13.8" customHeight="1" spans="254:254" x14ac:dyDescent="0.25">
      <c r="IT228" s="191"/>
    </row>
    <row r="229" ht="13.8" customHeight="1" spans="254:254" x14ac:dyDescent="0.25">
      <c r="IT229" s="191"/>
    </row>
    <row r="230" ht="13.8" customHeight="1" spans="254:254" x14ac:dyDescent="0.25">
      <c r="IT230" s="191"/>
    </row>
    <row r="231" ht="13.8" customHeight="1" spans="254:254" x14ac:dyDescent="0.25">
      <c r="IT231" s="191"/>
    </row>
    <row r="232" ht="13.8" customHeight="1" spans="254:254" x14ac:dyDescent="0.25">
      <c r="IT232" s="191"/>
    </row>
    <row r="233" ht="13.8" customHeight="1" spans="254:254" x14ac:dyDescent="0.25">
      <c r="IT233" s="191"/>
    </row>
    <row r="234" ht="13.8" customHeight="1" spans="254:254" x14ac:dyDescent="0.25">
      <c r="IT234" s="191"/>
    </row>
    <row r="235" ht="13.8" customHeight="1" spans="254:254" x14ac:dyDescent="0.25">
      <c r="IT235" s="191"/>
    </row>
    <row r="236" ht="13.8" customHeight="1" spans="254:254" x14ac:dyDescent="0.25">
      <c r="IT236" s="191"/>
    </row>
    <row r="237" ht="13.8" customHeight="1" spans="254:254" x14ac:dyDescent="0.25">
      <c r="IT237" s="191"/>
    </row>
    <row r="238" ht="13.8" customHeight="1" spans="254:254" x14ac:dyDescent="0.25">
      <c r="IT238" s="191"/>
    </row>
    <row r="239" ht="13.8" customHeight="1" spans="254:254" x14ac:dyDescent="0.25">
      <c r="IT239" s="191"/>
    </row>
    <row r="240" ht="13.8" customHeight="1" spans="254:254" x14ac:dyDescent="0.25">
      <c r="IT240" s="191"/>
    </row>
    <row r="241" ht="13.8" customHeight="1" spans="254:254" x14ac:dyDescent="0.25">
      <c r="IT241" s="191"/>
    </row>
    <row r="242" ht="13.8" customHeight="1" spans="254:254" x14ac:dyDescent="0.25">
      <c r="IT242" s="191"/>
    </row>
    <row r="243" ht="13.8" customHeight="1" spans="254:254" x14ac:dyDescent="0.25">
      <c r="IT243" s="191"/>
    </row>
    <row r="244" ht="13.8" customHeight="1" spans="254:254" x14ac:dyDescent="0.25">
      <c r="IT244" s="191"/>
    </row>
    <row r="245" ht="13.8" customHeight="1" spans="254:254" x14ac:dyDescent="0.25">
      <c r="IT245" s="191"/>
    </row>
    <row r="246" ht="13.8" customHeight="1" spans="254:254" x14ac:dyDescent="0.25">
      <c r="IT246" s="191"/>
    </row>
    <row r="247" ht="13.8" customHeight="1" spans="254:254" x14ac:dyDescent="0.25">
      <c r="IT247" s="191"/>
    </row>
    <row r="248" ht="13.8" customHeight="1" spans="254:254" x14ac:dyDescent="0.25">
      <c r="IT248" s="191"/>
    </row>
    <row r="249" ht="13.8" customHeight="1" spans="254:254" x14ac:dyDescent="0.25">
      <c r="IT249" s="191"/>
    </row>
    <row r="250" ht="13.8" customHeight="1" spans="254:254" x14ac:dyDescent="0.25">
      <c r="IT250" s="110"/>
    </row>
    <row r="1048576" ht="12.8" customHeight="1" x14ac:dyDescent="0.25"/>
  </sheetData>
  <autoFilter ref="A7:AR155"/>
  <mergeCells count="6">
    <mergeCell ref="A1:AC1"/>
    <mergeCell ref="L2:Q2"/>
    <mergeCell ref="F8:J8"/>
    <mergeCell ref="K8:L8"/>
    <mergeCell ref="O8:R8"/>
    <mergeCell ref="U8:V8"/>
  </mergeCells>
  <conditionalFormatting sqref="AG10:AG148">
    <cfRule type="cellIs" dxfId="4" priority="2" operator="greaterThan">
      <formula>0</formula>
    </cfRule>
  </conditionalFormatting>
  <conditionalFormatting sqref="AH10:AH148">
    <cfRule type="cellIs" dxfId="5" priority="3" operator="greaterThan">
      <formula>0</formula>
    </cfRule>
  </conditionalFormatting>
  <conditionalFormatting sqref="AI10:AI148">
    <cfRule type="cellIs" dxfId="6" priority="4" operator="greaterThan">
      <formula>0</formula>
    </cfRule>
  </conditionalFormatting>
  <conditionalFormatting sqref="AJ10:AK148">
    <cfRule type="cellIs" dxfId="7" priority="5" operator="greaterThan">
      <formula>0</formula>
    </cfRule>
  </conditionalFormatting>
  <pageMargins left="0.7875" right="0.7875" top="1.05277777777778" bottom="1.05277777777778" header="0.7875" footer="0.7875"/>
  <pageSetup paperSize="9" orientation="portrait" horizontalDpi="300" verticalDpi="300" scale="100" fitToWidth="1" fitToHeight="1" firstPageNumber="1" useFirstPageNumber="1" copies="1"/>
  <headerFooter>
    <oddHeader>&amp;C&amp;"Times New Roman,Normal"&amp;12&amp;Kffffff&amp;A</oddHeader>
    <oddFooter>&amp;C&amp;"Times New Roman,Normal"&amp;12&amp;KffffffPage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88"/>
  <sheetViews>
    <sheetView workbookViewId="0" zoomScale="90" zoomScaleNormal="90" view="normal">
      <selection activeCell="F39" sqref="F39"/>
    </sheetView>
  </sheetViews>
  <sheetFormatPr defaultRowHeight="13.8" outlineLevelRow="0" outlineLevelCol="0" x14ac:dyDescent="0" defaultColWidth="11.53515625" customHeight="1"/>
  <cols>
    <col min="1" max="1" width="16.01" style="21" customWidth="1"/>
    <col min="2" max="2" width="11.89" style="21" customWidth="1"/>
    <col min="3" max="3" width="16.04" style="21" customWidth="1"/>
    <col min="4" max="4" width="20.11" style="21" customWidth="1"/>
    <col min="5" max="5" width="16.78" style="21" customWidth="1"/>
    <col min="6" max="6" width="31.19" style="21" customWidth="1"/>
    <col min="8" max="8" width="16.01" customWidth="1"/>
    <col min="9" max="9" width="11.89" customWidth="1"/>
    <col min="10" max="10" width="16.04" customWidth="1"/>
    <col min="11" max="11" width="20.11" customWidth="1"/>
    <col min="12" max="12" width="16.78" customWidth="1"/>
    <col min="13" max="13" width="31.19" customWidth="1"/>
  </cols>
  <sheetData>
    <row r="1" ht="12.8" customHeight="1" spans="1:13" x14ac:dyDescent="0.25">
      <c r="A1" s="1"/>
      <c r="B1" s="1"/>
      <c r="C1" s="2"/>
      <c r="D1" s="2"/>
      <c r="E1" s="4"/>
      <c r="F1" s="5"/>
      <c r="H1" s="1"/>
      <c r="I1" s="1"/>
      <c r="J1" s="2"/>
      <c r="K1" s="2"/>
      <c r="L1" s="4"/>
      <c r="M1" s="5"/>
    </row>
    <row r="2" ht="12.8" customHeight="1" spans="1:13" x14ac:dyDescent="0.25">
      <c r="A2" s="1"/>
      <c r="B2" s="1"/>
      <c r="C2" s="2"/>
      <c r="D2" s="2"/>
      <c r="E2" s="4" t="s">
        <v>0</v>
      </c>
      <c r="F2" s="3"/>
      <c r="H2" s="1"/>
      <c r="I2" s="1"/>
      <c r="J2" s="2"/>
      <c r="K2" s="2"/>
      <c r="L2" s="4" t="s">
        <v>0</v>
      </c>
      <c r="M2" s="3"/>
    </row>
    <row r="3" ht="12.8" customHeight="1" spans="1:13" x14ac:dyDescent="0.25">
      <c r="A3" s="6" t="s">
        <v>1</v>
      </c>
      <c r="B3" s="6"/>
      <c r="C3" s="2"/>
      <c r="D3" s="2"/>
      <c r="E3" s="2" t="s">
        <v>2</v>
      </c>
      <c r="F3" s="3"/>
      <c r="H3" s="6" t="s">
        <v>1</v>
      </c>
      <c r="I3" s="6"/>
      <c r="J3" s="2"/>
      <c r="K3" s="2"/>
      <c r="L3" s="2" t="s">
        <v>2</v>
      </c>
      <c r="M3" s="3"/>
    </row>
    <row r="4" ht="12.8" customHeight="1" spans="1:13" x14ac:dyDescent="0.25">
      <c r="A4" s="7" t="s">
        <v>3</v>
      </c>
      <c r="B4" s="7"/>
      <c r="C4" s="2"/>
      <c r="D4" s="2"/>
      <c r="E4" s="2"/>
      <c r="F4" s="3"/>
      <c r="H4" s="7" t="s">
        <v>3</v>
      </c>
      <c r="I4" s="7"/>
      <c r="J4" s="2"/>
      <c r="K4" s="2"/>
      <c r="L4" s="2"/>
      <c r="M4" s="3"/>
    </row>
    <row r="5" ht="12.8" customHeight="1" spans="1:13" x14ac:dyDescent="0.25">
      <c r="A5" s="8" t="s">
        <v>4</v>
      </c>
      <c r="B5" s="8"/>
      <c r="C5" s="2"/>
      <c r="D5" s="2"/>
      <c r="E5" s="2"/>
      <c r="F5" s="3"/>
      <c r="H5" s="8" t="s">
        <v>4</v>
      </c>
      <c r="I5" s="8"/>
      <c r="J5" s="2"/>
      <c r="K5" s="2"/>
      <c r="L5" s="2"/>
      <c r="M5" s="3"/>
    </row>
    <row r="6" ht="12.8" customHeight="1" spans="1:13" x14ac:dyDescent="0.25">
      <c r="A6" s="9" t="s">
        <v>1313</v>
      </c>
      <c r="B6" s="287">
        <f>'Etat paie {MOIS} {ANNEE}'!B10</f>
      </c>
      <c r="C6" s="10"/>
      <c r="D6" s="11" t="s">
        <v>6</v>
      </c>
      <c r="E6" s="11"/>
      <c r="F6" s="12" t="s">
        <v>1314</v>
      </c>
      <c r="H6" s="9" t="s">
        <v>1313</v>
      </c>
      <c r="I6" s="287">
        <f>'Etat paie {MOIS} {ANNEE}'!B11</f>
      </c>
      <c r="J6" s="10"/>
      <c r="K6" s="11" t="s">
        <v>6</v>
      </c>
      <c r="L6" s="11"/>
      <c r="M6" s="12" t="s">
        <v>1314</v>
      </c>
    </row>
    <row r="7" ht="12.8" customHeight="1" spans="1:13" x14ac:dyDescent="0.25">
      <c r="A7" s="13" t="s">
        <v>1315</v>
      </c>
      <c r="B7" s="288">
        <f>'Etat paie {MOIS} {ANNEE}'!A10</f>
      </c>
      <c r="C7" s="2"/>
      <c r="D7" s="14" t="s">
        <v>8</v>
      </c>
      <c r="E7" s="14"/>
      <c r="F7" s="15" t="s">
        <v>1316</v>
      </c>
      <c r="H7" s="13" t="s">
        <v>1315</v>
      </c>
      <c r="I7" s="288">
        <f>'Etat paie {MOIS} {ANNEE}'!A11</f>
      </c>
      <c r="J7" s="2"/>
      <c r="K7" s="14" t="s">
        <v>8</v>
      </c>
      <c r="L7" s="14"/>
      <c r="M7" s="15" t="s">
        <v>1316</v>
      </c>
    </row>
    <row r="8" ht="12.8" customHeight="1" spans="1:13" x14ac:dyDescent="0.25">
      <c r="A8" s="13" t="s">
        <v>1317</v>
      </c>
      <c r="B8" s="288">
        <f>'Etat paie {MOIS} {ANNEE}'!AL10</f>
      </c>
      <c r="C8" s="16">
        <f>'Etat paie {MOIS} {ANNEE}'!AM10</f>
      </c>
      <c r="D8" s="14" t="s">
        <v>10</v>
      </c>
      <c r="E8" s="14"/>
      <c r="F8" s="15" t="s">
        <v>1318</v>
      </c>
      <c r="H8" s="13" t="s">
        <v>1317</v>
      </c>
      <c r="I8" s="288">
        <f>'Etat paie {MOIS} {ANNEE}'!AL11</f>
      </c>
      <c r="J8" s="16">
        <f>'Etat paie {MOIS} {ANNEE}'!AM11</f>
      </c>
      <c r="K8" s="14" t="s">
        <v>10</v>
      </c>
      <c r="L8" s="14"/>
      <c r="M8" s="15" t="s">
        <v>1318</v>
      </c>
    </row>
    <row r="9" ht="12.8" customHeight="1" spans="1:13" x14ac:dyDescent="0.25">
      <c r="A9" s="13" t="s">
        <v>1319</v>
      </c>
      <c r="B9" s="288" t="s">
        <v>1320</v>
      </c>
      <c r="C9" s="17"/>
      <c r="D9" s="18" t="s">
        <v>12</v>
      </c>
      <c r="E9" s="19"/>
      <c r="F9" s="20" t="s">
        <v>1321</v>
      </c>
      <c r="H9" s="13" t="s">
        <v>1319</v>
      </c>
      <c r="I9" s="288" t="s">
        <v>1320</v>
      </c>
      <c r="J9" s="17"/>
      <c r="K9" s="18" t="s">
        <v>12</v>
      </c>
      <c r="L9" s="19"/>
      <c r="M9" s="20" t="s">
        <v>1321</v>
      </c>
    </row>
    <row r="10" ht="12.8" customHeight="1" spans="1:13" x14ac:dyDescent="0.25">
      <c r="A10" s="22" t="s">
        <v>1322</v>
      </c>
      <c r="B10" s="289">
        <f>'Etat paie {MOIS} {ANNEE}'!AP10</f>
      </c>
      <c r="C10" s="2"/>
      <c r="D10" s="23" t="s">
        <v>14</v>
      </c>
      <c r="E10" s="14"/>
      <c r="F10" s="20" t="s">
        <v>1323</v>
      </c>
      <c r="H10" s="22" t="s">
        <v>1322</v>
      </c>
      <c r="I10" s="289">
        <f>'Etat paie {MOIS} {ANNEE}'!AP11</f>
      </c>
      <c r="J10" s="2"/>
      <c r="K10" s="23" t="s">
        <v>14</v>
      </c>
      <c r="L10" s="14"/>
      <c r="M10" s="20" t="s">
        <v>1323</v>
      </c>
    </row>
    <row r="11" ht="12.8" customHeight="1" spans="1:13" x14ac:dyDescent="0.25">
      <c r="A11" s="13" t="s">
        <v>1324</v>
      </c>
      <c r="B11" s="288">
        <f>'Etat paie {MOIS} {ANNEE}'!AR10</f>
      </c>
      <c r="C11" s="2"/>
      <c r="D11" s="14"/>
      <c r="E11" s="14"/>
      <c r="F11" s="20"/>
      <c r="H11" s="13" t="s">
        <v>1324</v>
      </c>
      <c r="I11" s="288">
        <f>'Etat paie {MOIS} {ANNEE}'!AR11</f>
      </c>
      <c r="J11" s="2"/>
      <c r="K11" s="14"/>
      <c r="L11" s="14"/>
      <c r="M11" s="20"/>
    </row>
    <row r="12" ht="12.8" customHeight="1" spans="1:13" x14ac:dyDescent="0.25">
      <c r="A12" s="13" t="s">
        <v>1325</v>
      </c>
      <c r="B12" s="288">
        <f>'Etat paie {MOIS} {ANNEE}'!AO10</f>
      </c>
      <c r="C12" s="2"/>
      <c r="D12" s="14"/>
      <c r="E12" s="14"/>
      <c r="F12" s="24"/>
      <c r="H12" s="13" t="s">
        <v>1325</v>
      </c>
      <c r="I12" s="288">
        <f>'Etat paie {MOIS} {ANNEE}'!AO11</f>
      </c>
      <c r="J12" s="2"/>
      <c r="K12" s="14"/>
      <c r="L12" s="14"/>
      <c r="M12" s="24"/>
    </row>
    <row r="13" ht="12.8" customHeight="1" spans="1:13" x14ac:dyDescent="0.25">
      <c r="A13" s="13" t="s">
        <v>1326</v>
      </c>
      <c r="B13" s="288">
        <f>'Etat paie {MOIS} {ANNEE}'!AQ10</f>
      </c>
      <c r="C13" s="2"/>
      <c r="D13" s="14" t="s">
        <v>18</v>
      </c>
      <c r="E13" s="14"/>
      <c r="F13" s="24" t="s">
        <v>1327</v>
      </c>
      <c r="H13" s="13" t="s">
        <v>1326</v>
      </c>
      <c r="I13" s="288">
        <f>'Etat paie {MOIS} {ANNEE}'!AQ11</f>
      </c>
      <c r="J13" s="2"/>
      <c r="K13" s="14" t="s">
        <v>18</v>
      </c>
      <c r="L13" s="14"/>
      <c r="M13" s="24" t="s">
        <v>1327</v>
      </c>
    </row>
    <row r="14" ht="12.8" customHeight="1" spans="1:13" x14ac:dyDescent="0.25">
      <c r="A14" s="25" t="s">
        <v>1328</v>
      </c>
      <c r="B14" s="290" t="s">
        <v>1329</v>
      </c>
      <c r="C14" s="26"/>
      <c r="D14" s="27" t="s">
        <v>20</v>
      </c>
      <c r="E14" s="27"/>
      <c r="F14" s="28" t="s">
        <v>1330</v>
      </c>
      <c r="H14" s="25" t="s">
        <v>1328</v>
      </c>
      <c r="I14" s="290" t="s">
        <v>1329</v>
      </c>
      <c r="J14" s="26"/>
      <c r="K14" s="27" t="s">
        <v>20</v>
      </c>
      <c r="L14" s="27"/>
      <c r="M14" s="28" t="s">
        <v>1330</v>
      </c>
    </row>
    <row r="15" ht="12.8" customHeight="1" spans="1:13" x14ac:dyDescent="0.25">
      <c r="A15" s="1"/>
      <c r="B15" s="1"/>
      <c r="C15" s="2"/>
      <c r="D15" s="2"/>
      <c r="E15" s="2"/>
      <c r="F15" s="3"/>
      <c r="H15" s="1"/>
      <c r="I15" s="1"/>
      <c r="J15" s="2"/>
      <c r="K15" s="2"/>
      <c r="L15" s="2"/>
      <c r="M15" s="3"/>
    </row>
    <row r="16" ht="12.8" customHeight="1" spans="1:13" x14ac:dyDescent="0.25">
      <c r="A16" s="291" t="s">
        <v>22</v>
      </c>
      <c r="B16" s="291"/>
      <c r="C16" s="30" t="s">
        <v>23</v>
      </c>
      <c r="D16" s="30" t="s">
        <v>24</v>
      </c>
      <c r="E16" s="31" t="s">
        <v>25</v>
      </c>
      <c r="F16" s="32" t="s">
        <v>26</v>
      </c>
      <c r="H16" s="291" t="s">
        <v>22</v>
      </c>
      <c r="I16" s="291"/>
      <c r="J16" s="30" t="s">
        <v>23</v>
      </c>
      <c r="K16" s="30" t="s">
        <v>24</v>
      </c>
      <c r="L16" s="31" t="s">
        <v>25</v>
      </c>
      <c r="M16" s="32" t="s">
        <v>26</v>
      </c>
    </row>
    <row r="17" ht="12.8" customHeight="1" spans="1:13" x14ac:dyDescent="0.25">
      <c r="A17" s="34" t="s">
        <v>27</v>
      </c>
      <c r="B17" s="34"/>
      <c r="C17" s="35"/>
      <c r="D17" s="36">
        <f>'Etat paie OCTOBRE 2024'!E16</f>
        <v>142259.193446028</v>
      </c>
      <c r="E17" s="37"/>
      <c r="F17" s="24"/>
      <c r="H17" s="34" t="s">
        <v>27</v>
      </c>
      <c r="I17" s="34"/>
      <c r="J17" s="35"/>
      <c r="K17" s="36">
        <f>'Etat paie OCTOBRE 2024'!E16</f>
        <v>142259.193446028</v>
      </c>
      <c r="L17" s="37"/>
      <c r="M17" s="24"/>
    </row>
    <row r="18" ht="12.8" customHeight="1" spans="1:13" x14ac:dyDescent="0.25">
      <c r="A18" s="39" t="s">
        <v>28</v>
      </c>
      <c r="B18" s="39"/>
      <c r="C18" s="40"/>
      <c r="D18" s="41"/>
      <c r="E18" s="42"/>
      <c r="F18" s="24"/>
      <c r="H18" s="39" t="s">
        <v>28</v>
      </c>
      <c r="I18" s="39"/>
      <c r="J18" s="40"/>
      <c r="K18" s="41"/>
      <c r="L18" s="42"/>
      <c r="M18" s="24"/>
    </row>
    <row r="19" ht="12.8" customHeight="1" spans="1:13" x14ac:dyDescent="0.25">
      <c r="A19" s="44" t="s">
        <v>29</v>
      </c>
      <c r="B19" s="44"/>
      <c r="C19" s="42"/>
      <c r="D19" s="41">
        <f>'Etat paie OCTOBRE 2024'!I16</f>
      </c>
      <c r="E19" s="42"/>
      <c r="F19" s="24"/>
      <c r="H19" s="44" t="s">
        <v>29</v>
      </c>
      <c r="I19" s="44"/>
      <c r="J19" s="42"/>
      <c r="K19" s="41">
        <f>'Etat paie OCTOBRE 2024'!I16</f>
      </c>
      <c r="L19" s="42"/>
      <c r="M19" s="24"/>
    </row>
    <row r="20" ht="12.8" customHeight="1" spans="1:13" x14ac:dyDescent="0.25">
      <c r="A20" s="44" t="s">
        <v>30</v>
      </c>
      <c r="B20" s="44"/>
      <c r="C20" s="42"/>
      <c r="D20" s="41">
        <f>'Etat paie OCTOBRE 2024'!J16</f>
      </c>
      <c r="E20" s="42"/>
      <c r="F20" s="24"/>
      <c r="H20" s="44" t="s">
        <v>30</v>
      </c>
      <c r="I20" s="44"/>
      <c r="J20" s="42"/>
      <c r="K20" s="41">
        <f>'Etat paie OCTOBRE 2024'!J16</f>
      </c>
      <c r="L20" s="42"/>
      <c r="M20" s="24"/>
    </row>
    <row r="21" ht="12.8" customHeight="1" spans="1:13" x14ac:dyDescent="0.25">
      <c r="A21" s="44" t="s">
        <v>31</v>
      </c>
      <c r="B21" s="44"/>
      <c r="C21" s="42"/>
      <c r="D21" s="41">
        <f>'Etat paie OCTOBRE 2024'!H16</f>
      </c>
      <c r="E21" s="42"/>
      <c r="F21" s="24"/>
      <c r="H21" s="44" t="s">
        <v>31</v>
      </c>
      <c r="I21" s="44"/>
      <c r="J21" s="42"/>
      <c r="K21" s="41">
        <f>'Etat paie OCTOBRE 2024'!H16</f>
      </c>
      <c r="L21" s="42"/>
      <c r="M21" s="24"/>
    </row>
    <row r="22" ht="12.8" customHeight="1" spans="1:13" x14ac:dyDescent="0.25">
      <c r="A22" s="46" t="s">
        <v>32</v>
      </c>
      <c r="B22" s="46"/>
      <c r="C22" s="42"/>
      <c r="D22" s="41"/>
      <c r="E22" s="42"/>
      <c r="F22" s="24"/>
      <c r="H22" s="46" t="s">
        <v>32</v>
      </c>
      <c r="I22" s="46"/>
      <c r="J22" s="42"/>
      <c r="K22" s="41"/>
      <c r="L22" s="42"/>
      <c r="M22" s="24"/>
    </row>
    <row r="23" ht="12.8" customHeight="1" spans="1:13" x14ac:dyDescent="0.25">
      <c r="A23" s="44" t="s">
        <v>33</v>
      </c>
      <c r="B23" s="44"/>
      <c r="C23" s="42">
        <v>12</v>
      </c>
      <c r="D23" s="41">
        <f>'Etat paie OCTOBRE 2024'!K16</f>
        <v>28800</v>
      </c>
      <c r="E23" s="42"/>
      <c r="F23" s="24"/>
      <c r="H23" s="44" t="s">
        <v>33</v>
      </c>
      <c r="I23" s="44"/>
      <c r="J23" s="42">
        <v>12</v>
      </c>
      <c r="K23" s="41">
        <f>'Etat paie OCTOBRE 2024'!K16</f>
        <v>28800</v>
      </c>
      <c r="L23" s="42"/>
      <c r="M23" s="24"/>
    </row>
    <row r="24" ht="12.8" customHeight="1" spans="1:13" x14ac:dyDescent="0.25">
      <c r="A24" s="44" t="s">
        <v>34</v>
      </c>
      <c r="B24" s="44"/>
      <c r="C24" s="42"/>
      <c r="D24" s="41">
        <f>'Etat paie OCTOBRE 2024'!L16</f>
        <v>42000</v>
      </c>
      <c r="E24" s="42"/>
      <c r="F24" s="24"/>
      <c r="H24" s="44" t="s">
        <v>34</v>
      </c>
      <c r="I24" s="44"/>
      <c r="J24" s="42"/>
      <c r="K24" s="41">
        <f>'Etat paie OCTOBRE 2024'!L16</f>
        <v>42000</v>
      </c>
      <c r="L24" s="42"/>
      <c r="M24" s="24"/>
    </row>
    <row r="25" ht="12.8" customHeight="1" spans="1:13" x14ac:dyDescent="0.25">
      <c r="A25" s="39" t="s">
        <v>35</v>
      </c>
      <c r="B25" s="39"/>
      <c r="C25" s="42"/>
      <c r="D25" s="41"/>
      <c r="E25" s="42"/>
      <c r="F25" s="24"/>
      <c r="H25" s="39" t="s">
        <v>35</v>
      </c>
      <c r="I25" s="39"/>
      <c r="J25" s="42"/>
      <c r="K25" s="41"/>
      <c r="L25" s="42"/>
      <c r="M25" s="24"/>
    </row>
    <row r="26" ht="12.8" customHeight="1" spans="1:13" x14ac:dyDescent="0.25">
      <c r="A26" s="44" t="s">
        <v>36</v>
      </c>
      <c r="B26" s="44"/>
      <c r="C26" s="42"/>
      <c r="D26" s="48">
        <f>'Etat paie OCTOBRE 2024'!R16</f>
      </c>
      <c r="E26" s="42"/>
      <c r="F26" s="24"/>
      <c r="H26" s="44" t="s">
        <v>36</v>
      </c>
      <c r="I26" s="44"/>
      <c r="J26" s="42"/>
      <c r="K26" s="48">
        <f>'Etat paie OCTOBRE 2024'!R16</f>
      </c>
      <c r="L26" s="42"/>
      <c r="M26" s="24"/>
    </row>
    <row r="27" ht="12.8" customHeight="1" spans="1:13" x14ac:dyDescent="0.25">
      <c r="A27" s="44" t="s">
        <v>37</v>
      </c>
      <c r="B27" s="44"/>
      <c r="C27" s="42"/>
      <c r="D27" s="41">
        <f>'Etat paie OCTOBRE 2024'!F16</f>
      </c>
      <c r="E27" s="42"/>
      <c r="F27" s="24"/>
      <c r="H27" s="44" t="s">
        <v>37</v>
      </c>
      <c r="I27" s="44"/>
      <c r="J27" s="42"/>
      <c r="K27" s="41">
        <f>'Etat paie OCTOBRE 2024'!F16</f>
      </c>
      <c r="L27" s="42"/>
      <c r="M27" s="24"/>
    </row>
    <row r="28" ht="12.8" customHeight="1" spans="1:13" x14ac:dyDescent="0.25">
      <c r="A28" s="292" t="s">
        <v>38</v>
      </c>
      <c r="B28" s="292"/>
      <c r="C28" s="42"/>
      <c r="D28" s="41">
        <f>'Etat paie OCTOBRE 2024'!G16</f>
      </c>
      <c r="E28" s="42"/>
      <c r="F28" s="24"/>
      <c r="H28" s="292" t="s">
        <v>38</v>
      </c>
      <c r="I28" s="292"/>
      <c r="J28" s="42"/>
      <c r="K28" s="41">
        <f>'Etat paie OCTOBRE 2024'!G16</f>
      </c>
      <c r="L28" s="42"/>
      <c r="M28" s="24"/>
    </row>
    <row r="29" ht="12.8" customHeight="1" spans="1:13" x14ac:dyDescent="0.25">
      <c r="A29" s="44" t="s">
        <v>1331</v>
      </c>
      <c r="B29" s="44"/>
      <c r="C29" s="42"/>
      <c r="D29" s="41">
        <f>'Etat paie OCTOBRE 2024'!O16</f>
      </c>
      <c r="E29" s="42"/>
      <c r="F29" s="24"/>
      <c r="H29" s="44" t="s">
        <v>1331</v>
      </c>
      <c r="I29" s="44"/>
      <c r="J29" s="42"/>
      <c r="K29" s="41">
        <f>'Etat paie OCTOBRE 2024'!O16</f>
      </c>
      <c r="L29" s="42"/>
      <c r="M29" s="24"/>
    </row>
    <row r="30" ht="12.8" customHeight="1" spans="1:13" x14ac:dyDescent="0.25">
      <c r="A30" s="44" t="s">
        <v>1332</v>
      </c>
      <c r="B30" s="44"/>
      <c r="C30" s="42"/>
      <c r="D30" s="41">
        <f>'Etat paie OCTOBRE 2024'!P16</f>
        <v>20000</v>
      </c>
      <c r="E30" s="42"/>
      <c r="F30" s="24"/>
      <c r="H30" s="44" t="s">
        <v>1332</v>
      </c>
      <c r="I30" s="44"/>
      <c r="J30" s="42"/>
      <c r="K30" s="41">
        <f>'Etat paie OCTOBRE 2024'!P16</f>
        <v>20000</v>
      </c>
      <c r="L30" s="42"/>
      <c r="M30" s="24"/>
    </row>
    <row r="31" ht="12.8" customHeight="1" spans="1:13" x14ac:dyDescent="0.25">
      <c r="A31" s="44" t="s">
        <v>1333</v>
      </c>
      <c r="B31" s="44"/>
      <c r="C31" s="42"/>
      <c r="D31" s="41">
        <f>'Etat paie OCTOBRE 2024'!Q16</f>
        <v>50000</v>
      </c>
      <c r="E31" s="42"/>
      <c r="F31" s="24" t="s">
        <v>43</v>
      </c>
      <c r="H31" s="44" t="s">
        <v>1333</v>
      </c>
      <c r="I31" s="44"/>
      <c r="J31" s="42"/>
      <c r="K31" s="41">
        <f>'Etat paie OCTOBRE 2024'!Q16</f>
        <v>50000</v>
      </c>
      <c r="L31" s="42"/>
      <c r="M31" s="24" t="s">
        <v>43</v>
      </c>
    </row>
    <row r="32" ht="12.8" customHeight="1" spans="1:13" x14ac:dyDescent="0.25">
      <c r="A32" s="39" t="s">
        <v>44</v>
      </c>
      <c r="B32" s="39"/>
      <c r="C32" s="42"/>
      <c r="D32" s="41">
        <f>'Etat paie OCTOBRE 2024'!N16</f>
        <v>195251.321196466</v>
      </c>
      <c r="E32" s="42"/>
      <c r="F32" s="24" t="s">
        <v>45</v>
      </c>
      <c r="H32" s="39" t="s">
        <v>44</v>
      </c>
      <c r="I32" s="39"/>
      <c r="J32" s="42"/>
      <c r="K32" s="41">
        <f>'Etat paie OCTOBRE 2024'!N16</f>
        <v>195251.321196466</v>
      </c>
      <c r="L32" s="42"/>
      <c r="M32" s="24" t="s">
        <v>45</v>
      </c>
    </row>
    <row r="33" ht="12.8" customHeight="1" spans="1:13" x14ac:dyDescent="0.25">
      <c r="A33" s="39" t="s">
        <v>46</v>
      </c>
      <c r="B33" s="39"/>
      <c r="C33" s="42"/>
      <c r="D33" s="41">
        <f>'Etat paie OCTOBRE 2024'!M16</f>
      </c>
      <c r="E33" s="42"/>
      <c r="F33" s="24"/>
      <c r="H33" s="39" t="s">
        <v>46</v>
      </c>
      <c r="I33" s="39"/>
      <c r="J33" s="42"/>
      <c r="K33" s="41">
        <f>'Etat paie OCTOBRE 2024'!M16</f>
      </c>
      <c r="L33" s="42"/>
      <c r="M33" s="24"/>
    </row>
    <row r="34" ht="12.8" customHeight="1" spans="1:13" x14ac:dyDescent="0.25">
      <c r="A34" s="46" t="s">
        <v>47</v>
      </c>
      <c r="B34" s="46"/>
      <c r="C34" s="42"/>
      <c r="D34" s="41"/>
      <c r="E34" s="41">
        <f>'Etat paie OCTOBRE 2024'!U16</f>
        <v>4783.10514642494</v>
      </c>
      <c r="F34" s="24"/>
      <c r="H34" s="46" t="s">
        <v>47</v>
      </c>
      <c r="I34" s="46"/>
      <c r="J34" s="42"/>
      <c r="K34" s="41"/>
      <c r="L34" s="41">
        <f>'Etat paie OCTOBRE 2024'!U16</f>
        <v>4783.10514642494</v>
      </c>
      <c r="M34" s="24"/>
    </row>
    <row r="35" ht="12.8" customHeight="1" spans="1:13" x14ac:dyDescent="0.25">
      <c r="A35" s="46" t="s">
        <v>48</v>
      </c>
      <c r="B35" s="46"/>
      <c r="C35" s="42"/>
      <c r="D35" s="41"/>
      <c r="E35" s="41">
        <f>'Etat paie OCTOBRE 2024'!V16</f>
        <v>4783.10514642494</v>
      </c>
      <c r="F35" s="24"/>
      <c r="H35" s="46" t="s">
        <v>48</v>
      </c>
      <c r="I35" s="46"/>
      <c r="J35" s="42"/>
      <c r="K35" s="41"/>
      <c r="L35" s="41">
        <f>'Etat paie OCTOBRE 2024'!V16</f>
        <v>4783.10514642494</v>
      </c>
      <c r="M35" s="24"/>
    </row>
    <row r="36" ht="12.8" customHeight="1" spans="1:13" x14ac:dyDescent="0.25">
      <c r="A36" s="46" t="s">
        <v>49</v>
      </c>
      <c r="B36" s="46"/>
      <c r="C36" s="41">
        <f>+D43-E34-E35</f>
        <v>468744.304349644</v>
      </c>
      <c r="D36" s="41"/>
      <c r="E36" s="42"/>
      <c r="F36" s="24"/>
      <c r="H36" s="46" t="s">
        <v>49</v>
      </c>
      <c r="I36" s="46"/>
      <c r="J36" s="41">
        <f>+D43-E34-E35</f>
        <v>468744.304349644</v>
      </c>
      <c r="K36" s="41"/>
      <c r="L36" s="42"/>
      <c r="M36" s="24"/>
    </row>
    <row r="37" ht="12.8" customHeight="1" spans="1:13" x14ac:dyDescent="0.25">
      <c r="A37" s="46" t="s">
        <v>50</v>
      </c>
      <c r="B37" s="46"/>
      <c r="C37" s="41">
        <f>D38+E39</f>
        <v>9374.43043496436</v>
      </c>
      <c r="D37" s="41"/>
      <c r="E37" s="42"/>
      <c r="F37" s="24"/>
      <c r="H37" s="46" t="s">
        <v>50</v>
      </c>
      <c r="I37" s="46"/>
      <c r="J37" s="41">
        <f>D38+E39</f>
        <v>9374.43043496436</v>
      </c>
      <c r="K37" s="41"/>
      <c r="L37" s="42"/>
      <c r="M37" s="24"/>
    </row>
    <row r="38" ht="12.8" customHeight="1" spans="1:13" x14ac:dyDescent="0.25">
      <c r="A38" s="46" t="s">
        <v>51</v>
      </c>
      <c r="B38" s="46"/>
      <c r="C38" s="41">
        <v>2</v>
      </c>
      <c r="D38" s="41">
        <f>'Etat paie OCTOBRE 2024'!X16</f>
        <v>4000</v>
      </c>
      <c r="E38" s="42"/>
      <c r="F38" s="24"/>
      <c r="H38" s="46" t="s">
        <v>51</v>
      </c>
      <c r="I38" s="46"/>
      <c r="J38" s="41">
        <v>2</v>
      </c>
      <c r="K38" s="41">
        <f>'Etat paie OCTOBRE 2024'!X16</f>
        <v>4000</v>
      </c>
      <c r="L38" s="42"/>
      <c r="M38" s="24"/>
    </row>
    <row r="39" ht="12.8" customHeight="1" spans="1:13" x14ac:dyDescent="0.25">
      <c r="A39" s="46" t="s">
        <v>52</v>
      </c>
      <c r="B39" s="46"/>
      <c r="C39" s="42"/>
      <c r="D39" s="41"/>
      <c r="E39" s="41">
        <f>'Etat paie OCTOBRE 2024'!Z16</f>
        <v>5374.43043496436</v>
      </c>
      <c r="F39" s="24"/>
      <c r="H39" s="46" t="s">
        <v>52</v>
      </c>
      <c r="I39" s="46"/>
      <c r="J39" s="42"/>
      <c r="K39" s="41"/>
      <c r="L39" s="41">
        <f>'Etat paie OCTOBRE 2024'!Z16</f>
        <v>5374.43043496436</v>
      </c>
      <c r="M39" s="24"/>
    </row>
    <row r="40" ht="12.8" customHeight="1" spans="1:13" x14ac:dyDescent="0.25">
      <c r="A40" s="46" t="s">
        <v>53</v>
      </c>
      <c r="B40" s="46"/>
      <c r="C40" s="42"/>
      <c r="D40" s="41"/>
      <c r="E40" s="41">
        <f>'Etat paie OCTOBRE 2024'!Y16</f>
        <v>100000</v>
      </c>
      <c r="F40" s="24"/>
      <c r="H40" s="46" t="s">
        <v>53</v>
      </c>
      <c r="I40" s="46"/>
      <c r="J40" s="42"/>
      <c r="K40" s="41"/>
      <c r="L40" s="41">
        <f>'Etat paie OCTOBRE 2024'!Y16</f>
        <v>100000</v>
      </c>
      <c r="M40" s="24"/>
    </row>
    <row r="41" ht="12.8" customHeight="1" spans="1:13" x14ac:dyDescent="0.25">
      <c r="A41" s="46" t="s">
        <v>54</v>
      </c>
      <c r="B41" s="46"/>
      <c r="C41" s="42"/>
      <c r="D41" s="41"/>
      <c r="E41" s="41">
        <f>'Etat paie OCTOBRE 2024'!AA16</f>
      </c>
      <c r="F41" s="24"/>
      <c r="H41" s="46" t="s">
        <v>54</v>
      </c>
      <c r="I41" s="46"/>
      <c r="J41" s="42"/>
      <c r="K41" s="41"/>
      <c r="L41" s="41">
        <f>'Etat paie OCTOBRE 2024'!AA16</f>
      </c>
      <c r="M41" s="24"/>
    </row>
    <row r="42" ht="12.8" customHeight="1" spans="1:13" x14ac:dyDescent="0.25">
      <c r="A42" s="49" t="s">
        <v>55</v>
      </c>
      <c r="B42" s="49"/>
      <c r="C42" s="50"/>
      <c r="D42" s="51"/>
      <c r="E42" s="51">
        <f>'Etat paie OCTOBRE 2024'!AB16</f>
        <v>100000</v>
      </c>
      <c r="F42" s="24"/>
      <c r="H42" s="49" t="s">
        <v>55</v>
      </c>
      <c r="I42" s="49"/>
      <c r="J42" s="50"/>
      <c r="K42" s="51"/>
      <c r="L42" s="51">
        <f>'Etat paie OCTOBRE 2024'!AB16</f>
        <v>100000</v>
      </c>
      <c r="M42" s="24"/>
    </row>
    <row r="43" ht="12.8" customHeight="1" spans="1:13" x14ac:dyDescent="0.25">
      <c r="A43" s="53" t="s">
        <v>56</v>
      </c>
      <c r="B43" s="53"/>
      <c r="C43" s="54" t="s">
        <v>57</v>
      </c>
      <c r="D43" s="36">
        <f>SUM(D17:D37)</f>
        <v>478310.514642494</v>
      </c>
      <c r="E43" s="55">
        <f>SUM(E34:E42)</f>
        <v>214940.640727814</v>
      </c>
      <c r="F43" s="24"/>
      <c r="H43" s="53" t="s">
        <v>56</v>
      </c>
      <c r="I43" s="53"/>
      <c r="J43" s="54" t="s">
        <v>57</v>
      </c>
      <c r="K43" s="36">
        <f>SUM(D17:D37)</f>
        <v>478310.514642494</v>
      </c>
      <c r="L43" s="55">
        <f>SUM(E34:E42)</f>
        <v>214940.640727814</v>
      </c>
      <c r="M43" s="24"/>
    </row>
    <row r="44" ht="12.8" customHeight="1" spans="1:13" x14ac:dyDescent="0.25">
      <c r="A44" s="57" t="s">
        <v>58</v>
      </c>
      <c r="B44" s="57"/>
      <c r="C44" s="14"/>
      <c r="D44" s="42"/>
      <c r="E44" s="58"/>
      <c r="F44" s="24"/>
      <c r="H44" s="57" t="s">
        <v>58</v>
      </c>
      <c r="I44" s="57"/>
      <c r="J44" s="14"/>
      <c r="K44" s="42"/>
      <c r="L44" s="58"/>
      <c r="M44" s="24"/>
    </row>
    <row r="45" ht="21.1" customHeight="1" spans="1:13" x14ac:dyDescent="0.25">
      <c r="A45" s="44" t="s">
        <v>59</v>
      </c>
      <c r="B45" s="44"/>
      <c r="C45" s="14"/>
      <c r="D45" s="42"/>
      <c r="E45" s="58"/>
      <c r="F45" s="24"/>
      <c r="H45" s="44" t="s">
        <v>59</v>
      </c>
      <c r="I45" s="44"/>
      <c r="J45" s="14"/>
      <c r="K45" s="42"/>
      <c r="L45" s="58"/>
      <c r="M45" s="24"/>
    </row>
    <row r="46" ht="12.8" customHeight="1" spans="1:13" x14ac:dyDescent="0.25">
      <c r="A46" s="57" t="s">
        <v>60</v>
      </c>
      <c r="B46" s="57"/>
      <c r="C46" s="14"/>
      <c r="D46" s="42"/>
      <c r="E46" s="58"/>
      <c r="F46" s="24"/>
      <c r="H46" s="57" t="s">
        <v>60</v>
      </c>
      <c r="I46" s="57"/>
      <c r="J46" s="14"/>
      <c r="K46" s="42"/>
      <c r="L46" s="58"/>
      <c r="M46" s="24"/>
    </row>
    <row r="47" ht="12.8" customHeight="1" spans="1:13" x14ac:dyDescent="0.25">
      <c r="A47" s="57"/>
      <c r="B47" s="57"/>
      <c r="C47" s="60" t="s">
        <v>61</v>
      </c>
      <c r="D47" s="61">
        <f>IF((D43-E43)&gt;=0,ROUND(FLOOR((D43-E43),0.01),-2),ROUND(FLOOR((D43-E43),-0.01),-2))</f>
        <v>263400</v>
      </c>
      <c r="E47" s="58"/>
      <c r="F47" s="24"/>
      <c r="H47" s="57"/>
      <c r="I47" s="57"/>
      <c r="J47" s="60" t="s">
        <v>61</v>
      </c>
      <c r="K47" s="61">
        <f>IF((D43-E43)&gt;=0,ROUND(FLOOR((D43-E43),0.01),-2),ROUND(FLOOR((D43-E43),-0.01),-2))</f>
        <v>263400</v>
      </c>
      <c r="L47" s="58"/>
      <c r="M47" s="24"/>
    </row>
    <row r="48" ht="12.8" customHeight="1" spans="1:13" x14ac:dyDescent="0.25">
      <c r="A48" s="62" t="s">
        <v>62</v>
      </c>
      <c r="B48" s="62"/>
      <c r="C48" s="63">
        <v>22</v>
      </c>
      <c r="D48" s="61"/>
      <c r="E48" s="58"/>
      <c r="F48" s="24"/>
      <c r="H48" s="62" t="s">
        <v>62</v>
      </c>
      <c r="I48" s="62"/>
      <c r="J48" s="63">
        <v>22</v>
      </c>
      <c r="K48" s="61"/>
      <c r="L48" s="58"/>
      <c r="M48" s="24"/>
    </row>
    <row r="49" ht="12.8" customHeight="1" spans="1:13" x14ac:dyDescent="0.25">
      <c r="A49" s="64" t="s">
        <v>63</v>
      </c>
      <c r="B49" s="64"/>
      <c r="C49" s="65">
        <v>-0.5</v>
      </c>
      <c r="D49" s="66"/>
      <c r="E49" s="58"/>
      <c r="F49" s="67"/>
      <c r="H49" s="64" t="s">
        <v>63</v>
      </c>
      <c r="I49" s="64"/>
      <c r="J49" s="65">
        <v>-0.5</v>
      </c>
      <c r="K49" s="66"/>
      <c r="L49" s="58"/>
      <c r="M49" s="67"/>
    </row>
    <row r="50" ht="12.8" customHeight="1" spans="1:13" x14ac:dyDescent="0.25">
      <c r="A50" s="69"/>
      <c r="B50" s="69"/>
      <c r="C50" s="70"/>
      <c r="D50" s="71"/>
      <c r="E50" s="72"/>
      <c r="F50" s="24"/>
      <c r="H50" s="69"/>
      <c r="I50" s="69"/>
      <c r="J50" s="70"/>
      <c r="K50" s="71"/>
      <c r="L50" s="72"/>
      <c r="M50" s="24"/>
    </row>
    <row r="51" ht="12.8" customHeight="1" spans="1:13" x14ac:dyDescent="0.25">
      <c r="A51" s="1" t="s">
        <v>64</v>
      </c>
      <c r="B51" s="1"/>
      <c r="C51" s="58"/>
      <c r="D51" s="74" t="s">
        <v>65</v>
      </c>
      <c r="E51" s="2"/>
      <c r="F51" s="24"/>
      <c r="H51" s="1" t="s">
        <v>64</v>
      </c>
      <c r="I51" s="1"/>
      <c r="J51" s="58"/>
      <c r="K51" s="74" t="s">
        <v>65</v>
      </c>
      <c r="L51" s="2"/>
      <c r="M51" s="24"/>
    </row>
    <row r="52" ht="12.8" customHeight="1" spans="1:13" x14ac:dyDescent="0.25">
      <c r="A52" s="1"/>
      <c r="B52" s="1"/>
      <c r="C52" s="58"/>
      <c r="D52" s="74"/>
      <c r="E52" s="2"/>
      <c r="F52" s="24"/>
      <c r="H52" s="1"/>
      <c r="I52" s="1"/>
      <c r="J52" s="58"/>
      <c r="K52" s="74"/>
      <c r="L52" s="2"/>
      <c r="M52" s="24"/>
    </row>
    <row r="53" ht="12.8" customHeight="1" spans="1:13" x14ac:dyDescent="0.25">
      <c r="A53" s="1"/>
      <c r="B53" s="1"/>
      <c r="C53" s="58"/>
      <c r="D53" s="74"/>
      <c r="E53" s="2"/>
      <c r="F53" s="24"/>
      <c r="H53" s="1"/>
      <c r="I53" s="1"/>
      <c r="J53" s="58"/>
      <c r="K53" s="74"/>
      <c r="L53" s="2"/>
      <c r="M53" s="24"/>
    </row>
    <row r="54" ht="12.8" customHeight="1" spans="1:13" x14ac:dyDescent="0.25">
      <c r="A54" s="1"/>
      <c r="B54" s="1"/>
      <c r="C54" s="58"/>
      <c r="D54" s="74"/>
      <c r="E54" s="2"/>
      <c r="F54" s="24"/>
      <c r="H54" s="1"/>
      <c r="I54" s="1"/>
      <c r="J54" s="58"/>
      <c r="K54" s="74"/>
      <c r="L54" s="2"/>
      <c r="M54" s="24"/>
    </row>
    <row r="55" ht="12.8" customHeight="1" spans="1:13" x14ac:dyDescent="0.25">
      <c r="A55" s="76"/>
      <c r="B55" s="76"/>
      <c r="C55" s="77"/>
      <c r="D55" s="78"/>
      <c r="E55" s="26"/>
      <c r="F55" s="28"/>
      <c r="H55" s="76"/>
      <c r="I55" s="76"/>
      <c r="J55" s="77"/>
      <c r="K55" s="78"/>
      <c r="L55" s="26"/>
      <c r="M55" s="28"/>
    </row>
    <row r="58" spans="1:13" x14ac:dyDescent="0.25">
      <c r="A58" s="1"/>
      <c r="B58" s="1"/>
      <c r="C58" s="2"/>
      <c r="D58" s="2"/>
      <c r="E58" s="4"/>
      <c r="F58" s="5"/>
      <c r="H58" s="1"/>
      <c r="I58" s="1"/>
      <c r="J58" s="2"/>
      <c r="K58" s="2"/>
      <c r="L58" s="4"/>
      <c r="M58" s="5"/>
    </row>
    <row r="59" spans="1:13" x14ac:dyDescent="0.25">
      <c r="A59" s="1"/>
      <c r="B59" s="1"/>
      <c r="C59" s="2"/>
      <c r="D59" s="2"/>
      <c r="E59" s="4" t="s">
        <v>0</v>
      </c>
      <c r="F59" s="3"/>
      <c r="H59" s="1"/>
      <c r="I59" s="1"/>
      <c r="J59" s="2"/>
      <c r="K59" s="2"/>
      <c r="L59" s="4" t="s">
        <v>0</v>
      </c>
      <c r="M59" s="3"/>
    </row>
    <row r="60" spans="1:13" x14ac:dyDescent="0.25">
      <c r="A60" s="6" t="s">
        <v>1</v>
      </c>
      <c r="B60" s="6"/>
      <c r="C60" s="2"/>
      <c r="D60" s="2"/>
      <c r="E60" s="2" t="s">
        <v>2</v>
      </c>
      <c r="F60" s="3"/>
      <c r="H60" s="6" t="s">
        <v>1</v>
      </c>
      <c r="I60" s="6"/>
      <c r="J60" s="2"/>
      <c r="K60" s="2"/>
      <c r="L60" s="2" t="s">
        <v>2</v>
      </c>
      <c r="M60" s="3"/>
    </row>
    <row r="61" spans="1:13" x14ac:dyDescent="0.25">
      <c r="A61" s="7" t="s">
        <v>3</v>
      </c>
      <c r="B61" s="7"/>
      <c r="C61" s="2"/>
      <c r="D61" s="2"/>
      <c r="E61" s="2"/>
      <c r="F61" s="3"/>
      <c r="H61" s="7" t="s">
        <v>3</v>
      </c>
      <c r="I61" s="7"/>
      <c r="J61" s="2"/>
      <c r="K61" s="2"/>
      <c r="L61" s="2"/>
      <c r="M61" s="3"/>
    </row>
    <row r="62" spans="1:13" x14ac:dyDescent="0.25">
      <c r="A62" s="8" t="s">
        <v>4</v>
      </c>
      <c r="B62" s="8"/>
      <c r="C62" s="2"/>
      <c r="D62" s="2"/>
      <c r="E62" s="2"/>
      <c r="F62" s="3"/>
      <c r="H62" s="8" t="s">
        <v>4</v>
      </c>
      <c r="I62" s="8"/>
      <c r="J62" s="2"/>
      <c r="K62" s="2"/>
      <c r="L62" s="2"/>
      <c r="M62" s="3"/>
    </row>
    <row r="63" spans="1:13" x14ac:dyDescent="0.25">
      <c r="A63" s="9" t="s">
        <v>1313</v>
      </c>
      <c r="B63" s="287">
        <f>'Etat paie {MOIS} {ANNEE}'!B12</f>
      </c>
      <c r="C63" s="10"/>
      <c r="D63" s="11" t="s">
        <v>6</v>
      </c>
      <c r="E63" s="11"/>
      <c r="F63" s="12" t="s">
        <v>1314</v>
      </c>
      <c r="H63" s="9" t="s">
        <v>1313</v>
      </c>
      <c r="I63" s="287">
        <f>'Etat paie {MOIS} {ANNEE}'!B13</f>
      </c>
      <c r="J63" s="10"/>
      <c r="K63" s="11" t="s">
        <v>6</v>
      </c>
      <c r="L63" s="11"/>
      <c r="M63" s="12" t="s">
        <v>1314</v>
      </c>
    </row>
    <row r="64" spans="1:13" x14ac:dyDescent="0.25">
      <c r="A64" s="13" t="s">
        <v>1315</v>
      </c>
      <c r="B64" s="288">
        <f>'Etat paie {MOIS} {ANNEE}'!A12</f>
      </c>
      <c r="C64" s="2"/>
      <c r="D64" s="14" t="s">
        <v>8</v>
      </c>
      <c r="E64" s="14"/>
      <c r="F64" s="15" t="s">
        <v>1316</v>
      </c>
      <c r="H64" s="13" t="s">
        <v>1315</v>
      </c>
      <c r="I64" s="288">
        <f>'Etat paie {MOIS} {ANNEE}'!A13</f>
      </c>
      <c r="J64" s="2"/>
      <c r="K64" s="14" t="s">
        <v>8</v>
      </c>
      <c r="L64" s="14"/>
      <c r="M64" s="15" t="s">
        <v>1316</v>
      </c>
    </row>
    <row r="65" spans="1:13" x14ac:dyDescent="0.25">
      <c r="A65" s="13" t="s">
        <v>1317</v>
      </c>
      <c r="B65" s="288">
        <f>'Etat paie {MOIS} {ANNEE}'!AL12</f>
      </c>
      <c r="C65" s="16">
        <f>'Etat paie {MOIS} {ANNEE}'!AM12</f>
      </c>
      <c r="D65" s="14" t="s">
        <v>10</v>
      </c>
      <c r="E65" s="14"/>
      <c r="F65" s="15" t="s">
        <v>1318</v>
      </c>
      <c r="H65" s="13" t="s">
        <v>1317</v>
      </c>
      <c r="I65" s="288">
        <f>'Etat paie {MOIS} {ANNEE}'!AL13</f>
      </c>
      <c r="J65" s="16">
        <f>'Etat paie {MOIS} {ANNEE}'!AM13</f>
      </c>
      <c r="K65" s="14" t="s">
        <v>10</v>
      </c>
      <c r="L65" s="14"/>
      <c r="M65" s="15" t="s">
        <v>1318</v>
      </c>
    </row>
    <row r="66" spans="1:13" x14ac:dyDescent="0.25">
      <c r="A66" s="13" t="s">
        <v>1319</v>
      </c>
      <c r="B66" s="288" t="s">
        <v>1320</v>
      </c>
      <c r="C66" s="17"/>
      <c r="D66" s="18" t="s">
        <v>12</v>
      </c>
      <c r="E66" s="19"/>
      <c r="F66" s="20" t="s">
        <v>1321</v>
      </c>
      <c r="H66" s="13" t="s">
        <v>1319</v>
      </c>
      <c r="I66" s="288" t="s">
        <v>1320</v>
      </c>
      <c r="J66" s="17"/>
      <c r="K66" s="18" t="s">
        <v>12</v>
      </c>
      <c r="L66" s="19"/>
      <c r="M66" s="20" t="s">
        <v>1321</v>
      </c>
    </row>
    <row r="67" spans="1:13" x14ac:dyDescent="0.25">
      <c r="A67" s="22" t="s">
        <v>1322</v>
      </c>
      <c r="B67" s="289">
        <f>'Etat paie {MOIS} {ANNEE}'!AP12</f>
      </c>
      <c r="C67" s="2"/>
      <c r="D67" s="23" t="s">
        <v>14</v>
      </c>
      <c r="E67" s="14"/>
      <c r="F67" s="20" t="s">
        <v>1323</v>
      </c>
      <c r="H67" s="22" t="s">
        <v>1322</v>
      </c>
      <c r="I67" s="289">
        <f>'Etat paie {MOIS} {ANNEE}'!AP13</f>
      </c>
      <c r="J67" s="2"/>
      <c r="K67" s="23" t="s">
        <v>14</v>
      </c>
      <c r="L67" s="14"/>
      <c r="M67" s="20" t="s">
        <v>1323</v>
      </c>
    </row>
    <row r="68" spans="1:13" x14ac:dyDescent="0.25">
      <c r="A68" s="13" t="s">
        <v>1324</v>
      </c>
      <c r="B68" s="288">
        <f>'Etat paie {MOIS} {ANNEE}'!AR12</f>
      </c>
      <c r="C68" s="2"/>
      <c r="D68" s="14"/>
      <c r="E68" s="14"/>
      <c r="F68" s="20"/>
      <c r="H68" s="13" t="s">
        <v>1324</v>
      </c>
      <c r="I68" s="288">
        <f>'Etat paie {MOIS} {ANNEE}'!AR13</f>
      </c>
      <c r="J68" s="2"/>
      <c r="K68" s="14"/>
      <c r="L68" s="14"/>
      <c r="M68" s="20"/>
    </row>
    <row r="69" spans="1:13" x14ac:dyDescent="0.25">
      <c r="A69" s="13" t="s">
        <v>1325</v>
      </c>
      <c r="B69" s="288">
        <f>'Etat paie {MOIS} {ANNEE}'!AO12</f>
      </c>
      <c r="C69" s="2"/>
      <c r="D69" s="14"/>
      <c r="E69" s="14"/>
      <c r="F69" s="24"/>
      <c r="H69" s="13" t="s">
        <v>1325</v>
      </c>
      <c r="I69" s="288">
        <f>'Etat paie {MOIS} {ANNEE}'!AO13</f>
      </c>
      <c r="J69" s="2"/>
      <c r="K69" s="14"/>
      <c r="L69" s="14"/>
      <c r="M69" s="24"/>
    </row>
    <row r="70" spans="1:13" x14ac:dyDescent="0.25">
      <c r="A70" s="13" t="s">
        <v>1326</v>
      </c>
      <c r="B70" s="288">
        <f>'Etat paie {MOIS} {ANNEE}'!AQ12</f>
      </c>
      <c r="C70" s="2"/>
      <c r="D70" s="14" t="s">
        <v>18</v>
      </c>
      <c r="E70" s="14"/>
      <c r="F70" s="24" t="s">
        <v>1327</v>
      </c>
      <c r="H70" s="13" t="s">
        <v>1326</v>
      </c>
      <c r="I70" s="288">
        <f>'Etat paie {MOIS} {ANNEE}'!AQ13</f>
      </c>
      <c r="J70" s="2"/>
      <c r="K70" s="14" t="s">
        <v>18</v>
      </c>
      <c r="L70" s="14"/>
      <c r="M70" s="24" t="s">
        <v>1327</v>
      </c>
    </row>
    <row r="71" spans="1:13" x14ac:dyDescent="0.25">
      <c r="A71" s="25" t="s">
        <v>1328</v>
      </c>
      <c r="B71" s="290" t="s">
        <v>1329</v>
      </c>
      <c r="C71" s="26"/>
      <c r="D71" s="27" t="s">
        <v>20</v>
      </c>
      <c r="E71" s="27"/>
      <c r="F71" s="28" t="s">
        <v>1330</v>
      </c>
      <c r="H71" s="25" t="s">
        <v>1328</v>
      </c>
      <c r="I71" s="290" t="s">
        <v>1329</v>
      </c>
      <c r="J71" s="26"/>
      <c r="K71" s="27" t="s">
        <v>20</v>
      </c>
      <c r="L71" s="27"/>
      <c r="M71" s="28" t="s">
        <v>1330</v>
      </c>
    </row>
    <row r="72" spans="1:13" x14ac:dyDescent="0.25">
      <c r="A72" s="1"/>
      <c r="B72" s="1"/>
      <c r="C72" s="2"/>
      <c r="D72" s="2"/>
      <c r="E72" s="2"/>
      <c r="F72" s="3"/>
      <c r="H72" s="1"/>
      <c r="I72" s="1"/>
      <c r="J72" s="2"/>
      <c r="K72" s="2"/>
      <c r="L72" s="2"/>
      <c r="M72" s="3"/>
    </row>
    <row r="73" spans="1:13" x14ac:dyDescent="0.25">
      <c r="A73" s="291" t="s">
        <v>22</v>
      </c>
      <c r="B73" s="291"/>
      <c r="C73" s="30" t="s">
        <v>23</v>
      </c>
      <c r="D73" s="30" t="s">
        <v>24</v>
      </c>
      <c r="E73" s="31" t="s">
        <v>25</v>
      </c>
      <c r="F73" s="32" t="s">
        <v>26</v>
      </c>
      <c r="H73" s="291" t="s">
        <v>22</v>
      </c>
      <c r="I73" s="291"/>
      <c r="J73" s="30" t="s">
        <v>23</v>
      </c>
      <c r="K73" s="30" t="s">
        <v>24</v>
      </c>
      <c r="L73" s="31" t="s">
        <v>25</v>
      </c>
      <c r="M73" s="32" t="s">
        <v>26</v>
      </c>
    </row>
    <row r="74" spans="1:13" x14ac:dyDescent="0.25">
      <c r="A74" s="34" t="s">
        <v>27</v>
      </c>
      <c r="B74" s="34"/>
      <c r="C74" s="35"/>
      <c r="D74" s="36">
        <f>'Etat paie OCTOBRE 2024'!E16</f>
        <v>142259.193446028</v>
      </c>
      <c r="E74" s="37"/>
      <c r="F74" s="24"/>
      <c r="H74" s="34" t="s">
        <v>27</v>
      </c>
      <c r="I74" s="34"/>
      <c r="J74" s="35"/>
      <c r="K74" s="36">
        <f>'Etat paie OCTOBRE 2024'!E16</f>
        <v>142259.193446028</v>
      </c>
      <c r="L74" s="37"/>
      <c r="M74" s="24"/>
    </row>
    <row r="75" spans="1:13" x14ac:dyDescent="0.25">
      <c r="A75" s="39" t="s">
        <v>28</v>
      </c>
      <c r="B75" s="39"/>
      <c r="C75" s="40"/>
      <c r="D75" s="41"/>
      <c r="E75" s="42"/>
      <c r="F75" s="24"/>
      <c r="H75" s="39" t="s">
        <v>28</v>
      </c>
      <c r="I75" s="39"/>
      <c r="J75" s="40"/>
      <c r="K75" s="41"/>
      <c r="L75" s="42"/>
      <c r="M75" s="24"/>
    </row>
    <row r="76" spans="1:13" x14ac:dyDescent="0.25">
      <c r="A76" s="44" t="s">
        <v>29</v>
      </c>
      <c r="B76" s="44"/>
      <c r="C76" s="42"/>
      <c r="D76" s="41">
        <f>'Etat paie OCTOBRE 2024'!I16</f>
      </c>
      <c r="E76" s="42"/>
      <c r="F76" s="24"/>
      <c r="H76" s="44" t="s">
        <v>29</v>
      </c>
      <c r="I76" s="44"/>
      <c r="J76" s="42"/>
      <c r="K76" s="41">
        <f>'Etat paie OCTOBRE 2024'!I16</f>
      </c>
      <c r="L76" s="42"/>
      <c r="M76" s="24"/>
    </row>
    <row r="77" spans="1:13" x14ac:dyDescent="0.25">
      <c r="A77" s="44" t="s">
        <v>30</v>
      </c>
      <c r="B77" s="44"/>
      <c r="C77" s="42"/>
      <c r="D77" s="41">
        <f>'Etat paie OCTOBRE 2024'!J16</f>
      </c>
      <c r="E77" s="42"/>
      <c r="F77" s="24"/>
      <c r="H77" s="44" t="s">
        <v>30</v>
      </c>
      <c r="I77" s="44"/>
      <c r="J77" s="42"/>
      <c r="K77" s="41">
        <f>'Etat paie OCTOBRE 2024'!J16</f>
      </c>
      <c r="L77" s="42"/>
      <c r="M77" s="24"/>
    </row>
    <row r="78" spans="1:13" x14ac:dyDescent="0.25">
      <c r="A78" s="44" t="s">
        <v>31</v>
      </c>
      <c r="B78" s="44"/>
      <c r="C78" s="42"/>
      <c r="D78" s="41">
        <f>'Etat paie OCTOBRE 2024'!H16</f>
      </c>
      <c r="E78" s="42"/>
      <c r="F78" s="24"/>
      <c r="H78" s="44" t="s">
        <v>31</v>
      </c>
      <c r="I78" s="44"/>
      <c r="J78" s="42"/>
      <c r="K78" s="41">
        <f>'Etat paie OCTOBRE 2024'!H16</f>
      </c>
      <c r="L78" s="42"/>
      <c r="M78" s="24"/>
    </row>
    <row r="79" spans="1:13" x14ac:dyDescent="0.25">
      <c r="A79" s="46" t="s">
        <v>32</v>
      </c>
      <c r="B79" s="46"/>
      <c r="C79" s="42"/>
      <c r="D79" s="41"/>
      <c r="E79" s="42"/>
      <c r="F79" s="24"/>
      <c r="H79" s="46" t="s">
        <v>32</v>
      </c>
      <c r="I79" s="46"/>
      <c r="J79" s="42"/>
      <c r="K79" s="41"/>
      <c r="L79" s="42"/>
      <c r="M79" s="24"/>
    </row>
    <row r="80" spans="1:13" x14ac:dyDescent="0.25">
      <c r="A80" s="44" t="s">
        <v>33</v>
      </c>
      <c r="B80" s="44"/>
      <c r="C80" s="42">
        <v>12</v>
      </c>
      <c r="D80" s="41">
        <f>'Etat paie OCTOBRE 2024'!K16</f>
        <v>28800</v>
      </c>
      <c r="E80" s="42"/>
      <c r="F80" s="24"/>
      <c r="H80" s="44" t="s">
        <v>33</v>
      </c>
      <c r="I80" s="44"/>
      <c r="J80" s="42">
        <v>12</v>
      </c>
      <c r="K80" s="41">
        <f>'Etat paie OCTOBRE 2024'!K16</f>
        <v>28800</v>
      </c>
      <c r="L80" s="42"/>
      <c r="M80" s="24"/>
    </row>
    <row r="81" spans="1:13" x14ac:dyDescent="0.25">
      <c r="A81" s="44" t="s">
        <v>34</v>
      </c>
      <c r="B81" s="44"/>
      <c r="C81" s="42"/>
      <c r="D81" s="41">
        <f>'Etat paie OCTOBRE 2024'!L16</f>
        <v>42000</v>
      </c>
      <c r="E81" s="42"/>
      <c r="F81" s="24"/>
      <c r="H81" s="44" t="s">
        <v>34</v>
      </c>
      <c r="I81" s="44"/>
      <c r="J81" s="42"/>
      <c r="K81" s="41">
        <f>'Etat paie OCTOBRE 2024'!L16</f>
        <v>42000</v>
      </c>
      <c r="L81" s="42"/>
      <c r="M81" s="24"/>
    </row>
    <row r="82" spans="1:13" x14ac:dyDescent="0.25">
      <c r="A82" s="39" t="s">
        <v>35</v>
      </c>
      <c r="B82" s="39"/>
      <c r="C82" s="42"/>
      <c r="D82" s="41"/>
      <c r="E82" s="42"/>
      <c r="F82" s="24"/>
      <c r="H82" s="39" t="s">
        <v>35</v>
      </c>
      <c r="I82" s="39"/>
      <c r="J82" s="42"/>
      <c r="K82" s="41"/>
      <c r="L82" s="42"/>
      <c r="M82" s="24"/>
    </row>
    <row r="83" spans="1:13" x14ac:dyDescent="0.25">
      <c r="A83" s="44" t="s">
        <v>36</v>
      </c>
      <c r="B83" s="44"/>
      <c r="C83" s="42"/>
      <c r="D83" s="48">
        <f>'Etat paie OCTOBRE 2024'!R16</f>
      </c>
      <c r="E83" s="42"/>
      <c r="F83" s="24"/>
      <c r="H83" s="44" t="s">
        <v>36</v>
      </c>
      <c r="I83" s="44"/>
      <c r="J83" s="42"/>
      <c r="K83" s="48">
        <f>'Etat paie OCTOBRE 2024'!R16</f>
      </c>
      <c r="L83" s="42"/>
      <c r="M83" s="24"/>
    </row>
    <row r="84" spans="1:13" x14ac:dyDescent="0.25">
      <c r="A84" s="44" t="s">
        <v>37</v>
      </c>
      <c r="B84" s="44"/>
      <c r="C84" s="42"/>
      <c r="D84" s="41">
        <f>'Etat paie OCTOBRE 2024'!F16</f>
      </c>
      <c r="E84" s="42"/>
      <c r="F84" s="24"/>
      <c r="H84" s="44" t="s">
        <v>37</v>
      </c>
      <c r="I84" s="44"/>
      <c r="J84" s="42"/>
      <c r="K84" s="41">
        <f>'Etat paie OCTOBRE 2024'!F16</f>
      </c>
      <c r="L84" s="42"/>
      <c r="M84" s="24"/>
    </row>
    <row r="85" spans="1:13" x14ac:dyDescent="0.25">
      <c r="A85" s="292" t="s">
        <v>38</v>
      </c>
      <c r="B85" s="292"/>
      <c r="C85" s="42"/>
      <c r="D85" s="41">
        <f>'Etat paie OCTOBRE 2024'!G16</f>
      </c>
      <c r="E85" s="42"/>
      <c r="F85" s="24"/>
      <c r="H85" s="292" t="s">
        <v>38</v>
      </c>
      <c r="I85" s="292"/>
      <c r="J85" s="42"/>
      <c r="K85" s="41">
        <f>'Etat paie OCTOBRE 2024'!G16</f>
      </c>
      <c r="L85" s="42"/>
      <c r="M85" s="24"/>
    </row>
    <row r="86" spans="1:13" x14ac:dyDescent="0.25">
      <c r="A86" s="44" t="s">
        <v>1331</v>
      </c>
      <c r="B86" s="44"/>
      <c r="C86" s="42"/>
      <c r="D86" s="41">
        <f>'Etat paie OCTOBRE 2024'!O16</f>
      </c>
      <c r="E86" s="42"/>
      <c r="F86" s="24"/>
      <c r="H86" s="44" t="s">
        <v>1331</v>
      </c>
      <c r="I86" s="44"/>
      <c r="J86" s="42"/>
      <c r="K86" s="41">
        <f>'Etat paie OCTOBRE 2024'!O16</f>
      </c>
      <c r="L86" s="42"/>
      <c r="M86" s="24"/>
    </row>
    <row r="87" spans="1:13" x14ac:dyDescent="0.25">
      <c r="A87" s="44" t="s">
        <v>1332</v>
      </c>
      <c r="B87" s="44"/>
      <c r="C87" s="42"/>
      <c r="D87" s="41">
        <f>'Etat paie OCTOBRE 2024'!P16</f>
        <v>20000</v>
      </c>
      <c r="E87" s="42"/>
      <c r="F87" s="24"/>
      <c r="H87" s="44" t="s">
        <v>1332</v>
      </c>
      <c r="I87" s="44"/>
      <c r="J87" s="42"/>
      <c r="K87" s="41">
        <f>'Etat paie OCTOBRE 2024'!P16</f>
        <v>20000</v>
      </c>
      <c r="L87" s="42"/>
      <c r="M87" s="24"/>
    </row>
    <row r="88" spans="1:13" x14ac:dyDescent="0.25">
      <c r="A88" s="44" t="s">
        <v>1333</v>
      </c>
      <c r="B88" s="44"/>
      <c r="C88" s="42"/>
      <c r="D88" s="41">
        <f>'Etat paie OCTOBRE 2024'!Q16</f>
        <v>50000</v>
      </c>
      <c r="E88" s="42"/>
      <c r="F88" s="24" t="s">
        <v>43</v>
      </c>
      <c r="H88" s="44" t="s">
        <v>1333</v>
      </c>
      <c r="I88" s="44"/>
      <c r="J88" s="42"/>
      <c r="K88" s="41">
        <f>'Etat paie OCTOBRE 2024'!Q16</f>
        <v>50000</v>
      </c>
      <c r="L88" s="42"/>
      <c r="M88" s="24" t="s">
        <v>43</v>
      </c>
    </row>
    <row r="89" spans="1:13" x14ac:dyDescent="0.25">
      <c r="A89" s="39" t="s">
        <v>44</v>
      </c>
      <c r="B89" s="39"/>
      <c r="C89" s="42"/>
      <c r="D89" s="41">
        <f>'Etat paie OCTOBRE 2024'!N16</f>
        <v>195251.321196466</v>
      </c>
      <c r="E89" s="42"/>
      <c r="F89" s="24" t="s">
        <v>45</v>
      </c>
      <c r="H89" s="39" t="s">
        <v>44</v>
      </c>
      <c r="I89" s="39"/>
      <c r="J89" s="42"/>
      <c r="K89" s="41">
        <f>'Etat paie OCTOBRE 2024'!N16</f>
        <v>195251.321196466</v>
      </c>
      <c r="L89" s="42"/>
      <c r="M89" s="24" t="s">
        <v>45</v>
      </c>
    </row>
    <row r="90" spans="1:13" x14ac:dyDescent="0.25">
      <c r="A90" s="39" t="s">
        <v>46</v>
      </c>
      <c r="B90" s="39"/>
      <c r="C90" s="42"/>
      <c r="D90" s="41">
        <f>'Etat paie OCTOBRE 2024'!M16</f>
      </c>
      <c r="E90" s="42"/>
      <c r="F90" s="24"/>
      <c r="H90" s="39" t="s">
        <v>46</v>
      </c>
      <c r="I90" s="39"/>
      <c r="J90" s="42"/>
      <c r="K90" s="41">
        <f>'Etat paie OCTOBRE 2024'!M16</f>
      </c>
      <c r="L90" s="42"/>
      <c r="M90" s="24"/>
    </row>
    <row r="91" spans="1:13" x14ac:dyDescent="0.25">
      <c r="A91" s="46" t="s">
        <v>47</v>
      </c>
      <c r="B91" s="46"/>
      <c r="C91" s="42"/>
      <c r="D91" s="41"/>
      <c r="E91" s="41">
        <f>'Etat paie OCTOBRE 2024'!U16</f>
        <v>4783.10514642494</v>
      </c>
      <c r="F91" s="24"/>
      <c r="H91" s="46" t="s">
        <v>47</v>
      </c>
      <c r="I91" s="46"/>
      <c r="J91" s="42"/>
      <c r="K91" s="41"/>
      <c r="L91" s="41">
        <f>'Etat paie OCTOBRE 2024'!U16</f>
        <v>4783.10514642494</v>
      </c>
      <c r="M91" s="24"/>
    </row>
    <row r="92" spans="1:13" x14ac:dyDescent="0.25">
      <c r="A92" s="46" t="s">
        <v>48</v>
      </c>
      <c r="B92" s="46"/>
      <c r="C92" s="42"/>
      <c r="D92" s="41"/>
      <c r="E92" s="41">
        <f>'Etat paie OCTOBRE 2024'!V16</f>
        <v>4783.10514642494</v>
      </c>
      <c r="F92" s="24"/>
      <c r="H92" s="46" t="s">
        <v>48</v>
      </c>
      <c r="I92" s="46"/>
      <c r="J92" s="42"/>
      <c r="K92" s="41"/>
      <c r="L92" s="41">
        <f>'Etat paie OCTOBRE 2024'!V16</f>
        <v>4783.10514642494</v>
      </c>
      <c r="M92" s="24"/>
    </row>
    <row r="93" spans="1:13" x14ac:dyDescent="0.25">
      <c r="A93" s="46" t="s">
        <v>49</v>
      </c>
      <c r="B93" s="46"/>
      <c r="C93" s="41">
        <f>+D43-E34-E35</f>
        <v>468744.304349644</v>
      </c>
      <c r="D93" s="41"/>
      <c r="E93" s="42"/>
      <c r="F93" s="24"/>
      <c r="H93" s="46" t="s">
        <v>49</v>
      </c>
      <c r="I93" s="46"/>
      <c r="J93" s="41">
        <f>+D43-E34-E35</f>
        <v>468744.304349644</v>
      </c>
      <c r="K93" s="41"/>
      <c r="L93" s="42"/>
      <c r="M93" s="24"/>
    </row>
    <row r="94" spans="1:13" x14ac:dyDescent="0.25">
      <c r="A94" s="46" t="s">
        <v>50</v>
      </c>
      <c r="B94" s="46"/>
      <c r="C94" s="41">
        <f>D38+E39</f>
        <v>9374.43043496436</v>
      </c>
      <c r="D94" s="41"/>
      <c r="E94" s="42"/>
      <c r="F94" s="24"/>
      <c r="H94" s="46" t="s">
        <v>50</v>
      </c>
      <c r="I94" s="46"/>
      <c r="J94" s="41">
        <f>D38+E39</f>
        <v>9374.43043496436</v>
      </c>
      <c r="K94" s="41"/>
      <c r="L94" s="42"/>
      <c r="M94" s="24"/>
    </row>
    <row r="95" spans="1:13" x14ac:dyDescent="0.25">
      <c r="A95" s="46" t="s">
        <v>51</v>
      </c>
      <c r="B95" s="46"/>
      <c r="C95" s="41">
        <v>2</v>
      </c>
      <c r="D95" s="41">
        <f>'Etat paie OCTOBRE 2024'!X16</f>
        <v>4000</v>
      </c>
      <c r="E95" s="42"/>
      <c r="F95" s="24"/>
      <c r="H95" s="46" t="s">
        <v>51</v>
      </c>
      <c r="I95" s="46"/>
      <c r="J95" s="41">
        <v>2</v>
      </c>
      <c r="K95" s="41">
        <f>'Etat paie OCTOBRE 2024'!X16</f>
        <v>4000</v>
      </c>
      <c r="L95" s="42"/>
      <c r="M95" s="24"/>
    </row>
    <row r="96" spans="1:13" x14ac:dyDescent="0.25">
      <c r="A96" s="46" t="s">
        <v>52</v>
      </c>
      <c r="B96" s="46"/>
      <c r="C96" s="42"/>
      <c r="D96" s="41"/>
      <c r="E96" s="41">
        <f>'Etat paie OCTOBRE 2024'!Z16</f>
        <v>5374.43043496436</v>
      </c>
      <c r="F96" s="24"/>
      <c r="H96" s="46" t="s">
        <v>52</v>
      </c>
      <c r="I96" s="46"/>
      <c r="J96" s="42"/>
      <c r="K96" s="41"/>
      <c r="L96" s="41">
        <f>'Etat paie OCTOBRE 2024'!Z16</f>
        <v>5374.43043496436</v>
      </c>
      <c r="M96" s="24"/>
    </row>
    <row r="97" spans="1:13" x14ac:dyDescent="0.25">
      <c r="A97" s="46" t="s">
        <v>53</v>
      </c>
      <c r="B97" s="46"/>
      <c r="C97" s="42"/>
      <c r="D97" s="41"/>
      <c r="E97" s="41">
        <f>'Etat paie OCTOBRE 2024'!Y16</f>
        <v>100000</v>
      </c>
      <c r="F97" s="24"/>
      <c r="H97" s="46" t="s">
        <v>53</v>
      </c>
      <c r="I97" s="46"/>
      <c r="J97" s="42"/>
      <c r="K97" s="41"/>
      <c r="L97" s="41">
        <f>'Etat paie OCTOBRE 2024'!Y16</f>
        <v>100000</v>
      </c>
      <c r="M97" s="24"/>
    </row>
    <row r="98" spans="1:13" x14ac:dyDescent="0.25">
      <c r="A98" s="46" t="s">
        <v>54</v>
      </c>
      <c r="B98" s="46"/>
      <c r="C98" s="42"/>
      <c r="D98" s="41"/>
      <c r="E98" s="41">
        <f>'Etat paie OCTOBRE 2024'!AA16</f>
      </c>
      <c r="F98" s="24"/>
      <c r="H98" s="46" t="s">
        <v>54</v>
      </c>
      <c r="I98" s="46"/>
      <c r="J98" s="42"/>
      <c r="K98" s="41"/>
      <c r="L98" s="41">
        <f>'Etat paie OCTOBRE 2024'!AA16</f>
      </c>
      <c r="M98" s="24"/>
    </row>
    <row r="99" spans="1:13" x14ac:dyDescent="0.25">
      <c r="A99" s="49" t="s">
        <v>55</v>
      </c>
      <c r="B99" s="49"/>
      <c r="C99" s="50"/>
      <c r="D99" s="51"/>
      <c r="E99" s="51">
        <f>'Etat paie OCTOBRE 2024'!AB16</f>
        <v>100000</v>
      </c>
      <c r="F99" s="24"/>
      <c r="H99" s="49" t="s">
        <v>55</v>
      </c>
      <c r="I99" s="49"/>
      <c r="J99" s="50"/>
      <c r="K99" s="51"/>
      <c r="L99" s="51">
        <f>'Etat paie OCTOBRE 2024'!AB16</f>
        <v>100000</v>
      </c>
      <c r="M99" s="24"/>
    </row>
    <row r="100" spans="1:13" x14ac:dyDescent="0.25">
      <c r="A100" s="53" t="s">
        <v>56</v>
      </c>
      <c r="B100" s="53"/>
      <c r="C100" s="54" t="s">
        <v>57</v>
      </c>
      <c r="D100" s="36">
        <f>SUM(D17:D37)</f>
        <v>478310.514642494</v>
      </c>
      <c r="E100" s="55">
        <f>SUM(E34:E42)</f>
        <v>214940.640727814</v>
      </c>
      <c r="F100" s="24"/>
      <c r="H100" s="53" t="s">
        <v>56</v>
      </c>
      <c r="I100" s="53"/>
      <c r="J100" s="54" t="s">
        <v>57</v>
      </c>
      <c r="K100" s="36">
        <f>SUM(D17:D37)</f>
        <v>478310.514642494</v>
      </c>
      <c r="L100" s="55">
        <f>SUM(E34:E42)</f>
        <v>214940.640727814</v>
      </c>
      <c r="M100" s="24"/>
    </row>
    <row r="101" spans="1:13" x14ac:dyDescent="0.25">
      <c r="A101" s="57" t="s">
        <v>58</v>
      </c>
      <c r="B101" s="57"/>
      <c r="C101" s="14"/>
      <c r="D101" s="42"/>
      <c r="E101" s="58"/>
      <c r="F101" s="24"/>
      <c r="H101" s="57" t="s">
        <v>58</v>
      </c>
      <c r="I101" s="57"/>
      <c r="J101" s="14"/>
      <c r="K101" s="42"/>
      <c r="L101" s="58"/>
      <c r="M101" s="24"/>
    </row>
    <row r="102" spans="1:13" x14ac:dyDescent="0.25">
      <c r="A102" s="44" t="s">
        <v>59</v>
      </c>
      <c r="B102" s="44"/>
      <c r="C102" s="14"/>
      <c r="D102" s="42"/>
      <c r="E102" s="58"/>
      <c r="F102" s="24"/>
      <c r="H102" s="44" t="s">
        <v>59</v>
      </c>
      <c r="I102" s="44"/>
      <c r="J102" s="14"/>
      <c r="K102" s="42"/>
      <c r="L102" s="58"/>
      <c r="M102" s="24"/>
    </row>
    <row r="103" spans="1:13" x14ac:dyDescent="0.25">
      <c r="A103" s="57" t="s">
        <v>60</v>
      </c>
      <c r="B103" s="57"/>
      <c r="C103" s="14"/>
      <c r="D103" s="42"/>
      <c r="E103" s="58"/>
      <c r="F103" s="24"/>
      <c r="H103" s="57" t="s">
        <v>60</v>
      </c>
      <c r="I103" s="57"/>
      <c r="J103" s="14"/>
      <c r="K103" s="42"/>
      <c r="L103" s="58"/>
      <c r="M103" s="24"/>
    </row>
    <row r="104" spans="1:13" x14ac:dyDescent="0.25">
      <c r="A104" s="57"/>
      <c r="B104" s="57"/>
      <c r="C104" s="60" t="s">
        <v>61</v>
      </c>
      <c r="D104" s="61">
        <f>IF((D43-E43)&gt;=0,ROUND(FLOOR((D43-E43),0.01),-2),ROUND(FLOOR((D43-E43),-0.01),-2))</f>
        <v>263400</v>
      </c>
      <c r="E104" s="58"/>
      <c r="F104" s="24"/>
      <c r="H104" s="57"/>
      <c r="I104" s="57"/>
      <c r="J104" s="60" t="s">
        <v>61</v>
      </c>
      <c r="K104" s="61">
        <f>IF((D43-E43)&gt;=0,ROUND(FLOOR((D43-E43),0.01),-2),ROUND(FLOOR((D43-E43),-0.01),-2))</f>
        <v>263400</v>
      </c>
      <c r="L104" s="58"/>
      <c r="M104" s="24"/>
    </row>
    <row r="105" spans="1:13" x14ac:dyDescent="0.25">
      <c r="A105" s="62" t="s">
        <v>62</v>
      </c>
      <c r="B105" s="62"/>
      <c r="C105" s="63">
        <v>22</v>
      </c>
      <c r="D105" s="61"/>
      <c r="E105" s="58"/>
      <c r="F105" s="24"/>
      <c r="H105" s="62" t="s">
        <v>62</v>
      </c>
      <c r="I105" s="62"/>
      <c r="J105" s="63">
        <v>22</v>
      </c>
      <c r="K105" s="61"/>
      <c r="L105" s="58"/>
      <c r="M105" s="24"/>
    </row>
    <row r="106" spans="1:13" x14ac:dyDescent="0.25">
      <c r="A106" s="64" t="s">
        <v>63</v>
      </c>
      <c r="B106" s="64"/>
      <c r="C106" s="65">
        <v>-0.5</v>
      </c>
      <c r="D106" s="66"/>
      <c r="E106" s="58"/>
      <c r="F106" s="67"/>
      <c r="H106" s="64" t="s">
        <v>63</v>
      </c>
      <c r="I106" s="64"/>
      <c r="J106" s="65">
        <v>-0.5</v>
      </c>
      <c r="K106" s="66"/>
      <c r="L106" s="58"/>
      <c r="M106" s="67"/>
    </row>
    <row r="107" spans="1:13" x14ac:dyDescent="0.25">
      <c r="A107" s="69"/>
      <c r="B107" s="69"/>
      <c r="C107" s="70"/>
      <c r="D107" s="71"/>
      <c r="E107" s="72"/>
      <c r="F107" s="24"/>
      <c r="H107" s="69"/>
      <c r="I107" s="69"/>
      <c r="J107" s="70"/>
      <c r="K107" s="71"/>
      <c r="L107" s="72"/>
      <c r="M107" s="24"/>
    </row>
    <row r="108" spans="1:13" x14ac:dyDescent="0.25">
      <c r="A108" s="1" t="s">
        <v>64</v>
      </c>
      <c r="B108" s="1"/>
      <c r="C108" s="58"/>
      <c r="D108" s="74" t="s">
        <v>65</v>
      </c>
      <c r="E108" s="2"/>
      <c r="F108" s="24"/>
      <c r="H108" s="1" t="s">
        <v>64</v>
      </c>
      <c r="I108" s="1"/>
      <c r="J108" s="58"/>
      <c r="K108" s="74" t="s">
        <v>65</v>
      </c>
      <c r="L108" s="2"/>
      <c r="M108" s="24"/>
    </row>
    <row r="109" spans="1:13" x14ac:dyDescent="0.25">
      <c r="A109" s="1"/>
      <c r="B109" s="1"/>
      <c r="C109" s="58"/>
      <c r="D109" s="74"/>
      <c r="E109" s="2"/>
      <c r="F109" s="24"/>
      <c r="H109" s="1"/>
      <c r="I109" s="1"/>
      <c r="J109" s="58"/>
      <c r="K109" s="74"/>
      <c r="L109" s="2"/>
      <c r="M109" s="24"/>
    </row>
    <row r="110" spans="1:13" x14ac:dyDescent="0.25">
      <c r="A110" s="1"/>
      <c r="B110" s="1"/>
      <c r="C110" s="58"/>
      <c r="D110" s="74"/>
      <c r="E110" s="2"/>
      <c r="F110" s="24"/>
      <c r="H110" s="1"/>
      <c r="I110" s="1"/>
      <c r="J110" s="58"/>
      <c r="K110" s="74"/>
      <c r="L110" s="2"/>
      <c r="M110" s="24"/>
    </row>
    <row r="111" spans="1:13" x14ac:dyDescent="0.25">
      <c r="A111" s="1"/>
      <c r="B111" s="1"/>
      <c r="C111" s="58"/>
      <c r="D111" s="74"/>
      <c r="E111" s="2"/>
      <c r="F111" s="24"/>
      <c r="H111" s="1"/>
      <c r="I111" s="1"/>
      <c r="J111" s="58"/>
      <c r="K111" s="74"/>
      <c r="L111" s="2"/>
      <c r="M111" s="24"/>
    </row>
    <row r="112" spans="1:13" x14ac:dyDescent="0.25">
      <c r="A112" s="76"/>
      <c r="B112" s="76"/>
      <c r="C112" s="77"/>
      <c r="D112" s="78"/>
      <c r="E112" s="26"/>
      <c r="F112" s="28"/>
      <c r="H112" s="76"/>
      <c r="I112" s="76"/>
      <c r="J112" s="77"/>
      <c r="K112" s="78"/>
      <c r="L112" s="26"/>
      <c r="M112" s="28"/>
    </row>
    <row r="115" spans="1:13" x14ac:dyDescent="0.25">
      <c r="A115" s="1"/>
      <c r="B115" s="1"/>
      <c r="C115" s="2"/>
      <c r="D115" s="2"/>
      <c r="E115" s="4"/>
      <c r="F115" s="5"/>
      <c r="H115" s="1"/>
      <c r="I115" s="1"/>
      <c r="J115" s="2"/>
      <c r="K115" s="2"/>
      <c r="L115" s="4"/>
      <c r="M115" s="5"/>
    </row>
    <row r="116" spans="1:13" x14ac:dyDescent="0.25">
      <c r="A116" s="1"/>
      <c r="B116" s="1"/>
      <c r="C116" s="2"/>
      <c r="D116" s="2"/>
      <c r="E116" s="4" t="s">
        <v>0</v>
      </c>
      <c r="F116" s="3"/>
      <c r="H116" s="1"/>
      <c r="I116" s="1"/>
      <c r="J116" s="2"/>
      <c r="K116" s="2"/>
      <c r="L116" s="4" t="s">
        <v>0</v>
      </c>
      <c r="M116" s="3"/>
    </row>
    <row r="117" spans="1:13" x14ac:dyDescent="0.25">
      <c r="A117" s="6" t="s">
        <v>1</v>
      </c>
      <c r="B117" s="6"/>
      <c r="C117" s="2"/>
      <c r="D117" s="2"/>
      <c r="E117" s="2" t="s">
        <v>2</v>
      </c>
      <c r="F117" s="3"/>
      <c r="H117" s="6" t="s">
        <v>1</v>
      </c>
      <c r="I117" s="6"/>
      <c r="J117" s="2"/>
      <c r="K117" s="2"/>
      <c r="L117" s="2" t="s">
        <v>2</v>
      </c>
      <c r="M117" s="3"/>
    </row>
    <row r="118" spans="1:13" x14ac:dyDescent="0.25">
      <c r="A118" s="7" t="s">
        <v>3</v>
      </c>
      <c r="B118" s="7"/>
      <c r="C118" s="2"/>
      <c r="D118" s="2"/>
      <c r="E118" s="2"/>
      <c r="F118" s="3"/>
      <c r="H118" s="7" t="s">
        <v>3</v>
      </c>
      <c r="I118" s="7"/>
      <c r="J118" s="2"/>
      <c r="K118" s="2"/>
      <c r="L118" s="2"/>
      <c r="M118" s="3"/>
    </row>
    <row r="119" spans="1:13" x14ac:dyDescent="0.25">
      <c r="A119" s="8" t="s">
        <v>4</v>
      </c>
      <c r="B119" s="8"/>
      <c r="C119" s="2"/>
      <c r="D119" s="2"/>
      <c r="E119" s="2"/>
      <c r="F119" s="3"/>
      <c r="H119" s="8" t="s">
        <v>4</v>
      </c>
      <c r="I119" s="8"/>
      <c r="J119" s="2"/>
      <c r="K119" s="2"/>
      <c r="L119" s="2"/>
      <c r="M119" s="3"/>
    </row>
    <row r="120" spans="1:13" x14ac:dyDescent="0.25">
      <c r="A120" s="9" t="s">
        <v>1313</v>
      </c>
      <c r="B120" s="287">
        <f>'Etat paie {MOIS} {ANNEE}'!B14</f>
      </c>
      <c r="C120" s="10"/>
      <c r="D120" s="11" t="s">
        <v>6</v>
      </c>
      <c r="E120" s="11"/>
      <c r="F120" s="12" t="s">
        <v>1314</v>
      </c>
      <c r="H120" s="9" t="s">
        <v>1313</v>
      </c>
      <c r="I120" s="287">
        <f>'Etat paie {MOIS} {ANNEE}'!B15</f>
      </c>
      <c r="J120" s="10"/>
      <c r="K120" s="11" t="s">
        <v>6</v>
      </c>
      <c r="L120" s="11"/>
      <c r="M120" s="12" t="s">
        <v>1314</v>
      </c>
    </row>
    <row r="121" spans="1:13" x14ac:dyDescent="0.25">
      <c r="A121" s="13" t="s">
        <v>1315</v>
      </c>
      <c r="B121" s="288">
        <f>'Etat paie {MOIS} {ANNEE}'!A14</f>
      </c>
      <c r="C121" s="2"/>
      <c r="D121" s="14" t="s">
        <v>8</v>
      </c>
      <c r="E121" s="14"/>
      <c r="F121" s="15" t="s">
        <v>1316</v>
      </c>
      <c r="H121" s="13" t="s">
        <v>1315</v>
      </c>
      <c r="I121" s="288">
        <f>'Etat paie {MOIS} {ANNEE}'!A15</f>
      </c>
      <c r="J121" s="2"/>
      <c r="K121" s="14" t="s">
        <v>8</v>
      </c>
      <c r="L121" s="14"/>
      <c r="M121" s="15" t="s">
        <v>1316</v>
      </c>
    </row>
    <row r="122" spans="1:13" x14ac:dyDescent="0.25">
      <c r="A122" s="13" t="s">
        <v>1317</v>
      </c>
      <c r="B122" s="288">
        <f>'Etat paie {MOIS} {ANNEE}'!AL14</f>
      </c>
      <c r="C122" s="16">
        <f>'Etat paie {MOIS} {ANNEE}'!AM14</f>
      </c>
      <c r="D122" s="14" t="s">
        <v>10</v>
      </c>
      <c r="E122" s="14"/>
      <c r="F122" s="15" t="s">
        <v>1318</v>
      </c>
      <c r="H122" s="13" t="s">
        <v>1317</v>
      </c>
      <c r="I122" s="288">
        <f>'Etat paie {MOIS} {ANNEE}'!AL15</f>
      </c>
      <c r="J122" s="16">
        <f>'Etat paie {MOIS} {ANNEE}'!AM15</f>
      </c>
      <c r="K122" s="14" t="s">
        <v>10</v>
      </c>
      <c r="L122" s="14"/>
      <c r="M122" s="15" t="s">
        <v>1318</v>
      </c>
    </row>
    <row r="123" spans="1:13" x14ac:dyDescent="0.25">
      <c r="A123" s="13" t="s">
        <v>1319</v>
      </c>
      <c r="B123" s="288" t="s">
        <v>1320</v>
      </c>
      <c r="C123" s="17"/>
      <c r="D123" s="18" t="s">
        <v>12</v>
      </c>
      <c r="E123" s="19"/>
      <c r="F123" s="20" t="s">
        <v>1321</v>
      </c>
      <c r="H123" s="13" t="s">
        <v>1319</v>
      </c>
      <c r="I123" s="288" t="s">
        <v>1320</v>
      </c>
      <c r="J123" s="17"/>
      <c r="K123" s="18" t="s">
        <v>12</v>
      </c>
      <c r="L123" s="19"/>
      <c r="M123" s="20" t="s">
        <v>1321</v>
      </c>
    </row>
    <row r="124" spans="1:13" x14ac:dyDescent="0.25">
      <c r="A124" s="22" t="s">
        <v>1322</v>
      </c>
      <c r="B124" s="289">
        <f>'Etat paie {MOIS} {ANNEE}'!AP14</f>
      </c>
      <c r="C124" s="2"/>
      <c r="D124" s="23" t="s">
        <v>14</v>
      </c>
      <c r="E124" s="14"/>
      <c r="F124" s="20" t="s">
        <v>1323</v>
      </c>
      <c r="H124" s="22" t="s">
        <v>1322</v>
      </c>
      <c r="I124" s="289">
        <f>'Etat paie {MOIS} {ANNEE}'!AP15</f>
      </c>
      <c r="J124" s="2"/>
      <c r="K124" s="23" t="s">
        <v>14</v>
      </c>
      <c r="L124" s="14"/>
      <c r="M124" s="20" t="s">
        <v>1323</v>
      </c>
    </row>
    <row r="125" spans="1:13" x14ac:dyDescent="0.25">
      <c r="A125" s="13" t="s">
        <v>1324</v>
      </c>
      <c r="B125" s="288">
        <f>'Etat paie {MOIS} {ANNEE}'!AR14</f>
      </c>
      <c r="C125" s="2"/>
      <c r="D125" s="14"/>
      <c r="E125" s="14"/>
      <c r="F125" s="20"/>
      <c r="H125" s="13" t="s">
        <v>1324</v>
      </c>
      <c r="I125" s="288">
        <f>'Etat paie {MOIS} {ANNEE}'!AR15</f>
      </c>
      <c r="J125" s="2"/>
      <c r="K125" s="14"/>
      <c r="L125" s="14"/>
      <c r="M125" s="20"/>
    </row>
    <row r="126" spans="1:13" x14ac:dyDescent="0.25">
      <c r="A126" s="13" t="s">
        <v>1325</v>
      </c>
      <c r="B126" s="288">
        <f>'Etat paie {MOIS} {ANNEE}'!AO14</f>
      </c>
      <c r="C126" s="2"/>
      <c r="D126" s="14"/>
      <c r="E126" s="14"/>
      <c r="F126" s="24"/>
      <c r="H126" s="13" t="s">
        <v>1325</v>
      </c>
      <c r="I126" s="288">
        <f>'Etat paie {MOIS} {ANNEE}'!AO15</f>
      </c>
      <c r="J126" s="2"/>
      <c r="K126" s="14"/>
      <c r="L126" s="14"/>
      <c r="M126" s="24"/>
    </row>
    <row r="127" spans="1:13" x14ac:dyDescent="0.25">
      <c r="A127" s="13" t="s">
        <v>1326</v>
      </c>
      <c r="B127" s="288">
        <f>'Etat paie {MOIS} {ANNEE}'!AQ14</f>
      </c>
      <c r="C127" s="2"/>
      <c r="D127" s="14" t="s">
        <v>18</v>
      </c>
      <c r="E127" s="14"/>
      <c r="F127" s="24" t="s">
        <v>1327</v>
      </c>
      <c r="H127" s="13" t="s">
        <v>1326</v>
      </c>
      <c r="I127" s="288">
        <f>'Etat paie {MOIS} {ANNEE}'!AQ15</f>
      </c>
      <c r="J127" s="2"/>
      <c r="K127" s="14" t="s">
        <v>18</v>
      </c>
      <c r="L127" s="14"/>
      <c r="M127" s="24" t="s">
        <v>1327</v>
      </c>
    </row>
    <row r="128" spans="1:13" x14ac:dyDescent="0.25">
      <c r="A128" s="25" t="s">
        <v>1328</v>
      </c>
      <c r="B128" s="290" t="s">
        <v>1329</v>
      </c>
      <c r="C128" s="26"/>
      <c r="D128" s="27" t="s">
        <v>20</v>
      </c>
      <c r="E128" s="27"/>
      <c r="F128" s="28" t="s">
        <v>1330</v>
      </c>
      <c r="H128" s="25" t="s">
        <v>1328</v>
      </c>
      <c r="I128" s="290" t="s">
        <v>1329</v>
      </c>
      <c r="J128" s="26"/>
      <c r="K128" s="27" t="s">
        <v>20</v>
      </c>
      <c r="L128" s="27"/>
      <c r="M128" s="28" t="s">
        <v>1330</v>
      </c>
    </row>
    <row r="129" spans="1:13" x14ac:dyDescent="0.25">
      <c r="A129" s="1"/>
      <c r="B129" s="1"/>
      <c r="C129" s="2"/>
      <c r="D129" s="2"/>
      <c r="E129" s="2"/>
      <c r="F129" s="3"/>
      <c r="H129" s="1"/>
      <c r="I129" s="1"/>
      <c r="J129" s="2"/>
      <c r="K129" s="2"/>
      <c r="L129" s="2"/>
      <c r="M129" s="3"/>
    </row>
    <row r="130" spans="1:13" x14ac:dyDescent="0.25">
      <c r="A130" s="291" t="s">
        <v>22</v>
      </c>
      <c r="B130" s="291"/>
      <c r="C130" s="30" t="s">
        <v>23</v>
      </c>
      <c r="D130" s="30" t="s">
        <v>24</v>
      </c>
      <c r="E130" s="31" t="s">
        <v>25</v>
      </c>
      <c r="F130" s="32" t="s">
        <v>26</v>
      </c>
      <c r="H130" s="291" t="s">
        <v>22</v>
      </c>
      <c r="I130" s="291"/>
      <c r="J130" s="30" t="s">
        <v>23</v>
      </c>
      <c r="K130" s="30" t="s">
        <v>24</v>
      </c>
      <c r="L130" s="31" t="s">
        <v>25</v>
      </c>
      <c r="M130" s="32" t="s">
        <v>26</v>
      </c>
    </row>
    <row r="131" spans="1:13" x14ac:dyDescent="0.25">
      <c r="A131" s="34" t="s">
        <v>27</v>
      </c>
      <c r="B131" s="34"/>
      <c r="C131" s="35"/>
      <c r="D131" s="36">
        <f>'Etat paie OCTOBRE 2024'!E16</f>
        <v>142259.193446028</v>
      </c>
      <c r="E131" s="37"/>
      <c r="F131" s="24"/>
      <c r="H131" s="34" t="s">
        <v>27</v>
      </c>
      <c r="I131" s="34"/>
      <c r="J131" s="35"/>
      <c r="K131" s="36">
        <f>'Etat paie OCTOBRE 2024'!E16</f>
        <v>142259.193446028</v>
      </c>
      <c r="L131" s="37"/>
      <c r="M131" s="24"/>
    </row>
    <row r="132" spans="1:13" x14ac:dyDescent="0.25">
      <c r="A132" s="39" t="s">
        <v>28</v>
      </c>
      <c r="B132" s="39"/>
      <c r="C132" s="40"/>
      <c r="D132" s="41"/>
      <c r="E132" s="42"/>
      <c r="F132" s="24"/>
      <c r="H132" s="39" t="s">
        <v>28</v>
      </c>
      <c r="I132" s="39"/>
      <c r="J132" s="40"/>
      <c r="K132" s="41"/>
      <c r="L132" s="42"/>
      <c r="M132" s="24"/>
    </row>
    <row r="133" spans="1:13" x14ac:dyDescent="0.25">
      <c r="A133" s="44" t="s">
        <v>29</v>
      </c>
      <c r="B133" s="44"/>
      <c r="C133" s="42"/>
      <c r="D133" s="41">
        <f>'Etat paie OCTOBRE 2024'!I16</f>
      </c>
      <c r="E133" s="42"/>
      <c r="F133" s="24"/>
      <c r="H133" s="44" t="s">
        <v>29</v>
      </c>
      <c r="I133" s="44"/>
      <c r="J133" s="42"/>
      <c r="K133" s="41">
        <f>'Etat paie OCTOBRE 2024'!I16</f>
      </c>
      <c r="L133" s="42"/>
      <c r="M133" s="24"/>
    </row>
    <row r="134" spans="1:13" x14ac:dyDescent="0.25">
      <c r="A134" s="44" t="s">
        <v>30</v>
      </c>
      <c r="B134" s="44"/>
      <c r="C134" s="42"/>
      <c r="D134" s="41">
        <f>'Etat paie OCTOBRE 2024'!J16</f>
      </c>
      <c r="E134" s="42"/>
      <c r="F134" s="24"/>
      <c r="H134" s="44" t="s">
        <v>30</v>
      </c>
      <c r="I134" s="44"/>
      <c r="J134" s="42"/>
      <c r="K134" s="41">
        <f>'Etat paie OCTOBRE 2024'!J16</f>
      </c>
      <c r="L134" s="42"/>
      <c r="M134" s="24"/>
    </row>
    <row r="135" spans="1:13" x14ac:dyDescent="0.25">
      <c r="A135" s="44" t="s">
        <v>31</v>
      </c>
      <c r="B135" s="44"/>
      <c r="C135" s="42"/>
      <c r="D135" s="41">
        <f>'Etat paie OCTOBRE 2024'!H16</f>
      </c>
      <c r="E135" s="42"/>
      <c r="F135" s="24"/>
      <c r="H135" s="44" t="s">
        <v>31</v>
      </c>
      <c r="I135" s="44"/>
      <c r="J135" s="42"/>
      <c r="K135" s="41">
        <f>'Etat paie OCTOBRE 2024'!H16</f>
      </c>
      <c r="L135" s="42"/>
      <c r="M135" s="24"/>
    </row>
    <row r="136" spans="1:13" x14ac:dyDescent="0.25">
      <c r="A136" s="46" t="s">
        <v>32</v>
      </c>
      <c r="B136" s="46"/>
      <c r="C136" s="42"/>
      <c r="D136" s="41"/>
      <c r="E136" s="42"/>
      <c r="F136" s="24"/>
      <c r="H136" s="46" t="s">
        <v>32</v>
      </c>
      <c r="I136" s="46"/>
      <c r="J136" s="42"/>
      <c r="K136" s="41"/>
      <c r="L136" s="42"/>
      <c r="M136" s="24"/>
    </row>
    <row r="137" spans="1:13" x14ac:dyDescent="0.25">
      <c r="A137" s="44" t="s">
        <v>33</v>
      </c>
      <c r="B137" s="44"/>
      <c r="C137" s="42">
        <v>12</v>
      </c>
      <c r="D137" s="41">
        <f>'Etat paie OCTOBRE 2024'!K16</f>
        <v>28800</v>
      </c>
      <c r="E137" s="42"/>
      <c r="F137" s="24"/>
      <c r="H137" s="44" t="s">
        <v>33</v>
      </c>
      <c r="I137" s="44"/>
      <c r="J137" s="42">
        <v>12</v>
      </c>
      <c r="K137" s="41">
        <f>'Etat paie OCTOBRE 2024'!K16</f>
        <v>28800</v>
      </c>
      <c r="L137" s="42"/>
      <c r="M137" s="24"/>
    </row>
    <row r="138" spans="1:13" x14ac:dyDescent="0.25">
      <c r="A138" s="44" t="s">
        <v>34</v>
      </c>
      <c r="B138" s="44"/>
      <c r="C138" s="42"/>
      <c r="D138" s="41">
        <f>'Etat paie OCTOBRE 2024'!L16</f>
        <v>42000</v>
      </c>
      <c r="E138" s="42"/>
      <c r="F138" s="24"/>
      <c r="H138" s="44" t="s">
        <v>34</v>
      </c>
      <c r="I138" s="44"/>
      <c r="J138" s="42"/>
      <c r="K138" s="41">
        <f>'Etat paie OCTOBRE 2024'!L16</f>
        <v>42000</v>
      </c>
      <c r="L138" s="42"/>
      <c r="M138" s="24"/>
    </row>
    <row r="139" spans="1:13" x14ac:dyDescent="0.25">
      <c r="A139" s="39" t="s">
        <v>35</v>
      </c>
      <c r="B139" s="39"/>
      <c r="C139" s="42"/>
      <c r="D139" s="41"/>
      <c r="E139" s="42"/>
      <c r="F139" s="24"/>
      <c r="H139" s="39" t="s">
        <v>35</v>
      </c>
      <c r="I139" s="39"/>
      <c r="J139" s="42"/>
      <c r="K139" s="41"/>
      <c r="L139" s="42"/>
      <c r="M139" s="24"/>
    </row>
    <row r="140" spans="1:13" x14ac:dyDescent="0.25">
      <c r="A140" s="44" t="s">
        <v>36</v>
      </c>
      <c r="B140" s="44"/>
      <c r="C140" s="42"/>
      <c r="D140" s="48">
        <f>'Etat paie OCTOBRE 2024'!R16</f>
      </c>
      <c r="E140" s="42"/>
      <c r="F140" s="24"/>
      <c r="H140" s="44" t="s">
        <v>36</v>
      </c>
      <c r="I140" s="44"/>
      <c r="J140" s="42"/>
      <c r="K140" s="48">
        <f>'Etat paie OCTOBRE 2024'!R16</f>
      </c>
      <c r="L140" s="42"/>
      <c r="M140" s="24"/>
    </row>
    <row r="141" spans="1:13" x14ac:dyDescent="0.25">
      <c r="A141" s="44" t="s">
        <v>37</v>
      </c>
      <c r="B141" s="44"/>
      <c r="C141" s="42"/>
      <c r="D141" s="41">
        <f>'Etat paie OCTOBRE 2024'!F16</f>
      </c>
      <c r="E141" s="42"/>
      <c r="F141" s="24"/>
      <c r="H141" s="44" t="s">
        <v>37</v>
      </c>
      <c r="I141" s="44"/>
      <c r="J141" s="42"/>
      <c r="K141" s="41">
        <f>'Etat paie OCTOBRE 2024'!F16</f>
      </c>
      <c r="L141" s="42"/>
      <c r="M141" s="24"/>
    </row>
    <row r="142" spans="1:13" x14ac:dyDescent="0.25">
      <c r="A142" s="292" t="s">
        <v>38</v>
      </c>
      <c r="B142" s="292"/>
      <c r="C142" s="42"/>
      <c r="D142" s="41">
        <f>'Etat paie OCTOBRE 2024'!G16</f>
      </c>
      <c r="E142" s="42"/>
      <c r="F142" s="24"/>
      <c r="H142" s="292" t="s">
        <v>38</v>
      </c>
      <c r="I142" s="292"/>
      <c r="J142" s="42"/>
      <c r="K142" s="41">
        <f>'Etat paie OCTOBRE 2024'!G16</f>
      </c>
      <c r="L142" s="42"/>
      <c r="M142" s="24"/>
    </row>
    <row r="143" spans="1:13" x14ac:dyDescent="0.25">
      <c r="A143" s="44" t="s">
        <v>1331</v>
      </c>
      <c r="B143" s="44"/>
      <c r="C143" s="42"/>
      <c r="D143" s="41">
        <f>'Etat paie OCTOBRE 2024'!O16</f>
      </c>
      <c r="E143" s="42"/>
      <c r="F143" s="24"/>
      <c r="H143" s="44" t="s">
        <v>1331</v>
      </c>
      <c r="I143" s="44"/>
      <c r="J143" s="42"/>
      <c r="K143" s="41">
        <f>'Etat paie OCTOBRE 2024'!O16</f>
      </c>
      <c r="L143" s="42"/>
      <c r="M143" s="24"/>
    </row>
    <row r="144" spans="1:13" x14ac:dyDescent="0.25">
      <c r="A144" s="44" t="s">
        <v>1332</v>
      </c>
      <c r="B144" s="44"/>
      <c r="C144" s="42"/>
      <c r="D144" s="41">
        <f>'Etat paie OCTOBRE 2024'!P16</f>
        <v>20000</v>
      </c>
      <c r="E144" s="42"/>
      <c r="F144" s="24"/>
      <c r="H144" s="44" t="s">
        <v>1332</v>
      </c>
      <c r="I144" s="44"/>
      <c r="J144" s="42"/>
      <c r="K144" s="41">
        <f>'Etat paie OCTOBRE 2024'!P16</f>
        <v>20000</v>
      </c>
      <c r="L144" s="42"/>
      <c r="M144" s="24"/>
    </row>
    <row r="145" spans="1:13" x14ac:dyDescent="0.25">
      <c r="A145" s="44" t="s">
        <v>1333</v>
      </c>
      <c r="B145" s="44"/>
      <c r="C145" s="42"/>
      <c r="D145" s="41">
        <f>'Etat paie OCTOBRE 2024'!Q16</f>
        <v>50000</v>
      </c>
      <c r="E145" s="42"/>
      <c r="F145" s="24" t="s">
        <v>43</v>
      </c>
      <c r="H145" s="44" t="s">
        <v>1333</v>
      </c>
      <c r="I145" s="44"/>
      <c r="J145" s="42"/>
      <c r="K145" s="41">
        <f>'Etat paie OCTOBRE 2024'!Q16</f>
        <v>50000</v>
      </c>
      <c r="L145" s="42"/>
      <c r="M145" s="24" t="s">
        <v>43</v>
      </c>
    </row>
    <row r="146" spans="1:13" x14ac:dyDescent="0.25">
      <c r="A146" s="39" t="s">
        <v>44</v>
      </c>
      <c r="B146" s="39"/>
      <c r="C146" s="42"/>
      <c r="D146" s="41">
        <f>'Etat paie OCTOBRE 2024'!N16</f>
        <v>195251.321196466</v>
      </c>
      <c r="E146" s="42"/>
      <c r="F146" s="24" t="s">
        <v>45</v>
      </c>
      <c r="H146" s="39" t="s">
        <v>44</v>
      </c>
      <c r="I146" s="39"/>
      <c r="J146" s="42"/>
      <c r="K146" s="41">
        <f>'Etat paie OCTOBRE 2024'!N16</f>
        <v>195251.321196466</v>
      </c>
      <c r="L146" s="42"/>
      <c r="M146" s="24" t="s">
        <v>45</v>
      </c>
    </row>
    <row r="147" spans="1:13" x14ac:dyDescent="0.25">
      <c r="A147" s="39" t="s">
        <v>46</v>
      </c>
      <c r="B147" s="39"/>
      <c r="C147" s="42"/>
      <c r="D147" s="41">
        <f>'Etat paie OCTOBRE 2024'!M16</f>
      </c>
      <c r="E147" s="42"/>
      <c r="F147" s="24"/>
      <c r="H147" s="39" t="s">
        <v>46</v>
      </c>
      <c r="I147" s="39"/>
      <c r="J147" s="42"/>
      <c r="K147" s="41">
        <f>'Etat paie OCTOBRE 2024'!M16</f>
      </c>
      <c r="L147" s="42"/>
      <c r="M147" s="24"/>
    </row>
    <row r="148" spans="1:13" x14ac:dyDescent="0.25">
      <c r="A148" s="46" t="s">
        <v>47</v>
      </c>
      <c r="B148" s="46"/>
      <c r="C148" s="42"/>
      <c r="D148" s="41"/>
      <c r="E148" s="41">
        <f>'Etat paie OCTOBRE 2024'!U16</f>
        <v>4783.10514642494</v>
      </c>
      <c r="F148" s="24"/>
      <c r="H148" s="46" t="s">
        <v>47</v>
      </c>
      <c r="I148" s="46"/>
      <c r="J148" s="42"/>
      <c r="K148" s="41"/>
      <c r="L148" s="41">
        <f>'Etat paie OCTOBRE 2024'!U16</f>
        <v>4783.10514642494</v>
      </c>
      <c r="M148" s="24"/>
    </row>
    <row r="149" spans="1:13" x14ac:dyDescent="0.25">
      <c r="A149" s="46" t="s">
        <v>48</v>
      </c>
      <c r="B149" s="46"/>
      <c r="C149" s="42"/>
      <c r="D149" s="41"/>
      <c r="E149" s="41">
        <f>'Etat paie OCTOBRE 2024'!V16</f>
        <v>4783.10514642494</v>
      </c>
      <c r="F149" s="24"/>
      <c r="H149" s="46" t="s">
        <v>48</v>
      </c>
      <c r="I149" s="46"/>
      <c r="J149" s="42"/>
      <c r="K149" s="41"/>
      <c r="L149" s="41">
        <f>'Etat paie OCTOBRE 2024'!V16</f>
        <v>4783.10514642494</v>
      </c>
      <c r="M149" s="24"/>
    </row>
    <row r="150" spans="1:13" x14ac:dyDescent="0.25">
      <c r="A150" s="46" t="s">
        <v>49</v>
      </c>
      <c r="B150" s="46"/>
      <c r="C150" s="41">
        <f>+D43-E34-E35</f>
        <v>468744.304349644</v>
      </c>
      <c r="D150" s="41"/>
      <c r="E150" s="42"/>
      <c r="F150" s="24"/>
      <c r="H150" s="46" t="s">
        <v>49</v>
      </c>
      <c r="I150" s="46"/>
      <c r="J150" s="41">
        <f>+D43-E34-E35</f>
        <v>468744.304349644</v>
      </c>
      <c r="K150" s="41"/>
      <c r="L150" s="42"/>
      <c r="M150" s="24"/>
    </row>
    <row r="151" spans="1:13" x14ac:dyDescent="0.25">
      <c r="A151" s="46" t="s">
        <v>50</v>
      </c>
      <c r="B151" s="46"/>
      <c r="C151" s="41">
        <f>D38+E39</f>
        <v>9374.43043496436</v>
      </c>
      <c r="D151" s="41"/>
      <c r="E151" s="42"/>
      <c r="F151" s="24"/>
      <c r="H151" s="46" t="s">
        <v>50</v>
      </c>
      <c r="I151" s="46"/>
      <c r="J151" s="41">
        <f>D38+E39</f>
        <v>9374.43043496436</v>
      </c>
      <c r="K151" s="41"/>
      <c r="L151" s="42"/>
      <c r="M151" s="24"/>
    </row>
    <row r="152" spans="1:13" x14ac:dyDescent="0.25">
      <c r="A152" s="46" t="s">
        <v>51</v>
      </c>
      <c r="B152" s="46"/>
      <c r="C152" s="41">
        <v>2</v>
      </c>
      <c r="D152" s="41">
        <f>'Etat paie OCTOBRE 2024'!X16</f>
        <v>4000</v>
      </c>
      <c r="E152" s="42"/>
      <c r="F152" s="24"/>
      <c r="H152" s="46" t="s">
        <v>51</v>
      </c>
      <c r="I152" s="46"/>
      <c r="J152" s="41">
        <v>2</v>
      </c>
      <c r="K152" s="41">
        <f>'Etat paie OCTOBRE 2024'!X16</f>
        <v>4000</v>
      </c>
      <c r="L152" s="42"/>
      <c r="M152" s="24"/>
    </row>
    <row r="153" spans="1:13" x14ac:dyDescent="0.25">
      <c r="A153" s="46" t="s">
        <v>52</v>
      </c>
      <c r="B153" s="46"/>
      <c r="C153" s="42"/>
      <c r="D153" s="41"/>
      <c r="E153" s="41">
        <f>'Etat paie OCTOBRE 2024'!Z16</f>
        <v>5374.43043496436</v>
      </c>
      <c r="F153" s="24"/>
      <c r="H153" s="46" t="s">
        <v>52</v>
      </c>
      <c r="I153" s="46"/>
      <c r="J153" s="42"/>
      <c r="K153" s="41"/>
      <c r="L153" s="41">
        <f>'Etat paie OCTOBRE 2024'!Z16</f>
        <v>5374.43043496436</v>
      </c>
      <c r="M153" s="24"/>
    </row>
    <row r="154" spans="1:13" x14ac:dyDescent="0.25">
      <c r="A154" s="46" t="s">
        <v>53</v>
      </c>
      <c r="B154" s="46"/>
      <c r="C154" s="42"/>
      <c r="D154" s="41"/>
      <c r="E154" s="41">
        <f>'Etat paie OCTOBRE 2024'!Y16</f>
        <v>100000</v>
      </c>
      <c r="F154" s="24"/>
      <c r="H154" s="46" t="s">
        <v>53</v>
      </c>
      <c r="I154" s="46"/>
      <c r="J154" s="42"/>
      <c r="K154" s="41"/>
      <c r="L154" s="41">
        <f>'Etat paie OCTOBRE 2024'!Y16</f>
        <v>100000</v>
      </c>
      <c r="M154" s="24"/>
    </row>
    <row r="155" spans="1:13" x14ac:dyDescent="0.25">
      <c r="A155" s="46" t="s">
        <v>54</v>
      </c>
      <c r="B155" s="46"/>
      <c r="C155" s="42"/>
      <c r="D155" s="41"/>
      <c r="E155" s="41">
        <f>'Etat paie OCTOBRE 2024'!AA16</f>
      </c>
      <c r="F155" s="24"/>
      <c r="H155" s="46" t="s">
        <v>54</v>
      </c>
      <c r="I155" s="46"/>
      <c r="J155" s="42"/>
      <c r="K155" s="41"/>
      <c r="L155" s="41">
        <f>'Etat paie OCTOBRE 2024'!AA16</f>
      </c>
      <c r="M155" s="24"/>
    </row>
    <row r="156" spans="1:13" x14ac:dyDescent="0.25">
      <c r="A156" s="49" t="s">
        <v>55</v>
      </c>
      <c r="B156" s="49"/>
      <c r="C156" s="50"/>
      <c r="D156" s="51"/>
      <c r="E156" s="51">
        <f>'Etat paie OCTOBRE 2024'!AB16</f>
        <v>100000</v>
      </c>
      <c r="F156" s="24"/>
      <c r="H156" s="49" t="s">
        <v>55</v>
      </c>
      <c r="I156" s="49"/>
      <c r="J156" s="50"/>
      <c r="K156" s="51"/>
      <c r="L156" s="51">
        <f>'Etat paie OCTOBRE 2024'!AB16</f>
        <v>100000</v>
      </c>
      <c r="M156" s="24"/>
    </row>
    <row r="157" spans="1:13" x14ac:dyDescent="0.25">
      <c r="A157" s="53" t="s">
        <v>56</v>
      </c>
      <c r="B157" s="53"/>
      <c r="C157" s="54" t="s">
        <v>57</v>
      </c>
      <c r="D157" s="36">
        <f>SUM(D17:D37)</f>
        <v>478310.514642494</v>
      </c>
      <c r="E157" s="55">
        <f>SUM(E34:E42)</f>
        <v>214940.640727814</v>
      </c>
      <c r="F157" s="24"/>
      <c r="H157" s="53" t="s">
        <v>56</v>
      </c>
      <c r="I157" s="53"/>
      <c r="J157" s="54" t="s">
        <v>57</v>
      </c>
      <c r="K157" s="36">
        <f>SUM(D17:D37)</f>
        <v>478310.514642494</v>
      </c>
      <c r="L157" s="55">
        <f>SUM(E34:E42)</f>
        <v>214940.640727814</v>
      </c>
      <c r="M157" s="24"/>
    </row>
    <row r="158" spans="1:13" x14ac:dyDescent="0.25">
      <c r="A158" s="57" t="s">
        <v>58</v>
      </c>
      <c r="B158" s="57"/>
      <c r="C158" s="14"/>
      <c r="D158" s="42"/>
      <c r="E158" s="58"/>
      <c r="F158" s="24"/>
      <c r="H158" s="57" t="s">
        <v>58</v>
      </c>
      <c r="I158" s="57"/>
      <c r="J158" s="14"/>
      <c r="K158" s="42"/>
      <c r="L158" s="58"/>
      <c r="M158" s="24"/>
    </row>
    <row r="159" spans="1:13" x14ac:dyDescent="0.25">
      <c r="A159" s="44" t="s">
        <v>59</v>
      </c>
      <c r="B159" s="44"/>
      <c r="C159" s="14"/>
      <c r="D159" s="42"/>
      <c r="E159" s="58"/>
      <c r="F159" s="24"/>
      <c r="H159" s="44" t="s">
        <v>59</v>
      </c>
      <c r="I159" s="44"/>
      <c r="J159" s="14"/>
      <c r="K159" s="42"/>
      <c r="L159" s="58"/>
      <c r="M159" s="24"/>
    </row>
    <row r="160" spans="1:13" x14ac:dyDescent="0.25">
      <c r="A160" s="57" t="s">
        <v>60</v>
      </c>
      <c r="B160" s="57"/>
      <c r="C160" s="14"/>
      <c r="D160" s="42"/>
      <c r="E160" s="58"/>
      <c r="F160" s="24"/>
      <c r="H160" s="57" t="s">
        <v>60</v>
      </c>
      <c r="I160" s="57"/>
      <c r="J160" s="14"/>
      <c r="K160" s="42"/>
      <c r="L160" s="58"/>
      <c r="M160" s="24"/>
    </row>
    <row r="161" spans="1:13" x14ac:dyDescent="0.25">
      <c r="A161" s="57"/>
      <c r="B161" s="57"/>
      <c r="C161" s="60" t="s">
        <v>61</v>
      </c>
      <c r="D161" s="61">
        <f>IF((D43-E43)&gt;=0,ROUND(FLOOR((D43-E43),0.01),-2),ROUND(FLOOR((D43-E43),-0.01),-2))</f>
        <v>263400</v>
      </c>
      <c r="E161" s="58"/>
      <c r="F161" s="24"/>
      <c r="H161" s="57"/>
      <c r="I161" s="57"/>
      <c r="J161" s="60" t="s">
        <v>61</v>
      </c>
      <c r="K161" s="61">
        <f>IF((D43-E43)&gt;=0,ROUND(FLOOR((D43-E43),0.01),-2),ROUND(FLOOR((D43-E43),-0.01),-2))</f>
        <v>263400</v>
      </c>
      <c r="L161" s="58"/>
      <c r="M161" s="24"/>
    </row>
    <row r="162" spans="1:13" x14ac:dyDescent="0.25">
      <c r="A162" s="62" t="s">
        <v>62</v>
      </c>
      <c r="B162" s="62"/>
      <c r="C162" s="63">
        <v>22</v>
      </c>
      <c r="D162" s="61"/>
      <c r="E162" s="58"/>
      <c r="F162" s="24"/>
      <c r="H162" s="62" t="s">
        <v>62</v>
      </c>
      <c r="I162" s="62"/>
      <c r="J162" s="63">
        <v>22</v>
      </c>
      <c r="K162" s="61"/>
      <c r="L162" s="58"/>
      <c r="M162" s="24"/>
    </row>
    <row r="163" spans="1:13" x14ac:dyDescent="0.25">
      <c r="A163" s="64" t="s">
        <v>63</v>
      </c>
      <c r="B163" s="64"/>
      <c r="C163" s="65">
        <v>-0.5</v>
      </c>
      <c r="D163" s="66"/>
      <c r="E163" s="58"/>
      <c r="F163" s="67"/>
      <c r="H163" s="64" t="s">
        <v>63</v>
      </c>
      <c r="I163" s="64"/>
      <c r="J163" s="65">
        <v>-0.5</v>
      </c>
      <c r="K163" s="66"/>
      <c r="L163" s="58"/>
      <c r="M163" s="67"/>
    </row>
    <row r="164" spans="1:13" x14ac:dyDescent="0.25">
      <c r="A164" s="69"/>
      <c r="B164" s="69"/>
      <c r="C164" s="70"/>
      <c r="D164" s="71"/>
      <c r="E164" s="72"/>
      <c r="F164" s="24"/>
      <c r="H164" s="69"/>
      <c r="I164" s="69"/>
      <c r="J164" s="70"/>
      <c r="K164" s="71"/>
      <c r="L164" s="72"/>
      <c r="M164" s="24"/>
    </row>
    <row r="165" spans="1:13" x14ac:dyDescent="0.25">
      <c r="A165" s="1" t="s">
        <v>64</v>
      </c>
      <c r="B165" s="1"/>
      <c r="C165" s="58"/>
      <c r="D165" s="74" t="s">
        <v>65</v>
      </c>
      <c r="E165" s="2"/>
      <c r="F165" s="24"/>
      <c r="H165" s="1" t="s">
        <v>64</v>
      </c>
      <c r="I165" s="1"/>
      <c r="J165" s="58"/>
      <c r="K165" s="74" t="s">
        <v>65</v>
      </c>
      <c r="L165" s="2"/>
      <c r="M165" s="24"/>
    </row>
    <row r="166" spans="1:13" x14ac:dyDescent="0.25">
      <c r="A166" s="1"/>
      <c r="B166" s="1"/>
      <c r="C166" s="58"/>
      <c r="D166" s="74"/>
      <c r="E166" s="2"/>
      <c r="F166" s="24"/>
      <c r="H166" s="1"/>
      <c r="I166" s="1"/>
      <c r="J166" s="58"/>
      <c r="K166" s="74"/>
      <c r="L166" s="2"/>
      <c r="M166" s="24"/>
    </row>
    <row r="167" spans="1:13" x14ac:dyDescent="0.25">
      <c r="A167" s="1"/>
      <c r="B167" s="1"/>
      <c r="C167" s="58"/>
      <c r="D167" s="74"/>
      <c r="E167" s="2"/>
      <c r="F167" s="24"/>
      <c r="H167" s="1"/>
      <c r="I167" s="1"/>
      <c r="J167" s="58"/>
      <c r="K167" s="74"/>
      <c r="L167" s="2"/>
      <c r="M167" s="24"/>
    </row>
    <row r="168" spans="1:13" x14ac:dyDescent="0.25">
      <c r="A168" s="1"/>
      <c r="B168" s="1"/>
      <c r="C168" s="58"/>
      <c r="D168" s="74"/>
      <c r="E168" s="2"/>
      <c r="F168" s="24"/>
      <c r="H168" s="1"/>
      <c r="I168" s="1"/>
      <c r="J168" s="58"/>
      <c r="K168" s="74"/>
      <c r="L168" s="2"/>
      <c r="M168" s="24"/>
    </row>
    <row r="169" spans="1:13" x14ac:dyDescent="0.25">
      <c r="A169" s="76"/>
      <c r="B169" s="76"/>
      <c r="C169" s="77"/>
      <c r="D169" s="78"/>
      <c r="E169" s="26"/>
      <c r="F169" s="28"/>
      <c r="H169" s="76"/>
      <c r="I169" s="76"/>
      <c r="J169" s="77"/>
      <c r="K169" s="78"/>
      <c r="L169" s="26"/>
      <c r="M169" s="28"/>
    </row>
    <row r="172" spans="1:13" x14ac:dyDescent="0.25">
      <c r="A172" s="1"/>
      <c r="B172" s="1"/>
      <c r="C172" s="2"/>
      <c r="D172" s="2"/>
      <c r="E172" s="4"/>
      <c r="F172" s="5"/>
      <c r="H172" s="1"/>
      <c r="I172" s="1"/>
      <c r="J172" s="2"/>
      <c r="K172" s="2"/>
      <c r="L172" s="4"/>
      <c r="M172" s="5"/>
    </row>
    <row r="173" spans="1:13" x14ac:dyDescent="0.25">
      <c r="A173" s="1"/>
      <c r="B173" s="1"/>
      <c r="C173" s="2"/>
      <c r="D173" s="2"/>
      <c r="E173" s="4" t="s">
        <v>0</v>
      </c>
      <c r="F173" s="3"/>
      <c r="H173" s="1"/>
      <c r="I173" s="1"/>
      <c r="J173" s="2"/>
      <c r="K173" s="2"/>
      <c r="L173" s="4" t="s">
        <v>0</v>
      </c>
      <c r="M173" s="3"/>
    </row>
    <row r="174" spans="1:13" x14ac:dyDescent="0.25">
      <c r="A174" s="6" t="s">
        <v>1</v>
      </c>
      <c r="B174" s="6"/>
      <c r="C174" s="2"/>
      <c r="D174" s="2"/>
      <c r="E174" s="2" t="s">
        <v>2</v>
      </c>
      <c r="F174" s="3"/>
      <c r="H174" s="6" t="s">
        <v>1</v>
      </c>
      <c r="I174" s="6"/>
      <c r="J174" s="2"/>
      <c r="K174" s="2"/>
      <c r="L174" s="2" t="s">
        <v>2</v>
      </c>
      <c r="M174" s="3"/>
    </row>
    <row r="175" spans="1:13" x14ac:dyDescent="0.25">
      <c r="A175" s="7" t="s">
        <v>3</v>
      </c>
      <c r="B175" s="7"/>
      <c r="C175" s="2"/>
      <c r="D175" s="2"/>
      <c r="E175" s="2"/>
      <c r="F175" s="3"/>
      <c r="H175" s="7" t="s">
        <v>3</v>
      </c>
      <c r="I175" s="7"/>
      <c r="J175" s="2"/>
      <c r="K175" s="2"/>
      <c r="L175" s="2"/>
      <c r="M175" s="3"/>
    </row>
    <row r="176" spans="1:13" x14ac:dyDescent="0.25">
      <c r="A176" s="8" t="s">
        <v>4</v>
      </c>
      <c r="B176" s="8"/>
      <c r="C176" s="2"/>
      <c r="D176" s="2"/>
      <c r="E176" s="2"/>
      <c r="F176" s="3"/>
      <c r="H176" s="8" t="s">
        <v>4</v>
      </c>
      <c r="I176" s="8"/>
      <c r="J176" s="2"/>
      <c r="K176" s="2"/>
      <c r="L176" s="2"/>
      <c r="M176" s="3"/>
    </row>
    <row r="177" spans="1:13" x14ac:dyDescent="0.25">
      <c r="A177" s="9" t="s">
        <v>1313</v>
      </c>
      <c r="B177" s="287">
        <f>'Etat paie {MOIS} {ANNEE}'!B16</f>
      </c>
      <c r="C177" s="10"/>
      <c r="D177" s="11" t="s">
        <v>6</v>
      </c>
      <c r="E177" s="11"/>
      <c r="F177" s="12" t="s">
        <v>1314</v>
      </c>
      <c r="H177" s="9" t="s">
        <v>1313</v>
      </c>
      <c r="I177" s="287">
        <f>'Etat paie {MOIS} {ANNEE}'!B17</f>
      </c>
      <c r="J177" s="10"/>
      <c r="K177" s="11" t="s">
        <v>6</v>
      </c>
      <c r="L177" s="11"/>
      <c r="M177" s="12" t="s">
        <v>1314</v>
      </c>
    </row>
    <row r="178" spans="1:13" x14ac:dyDescent="0.25">
      <c r="A178" s="13" t="s">
        <v>1315</v>
      </c>
      <c r="B178" s="288">
        <f>'Etat paie {MOIS} {ANNEE}'!A16</f>
      </c>
      <c r="C178" s="2"/>
      <c r="D178" s="14" t="s">
        <v>8</v>
      </c>
      <c r="E178" s="14"/>
      <c r="F178" s="15" t="s">
        <v>1316</v>
      </c>
      <c r="H178" s="13" t="s">
        <v>1315</v>
      </c>
      <c r="I178" s="288">
        <f>'Etat paie {MOIS} {ANNEE}'!A17</f>
      </c>
      <c r="J178" s="2"/>
      <c r="K178" s="14" t="s">
        <v>8</v>
      </c>
      <c r="L178" s="14"/>
      <c r="M178" s="15" t="s">
        <v>1316</v>
      </c>
    </row>
    <row r="179" spans="1:13" x14ac:dyDescent="0.25">
      <c r="A179" s="13" t="s">
        <v>1317</v>
      </c>
      <c r="B179" s="288">
        <f>'Etat paie {MOIS} {ANNEE}'!AL16</f>
      </c>
      <c r="C179" s="16">
        <f>'Etat paie {MOIS} {ANNEE}'!AM16</f>
      </c>
      <c r="D179" s="14" t="s">
        <v>10</v>
      </c>
      <c r="E179" s="14"/>
      <c r="F179" s="15" t="s">
        <v>1318</v>
      </c>
      <c r="H179" s="13" t="s">
        <v>1317</v>
      </c>
      <c r="I179" s="288">
        <f>'Etat paie {MOIS} {ANNEE}'!AL17</f>
      </c>
      <c r="J179" s="16">
        <f>'Etat paie {MOIS} {ANNEE}'!AM17</f>
      </c>
      <c r="K179" s="14" t="s">
        <v>10</v>
      </c>
      <c r="L179" s="14"/>
      <c r="M179" s="15" t="s">
        <v>1318</v>
      </c>
    </row>
    <row r="180" spans="1:13" x14ac:dyDescent="0.25">
      <c r="A180" s="13" t="s">
        <v>1319</v>
      </c>
      <c r="B180" s="288" t="s">
        <v>1320</v>
      </c>
      <c r="C180" s="17"/>
      <c r="D180" s="18" t="s">
        <v>12</v>
      </c>
      <c r="E180" s="19"/>
      <c r="F180" s="20" t="s">
        <v>1321</v>
      </c>
      <c r="H180" s="13" t="s">
        <v>1319</v>
      </c>
      <c r="I180" s="288" t="s">
        <v>1320</v>
      </c>
      <c r="J180" s="17"/>
      <c r="K180" s="18" t="s">
        <v>12</v>
      </c>
      <c r="L180" s="19"/>
      <c r="M180" s="20" t="s">
        <v>1321</v>
      </c>
    </row>
    <row r="181" spans="1:13" x14ac:dyDescent="0.25">
      <c r="A181" s="22" t="s">
        <v>1322</v>
      </c>
      <c r="B181" s="289">
        <f>'Etat paie {MOIS} {ANNEE}'!AP16</f>
      </c>
      <c r="C181" s="2"/>
      <c r="D181" s="23" t="s">
        <v>14</v>
      </c>
      <c r="E181" s="14"/>
      <c r="F181" s="20" t="s">
        <v>1323</v>
      </c>
      <c r="H181" s="22" t="s">
        <v>1322</v>
      </c>
      <c r="I181" s="289">
        <f>'Etat paie {MOIS} {ANNEE}'!AP17</f>
      </c>
      <c r="J181" s="2"/>
      <c r="K181" s="23" t="s">
        <v>14</v>
      </c>
      <c r="L181" s="14"/>
      <c r="M181" s="20" t="s">
        <v>1323</v>
      </c>
    </row>
    <row r="182" spans="1:13" x14ac:dyDescent="0.25">
      <c r="A182" s="13" t="s">
        <v>1324</v>
      </c>
      <c r="B182" s="288">
        <f>'Etat paie {MOIS} {ANNEE}'!AR16</f>
      </c>
      <c r="C182" s="2"/>
      <c r="D182" s="14"/>
      <c r="E182" s="14"/>
      <c r="F182" s="20"/>
      <c r="H182" s="13" t="s">
        <v>1324</v>
      </c>
      <c r="I182" s="288">
        <f>'Etat paie {MOIS} {ANNEE}'!AR17</f>
      </c>
      <c r="J182" s="2"/>
      <c r="K182" s="14"/>
      <c r="L182" s="14"/>
      <c r="M182" s="20"/>
    </row>
    <row r="183" spans="1:13" x14ac:dyDescent="0.25">
      <c r="A183" s="13" t="s">
        <v>1325</v>
      </c>
      <c r="B183" s="288">
        <f>'Etat paie {MOIS} {ANNEE}'!AO16</f>
      </c>
      <c r="C183" s="2"/>
      <c r="D183" s="14"/>
      <c r="E183" s="14"/>
      <c r="F183" s="24"/>
      <c r="H183" s="13" t="s">
        <v>1325</v>
      </c>
      <c r="I183" s="288">
        <f>'Etat paie {MOIS} {ANNEE}'!AO17</f>
      </c>
      <c r="J183" s="2"/>
      <c r="K183" s="14"/>
      <c r="L183" s="14"/>
      <c r="M183" s="24"/>
    </row>
    <row r="184" spans="1:13" x14ac:dyDescent="0.25">
      <c r="A184" s="13" t="s">
        <v>1326</v>
      </c>
      <c r="B184" s="288">
        <f>'Etat paie {MOIS} {ANNEE}'!AQ16</f>
      </c>
      <c r="C184" s="2"/>
      <c r="D184" s="14" t="s">
        <v>18</v>
      </c>
      <c r="E184" s="14"/>
      <c r="F184" s="24" t="s">
        <v>1327</v>
      </c>
      <c r="H184" s="13" t="s">
        <v>1326</v>
      </c>
      <c r="I184" s="288">
        <f>'Etat paie {MOIS} {ANNEE}'!AQ17</f>
      </c>
      <c r="J184" s="2"/>
      <c r="K184" s="14" t="s">
        <v>18</v>
      </c>
      <c r="L184" s="14"/>
      <c r="M184" s="24" t="s">
        <v>1327</v>
      </c>
    </row>
    <row r="185" spans="1:13" x14ac:dyDescent="0.25">
      <c r="A185" s="25" t="s">
        <v>1328</v>
      </c>
      <c r="B185" s="290" t="s">
        <v>1329</v>
      </c>
      <c r="C185" s="26"/>
      <c r="D185" s="27" t="s">
        <v>20</v>
      </c>
      <c r="E185" s="27"/>
      <c r="F185" s="28" t="s">
        <v>1330</v>
      </c>
      <c r="H185" s="25" t="s">
        <v>1328</v>
      </c>
      <c r="I185" s="290" t="s">
        <v>1329</v>
      </c>
      <c r="J185" s="26"/>
      <c r="K185" s="27" t="s">
        <v>20</v>
      </c>
      <c r="L185" s="27"/>
      <c r="M185" s="28" t="s">
        <v>1330</v>
      </c>
    </row>
    <row r="186" spans="1:13" x14ac:dyDescent="0.25">
      <c r="A186" s="1"/>
      <c r="B186" s="1"/>
      <c r="C186" s="2"/>
      <c r="D186" s="2"/>
      <c r="E186" s="2"/>
      <c r="F186" s="3"/>
      <c r="H186" s="1"/>
      <c r="I186" s="1"/>
      <c r="J186" s="2"/>
      <c r="K186" s="2"/>
      <c r="L186" s="2"/>
      <c r="M186" s="3"/>
    </row>
    <row r="187" spans="1:13" x14ac:dyDescent="0.25">
      <c r="A187" s="291" t="s">
        <v>22</v>
      </c>
      <c r="B187" s="291"/>
      <c r="C187" s="30" t="s">
        <v>23</v>
      </c>
      <c r="D187" s="30" t="s">
        <v>24</v>
      </c>
      <c r="E187" s="31" t="s">
        <v>25</v>
      </c>
      <c r="F187" s="32" t="s">
        <v>26</v>
      </c>
      <c r="H187" s="291" t="s">
        <v>22</v>
      </c>
      <c r="I187" s="291"/>
      <c r="J187" s="30" t="s">
        <v>23</v>
      </c>
      <c r="K187" s="30" t="s">
        <v>24</v>
      </c>
      <c r="L187" s="31" t="s">
        <v>25</v>
      </c>
      <c r="M187" s="32" t="s">
        <v>26</v>
      </c>
    </row>
    <row r="188" spans="1:13" x14ac:dyDescent="0.25">
      <c r="A188" s="34" t="s">
        <v>27</v>
      </c>
      <c r="B188" s="34"/>
      <c r="C188" s="35"/>
      <c r="D188" s="36">
        <f>'Etat paie OCTOBRE 2024'!E16</f>
        <v>142259.193446028</v>
      </c>
      <c r="E188" s="37"/>
      <c r="F188" s="24"/>
      <c r="H188" s="34" t="s">
        <v>27</v>
      </c>
      <c r="I188" s="34"/>
      <c r="J188" s="35"/>
      <c r="K188" s="36">
        <f>'Etat paie OCTOBRE 2024'!E16</f>
        <v>142259.193446028</v>
      </c>
      <c r="L188" s="37"/>
      <c r="M188" s="24"/>
    </row>
    <row r="189" spans="1:13" x14ac:dyDescent="0.25">
      <c r="A189" s="39" t="s">
        <v>28</v>
      </c>
      <c r="B189" s="39"/>
      <c r="C189" s="40"/>
      <c r="D189" s="41"/>
      <c r="E189" s="42"/>
      <c r="F189" s="24"/>
      <c r="H189" s="39" t="s">
        <v>28</v>
      </c>
      <c r="I189" s="39"/>
      <c r="J189" s="40"/>
      <c r="K189" s="41"/>
      <c r="L189" s="42"/>
      <c r="M189" s="24"/>
    </row>
    <row r="190" spans="1:13" x14ac:dyDescent="0.25">
      <c r="A190" s="44" t="s">
        <v>29</v>
      </c>
      <c r="B190" s="44"/>
      <c r="C190" s="42"/>
      <c r="D190" s="41">
        <f>'Etat paie OCTOBRE 2024'!I16</f>
      </c>
      <c r="E190" s="42"/>
      <c r="F190" s="24"/>
      <c r="H190" s="44" t="s">
        <v>29</v>
      </c>
      <c r="I190" s="44"/>
      <c r="J190" s="42"/>
      <c r="K190" s="41">
        <f>'Etat paie OCTOBRE 2024'!I16</f>
      </c>
      <c r="L190" s="42"/>
      <c r="M190" s="24"/>
    </row>
    <row r="191" spans="1:13" x14ac:dyDescent="0.25">
      <c r="A191" s="44" t="s">
        <v>30</v>
      </c>
      <c r="B191" s="44"/>
      <c r="C191" s="42"/>
      <c r="D191" s="41">
        <f>'Etat paie OCTOBRE 2024'!J16</f>
      </c>
      <c r="E191" s="42"/>
      <c r="F191" s="24"/>
      <c r="H191" s="44" t="s">
        <v>30</v>
      </c>
      <c r="I191" s="44"/>
      <c r="J191" s="42"/>
      <c r="K191" s="41">
        <f>'Etat paie OCTOBRE 2024'!J16</f>
      </c>
      <c r="L191" s="42"/>
      <c r="M191" s="24"/>
    </row>
    <row r="192" spans="1:13" x14ac:dyDescent="0.25">
      <c r="A192" s="44" t="s">
        <v>31</v>
      </c>
      <c r="B192" s="44"/>
      <c r="C192" s="42"/>
      <c r="D192" s="41">
        <f>'Etat paie OCTOBRE 2024'!H16</f>
      </c>
      <c r="E192" s="42"/>
      <c r="F192" s="24"/>
      <c r="H192" s="44" t="s">
        <v>31</v>
      </c>
      <c r="I192" s="44"/>
      <c r="J192" s="42"/>
      <c r="K192" s="41">
        <f>'Etat paie OCTOBRE 2024'!H16</f>
      </c>
      <c r="L192" s="42"/>
      <c r="M192" s="24"/>
    </row>
    <row r="193" spans="1:13" x14ac:dyDescent="0.25">
      <c r="A193" s="46" t="s">
        <v>32</v>
      </c>
      <c r="B193" s="46"/>
      <c r="C193" s="42"/>
      <c r="D193" s="41"/>
      <c r="E193" s="42"/>
      <c r="F193" s="24"/>
      <c r="H193" s="46" t="s">
        <v>32</v>
      </c>
      <c r="I193" s="46"/>
      <c r="J193" s="42"/>
      <c r="K193" s="41"/>
      <c r="L193" s="42"/>
      <c r="M193" s="24"/>
    </row>
    <row r="194" spans="1:13" x14ac:dyDescent="0.25">
      <c r="A194" s="44" t="s">
        <v>33</v>
      </c>
      <c r="B194" s="44"/>
      <c r="C194" s="42">
        <v>12</v>
      </c>
      <c r="D194" s="41">
        <f>'Etat paie OCTOBRE 2024'!K16</f>
        <v>28800</v>
      </c>
      <c r="E194" s="42"/>
      <c r="F194" s="24"/>
      <c r="H194" s="44" t="s">
        <v>33</v>
      </c>
      <c r="I194" s="44"/>
      <c r="J194" s="42">
        <v>12</v>
      </c>
      <c r="K194" s="41">
        <f>'Etat paie OCTOBRE 2024'!K16</f>
        <v>28800</v>
      </c>
      <c r="L194" s="42"/>
      <c r="M194" s="24"/>
    </row>
    <row r="195" spans="1:13" x14ac:dyDescent="0.25">
      <c r="A195" s="44" t="s">
        <v>34</v>
      </c>
      <c r="B195" s="44"/>
      <c r="C195" s="42"/>
      <c r="D195" s="41">
        <f>'Etat paie OCTOBRE 2024'!L16</f>
        <v>42000</v>
      </c>
      <c r="E195" s="42"/>
      <c r="F195" s="24"/>
      <c r="H195" s="44" t="s">
        <v>34</v>
      </c>
      <c r="I195" s="44"/>
      <c r="J195" s="42"/>
      <c r="K195" s="41">
        <f>'Etat paie OCTOBRE 2024'!L16</f>
        <v>42000</v>
      </c>
      <c r="L195" s="42"/>
      <c r="M195" s="24"/>
    </row>
    <row r="196" spans="1:13" x14ac:dyDescent="0.25">
      <c r="A196" s="39" t="s">
        <v>35</v>
      </c>
      <c r="B196" s="39"/>
      <c r="C196" s="42"/>
      <c r="D196" s="41"/>
      <c r="E196" s="42"/>
      <c r="F196" s="24"/>
      <c r="H196" s="39" t="s">
        <v>35</v>
      </c>
      <c r="I196" s="39"/>
      <c r="J196" s="42"/>
      <c r="K196" s="41"/>
      <c r="L196" s="42"/>
      <c r="M196" s="24"/>
    </row>
    <row r="197" spans="1:13" x14ac:dyDescent="0.25">
      <c r="A197" s="44" t="s">
        <v>36</v>
      </c>
      <c r="B197" s="44"/>
      <c r="C197" s="42"/>
      <c r="D197" s="48">
        <f>'Etat paie OCTOBRE 2024'!R16</f>
      </c>
      <c r="E197" s="42"/>
      <c r="F197" s="24"/>
      <c r="H197" s="44" t="s">
        <v>36</v>
      </c>
      <c r="I197" s="44"/>
      <c r="J197" s="42"/>
      <c r="K197" s="48">
        <f>'Etat paie OCTOBRE 2024'!R16</f>
      </c>
      <c r="L197" s="42"/>
      <c r="M197" s="24"/>
    </row>
    <row r="198" spans="1:13" x14ac:dyDescent="0.25">
      <c r="A198" s="44" t="s">
        <v>37</v>
      </c>
      <c r="B198" s="44"/>
      <c r="C198" s="42"/>
      <c r="D198" s="41">
        <f>'Etat paie OCTOBRE 2024'!F16</f>
      </c>
      <c r="E198" s="42"/>
      <c r="F198" s="24"/>
      <c r="H198" s="44" t="s">
        <v>37</v>
      </c>
      <c r="I198" s="44"/>
      <c r="J198" s="42"/>
      <c r="K198" s="41">
        <f>'Etat paie OCTOBRE 2024'!F16</f>
      </c>
      <c r="L198" s="42"/>
      <c r="M198" s="24"/>
    </row>
    <row r="199" spans="1:13" x14ac:dyDescent="0.25">
      <c r="A199" s="292" t="s">
        <v>38</v>
      </c>
      <c r="B199" s="292"/>
      <c r="C199" s="42"/>
      <c r="D199" s="41">
        <f>'Etat paie OCTOBRE 2024'!G16</f>
      </c>
      <c r="E199" s="42"/>
      <c r="F199" s="24"/>
      <c r="H199" s="292" t="s">
        <v>38</v>
      </c>
      <c r="I199" s="292"/>
      <c r="J199" s="42"/>
      <c r="K199" s="41">
        <f>'Etat paie OCTOBRE 2024'!G16</f>
      </c>
      <c r="L199" s="42"/>
      <c r="M199" s="24"/>
    </row>
    <row r="200" spans="1:13" x14ac:dyDescent="0.25">
      <c r="A200" s="44" t="s">
        <v>1331</v>
      </c>
      <c r="B200" s="44"/>
      <c r="C200" s="42"/>
      <c r="D200" s="41">
        <f>'Etat paie OCTOBRE 2024'!O16</f>
      </c>
      <c r="E200" s="42"/>
      <c r="F200" s="24"/>
      <c r="H200" s="44" t="s">
        <v>1331</v>
      </c>
      <c r="I200" s="44"/>
      <c r="J200" s="42"/>
      <c r="K200" s="41">
        <f>'Etat paie OCTOBRE 2024'!O16</f>
      </c>
      <c r="L200" s="42"/>
      <c r="M200" s="24"/>
    </row>
    <row r="201" spans="1:13" x14ac:dyDescent="0.25">
      <c r="A201" s="44" t="s">
        <v>1332</v>
      </c>
      <c r="B201" s="44"/>
      <c r="C201" s="42"/>
      <c r="D201" s="41">
        <f>'Etat paie OCTOBRE 2024'!P16</f>
        <v>20000</v>
      </c>
      <c r="E201" s="42"/>
      <c r="F201" s="24"/>
      <c r="H201" s="44" t="s">
        <v>1332</v>
      </c>
      <c r="I201" s="44"/>
      <c r="J201" s="42"/>
      <c r="K201" s="41">
        <f>'Etat paie OCTOBRE 2024'!P16</f>
        <v>20000</v>
      </c>
      <c r="L201" s="42"/>
      <c r="M201" s="24"/>
    </row>
    <row r="202" spans="1:13" x14ac:dyDescent="0.25">
      <c r="A202" s="44" t="s">
        <v>1333</v>
      </c>
      <c r="B202" s="44"/>
      <c r="C202" s="42"/>
      <c r="D202" s="41">
        <f>'Etat paie OCTOBRE 2024'!Q16</f>
        <v>50000</v>
      </c>
      <c r="E202" s="42"/>
      <c r="F202" s="24" t="s">
        <v>43</v>
      </c>
      <c r="H202" s="44" t="s">
        <v>1333</v>
      </c>
      <c r="I202" s="44"/>
      <c r="J202" s="42"/>
      <c r="K202" s="41">
        <f>'Etat paie OCTOBRE 2024'!Q16</f>
        <v>50000</v>
      </c>
      <c r="L202" s="42"/>
      <c r="M202" s="24" t="s">
        <v>43</v>
      </c>
    </row>
    <row r="203" spans="1:13" x14ac:dyDescent="0.25">
      <c r="A203" s="39" t="s">
        <v>44</v>
      </c>
      <c r="B203" s="39"/>
      <c r="C203" s="42"/>
      <c r="D203" s="41">
        <f>'Etat paie OCTOBRE 2024'!N16</f>
        <v>195251.321196466</v>
      </c>
      <c r="E203" s="42"/>
      <c r="F203" s="24" t="s">
        <v>45</v>
      </c>
      <c r="H203" s="39" t="s">
        <v>44</v>
      </c>
      <c r="I203" s="39"/>
      <c r="J203" s="42"/>
      <c r="K203" s="41">
        <f>'Etat paie OCTOBRE 2024'!N16</f>
        <v>195251.321196466</v>
      </c>
      <c r="L203" s="42"/>
      <c r="M203" s="24" t="s">
        <v>45</v>
      </c>
    </row>
    <row r="204" spans="1:13" x14ac:dyDescent="0.25">
      <c r="A204" s="39" t="s">
        <v>46</v>
      </c>
      <c r="B204" s="39"/>
      <c r="C204" s="42"/>
      <c r="D204" s="41">
        <f>'Etat paie OCTOBRE 2024'!M16</f>
      </c>
      <c r="E204" s="42"/>
      <c r="F204" s="24"/>
      <c r="H204" s="39" t="s">
        <v>46</v>
      </c>
      <c r="I204" s="39"/>
      <c r="J204" s="42"/>
      <c r="K204" s="41">
        <f>'Etat paie OCTOBRE 2024'!M16</f>
      </c>
      <c r="L204" s="42"/>
      <c r="M204" s="24"/>
    </row>
    <row r="205" spans="1:13" x14ac:dyDescent="0.25">
      <c r="A205" s="46" t="s">
        <v>47</v>
      </c>
      <c r="B205" s="46"/>
      <c r="C205" s="42"/>
      <c r="D205" s="41"/>
      <c r="E205" s="41">
        <f>'Etat paie OCTOBRE 2024'!U16</f>
        <v>4783.10514642494</v>
      </c>
      <c r="F205" s="24"/>
      <c r="H205" s="46" t="s">
        <v>47</v>
      </c>
      <c r="I205" s="46"/>
      <c r="J205" s="42"/>
      <c r="K205" s="41"/>
      <c r="L205" s="41">
        <f>'Etat paie OCTOBRE 2024'!U16</f>
        <v>4783.10514642494</v>
      </c>
      <c r="M205" s="24"/>
    </row>
    <row r="206" spans="1:13" x14ac:dyDescent="0.25">
      <c r="A206" s="46" t="s">
        <v>48</v>
      </c>
      <c r="B206" s="46"/>
      <c r="C206" s="42"/>
      <c r="D206" s="41"/>
      <c r="E206" s="41">
        <f>'Etat paie OCTOBRE 2024'!V16</f>
        <v>4783.10514642494</v>
      </c>
      <c r="F206" s="24"/>
      <c r="H206" s="46" t="s">
        <v>48</v>
      </c>
      <c r="I206" s="46"/>
      <c r="J206" s="42"/>
      <c r="K206" s="41"/>
      <c r="L206" s="41">
        <f>'Etat paie OCTOBRE 2024'!V16</f>
        <v>4783.10514642494</v>
      </c>
      <c r="M206" s="24"/>
    </row>
    <row r="207" spans="1:13" x14ac:dyDescent="0.25">
      <c r="A207" s="46" t="s">
        <v>49</v>
      </c>
      <c r="B207" s="46"/>
      <c r="C207" s="41">
        <f>+D43-E34-E35</f>
        <v>468744.304349644</v>
      </c>
      <c r="D207" s="41"/>
      <c r="E207" s="42"/>
      <c r="F207" s="24"/>
      <c r="H207" s="46" t="s">
        <v>49</v>
      </c>
      <c r="I207" s="46"/>
      <c r="J207" s="41">
        <f>+D43-E34-E35</f>
        <v>468744.304349644</v>
      </c>
      <c r="K207" s="41"/>
      <c r="L207" s="42"/>
      <c r="M207" s="24"/>
    </row>
    <row r="208" spans="1:13" x14ac:dyDescent="0.25">
      <c r="A208" s="46" t="s">
        <v>50</v>
      </c>
      <c r="B208" s="46"/>
      <c r="C208" s="41">
        <f>D38+E39</f>
        <v>9374.43043496436</v>
      </c>
      <c r="D208" s="41"/>
      <c r="E208" s="42"/>
      <c r="F208" s="24"/>
      <c r="H208" s="46" t="s">
        <v>50</v>
      </c>
      <c r="I208" s="46"/>
      <c r="J208" s="41">
        <f>D38+E39</f>
        <v>9374.43043496436</v>
      </c>
      <c r="K208" s="41"/>
      <c r="L208" s="42"/>
      <c r="M208" s="24"/>
    </row>
    <row r="209" spans="1:13" x14ac:dyDescent="0.25">
      <c r="A209" s="46" t="s">
        <v>51</v>
      </c>
      <c r="B209" s="46"/>
      <c r="C209" s="41">
        <v>2</v>
      </c>
      <c r="D209" s="41">
        <f>'Etat paie OCTOBRE 2024'!X16</f>
        <v>4000</v>
      </c>
      <c r="E209" s="42"/>
      <c r="F209" s="24"/>
      <c r="H209" s="46" t="s">
        <v>51</v>
      </c>
      <c r="I209" s="46"/>
      <c r="J209" s="41">
        <v>2</v>
      </c>
      <c r="K209" s="41">
        <f>'Etat paie OCTOBRE 2024'!X16</f>
        <v>4000</v>
      </c>
      <c r="L209" s="42"/>
      <c r="M209" s="24"/>
    </row>
    <row r="210" spans="1:13" x14ac:dyDescent="0.25">
      <c r="A210" s="46" t="s">
        <v>52</v>
      </c>
      <c r="B210" s="46"/>
      <c r="C210" s="42"/>
      <c r="D210" s="41"/>
      <c r="E210" s="41">
        <f>'Etat paie OCTOBRE 2024'!Z16</f>
        <v>5374.43043496436</v>
      </c>
      <c r="F210" s="24"/>
      <c r="H210" s="46" t="s">
        <v>52</v>
      </c>
      <c r="I210" s="46"/>
      <c r="J210" s="42"/>
      <c r="K210" s="41"/>
      <c r="L210" s="41">
        <f>'Etat paie OCTOBRE 2024'!Z16</f>
        <v>5374.43043496436</v>
      </c>
      <c r="M210" s="24"/>
    </row>
    <row r="211" spans="1:13" x14ac:dyDescent="0.25">
      <c r="A211" s="46" t="s">
        <v>53</v>
      </c>
      <c r="B211" s="46"/>
      <c r="C211" s="42"/>
      <c r="D211" s="41"/>
      <c r="E211" s="41">
        <f>'Etat paie OCTOBRE 2024'!Y16</f>
        <v>100000</v>
      </c>
      <c r="F211" s="24"/>
      <c r="H211" s="46" t="s">
        <v>53</v>
      </c>
      <c r="I211" s="46"/>
      <c r="J211" s="42"/>
      <c r="K211" s="41"/>
      <c r="L211" s="41">
        <f>'Etat paie OCTOBRE 2024'!Y16</f>
        <v>100000</v>
      </c>
      <c r="M211" s="24"/>
    </row>
    <row r="212" spans="1:13" x14ac:dyDescent="0.25">
      <c r="A212" s="46" t="s">
        <v>54</v>
      </c>
      <c r="B212" s="46"/>
      <c r="C212" s="42"/>
      <c r="D212" s="41"/>
      <c r="E212" s="41">
        <f>'Etat paie OCTOBRE 2024'!AA16</f>
      </c>
      <c r="F212" s="24"/>
      <c r="H212" s="46" t="s">
        <v>54</v>
      </c>
      <c r="I212" s="46"/>
      <c r="J212" s="42"/>
      <c r="K212" s="41"/>
      <c r="L212" s="41">
        <f>'Etat paie OCTOBRE 2024'!AA16</f>
      </c>
      <c r="M212" s="24"/>
    </row>
    <row r="213" spans="1:13" x14ac:dyDescent="0.25">
      <c r="A213" s="49" t="s">
        <v>55</v>
      </c>
      <c r="B213" s="49"/>
      <c r="C213" s="50"/>
      <c r="D213" s="51"/>
      <c r="E213" s="51">
        <f>'Etat paie OCTOBRE 2024'!AB16</f>
        <v>100000</v>
      </c>
      <c r="F213" s="24"/>
      <c r="H213" s="49" t="s">
        <v>55</v>
      </c>
      <c r="I213" s="49"/>
      <c r="J213" s="50"/>
      <c r="K213" s="51"/>
      <c r="L213" s="51">
        <f>'Etat paie OCTOBRE 2024'!AB16</f>
        <v>100000</v>
      </c>
      <c r="M213" s="24"/>
    </row>
    <row r="214" spans="1:13" x14ac:dyDescent="0.25">
      <c r="A214" s="53" t="s">
        <v>56</v>
      </c>
      <c r="B214" s="53"/>
      <c r="C214" s="54" t="s">
        <v>57</v>
      </c>
      <c r="D214" s="36">
        <f>SUM(D17:D37)</f>
        <v>478310.514642494</v>
      </c>
      <c r="E214" s="55">
        <f>SUM(E34:E42)</f>
        <v>214940.640727814</v>
      </c>
      <c r="F214" s="24"/>
      <c r="H214" s="53" t="s">
        <v>56</v>
      </c>
      <c r="I214" s="53"/>
      <c r="J214" s="54" t="s">
        <v>57</v>
      </c>
      <c r="K214" s="36">
        <f>SUM(D17:D37)</f>
        <v>478310.514642494</v>
      </c>
      <c r="L214" s="55">
        <f>SUM(E34:E42)</f>
        <v>214940.640727814</v>
      </c>
      <c r="M214" s="24"/>
    </row>
    <row r="215" spans="1:13" x14ac:dyDescent="0.25">
      <c r="A215" s="57" t="s">
        <v>58</v>
      </c>
      <c r="B215" s="57"/>
      <c r="C215" s="14"/>
      <c r="D215" s="42"/>
      <c r="E215" s="58"/>
      <c r="F215" s="24"/>
      <c r="H215" s="57" t="s">
        <v>58</v>
      </c>
      <c r="I215" s="57"/>
      <c r="J215" s="14"/>
      <c r="K215" s="42"/>
      <c r="L215" s="58"/>
      <c r="M215" s="24"/>
    </row>
    <row r="216" spans="1:13" x14ac:dyDescent="0.25">
      <c r="A216" s="44" t="s">
        <v>59</v>
      </c>
      <c r="B216" s="44"/>
      <c r="C216" s="14"/>
      <c r="D216" s="42"/>
      <c r="E216" s="58"/>
      <c r="F216" s="24"/>
      <c r="H216" s="44" t="s">
        <v>59</v>
      </c>
      <c r="I216" s="44"/>
      <c r="J216" s="14"/>
      <c r="K216" s="42"/>
      <c r="L216" s="58"/>
      <c r="M216" s="24"/>
    </row>
    <row r="217" spans="1:13" x14ac:dyDescent="0.25">
      <c r="A217" s="57" t="s">
        <v>60</v>
      </c>
      <c r="B217" s="57"/>
      <c r="C217" s="14"/>
      <c r="D217" s="42"/>
      <c r="E217" s="58"/>
      <c r="F217" s="24"/>
      <c r="H217" s="57" t="s">
        <v>60</v>
      </c>
      <c r="I217" s="57"/>
      <c r="J217" s="14"/>
      <c r="K217" s="42"/>
      <c r="L217" s="58"/>
      <c r="M217" s="24"/>
    </row>
    <row r="218" spans="1:13" x14ac:dyDescent="0.25">
      <c r="A218" s="57"/>
      <c r="B218" s="57"/>
      <c r="C218" s="60" t="s">
        <v>61</v>
      </c>
      <c r="D218" s="61">
        <f>IF((D43-E43)&gt;=0,ROUND(FLOOR((D43-E43),0.01),-2),ROUND(FLOOR((D43-E43),-0.01),-2))</f>
        <v>263400</v>
      </c>
      <c r="E218" s="58"/>
      <c r="F218" s="24"/>
      <c r="H218" s="57"/>
      <c r="I218" s="57"/>
      <c r="J218" s="60" t="s">
        <v>61</v>
      </c>
      <c r="K218" s="61">
        <f>IF((D43-E43)&gt;=0,ROUND(FLOOR((D43-E43),0.01),-2),ROUND(FLOOR((D43-E43),-0.01),-2))</f>
        <v>263400</v>
      </c>
      <c r="L218" s="58"/>
      <c r="M218" s="24"/>
    </row>
    <row r="219" spans="1:13" x14ac:dyDescent="0.25">
      <c r="A219" s="62" t="s">
        <v>62</v>
      </c>
      <c r="B219" s="62"/>
      <c r="C219" s="63">
        <v>22</v>
      </c>
      <c r="D219" s="61"/>
      <c r="E219" s="58"/>
      <c r="F219" s="24"/>
      <c r="H219" s="62" t="s">
        <v>62</v>
      </c>
      <c r="I219" s="62"/>
      <c r="J219" s="63">
        <v>22</v>
      </c>
      <c r="K219" s="61"/>
      <c r="L219" s="58"/>
      <c r="M219" s="24"/>
    </row>
    <row r="220" spans="1:13" x14ac:dyDescent="0.25">
      <c r="A220" s="64" t="s">
        <v>63</v>
      </c>
      <c r="B220" s="64"/>
      <c r="C220" s="65">
        <v>-0.5</v>
      </c>
      <c r="D220" s="66"/>
      <c r="E220" s="58"/>
      <c r="F220" s="67"/>
      <c r="H220" s="64" t="s">
        <v>63</v>
      </c>
      <c r="I220" s="64"/>
      <c r="J220" s="65">
        <v>-0.5</v>
      </c>
      <c r="K220" s="66"/>
      <c r="L220" s="58"/>
      <c r="M220" s="67"/>
    </row>
    <row r="221" spans="1:13" x14ac:dyDescent="0.25">
      <c r="A221" s="69"/>
      <c r="B221" s="69"/>
      <c r="C221" s="70"/>
      <c r="D221" s="71"/>
      <c r="E221" s="72"/>
      <c r="F221" s="24"/>
      <c r="H221" s="69"/>
      <c r="I221" s="69"/>
      <c r="J221" s="70"/>
      <c r="K221" s="71"/>
      <c r="L221" s="72"/>
      <c r="M221" s="24"/>
    </row>
    <row r="222" spans="1:13" x14ac:dyDescent="0.25">
      <c r="A222" s="1" t="s">
        <v>64</v>
      </c>
      <c r="B222" s="1"/>
      <c r="C222" s="58"/>
      <c r="D222" s="74" t="s">
        <v>65</v>
      </c>
      <c r="E222" s="2"/>
      <c r="F222" s="24"/>
      <c r="H222" s="1" t="s">
        <v>64</v>
      </c>
      <c r="I222" s="1"/>
      <c r="J222" s="58"/>
      <c r="K222" s="74" t="s">
        <v>65</v>
      </c>
      <c r="L222" s="2"/>
      <c r="M222" s="24"/>
    </row>
    <row r="223" spans="1:13" x14ac:dyDescent="0.25">
      <c r="A223" s="1"/>
      <c r="B223" s="1"/>
      <c r="C223" s="58"/>
      <c r="D223" s="74"/>
      <c r="E223" s="2"/>
      <c r="F223" s="24"/>
      <c r="H223" s="1"/>
      <c r="I223" s="1"/>
      <c r="J223" s="58"/>
      <c r="K223" s="74"/>
      <c r="L223" s="2"/>
      <c r="M223" s="24"/>
    </row>
    <row r="224" spans="1:13" x14ac:dyDescent="0.25">
      <c r="A224" s="1"/>
      <c r="B224" s="1"/>
      <c r="C224" s="58"/>
      <c r="D224" s="74"/>
      <c r="E224" s="2"/>
      <c r="F224" s="24"/>
      <c r="H224" s="1"/>
      <c r="I224" s="1"/>
      <c r="J224" s="58"/>
      <c r="K224" s="74"/>
      <c r="L224" s="2"/>
      <c r="M224" s="24"/>
    </row>
    <row r="225" spans="1:13" x14ac:dyDescent="0.25">
      <c r="A225" s="1"/>
      <c r="B225" s="1"/>
      <c r="C225" s="58"/>
      <c r="D225" s="74"/>
      <c r="E225" s="2"/>
      <c r="F225" s="24"/>
      <c r="H225" s="1"/>
      <c r="I225" s="1"/>
      <c r="J225" s="58"/>
      <c r="K225" s="74"/>
      <c r="L225" s="2"/>
      <c r="M225" s="24"/>
    </row>
    <row r="226" spans="1:13" x14ac:dyDescent="0.25">
      <c r="A226" s="76"/>
      <c r="B226" s="76"/>
      <c r="C226" s="77"/>
      <c r="D226" s="78"/>
      <c r="E226" s="26"/>
      <c r="F226" s="28"/>
      <c r="H226" s="76"/>
      <c r="I226" s="76"/>
      <c r="J226" s="77"/>
      <c r="K226" s="78"/>
      <c r="L226" s="26"/>
      <c r="M226" s="28"/>
    </row>
    <row r="229" spans="1:13" x14ac:dyDescent="0.25">
      <c r="A229" s="1"/>
      <c r="B229" s="1"/>
      <c r="C229" s="2"/>
      <c r="D229" s="2"/>
      <c r="E229" s="4"/>
      <c r="F229" s="5"/>
      <c r="H229" s="1"/>
      <c r="I229" s="1"/>
      <c r="J229" s="2"/>
      <c r="K229" s="2"/>
      <c r="L229" s="4"/>
      <c r="M229" s="5"/>
    </row>
    <row r="230" spans="1:13" x14ac:dyDescent="0.25">
      <c r="A230" s="1"/>
      <c r="B230" s="1"/>
      <c r="C230" s="2"/>
      <c r="D230" s="2"/>
      <c r="E230" s="4" t="s">
        <v>0</v>
      </c>
      <c r="F230" s="3"/>
      <c r="H230" s="1"/>
      <c r="I230" s="1"/>
      <c r="J230" s="2"/>
      <c r="K230" s="2"/>
      <c r="L230" s="4" t="s">
        <v>0</v>
      </c>
      <c r="M230" s="3"/>
    </row>
    <row r="231" spans="1:13" x14ac:dyDescent="0.25">
      <c r="A231" s="6" t="s">
        <v>1</v>
      </c>
      <c r="B231" s="6"/>
      <c r="C231" s="2"/>
      <c r="D231" s="2"/>
      <c r="E231" s="2" t="s">
        <v>2</v>
      </c>
      <c r="F231" s="3"/>
      <c r="H231" s="6" t="s">
        <v>1</v>
      </c>
      <c r="I231" s="6"/>
      <c r="J231" s="2"/>
      <c r="K231" s="2"/>
      <c r="L231" s="2" t="s">
        <v>2</v>
      </c>
      <c r="M231" s="3"/>
    </row>
    <row r="232" spans="1:13" x14ac:dyDescent="0.25">
      <c r="A232" s="7" t="s">
        <v>3</v>
      </c>
      <c r="B232" s="7"/>
      <c r="C232" s="2"/>
      <c r="D232" s="2"/>
      <c r="E232" s="2"/>
      <c r="F232" s="3"/>
      <c r="H232" s="7" t="s">
        <v>3</v>
      </c>
      <c r="I232" s="7"/>
      <c r="J232" s="2"/>
      <c r="K232" s="2"/>
      <c r="L232" s="2"/>
      <c r="M232" s="3"/>
    </row>
    <row r="233" spans="1:13" x14ac:dyDescent="0.25">
      <c r="A233" s="8" t="s">
        <v>4</v>
      </c>
      <c r="B233" s="8"/>
      <c r="C233" s="2"/>
      <c r="D233" s="2"/>
      <c r="E233" s="2"/>
      <c r="F233" s="3"/>
      <c r="H233" s="8" t="s">
        <v>4</v>
      </c>
      <c r="I233" s="8"/>
      <c r="J233" s="2"/>
      <c r="K233" s="2"/>
      <c r="L233" s="2"/>
      <c r="M233" s="3"/>
    </row>
    <row r="234" spans="1:13" x14ac:dyDescent="0.25">
      <c r="A234" s="9" t="s">
        <v>1313</v>
      </c>
      <c r="B234" s="287">
        <f>'Etat paie {MOIS} {ANNEE}'!B18</f>
      </c>
      <c r="C234" s="10"/>
      <c r="D234" s="11" t="s">
        <v>6</v>
      </c>
      <c r="E234" s="11"/>
      <c r="F234" s="12" t="s">
        <v>1314</v>
      </c>
      <c r="H234" s="9" t="s">
        <v>1313</v>
      </c>
      <c r="I234" s="287">
        <f>'Etat paie {MOIS} {ANNEE}'!B19</f>
      </c>
      <c r="J234" s="10"/>
      <c r="K234" s="11" t="s">
        <v>6</v>
      </c>
      <c r="L234" s="11"/>
      <c r="M234" s="12" t="s">
        <v>1314</v>
      </c>
    </row>
    <row r="235" spans="1:13" x14ac:dyDescent="0.25">
      <c r="A235" s="13" t="s">
        <v>1315</v>
      </c>
      <c r="B235" s="288">
        <f>'Etat paie {MOIS} {ANNEE}'!A18</f>
      </c>
      <c r="C235" s="2"/>
      <c r="D235" s="14" t="s">
        <v>8</v>
      </c>
      <c r="E235" s="14"/>
      <c r="F235" s="15" t="s">
        <v>1316</v>
      </c>
      <c r="H235" s="13" t="s">
        <v>1315</v>
      </c>
      <c r="I235" s="288">
        <f>'Etat paie {MOIS} {ANNEE}'!A19</f>
      </c>
      <c r="J235" s="2"/>
      <c r="K235" s="14" t="s">
        <v>8</v>
      </c>
      <c r="L235" s="14"/>
      <c r="M235" s="15" t="s">
        <v>1316</v>
      </c>
    </row>
    <row r="236" spans="1:13" x14ac:dyDescent="0.25">
      <c r="A236" s="13" t="s">
        <v>1317</v>
      </c>
      <c r="B236" s="288">
        <f>'Etat paie {MOIS} {ANNEE}'!AL18</f>
      </c>
      <c r="C236" s="16">
        <f>'Etat paie {MOIS} {ANNEE}'!AM18</f>
      </c>
      <c r="D236" s="14" t="s">
        <v>10</v>
      </c>
      <c r="E236" s="14"/>
      <c r="F236" s="15" t="s">
        <v>1318</v>
      </c>
      <c r="H236" s="13" t="s">
        <v>1317</v>
      </c>
      <c r="I236" s="288">
        <f>'Etat paie {MOIS} {ANNEE}'!AL19</f>
      </c>
      <c r="J236" s="16">
        <f>'Etat paie {MOIS} {ANNEE}'!AM19</f>
      </c>
      <c r="K236" s="14" t="s">
        <v>10</v>
      </c>
      <c r="L236" s="14"/>
      <c r="M236" s="15" t="s">
        <v>1318</v>
      </c>
    </row>
    <row r="237" spans="1:13" x14ac:dyDescent="0.25">
      <c r="A237" s="13" t="s">
        <v>1319</v>
      </c>
      <c r="B237" s="288" t="s">
        <v>1320</v>
      </c>
      <c r="C237" s="17"/>
      <c r="D237" s="18" t="s">
        <v>12</v>
      </c>
      <c r="E237" s="19"/>
      <c r="F237" s="20" t="s">
        <v>1321</v>
      </c>
      <c r="H237" s="13" t="s">
        <v>1319</v>
      </c>
      <c r="I237" s="288" t="s">
        <v>1320</v>
      </c>
      <c r="J237" s="17"/>
      <c r="K237" s="18" t="s">
        <v>12</v>
      </c>
      <c r="L237" s="19"/>
      <c r="M237" s="20" t="s">
        <v>1321</v>
      </c>
    </row>
    <row r="238" spans="1:13" x14ac:dyDescent="0.25">
      <c r="A238" s="22" t="s">
        <v>1322</v>
      </c>
      <c r="B238" s="289">
        <f>'Etat paie {MOIS} {ANNEE}'!AP18</f>
      </c>
      <c r="C238" s="2"/>
      <c r="D238" s="23" t="s">
        <v>14</v>
      </c>
      <c r="E238" s="14"/>
      <c r="F238" s="20" t="s">
        <v>1323</v>
      </c>
      <c r="H238" s="22" t="s">
        <v>1322</v>
      </c>
      <c r="I238" s="289">
        <f>'Etat paie {MOIS} {ANNEE}'!AP19</f>
      </c>
      <c r="J238" s="2"/>
      <c r="K238" s="23" t="s">
        <v>14</v>
      </c>
      <c r="L238" s="14"/>
      <c r="M238" s="20" t="s">
        <v>1323</v>
      </c>
    </row>
    <row r="239" spans="1:13" x14ac:dyDescent="0.25">
      <c r="A239" s="13" t="s">
        <v>1324</v>
      </c>
      <c r="B239" s="288">
        <f>'Etat paie {MOIS} {ANNEE}'!AR18</f>
      </c>
      <c r="C239" s="2"/>
      <c r="D239" s="14"/>
      <c r="E239" s="14"/>
      <c r="F239" s="20"/>
      <c r="H239" s="13" t="s">
        <v>1324</v>
      </c>
      <c r="I239" s="288">
        <f>'Etat paie {MOIS} {ANNEE}'!AR19</f>
      </c>
      <c r="J239" s="2"/>
      <c r="K239" s="14"/>
      <c r="L239" s="14"/>
      <c r="M239" s="20"/>
    </row>
    <row r="240" spans="1:13" x14ac:dyDescent="0.25">
      <c r="A240" s="13" t="s">
        <v>1325</v>
      </c>
      <c r="B240" s="288">
        <f>'Etat paie {MOIS} {ANNEE}'!AO18</f>
      </c>
      <c r="C240" s="2"/>
      <c r="D240" s="14"/>
      <c r="E240" s="14"/>
      <c r="F240" s="24"/>
      <c r="H240" s="13" t="s">
        <v>1325</v>
      </c>
      <c r="I240" s="288">
        <f>'Etat paie {MOIS} {ANNEE}'!AO19</f>
      </c>
      <c r="J240" s="2"/>
      <c r="K240" s="14"/>
      <c r="L240" s="14"/>
      <c r="M240" s="24"/>
    </row>
    <row r="241" spans="1:13" x14ac:dyDescent="0.25">
      <c r="A241" s="13" t="s">
        <v>1326</v>
      </c>
      <c r="B241" s="288">
        <f>'Etat paie {MOIS} {ANNEE}'!AQ18</f>
      </c>
      <c r="C241" s="2"/>
      <c r="D241" s="14" t="s">
        <v>18</v>
      </c>
      <c r="E241" s="14"/>
      <c r="F241" s="24" t="s">
        <v>1327</v>
      </c>
      <c r="H241" s="13" t="s">
        <v>1326</v>
      </c>
      <c r="I241" s="288">
        <f>'Etat paie {MOIS} {ANNEE}'!AQ19</f>
      </c>
      <c r="J241" s="2"/>
      <c r="K241" s="14" t="s">
        <v>18</v>
      </c>
      <c r="L241" s="14"/>
      <c r="M241" s="24" t="s">
        <v>1327</v>
      </c>
    </row>
    <row r="242" spans="1:13" x14ac:dyDescent="0.25">
      <c r="A242" s="25" t="s">
        <v>1328</v>
      </c>
      <c r="B242" s="290" t="s">
        <v>1329</v>
      </c>
      <c r="C242" s="26"/>
      <c r="D242" s="27" t="s">
        <v>20</v>
      </c>
      <c r="E242" s="27"/>
      <c r="F242" s="28" t="s">
        <v>1330</v>
      </c>
      <c r="H242" s="25" t="s">
        <v>1328</v>
      </c>
      <c r="I242" s="290" t="s">
        <v>1329</v>
      </c>
      <c r="J242" s="26"/>
      <c r="K242" s="27" t="s">
        <v>20</v>
      </c>
      <c r="L242" s="27"/>
      <c r="M242" s="28" t="s">
        <v>1330</v>
      </c>
    </row>
    <row r="243" spans="1:13" x14ac:dyDescent="0.25">
      <c r="A243" s="1"/>
      <c r="B243" s="1"/>
      <c r="C243" s="2"/>
      <c r="D243" s="2"/>
      <c r="E243" s="2"/>
      <c r="F243" s="3"/>
      <c r="H243" s="1"/>
      <c r="I243" s="1"/>
      <c r="J243" s="2"/>
      <c r="K243" s="2"/>
      <c r="L243" s="2"/>
      <c r="M243" s="3"/>
    </row>
    <row r="244" spans="1:13" x14ac:dyDescent="0.25">
      <c r="A244" s="291" t="s">
        <v>22</v>
      </c>
      <c r="B244" s="291"/>
      <c r="C244" s="30" t="s">
        <v>23</v>
      </c>
      <c r="D244" s="30" t="s">
        <v>24</v>
      </c>
      <c r="E244" s="31" t="s">
        <v>25</v>
      </c>
      <c r="F244" s="32" t="s">
        <v>26</v>
      </c>
      <c r="H244" s="291" t="s">
        <v>22</v>
      </c>
      <c r="I244" s="291"/>
      <c r="J244" s="30" t="s">
        <v>23</v>
      </c>
      <c r="K244" s="30" t="s">
        <v>24</v>
      </c>
      <c r="L244" s="31" t="s">
        <v>25</v>
      </c>
      <c r="M244" s="32" t="s">
        <v>26</v>
      </c>
    </row>
    <row r="245" spans="1:13" x14ac:dyDescent="0.25">
      <c r="A245" s="34" t="s">
        <v>27</v>
      </c>
      <c r="B245" s="34"/>
      <c r="C245" s="35"/>
      <c r="D245" s="36">
        <f>'Etat paie OCTOBRE 2024'!E16</f>
        <v>142259.193446028</v>
      </c>
      <c r="E245" s="37"/>
      <c r="F245" s="24"/>
      <c r="H245" s="34" t="s">
        <v>27</v>
      </c>
      <c r="I245" s="34"/>
      <c r="J245" s="35"/>
      <c r="K245" s="36">
        <f>'Etat paie OCTOBRE 2024'!E16</f>
        <v>142259.193446028</v>
      </c>
      <c r="L245" s="37"/>
      <c r="M245" s="24"/>
    </row>
    <row r="246" spans="1:13" x14ac:dyDescent="0.25">
      <c r="A246" s="39" t="s">
        <v>28</v>
      </c>
      <c r="B246" s="39"/>
      <c r="C246" s="40"/>
      <c r="D246" s="41"/>
      <c r="E246" s="42"/>
      <c r="F246" s="24"/>
      <c r="H246" s="39" t="s">
        <v>28</v>
      </c>
      <c r="I246" s="39"/>
      <c r="J246" s="40"/>
      <c r="K246" s="41"/>
      <c r="L246" s="42"/>
      <c r="M246" s="24"/>
    </row>
    <row r="247" spans="1:13" x14ac:dyDescent="0.25">
      <c r="A247" s="44" t="s">
        <v>29</v>
      </c>
      <c r="B247" s="44"/>
      <c r="C247" s="42"/>
      <c r="D247" s="41">
        <f>'Etat paie OCTOBRE 2024'!I16</f>
      </c>
      <c r="E247" s="42"/>
      <c r="F247" s="24"/>
      <c r="H247" s="44" t="s">
        <v>29</v>
      </c>
      <c r="I247" s="44"/>
      <c r="J247" s="42"/>
      <c r="K247" s="41">
        <f>'Etat paie OCTOBRE 2024'!I16</f>
      </c>
      <c r="L247" s="42"/>
      <c r="M247" s="24"/>
    </row>
    <row r="248" spans="1:13" x14ac:dyDescent="0.25">
      <c r="A248" s="44" t="s">
        <v>30</v>
      </c>
      <c r="B248" s="44"/>
      <c r="C248" s="42"/>
      <c r="D248" s="41">
        <f>'Etat paie OCTOBRE 2024'!J16</f>
      </c>
      <c r="E248" s="42"/>
      <c r="F248" s="24"/>
      <c r="H248" s="44" t="s">
        <v>30</v>
      </c>
      <c r="I248" s="44"/>
      <c r="J248" s="42"/>
      <c r="K248" s="41">
        <f>'Etat paie OCTOBRE 2024'!J16</f>
      </c>
      <c r="L248" s="42"/>
      <c r="M248" s="24"/>
    </row>
    <row r="249" spans="1:13" x14ac:dyDescent="0.25">
      <c r="A249" s="44" t="s">
        <v>31</v>
      </c>
      <c r="B249" s="44"/>
      <c r="C249" s="42"/>
      <c r="D249" s="41">
        <f>'Etat paie OCTOBRE 2024'!H16</f>
      </c>
      <c r="E249" s="42"/>
      <c r="F249" s="24"/>
      <c r="H249" s="44" t="s">
        <v>31</v>
      </c>
      <c r="I249" s="44"/>
      <c r="J249" s="42"/>
      <c r="K249" s="41">
        <f>'Etat paie OCTOBRE 2024'!H16</f>
      </c>
      <c r="L249" s="42"/>
      <c r="M249" s="24"/>
    </row>
    <row r="250" spans="1:13" x14ac:dyDescent="0.25">
      <c r="A250" s="46" t="s">
        <v>32</v>
      </c>
      <c r="B250" s="46"/>
      <c r="C250" s="42"/>
      <c r="D250" s="41"/>
      <c r="E250" s="42"/>
      <c r="F250" s="24"/>
      <c r="H250" s="46" t="s">
        <v>32</v>
      </c>
      <c r="I250" s="46"/>
      <c r="J250" s="42"/>
      <c r="K250" s="41"/>
      <c r="L250" s="42"/>
      <c r="M250" s="24"/>
    </row>
    <row r="251" spans="1:13" x14ac:dyDescent="0.25">
      <c r="A251" s="44" t="s">
        <v>33</v>
      </c>
      <c r="B251" s="44"/>
      <c r="C251" s="42">
        <v>12</v>
      </c>
      <c r="D251" s="41">
        <f>'Etat paie OCTOBRE 2024'!K16</f>
        <v>28800</v>
      </c>
      <c r="E251" s="42"/>
      <c r="F251" s="24"/>
      <c r="H251" s="44" t="s">
        <v>33</v>
      </c>
      <c r="I251" s="44"/>
      <c r="J251" s="42">
        <v>12</v>
      </c>
      <c r="K251" s="41">
        <f>'Etat paie OCTOBRE 2024'!K16</f>
        <v>28800</v>
      </c>
      <c r="L251" s="42"/>
      <c r="M251" s="24"/>
    </row>
    <row r="252" spans="1:13" x14ac:dyDescent="0.25">
      <c r="A252" s="44" t="s">
        <v>34</v>
      </c>
      <c r="B252" s="44"/>
      <c r="C252" s="42"/>
      <c r="D252" s="41">
        <f>'Etat paie OCTOBRE 2024'!L16</f>
        <v>42000</v>
      </c>
      <c r="E252" s="42"/>
      <c r="F252" s="24"/>
      <c r="H252" s="44" t="s">
        <v>34</v>
      </c>
      <c r="I252" s="44"/>
      <c r="J252" s="42"/>
      <c r="K252" s="41">
        <f>'Etat paie OCTOBRE 2024'!L16</f>
        <v>42000</v>
      </c>
      <c r="L252" s="42"/>
      <c r="M252" s="24"/>
    </row>
    <row r="253" spans="1:13" x14ac:dyDescent="0.25">
      <c r="A253" s="39" t="s">
        <v>35</v>
      </c>
      <c r="B253" s="39"/>
      <c r="C253" s="42"/>
      <c r="D253" s="41"/>
      <c r="E253" s="42"/>
      <c r="F253" s="24"/>
      <c r="H253" s="39" t="s">
        <v>35</v>
      </c>
      <c r="I253" s="39"/>
      <c r="J253" s="42"/>
      <c r="K253" s="41"/>
      <c r="L253" s="42"/>
      <c r="M253" s="24"/>
    </row>
    <row r="254" spans="1:13" x14ac:dyDescent="0.25">
      <c r="A254" s="44" t="s">
        <v>36</v>
      </c>
      <c r="B254" s="44"/>
      <c r="C254" s="42"/>
      <c r="D254" s="48">
        <f>'Etat paie OCTOBRE 2024'!R16</f>
      </c>
      <c r="E254" s="42"/>
      <c r="F254" s="24"/>
      <c r="H254" s="44" t="s">
        <v>36</v>
      </c>
      <c r="I254" s="44"/>
      <c r="J254" s="42"/>
      <c r="K254" s="48">
        <f>'Etat paie OCTOBRE 2024'!R16</f>
      </c>
      <c r="L254" s="42"/>
      <c r="M254" s="24"/>
    </row>
    <row r="255" spans="1:13" x14ac:dyDescent="0.25">
      <c r="A255" s="44" t="s">
        <v>37</v>
      </c>
      <c r="B255" s="44"/>
      <c r="C255" s="42"/>
      <c r="D255" s="41">
        <f>'Etat paie OCTOBRE 2024'!F16</f>
      </c>
      <c r="E255" s="42"/>
      <c r="F255" s="24"/>
      <c r="H255" s="44" t="s">
        <v>37</v>
      </c>
      <c r="I255" s="44"/>
      <c r="J255" s="42"/>
      <c r="K255" s="41">
        <f>'Etat paie OCTOBRE 2024'!F16</f>
      </c>
      <c r="L255" s="42"/>
      <c r="M255" s="24"/>
    </row>
    <row r="256" spans="1:13" x14ac:dyDescent="0.25">
      <c r="A256" s="292" t="s">
        <v>38</v>
      </c>
      <c r="B256" s="292"/>
      <c r="C256" s="42"/>
      <c r="D256" s="41">
        <f>'Etat paie OCTOBRE 2024'!G16</f>
      </c>
      <c r="E256" s="42"/>
      <c r="F256" s="24"/>
      <c r="H256" s="292" t="s">
        <v>38</v>
      </c>
      <c r="I256" s="292"/>
      <c r="J256" s="42"/>
      <c r="K256" s="41">
        <f>'Etat paie OCTOBRE 2024'!G16</f>
      </c>
      <c r="L256" s="42"/>
      <c r="M256" s="24"/>
    </row>
    <row r="257" spans="1:13" x14ac:dyDescent="0.25">
      <c r="A257" s="44" t="s">
        <v>1331</v>
      </c>
      <c r="B257" s="44"/>
      <c r="C257" s="42"/>
      <c r="D257" s="41">
        <f>'Etat paie OCTOBRE 2024'!O16</f>
      </c>
      <c r="E257" s="42"/>
      <c r="F257" s="24"/>
      <c r="H257" s="44" t="s">
        <v>1331</v>
      </c>
      <c r="I257" s="44"/>
      <c r="J257" s="42"/>
      <c r="K257" s="41">
        <f>'Etat paie OCTOBRE 2024'!O16</f>
      </c>
      <c r="L257" s="42"/>
      <c r="M257" s="24"/>
    </row>
    <row r="258" spans="1:13" x14ac:dyDescent="0.25">
      <c r="A258" s="44" t="s">
        <v>1332</v>
      </c>
      <c r="B258" s="44"/>
      <c r="C258" s="42"/>
      <c r="D258" s="41">
        <f>'Etat paie OCTOBRE 2024'!P16</f>
        <v>20000</v>
      </c>
      <c r="E258" s="42"/>
      <c r="F258" s="24"/>
      <c r="H258" s="44" t="s">
        <v>1332</v>
      </c>
      <c r="I258" s="44"/>
      <c r="J258" s="42"/>
      <c r="K258" s="41">
        <f>'Etat paie OCTOBRE 2024'!P16</f>
        <v>20000</v>
      </c>
      <c r="L258" s="42"/>
      <c r="M258" s="24"/>
    </row>
    <row r="259" spans="1:13" x14ac:dyDescent="0.25">
      <c r="A259" s="44" t="s">
        <v>1333</v>
      </c>
      <c r="B259" s="44"/>
      <c r="C259" s="42"/>
      <c r="D259" s="41">
        <f>'Etat paie OCTOBRE 2024'!Q16</f>
        <v>50000</v>
      </c>
      <c r="E259" s="42"/>
      <c r="F259" s="24" t="s">
        <v>43</v>
      </c>
      <c r="H259" s="44" t="s">
        <v>1333</v>
      </c>
      <c r="I259" s="44"/>
      <c r="J259" s="42"/>
      <c r="K259" s="41">
        <f>'Etat paie OCTOBRE 2024'!Q16</f>
        <v>50000</v>
      </c>
      <c r="L259" s="42"/>
      <c r="M259" s="24" t="s">
        <v>43</v>
      </c>
    </row>
    <row r="260" spans="1:13" x14ac:dyDescent="0.25">
      <c r="A260" s="39" t="s">
        <v>44</v>
      </c>
      <c r="B260" s="39"/>
      <c r="C260" s="42"/>
      <c r="D260" s="41">
        <f>'Etat paie OCTOBRE 2024'!N16</f>
        <v>195251.321196466</v>
      </c>
      <c r="E260" s="42"/>
      <c r="F260" s="24" t="s">
        <v>45</v>
      </c>
      <c r="H260" s="39" t="s">
        <v>44</v>
      </c>
      <c r="I260" s="39"/>
      <c r="J260" s="42"/>
      <c r="K260" s="41">
        <f>'Etat paie OCTOBRE 2024'!N16</f>
        <v>195251.321196466</v>
      </c>
      <c r="L260" s="42"/>
      <c r="M260" s="24" t="s">
        <v>45</v>
      </c>
    </row>
    <row r="261" spans="1:13" x14ac:dyDescent="0.25">
      <c r="A261" s="39" t="s">
        <v>46</v>
      </c>
      <c r="B261" s="39"/>
      <c r="C261" s="42"/>
      <c r="D261" s="41">
        <f>'Etat paie OCTOBRE 2024'!M16</f>
      </c>
      <c r="E261" s="42"/>
      <c r="F261" s="24"/>
      <c r="H261" s="39" t="s">
        <v>46</v>
      </c>
      <c r="I261" s="39"/>
      <c r="J261" s="42"/>
      <c r="K261" s="41">
        <f>'Etat paie OCTOBRE 2024'!M16</f>
      </c>
      <c r="L261" s="42"/>
      <c r="M261" s="24"/>
    </row>
    <row r="262" spans="1:13" x14ac:dyDescent="0.25">
      <c r="A262" s="46" t="s">
        <v>47</v>
      </c>
      <c r="B262" s="46"/>
      <c r="C262" s="42"/>
      <c r="D262" s="41"/>
      <c r="E262" s="41">
        <f>'Etat paie OCTOBRE 2024'!U16</f>
        <v>4783.10514642494</v>
      </c>
      <c r="F262" s="24"/>
      <c r="H262" s="46" t="s">
        <v>47</v>
      </c>
      <c r="I262" s="46"/>
      <c r="J262" s="42"/>
      <c r="K262" s="41"/>
      <c r="L262" s="41">
        <f>'Etat paie OCTOBRE 2024'!U16</f>
        <v>4783.10514642494</v>
      </c>
      <c r="M262" s="24"/>
    </row>
    <row r="263" spans="1:13" x14ac:dyDescent="0.25">
      <c r="A263" s="46" t="s">
        <v>48</v>
      </c>
      <c r="B263" s="46"/>
      <c r="C263" s="42"/>
      <c r="D263" s="41"/>
      <c r="E263" s="41">
        <f>'Etat paie OCTOBRE 2024'!V16</f>
        <v>4783.10514642494</v>
      </c>
      <c r="F263" s="24"/>
      <c r="H263" s="46" t="s">
        <v>48</v>
      </c>
      <c r="I263" s="46"/>
      <c r="J263" s="42"/>
      <c r="K263" s="41"/>
      <c r="L263" s="41">
        <f>'Etat paie OCTOBRE 2024'!V16</f>
        <v>4783.10514642494</v>
      </c>
      <c r="M263" s="24"/>
    </row>
    <row r="264" spans="1:13" x14ac:dyDescent="0.25">
      <c r="A264" s="46" t="s">
        <v>49</v>
      </c>
      <c r="B264" s="46"/>
      <c r="C264" s="41">
        <f>+D43-E34-E35</f>
        <v>468744.304349644</v>
      </c>
      <c r="D264" s="41"/>
      <c r="E264" s="42"/>
      <c r="F264" s="24"/>
      <c r="H264" s="46" t="s">
        <v>49</v>
      </c>
      <c r="I264" s="46"/>
      <c r="J264" s="41">
        <f>+D43-E34-E35</f>
        <v>468744.304349644</v>
      </c>
      <c r="K264" s="41"/>
      <c r="L264" s="42"/>
      <c r="M264" s="24"/>
    </row>
    <row r="265" spans="1:13" x14ac:dyDescent="0.25">
      <c r="A265" s="46" t="s">
        <v>50</v>
      </c>
      <c r="B265" s="46"/>
      <c r="C265" s="41">
        <f>D38+E39</f>
        <v>9374.43043496436</v>
      </c>
      <c r="D265" s="41"/>
      <c r="E265" s="42"/>
      <c r="F265" s="24"/>
      <c r="H265" s="46" t="s">
        <v>50</v>
      </c>
      <c r="I265" s="46"/>
      <c r="J265" s="41">
        <f>D38+E39</f>
        <v>9374.43043496436</v>
      </c>
      <c r="K265" s="41"/>
      <c r="L265" s="42"/>
      <c r="M265" s="24"/>
    </row>
    <row r="266" spans="1:13" x14ac:dyDescent="0.25">
      <c r="A266" s="46" t="s">
        <v>51</v>
      </c>
      <c r="B266" s="46"/>
      <c r="C266" s="41">
        <v>2</v>
      </c>
      <c r="D266" s="41">
        <f>'Etat paie OCTOBRE 2024'!X16</f>
        <v>4000</v>
      </c>
      <c r="E266" s="42"/>
      <c r="F266" s="24"/>
      <c r="H266" s="46" t="s">
        <v>51</v>
      </c>
      <c r="I266" s="46"/>
      <c r="J266" s="41">
        <v>2</v>
      </c>
      <c r="K266" s="41">
        <f>'Etat paie OCTOBRE 2024'!X16</f>
        <v>4000</v>
      </c>
      <c r="L266" s="42"/>
      <c r="M266" s="24"/>
    </row>
    <row r="267" spans="1:13" x14ac:dyDescent="0.25">
      <c r="A267" s="46" t="s">
        <v>52</v>
      </c>
      <c r="B267" s="46"/>
      <c r="C267" s="42"/>
      <c r="D267" s="41"/>
      <c r="E267" s="41">
        <f>'Etat paie OCTOBRE 2024'!Z16</f>
        <v>5374.43043496436</v>
      </c>
      <c r="F267" s="24"/>
      <c r="H267" s="46" t="s">
        <v>52</v>
      </c>
      <c r="I267" s="46"/>
      <c r="J267" s="42"/>
      <c r="K267" s="41"/>
      <c r="L267" s="41">
        <f>'Etat paie OCTOBRE 2024'!Z16</f>
        <v>5374.43043496436</v>
      </c>
      <c r="M267" s="24"/>
    </row>
    <row r="268" spans="1:13" x14ac:dyDescent="0.25">
      <c r="A268" s="46" t="s">
        <v>53</v>
      </c>
      <c r="B268" s="46"/>
      <c r="C268" s="42"/>
      <c r="D268" s="41"/>
      <c r="E268" s="41">
        <f>'Etat paie OCTOBRE 2024'!Y16</f>
        <v>100000</v>
      </c>
      <c r="F268" s="24"/>
      <c r="H268" s="46" t="s">
        <v>53</v>
      </c>
      <c r="I268" s="46"/>
      <c r="J268" s="42"/>
      <c r="K268" s="41"/>
      <c r="L268" s="41">
        <f>'Etat paie OCTOBRE 2024'!Y16</f>
        <v>100000</v>
      </c>
      <c r="M268" s="24"/>
    </row>
    <row r="269" spans="1:13" x14ac:dyDescent="0.25">
      <c r="A269" s="46" t="s">
        <v>54</v>
      </c>
      <c r="B269" s="46"/>
      <c r="C269" s="42"/>
      <c r="D269" s="41"/>
      <c r="E269" s="41">
        <f>'Etat paie OCTOBRE 2024'!AA16</f>
      </c>
      <c r="F269" s="24"/>
      <c r="H269" s="46" t="s">
        <v>54</v>
      </c>
      <c r="I269" s="46"/>
      <c r="J269" s="42"/>
      <c r="K269" s="41"/>
      <c r="L269" s="41">
        <f>'Etat paie OCTOBRE 2024'!AA16</f>
      </c>
      <c r="M269" s="24"/>
    </row>
    <row r="270" spans="1:13" x14ac:dyDescent="0.25">
      <c r="A270" s="49" t="s">
        <v>55</v>
      </c>
      <c r="B270" s="49"/>
      <c r="C270" s="50"/>
      <c r="D270" s="51"/>
      <c r="E270" s="51">
        <f>'Etat paie OCTOBRE 2024'!AB16</f>
        <v>100000</v>
      </c>
      <c r="F270" s="24"/>
      <c r="H270" s="49" t="s">
        <v>55</v>
      </c>
      <c r="I270" s="49"/>
      <c r="J270" s="50"/>
      <c r="K270" s="51"/>
      <c r="L270" s="51">
        <f>'Etat paie OCTOBRE 2024'!AB16</f>
        <v>100000</v>
      </c>
      <c r="M270" s="24"/>
    </row>
    <row r="271" spans="1:13" x14ac:dyDescent="0.25">
      <c r="A271" s="53" t="s">
        <v>56</v>
      </c>
      <c r="B271" s="53"/>
      <c r="C271" s="54" t="s">
        <v>57</v>
      </c>
      <c r="D271" s="36">
        <f>SUM(D17:D37)</f>
        <v>478310.514642494</v>
      </c>
      <c r="E271" s="55">
        <f>SUM(E34:E42)</f>
        <v>214940.640727814</v>
      </c>
      <c r="F271" s="24"/>
      <c r="H271" s="53" t="s">
        <v>56</v>
      </c>
      <c r="I271" s="53"/>
      <c r="J271" s="54" t="s">
        <v>57</v>
      </c>
      <c r="K271" s="36">
        <f>SUM(D17:D37)</f>
        <v>478310.514642494</v>
      </c>
      <c r="L271" s="55">
        <f>SUM(E34:E42)</f>
        <v>214940.640727814</v>
      </c>
      <c r="M271" s="24"/>
    </row>
    <row r="272" spans="1:13" x14ac:dyDescent="0.25">
      <c r="A272" s="57" t="s">
        <v>58</v>
      </c>
      <c r="B272" s="57"/>
      <c r="C272" s="14"/>
      <c r="D272" s="42"/>
      <c r="E272" s="58"/>
      <c r="F272" s="24"/>
      <c r="H272" s="57" t="s">
        <v>58</v>
      </c>
      <c r="I272" s="57"/>
      <c r="J272" s="14"/>
      <c r="K272" s="42"/>
      <c r="L272" s="58"/>
      <c r="M272" s="24"/>
    </row>
    <row r="273" spans="1:13" x14ac:dyDescent="0.25">
      <c r="A273" s="44" t="s">
        <v>59</v>
      </c>
      <c r="B273" s="44"/>
      <c r="C273" s="14"/>
      <c r="D273" s="42"/>
      <c r="E273" s="58"/>
      <c r="F273" s="24"/>
      <c r="H273" s="44" t="s">
        <v>59</v>
      </c>
      <c r="I273" s="44"/>
      <c r="J273" s="14"/>
      <c r="K273" s="42"/>
      <c r="L273" s="58"/>
      <c r="M273" s="24"/>
    </row>
    <row r="274" spans="1:13" x14ac:dyDescent="0.25">
      <c r="A274" s="57" t="s">
        <v>60</v>
      </c>
      <c r="B274" s="57"/>
      <c r="C274" s="14"/>
      <c r="D274" s="42"/>
      <c r="E274" s="58"/>
      <c r="F274" s="24"/>
      <c r="H274" s="57" t="s">
        <v>60</v>
      </c>
      <c r="I274" s="57"/>
      <c r="J274" s="14"/>
      <c r="K274" s="42"/>
      <c r="L274" s="58"/>
      <c r="M274" s="24"/>
    </row>
    <row r="275" spans="1:13" x14ac:dyDescent="0.25">
      <c r="A275" s="57"/>
      <c r="B275" s="57"/>
      <c r="C275" s="60" t="s">
        <v>61</v>
      </c>
      <c r="D275" s="61">
        <f>IF((D43-E43)&gt;=0,ROUND(FLOOR((D43-E43),0.01),-2),ROUND(FLOOR((D43-E43),-0.01),-2))</f>
        <v>263400</v>
      </c>
      <c r="E275" s="58"/>
      <c r="F275" s="24"/>
      <c r="H275" s="57"/>
      <c r="I275" s="57"/>
      <c r="J275" s="60" t="s">
        <v>61</v>
      </c>
      <c r="K275" s="61">
        <f>IF((D43-E43)&gt;=0,ROUND(FLOOR((D43-E43),0.01),-2),ROUND(FLOOR((D43-E43),-0.01),-2))</f>
        <v>263400</v>
      </c>
      <c r="L275" s="58"/>
      <c r="M275" s="24"/>
    </row>
    <row r="276" spans="1:13" x14ac:dyDescent="0.25">
      <c r="A276" s="62" t="s">
        <v>62</v>
      </c>
      <c r="B276" s="62"/>
      <c r="C276" s="63">
        <v>22</v>
      </c>
      <c r="D276" s="61"/>
      <c r="E276" s="58"/>
      <c r="F276" s="24"/>
      <c r="H276" s="62" t="s">
        <v>62</v>
      </c>
      <c r="I276" s="62"/>
      <c r="J276" s="63">
        <v>22</v>
      </c>
      <c r="K276" s="61"/>
      <c r="L276" s="58"/>
      <c r="M276" s="24"/>
    </row>
    <row r="277" spans="1:13" x14ac:dyDescent="0.25">
      <c r="A277" s="64" t="s">
        <v>63</v>
      </c>
      <c r="B277" s="64"/>
      <c r="C277" s="65">
        <v>-0.5</v>
      </c>
      <c r="D277" s="66"/>
      <c r="E277" s="58"/>
      <c r="F277" s="67"/>
      <c r="H277" s="64" t="s">
        <v>63</v>
      </c>
      <c r="I277" s="64"/>
      <c r="J277" s="65">
        <v>-0.5</v>
      </c>
      <c r="K277" s="66"/>
      <c r="L277" s="58"/>
      <c r="M277" s="67"/>
    </row>
    <row r="278" spans="1:13" x14ac:dyDescent="0.25">
      <c r="A278" s="69"/>
      <c r="B278" s="69"/>
      <c r="C278" s="70"/>
      <c r="D278" s="71"/>
      <c r="E278" s="72"/>
      <c r="F278" s="24"/>
      <c r="H278" s="69"/>
      <c r="I278" s="69"/>
      <c r="J278" s="70"/>
      <c r="K278" s="71"/>
      <c r="L278" s="72"/>
      <c r="M278" s="24"/>
    </row>
    <row r="279" spans="1:13" x14ac:dyDescent="0.25">
      <c r="A279" s="1" t="s">
        <v>64</v>
      </c>
      <c r="B279" s="1"/>
      <c r="C279" s="58"/>
      <c r="D279" s="74" t="s">
        <v>65</v>
      </c>
      <c r="E279" s="2"/>
      <c r="F279" s="24"/>
      <c r="H279" s="1" t="s">
        <v>64</v>
      </c>
      <c r="I279" s="1"/>
      <c r="J279" s="58"/>
      <c r="K279" s="74" t="s">
        <v>65</v>
      </c>
      <c r="L279" s="2"/>
      <c r="M279" s="24"/>
    </row>
    <row r="280" spans="1:13" x14ac:dyDescent="0.25">
      <c r="A280" s="1"/>
      <c r="B280" s="1"/>
      <c r="C280" s="58"/>
      <c r="D280" s="74"/>
      <c r="E280" s="2"/>
      <c r="F280" s="24"/>
      <c r="H280" s="1"/>
      <c r="I280" s="1"/>
      <c r="J280" s="58"/>
      <c r="K280" s="74"/>
      <c r="L280" s="2"/>
      <c r="M280" s="24"/>
    </row>
    <row r="281" spans="1:13" x14ac:dyDescent="0.25">
      <c r="A281" s="1"/>
      <c r="B281" s="1"/>
      <c r="C281" s="58"/>
      <c r="D281" s="74"/>
      <c r="E281" s="2"/>
      <c r="F281" s="24"/>
      <c r="H281" s="1"/>
      <c r="I281" s="1"/>
      <c r="J281" s="58"/>
      <c r="K281" s="74"/>
      <c r="L281" s="2"/>
      <c r="M281" s="24"/>
    </row>
    <row r="282" spans="1:13" x14ac:dyDescent="0.25">
      <c r="A282" s="1"/>
      <c r="B282" s="1"/>
      <c r="C282" s="58"/>
      <c r="D282" s="74"/>
      <c r="E282" s="2"/>
      <c r="F282" s="24"/>
      <c r="H282" s="1"/>
      <c r="I282" s="1"/>
      <c r="J282" s="58"/>
      <c r="K282" s="74"/>
      <c r="L282" s="2"/>
      <c r="M282" s="24"/>
    </row>
    <row r="283" spans="1:13" x14ac:dyDescent="0.25">
      <c r="A283" s="76"/>
      <c r="B283" s="76"/>
      <c r="C283" s="77"/>
      <c r="D283" s="78"/>
      <c r="E283" s="26"/>
      <c r="F283" s="28"/>
      <c r="H283" s="76"/>
      <c r="I283" s="76"/>
      <c r="J283" s="77"/>
      <c r="K283" s="78"/>
      <c r="L283" s="26"/>
      <c r="M283" s="28"/>
    </row>
    <row r="286" spans="1:13" x14ac:dyDescent="0.25">
      <c r="A286" s="1"/>
      <c r="B286" s="1"/>
      <c r="C286" s="2"/>
      <c r="D286" s="2"/>
      <c r="E286" s="4"/>
      <c r="F286" s="5"/>
      <c r="H286" s="1"/>
      <c r="I286" s="1"/>
      <c r="J286" s="2"/>
      <c r="K286" s="2"/>
      <c r="L286" s="4"/>
      <c r="M286" s="5"/>
    </row>
    <row r="287" spans="1:13" x14ac:dyDescent="0.25">
      <c r="A287" s="1"/>
      <c r="B287" s="1"/>
      <c r="C287" s="2"/>
      <c r="D287" s="2"/>
      <c r="E287" s="4" t="s">
        <v>0</v>
      </c>
      <c r="F287" s="3"/>
      <c r="H287" s="1"/>
      <c r="I287" s="1"/>
      <c r="J287" s="2"/>
      <c r="K287" s="2"/>
      <c r="L287" s="4" t="s">
        <v>0</v>
      </c>
      <c r="M287" s="3"/>
    </row>
    <row r="288" spans="1:13" x14ac:dyDescent="0.25">
      <c r="A288" s="6" t="s">
        <v>1</v>
      </c>
      <c r="B288" s="6"/>
      <c r="C288" s="2"/>
      <c r="D288" s="2"/>
      <c r="E288" s="2" t="s">
        <v>2</v>
      </c>
      <c r="F288" s="3"/>
      <c r="H288" s="6" t="s">
        <v>1</v>
      </c>
      <c r="I288" s="6"/>
      <c r="J288" s="2"/>
      <c r="K288" s="2"/>
      <c r="L288" s="2" t="s">
        <v>2</v>
      </c>
      <c r="M288" s="3"/>
    </row>
    <row r="289" spans="1:13" x14ac:dyDescent="0.25">
      <c r="A289" s="7" t="s">
        <v>3</v>
      </c>
      <c r="B289" s="7"/>
      <c r="C289" s="2"/>
      <c r="D289" s="2"/>
      <c r="E289" s="2"/>
      <c r="F289" s="3"/>
      <c r="H289" s="7" t="s">
        <v>3</v>
      </c>
      <c r="I289" s="7"/>
      <c r="J289" s="2"/>
      <c r="K289" s="2"/>
      <c r="L289" s="2"/>
      <c r="M289" s="3"/>
    </row>
    <row r="290" spans="1:13" x14ac:dyDescent="0.25">
      <c r="A290" s="8" t="s">
        <v>4</v>
      </c>
      <c r="B290" s="8"/>
      <c r="C290" s="2"/>
      <c r="D290" s="2"/>
      <c r="E290" s="2"/>
      <c r="F290" s="3"/>
      <c r="H290" s="8" t="s">
        <v>4</v>
      </c>
      <c r="I290" s="8"/>
      <c r="J290" s="2"/>
      <c r="K290" s="2"/>
      <c r="L290" s="2"/>
      <c r="M290" s="3"/>
    </row>
    <row r="291" spans="1:13" x14ac:dyDescent="0.25">
      <c r="A291" s="9" t="s">
        <v>1313</v>
      </c>
      <c r="B291" s="287">
        <f>'Etat paie {MOIS} {ANNEE}'!B20</f>
      </c>
      <c r="C291" s="10"/>
      <c r="D291" s="11" t="s">
        <v>6</v>
      </c>
      <c r="E291" s="11"/>
      <c r="F291" s="12" t="s">
        <v>1314</v>
      </c>
      <c r="H291" s="9" t="s">
        <v>1313</v>
      </c>
      <c r="I291" s="287">
        <f>'Etat paie {MOIS} {ANNEE}'!B21</f>
      </c>
      <c r="J291" s="10"/>
      <c r="K291" s="11" t="s">
        <v>6</v>
      </c>
      <c r="L291" s="11"/>
      <c r="M291" s="12" t="s">
        <v>1314</v>
      </c>
    </row>
    <row r="292" spans="1:13" x14ac:dyDescent="0.25">
      <c r="A292" s="13" t="s">
        <v>1315</v>
      </c>
      <c r="B292" s="288">
        <f>'Etat paie {MOIS} {ANNEE}'!A20</f>
      </c>
      <c r="C292" s="2"/>
      <c r="D292" s="14" t="s">
        <v>8</v>
      </c>
      <c r="E292" s="14"/>
      <c r="F292" s="15" t="s">
        <v>1316</v>
      </c>
      <c r="H292" s="13" t="s">
        <v>1315</v>
      </c>
      <c r="I292" s="288">
        <f>'Etat paie {MOIS} {ANNEE}'!A21</f>
      </c>
      <c r="J292" s="2"/>
      <c r="K292" s="14" t="s">
        <v>8</v>
      </c>
      <c r="L292" s="14"/>
      <c r="M292" s="15" t="s">
        <v>1316</v>
      </c>
    </row>
    <row r="293" spans="1:13" x14ac:dyDescent="0.25">
      <c r="A293" s="13" t="s">
        <v>1317</v>
      </c>
      <c r="B293" s="288">
        <f>'Etat paie {MOIS} {ANNEE}'!AL20</f>
      </c>
      <c r="C293" s="16">
        <f>'Etat paie {MOIS} {ANNEE}'!AM20</f>
      </c>
      <c r="D293" s="14" t="s">
        <v>10</v>
      </c>
      <c r="E293" s="14"/>
      <c r="F293" s="15" t="s">
        <v>1318</v>
      </c>
      <c r="H293" s="13" t="s">
        <v>1317</v>
      </c>
      <c r="I293" s="288">
        <f>'Etat paie {MOIS} {ANNEE}'!AL21</f>
      </c>
      <c r="J293" s="16">
        <f>'Etat paie {MOIS} {ANNEE}'!AM21</f>
      </c>
      <c r="K293" s="14" t="s">
        <v>10</v>
      </c>
      <c r="L293" s="14"/>
      <c r="M293" s="15" t="s">
        <v>1318</v>
      </c>
    </row>
    <row r="294" spans="1:13" x14ac:dyDescent="0.25">
      <c r="A294" s="13" t="s">
        <v>1319</v>
      </c>
      <c r="B294" s="288" t="s">
        <v>1320</v>
      </c>
      <c r="C294" s="17"/>
      <c r="D294" s="18" t="s">
        <v>12</v>
      </c>
      <c r="E294" s="19"/>
      <c r="F294" s="20" t="s">
        <v>1321</v>
      </c>
      <c r="H294" s="13" t="s">
        <v>1319</v>
      </c>
      <c r="I294" s="288" t="s">
        <v>1320</v>
      </c>
      <c r="J294" s="17"/>
      <c r="K294" s="18" t="s">
        <v>12</v>
      </c>
      <c r="L294" s="19"/>
      <c r="M294" s="20" t="s">
        <v>1321</v>
      </c>
    </row>
    <row r="295" spans="1:13" x14ac:dyDescent="0.25">
      <c r="A295" s="22" t="s">
        <v>1322</v>
      </c>
      <c r="B295" s="289">
        <f>'Etat paie {MOIS} {ANNEE}'!AP20</f>
      </c>
      <c r="C295" s="2"/>
      <c r="D295" s="23" t="s">
        <v>14</v>
      </c>
      <c r="E295" s="14"/>
      <c r="F295" s="20" t="s">
        <v>1323</v>
      </c>
      <c r="H295" s="22" t="s">
        <v>1322</v>
      </c>
      <c r="I295" s="289">
        <f>'Etat paie {MOIS} {ANNEE}'!AP21</f>
      </c>
      <c r="J295" s="2"/>
      <c r="K295" s="23" t="s">
        <v>14</v>
      </c>
      <c r="L295" s="14"/>
      <c r="M295" s="20" t="s">
        <v>1323</v>
      </c>
    </row>
    <row r="296" spans="1:13" x14ac:dyDescent="0.25">
      <c r="A296" s="13" t="s">
        <v>1324</v>
      </c>
      <c r="B296" s="288">
        <f>'Etat paie {MOIS} {ANNEE}'!AR20</f>
      </c>
      <c r="C296" s="2"/>
      <c r="D296" s="14"/>
      <c r="E296" s="14"/>
      <c r="F296" s="20"/>
      <c r="H296" s="13" t="s">
        <v>1324</v>
      </c>
      <c r="I296" s="288">
        <f>'Etat paie {MOIS} {ANNEE}'!AR21</f>
      </c>
      <c r="J296" s="2"/>
      <c r="K296" s="14"/>
      <c r="L296" s="14"/>
      <c r="M296" s="20"/>
    </row>
    <row r="297" spans="1:13" x14ac:dyDescent="0.25">
      <c r="A297" s="13" t="s">
        <v>1325</v>
      </c>
      <c r="B297" s="288">
        <f>'Etat paie {MOIS} {ANNEE}'!AO20</f>
      </c>
      <c r="C297" s="2"/>
      <c r="D297" s="14"/>
      <c r="E297" s="14"/>
      <c r="F297" s="24"/>
      <c r="H297" s="13" t="s">
        <v>1325</v>
      </c>
      <c r="I297" s="288">
        <f>'Etat paie {MOIS} {ANNEE}'!AO21</f>
      </c>
      <c r="J297" s="2"/>
      <c r="K297" s="14"/>
      <c r="L297" s="14"/>
      <c r="M297" s="24"/>
    </row>
    <row r="298" spans="1:13" x14ac:dyDescent="0.25">
      <c r="A298" s="13" t="s">
        <v>1326</v>
      </c>
      <c r="B298" s="288">
        <f>'Etat paie {MOIS} {ANNEE}'!AQ20</f>
      </c>
      <c r="C298" s="2"/>
      <c r="D298" s="14" t="s">
        <v>18</v>
      </c>
      <c r="E298" s="14"/>
      <c r="F298" s="24" t="s">
        <v>1327</v>
      </c>
      <c r="H298" s="13" t="s">
        <v>1326</v>
      </c>
      <c r="I298" s="288">
        <f>'Etat paie {MOIS} {ANNEE}'!AQ21</f>
      </c>
      <c r="J298" s="2"/>
      <c r="K298" s="14" t="s">
        <v>18</v>
      </c>
      <c r="L298" s="14"/>
      <c r="M298" s="24" t="s">
        <v>1327</v>
      </c>
    </row>
    <row r="299" spans="1:13" x14ac:dyDescent="0.25">
      <c r="A299" s="25" t="s">
        <v>1328</v>
      </c>
      <c r="B299" s="290" t="s">
        <v>1329</v>
      </c>
      <c r="C299" s="26"/>
      <c r="D299" s="27" t="s">
        <v>20</v>
      </c>
      <c r="E299" s="27"/>
      <c r="F299" s="28" t="s">
        <v>1330</v>
      </c>
      <c r="H299" s="25" t="s">
        <v>1328</v>
      </c>
      <c r="I299" s="290" t="s">
        <v>1329</v>
      </c>
      <c r="J299" s="26"/>
      <c r="K299" s="27" t="s">
        <v>20</v>
      </c>
      <c r="L299" s="27"/>
      <c r="M299" s="28" t="s">
        <v>1330</v>
      </c>
    </row>
    <row r="300" spans="1:13" x14ac:dyDescent="0.25">
      <c r="A300" s="1"/>
      <c r="B300" s="1"/>
      <c r="C300" s="2"/>
      <c r="D300" s="2"/>
      <c r="E300" s="2"/>
      <c r="F300" s="3"/>
      <c r="H300" s="1"/>
      <c r="I300" s="1"/>
      <c r="J300" s="2"/>
      <c r="K300" s="2"/>
      <c r="L300" s="2"/>
      <c r="M300" s="3"/>
    </row>
    <row r="301" spans="1:13" x14ac:dyDescent="0.25">
      <c r="A301" s="291" t="s">
        <v>22</v>
      </c>
      <c r="B301" s="291"/>
      <c r="C301" s="30" t="s">
        <v>23</v>
      </c>
      <c r="D301" s="30" t="s">
        <v>24</v>
      </c>
      <c r="E301" s="31" t="s">
        <v>25</v>
      </c>
      <c r="F301" s="32" t="s">
        <v>26</v>
      </c>
      <c r="H301" s="291" t="s">
        <v>22</v>
      </c>
      <c r="I301" s="291"/>
      <c r="J301" s="30" t="s">
        <v>23</v>
      </c>
      <c r="K301" s="30" t="s">
        <v>24</v>
      </c>
      <c r="L301" s="31" t="s">
        <v>25</v>
      </c>
      <c r="M301" s="32" t="s">
        <v>26</v>
      </c>
    </row>
    <row r="302" spans="1:13" x14ac:dyDescent="0.25">
      <c r="A302" s="34" t="s">
        <v>27</v>
      </c>
      <c r="B302" s="34"/>
      <c r="C302" s="35"/>
      <c r="D302" s="36">
        <f>'Etat paie OCTOBRE 2024'!E16</f>
        <v>142259.193446028</v>
      </c>
      <c r="E302" s="37"/>
      <c r="F302" s="24"/>
      <c r="H302" s="34" t="s">
        <v>27</v>
      </c>
      <c r="I302" s="34"/>
      <c r="J302" s="35"/>
      <c r="K302" s="36">
        <f>'Etat paie OCTOBRE 2024'!E16</f>
        <v>142259.193446028</v>
      </c>
      <c r="L302" s="37"/>
      <c r="M302" s="24"/>
    </row>
    <row r="303" spans="1:13" x14ac:dyDescent="0.25">
      <c r="A303" s="39" t="s">
        <v>28</v>
      </c>
      <c r="B303" s="39"/>
      <c r="C303" s="40"/>
      <c r="D303" s="41"/>
      <c r="E303" s="42"/>
      <c r="F303" s="24"/>
      <c r="H303" s="39" t="s">
        <v>28</v>
      </c>
      <c r="I303" s="39"/>
      <c r="J303" s="40"/>
      <c r="K303" s="41"/>
      <c r="L303" s="42"/>
      <c r="M303" s="24"/>
    </row>
    <row r="304" spans="1:13" x14ac:dyDescent="0.25">
      <c r="A304" s="44" t="s">
        <v>29</v>
      </c>
      <c r="B304" s="44"/>
      <c r="C304" s="42"/>
      <c r="D304" s="41">
        <f>'Etat paie OCTOBRE 2024'!I16</f>
      </c>
      <c r="E304" s="42"/>
      <c r="F304" s="24"/>
      <c r="H304" s="44" t="s">
        <v>29</v>
      </c>
      <c r="I304" s="44"/>
      <c r="J304" s="42"/>
      <c r="K304" s="41">
        <f>'Etat paie OCTOBRE 2024'!I16</f>
      </c>
      <c r="L304" s="42"/>
      <c r="M304" s="24"/>
    </row>
    <row r="305" spans="1:13" x14ac:dyDescent="0.25">
      <c r="A305" s="44" t="s">
        <v>30</v>
      </c>
      <c r="B305" s="44"/>
      <c r="C305" s="42"/>
      <c r="D305" s="41">
        <f>'Etat paie OCTOBRE 2024'!J16</f>
      </c>
      <c r="E305" s="42"/>
      <c r="F305" s="24"/>
      <c r="H305" s="44" t="s">
        <v>30</v>
      </c>
      <c r="I305" s="44"/>
      <c r="J305" s="42"/>
      <c r="K305" s="41">
        <f>'Etat paie OCTOBRE 2024'!J16</f>
      </c>
      <c r="L305" s="42"/>
      <c r="M305" s="24"/>
    </row>
    <row r="306" spans="1:13" x14ac:dyDescent="0.25">
      <c r="A306" s="44" t="s">
        <v>31</v>
      </c>
      <c r="B306" s="44"/>
      <c r="C306" s="42"/>
      <c r="D306" s="41">
        <f>'Etat paie OCTOBRE 2024'!H16</f>
      </c>
      <c r="E306" s="42"/>
      <c r="F306" s="24"/>
      <c r="H306" s="44" t="s">
        <v>31</v>
      </c>
      <c r="I306" s="44"/>
      <c r="J306" s="42"/>
      <c r="K306" s="41">
        <f>'Etat paie OCTOBRE 2024'!H16</f>
      </c>
      <c r="L306" s="42"/>
      <c r="M306" s="24"/>
    </row>
    <row r="307" spans="1:13" x14ac:dyDescent="0.25">
      <c r="A307" s="46" t="s">
        <v>32</v>
      </c>
      <c r="B307" s="46"/>
      <c r="C307" s="42"/>
      <c r="D307" s="41"/>
      <c r="E307" s="42"/>
      <c r="F307" s="24"/>
      <c r="H307" s="46" t="s">
        <v>32</v>
      </c>
      <c r="I307" s="46"/>
      <c r="J307" s="42"/>
      <c r="K307" s="41"/>
      <c r="L307" s="42"/>
      <c r="M307" s="24"/>
    </row>
    <row r="308" spans="1:13" x14ac:dyDescent="0.25">
      <c r="A308" s="44" t="s">
        <v>33</v>
      </c>
      <c r="B308" s="44"/>
      <c r="C308" s="42">
        <v>12</v>
      </c>
      <c r="D308" s="41">
        <f>'Etat paie OCTOBRE 2024'!K16</f>
        <v>28800</v>
      </c>
      <c r="E308" s="42"/>
      <c r="F308" s="24"/>
      <c r="H308" s="44" t="s">
        <v>33</v>
      </c>
      <c r="I308" s="44"/>
      <c r="J308" s="42">
        <v>12</v>
      </c>
      <c r="K308" s="41">
        <f>'Etat paie OCTOBRE 2024'!K16</f>
        <v>28800</v>
      </c>
      <c r="L308" s="42"/>
      <c r="M308" s="24"/>
    </row>
    <row r="309" spans="1:13" x14ac:dyDescent="0.25">
      <c r="A309" s="44" t="s">
        <v>34</v>
      </c>
      <c r="B309" s="44"/>
      <c r="C309" s="42"/>
      <c r="D309" s="41">
        <f>'Etat paie OCTOBRE 2024'!L16</f>
        <v>42000</v>
      </c>
      <c r="E309" s="42"/>
      <c r="F309" s="24"/>
      <c r="H309" s="44" t="s">
        <v>34</v>
      </c>
      <c r="I309" s="44"/>
      <c r="J309" s="42"/>
      <c r="K309" s="41">
        <f>'Etat paie OCTOBRE 2024'!L16</f>
        <v>42000</v>
      </c>
      <c r="L309" s="42"/>
      <c r="M309" s="24"/>
    </row>
    <row r="310" spans="1:13" x14ac:dyDescent="0.25">
      <c r="A310" s="39" t="s">
        <v>35</v>
      </c>
      <c r="B310" s="39"/>
      <c r="C310" s="42"/>
      <c r="D310" s="41"/>
      <c r="E310" s="42"/>
      <c r="F310" s="24"/>
      <c r="H310" s="39" t="s">
        <v>35</v>
      </c>
      <c r="I310" s="39"/>
      <c r="J310" s="42"/>
      <c r="K310" s="41"/>
      <c r="L310" s="42"/>
      <c r="M310" s="24"/>
    </row>
    <row r="311" spans="1:13" x14ac:dyDescent="0.25">
      <c r="A311" s="44" t="s">
        <v>36</v>
      </c>
      <c r="B311" s="44"/>
      <c r="C311" s="42"/>
      <c r="D311" s="48">
        <f>'Etat paie OCTOBRE 2024'!R16</f>
      </c>
      <c r="E311" s="42"/>
      <c r="F311" s="24"/>
      <c r="H311" s="44" t="s">
        <v>36</v>
      </c>
      <c r="I311" s="44"/>
      <c r="J311" s="42"/>
      <c r="K311" s="48">
        <f>'Etat paie OCTOBRE 2024'!R16</f>
      </c>
      <c r="L311" s="42"/>
      <c r="M311" s="24"/>
    </row>
    <row r="312" spans="1:13" x14ac:dyDescent="0.25">
      <c r="A312" s="44" t="s">
        <v>37</v>
      </c>
      <c r="B312" s="44"/>
      <c r="C312" s="42"/>
      <c r="D312" s="41">
        <f>'Etat paie OCTOBRE 2024'!F16</f>
      </c>
      <c r="E312" s="42"/>
      <c r="F312" s="24"/>
      <c r="H312" s="44" t="s">
        <v>37</v>
      </c>
      <c r="I312" s="44"/>
      <c r="J312" s="42"/>
      <c r="K312" s="41">
        <f>'Etat paie OCTOBRE 2024'!F16</f>
      </c>
      <c r="L312" s="42"/>
      <c r="M312" s="24"/>
    </row>
    <row r="313" spans="1:13" x14ac:dyDescent="0.25">
      <c r="A313" s="292" t="s">
        <v>38</v>
      </c>
      <c r="B313" s="292"/>
      <c r="C313" s="42"/>
      <c r="D313" s="41">
        <f>'Etat paie OCTOBRE 2024'!G16</f>
      </c>
      <c r="E313" s="42"/>
      <c r="F313" s="24"/>
      <c r="H313" s="292" t="s">
        <v>38</v>
      </c>
      <c r="I313" s="292"/>
      <c r="J313" s="42"/>
      <c r="K313" s="41">
        <f>'Etat paie OCTOBRE 2024'!G16</f>
      </c>
      <c r="L313" s="42"/>
      <c r="M313" s="24"/>
    </row>
    <row r="314" spans="1:13" x14ac:dyDescent="0.25">
      <c r="A314" s="44" t="s">
        <v>1331</v>
      </c>
      <c r="B314" s="44"/>
      <c r="C314" s="42"/>
      <c r="D314" s="41">
        <f>'Etat paie OCTOBRE 2024'!O16</f>
      </c>
      <c r="E314" s="42"/>
      <c r="F314" s="24"/>
      <c r="H314" s="44" t="s">
        <v>1331</v>
      </c>
      <c r="I314" s="44"/>
      <c r="J314" s="42"/>
      <c r="K314" s="41">
        <f>'Etat paie OCTOBRE 2024'!O16</f>
      </c>
      <c r="L314" s="42"/>
      <c r="M314" s="24"/>
    </row>
    <row r="315" spans="1:13" x14ac:dyDescent="0.25">
      <c r="A315" s="44" t="s">
        <v>1332</v>
      </c>
      <c r="B315" s="44"/>
      <c r="C315" s="42"/>
      <c r="D315" s="41">
        <f>'Etat paie OCTOBRE 2024'!P16</f>
        <v>20000</v>
      </c>
      <c r="E315" s="42"/>
      <c r="F315" s="24"/>
      <c r="H315" s="44" t="s">
        <v>1332</v>
      </c>
      <c r="I315" s="44"/>
      <c r="J315" s="42"/>
      <c r="K315" s="41">
        <f>'Etat paie OCTOBRE 2024'!P16</f>
        <v>20000</v>
      </c>
      <c r="L315" s="42"/>
      <c r="M315" s="24"/>
    </row>
    <row r="316" spans="1:13" x14ac:dyDescent="0.25">
      <c r="A316" s="44" t="s">
        <v>1333</v>
      </c>
      <c r="B316" s="44"/>
      <c r="C316" s="42"/>
      <c r="D316" s="41">
        <f>'Etat paie OCTOBRE 2024'!Q16</f>
        <v>50000</v>
      </c>
      <c r="E316" s="42"/>
      <c r="F316" s="24" t="s">
        <v>43</v>
      </c>
      <c r="H316" s="44" t="s">
        <v>1333</v>
      </c>
      <c r="I316" s="44"/>
      <c r="J316" s="42"/>
      <c r="K316" s="41">
        <f>'Etat paie OCTOBRE 2024'!Q16</f>
        <v>50000</v>
      </c>
      <c r="L316" s="42"/>
      <c r="M316" s="24" t="s">
        <v>43</v>
      </c>
    </row>
    <row r="317" spans="1:13" x14ac:dyDescent="0.25">
      <c r="A317" s="39" t="s">
        <v>44</v>
      </c>
      <c r="B317" s="39"/>
      <c r="C317" s="42"/>
      <c r="D317" s="41">
        <f>'Etat paie OCTOBRE 2024'!N16</f>
        <v>195251.321196466</v>
      </c>
      <c r="E317" s="42"/>
      <c r="F317" s="24" t="s">
        <v>45</v>
      </c>
      <c r="H317" s="39" t="s">
        <v>44</v>
      </c>
      <c r="I317" s="39"/>
      <c r="J317" s="42"/>
      <c r="K317" s="41">
        <f>'Etat paie OCTOBRE 2024'!N16</f>
        <v>195251.321196466</v>
      </c>
      <c r="L317" s="42"/>
      <c r="M317" s="24" t="s">
        <v>45</v>
      </c>
    </row>
    <row r="318" spans="1:13" x14ac:dyDescent="0.25">
      <c r="A318" s="39" t="s">
        <v>46</v>
      </c>
      <c r="B318" s="39"/>
      <c r="C318" s="42"/>
      <c r="D318" s="41">
        <f>'Etat paie OCTOBRE 2024'!M16</f>
      </c>
      <c r="E318" s="42"/>
      <c r="F318" s="24"/>
      <c r="H318" s="39" t="s">
        <v>46</v>
      </c>
      <c r="I318" s="39"/>
      <c r="J318" s="42"/>
      <c r="K318" s="41">
        <f>'Etat paie OCTOBRE 2024'!M16</f>
      </c>
      <c r="L318" s="42"/>
      <c r="M318" s="24"/>
    </row>
    <row r="319" spans="1:13" x14ac:dyDescent="0.25">
      <c r="A319" s="46" t="s">
        <v>47</v>
      </c>
      <c r="B319" s="46"/>
      <c r="C319" s="42"/>
      <c r="D319" s="41"/>
      <c r="E319" s="41">
        <f>'Etat paie OCTOBRE 2024'!U16</f>
        <v>4783.10514642494</v>
      </c>
      <c r="F319" s="24"/>
      <c r="H319" s="46" t="s">
        <v>47</v>
      </c>
      <c r="I319" s="46"/>
      <c r="J319" s="42"/>
      <c r="K319" s="41"/>
      <c r="L319" s="41">
        <f>'Etat paie OCTOBRE 2024'!U16</f>
        <v>4783.10514642494</v>
      </c>
      <c r="M319" s="24"/>
    </row>
    <row r="320" spans="1:13" x14ac:dyDescent="0.25">
      <c r="A320" s="46" t="s">
        <v>48</v>
      </c>
      <c r="B320" s="46"/>
      <c r="C320" s="42"/>
      <c r="D320" s="41"/>
      <c r="E320" s="41">
        <f>'Etat paie OCTOBRE 2024'!V16</f>
        <v>4783.10514642494</v>
      </c>
      <c r="F320" s="24"/>
      <c r="H320" s="46" t="s">
        <v>48</v>
      </c>
      <c r="I320" s="46"/>
      <c r="J320" s="42"/>
      <c r="K320" s="41"/>
      <c r="L320" s="41">
        <f>'Etat paie OCTOBRE 2024'!V16</f>
        <v>4783.10514642494</v>
      </c>
      <c r="M320" s="24"/>
    </row>
    <row r="321" spans="1:13" x14ac:dyDescent="0.25">
      <c r="A321" s="46" t="s">
        <v>49</v>
      </c>
      <c r="B321" s="46"/>
      <c r="C321" s="41">
        <f>+D43-E34-E35</f>
        <v>468744.304349644</v>
      </c>
      <c r="D321" s="41"/>
      <c r="E321" s="42"/>
      <c r="F321" s="24"/>
      <c r="H321" s="46" t="s">
        <v>49</v>
      </c>
      <c r="I321" s="46"/>
      <c r="J321" s="41">
        <f>+D43-E34-E35</f>
        <v>468744.304349644</v>
      </c>
      <c r="K321" s="41"/>
      <c r="L321" s="42"/>
      <c r="M321" s="24"/>
    </row>
    <row r="322" spans="1:13" x14ac:dyDescent="0.25">
      <c r="A322" s="46" t="s">
        <v>50</v>
      </c>
      <c r="B322" s="46"/>
      <c r="C322" s="41">
        <f>D38+E39</f>
        <v>9374.43043496436</v>
      </c>
      <c r="D322" s="41"/>
      <c r="E322" s="42"/>
      <c r="F322" s="24"/>
      <c r="H322" s="46" t="s">
        <v>50</v>
      </c>
      <c r="I322" s="46"/>
      <c r="J322" s="41">
        <f>D38+E39</f>
        <v>9374.43043496436</v>
      </c>
      <c r="K322" s="41"/>
      <c r="L322" s="42"/>
      <c r="M322" s="24"/>
    </row>
    <row r="323" spans="1:13" x14ac:dyDescent="0.25">
      <c r="A323" s="46" t="s">
        <v>51</v>
      </c>
      <c r="B323" s="46"/>
      <c r="C323" s="41">
        <v>2</v>
      </c>
      <c r="D323" s="41">
        <f>'Etat paie OCTOBRE 2024'!X16</f>
        <v>4000</v>
      </c>
      <c r="E323" s="42"/>
      <c r="F323" s="24"/>
      <c r="H323" s="46" t="s">
        <v>51</v>
      </c>
      <c r="I323" s="46"/>
      <c r="J323" s="41">
        <v>2</v>
      </c>
      <c r="K323" s="41">
        <f>'Etat paie OCTOBRE 2024'!X16</f>
        <v>4000</v>
      </c>
      <c r="L323" s="42"/>
      <c r="M323" s="24"/>
    </row>
    <row r="324" spans="1:13" x14ac:dyDescent="0.25">
      <c r="A324" s="46" t="s">
        <v>52</v>
      </c>
      <c r="B324" s="46"/>
      <c r="C324" s="42"/>
      <c r="D324" s="41"/>
      <c r="E324" s="41">
        <f>'Etat paie OCTOBRE 2024'!Z16</f>
        <v>5374.43043496436</v>
      </c>
      <c r="F324" s="24"/>
      <c r="H324" s="46" t="s">
        <v>52</v>
      </c>
      <c r="I324" s="46"/>
      <c r="J324" s="42"/>
      <c r="K324" s="41"/>
      <c r="L324" s="41">
        <f>'Etat paie OCTOBRE 2024'!Z16</f>
        <v>5374.43043496436</v>
      </c>
      <c r="M324" s="24"/>
    </row>
    <row r="325" spans="1:13" x14ac:dyDescent="0.25">
      <c r="A325" s="46" t="s">
        <v>53</v>
      </c>
      <c r="B325" s="46"/>
      <c r="C325" s="42"/>
      <c r="D325" s="41"/>
      <c r="E325" s="41">
        <f>'Etat paie OCTOBRE 2024'!Y16</f>
        <v>100000</v>
      </c>
      <c r="F325" s="24"/>
      <c r="H325" s="46" t="s">
        <v>53</v>
      </c>
      <c r="I325" s="46"/>
      <c r="J325" s="42"/>
      <c r="K325" s="41"/>
      <c r="L325" s="41">
        <f>'Etat paie OCTOBRE 2024'!Y16</f>
        <v>100000</v>
      </c>
      <c r="M325" s="24"/>
    </row>
    <row r="326" spans="1:13" x14ac:dyDescent="0.25">
      <c r="A326" s="46" t="s">
        <v>54</v>
      </c>
      <c r="B326" s="46"/>
      <c r="C326" s="42"/>
      <c r="D326" s="41"/>
      <c r="E326" s="41">
        <f>'Etat paie OCTOBRE 2024'!AA16</f>
      </c>
      <c r="F326" s="24"/>
      <c r="H326" s="46" t="s">
        <v>54</v>
      </c>
      <c r="I326" s="46"/>
      <c r="J326" s="42"/>
      <c r="K326" s="41"/>
      <c r="L326" s="41">
        <f>'Etat paie OCTOBRE 2024'!AA16</f>
      </c>
      <c r="M326" s="24"/>
    </row>
    <row r="327" spans="1:13" x14ac:dyDescent="0.25">
      <c r="A327" s="49" t="s">
        <v>55</v>
      </c>
      <c r="B327" s="49"/>
      <c r="C327" s="50"/>
      <c r="D327" s="51"/>
      <c r="E327" s="51">
        <f>'Etat paie OCTOBRE 2024'!AB16</f>
        <v>100000</v>
      </c>
      <c r="F327" s="24"/>
      <c r="H327" s="49" t="s">
        <v>55</v>
      </c>
      <c r="I327" s="49"/>
      <c r="J327" s="50"/>
      <c r="K327" s="51"/>
      <c r="L327" s="51">
        <f>'Etat paie OCTOBRE 2024'!AB16</f>
        <v>100000</v>
      </c>
      <c r="M327" s="24"/>
    </row>
    <row r="328" spans="1:13" x14ac:dyDescent="0.25">
      <c r="A328" s="53" t="s">
        <v>56</v>
      </c>
      <c r="B328" s="53"/>
      <c r="C328" s="54" t="s">
        <v>57</v>
      </c>
      <c r="D328" s="36">
        <f>SUM(D17:D37)</f>
        <v>478310.514642494</v>
      </c>
      <c r="E328" s="55">
        <f>SUM(E34:E42)</f>
        <v>214940.640727814</v>
      </c>
      <c r="F328" s="24"/>
      <c r="H328" s="53" t="s">
        <v>56</v>
      </c>
      <c r="I328" s="53"/>
      <c r="J328" s="54" t="s">
        <v>57</v>
      </c>
      <c r="K328" s="36">
        <f>SUM(D17:D37)</f>
        <v>478310.514642494</v>
      </c>
      <c r="L328" s="55">
        <f>SUM(E34:E42)</f>
        <v>214940.640727814</v>
      </c>
      <c r="M328" s="24"/>
    </row>
    <row r="329" spans="1:13" x14ac:dyDescent="0.25">
      <c r="A329" s="57" t="s">
        <v>58</v>
      </c>
      <c r="B329" s="57"/>
      <c r="C329" s="14"/>
      <c r="D329" s="42"/>
      <c r="E329" s="58"/>
      <c r="F329" s="24"/>
      <c r="H329" s="57" t="s">
        <v>58</v>
      </c>
      <c r="I329" s="57"/>
      <c r="J329" s="14"/>
      <c r="K329" s="42"/>
      <c r="L329" s="58"/>
      <c r="M329" s="24"/>
    </row>
    <row r="330" spans="1:13" x14ac:dyDescent="0.25">
      <c r="A330" s="44" t="s">
        <v>59</v>
      </c>
      <c r="B330" s="44"/>
      <c r="C330" s="14"/>
      <c r="D330" s="42"/>
      <c r="E330" s="58"/>
      <c r="F330" s="24"/>
      <c r="H330" s="44" t="s">
        <v>59</v>
      </c>
      <c r="I330" s="44"/>
      <c r="J330" s="14"/>
      <c r="K330" s="42"/>
      <c r="L330" s="58"/>
      <c r="M330" s="24"/>
    </row>
    <row r="331" spans="1:13" x14ac:dyDescent="0.25">
      <c r="A331" s="57" t="s">
        <v>60</v>
      </c>
      <c r="B331" s="57"/>
      <c r="C331" s="14"/>
      <c r="D331" s="42"/>
      <c r="E331" s="58"/>
      <c r="F331" s="24"/>
      <c r="H331" s="57" t="s">
        <v>60</v>
      </c>
      <c r="I331" s="57"/>
      <c r="J331" s="14"/>
      <c r="K331" s="42"/>
      <c r="L331" s="58"/>
      <c r="M331" s="24"/>
    </row>
    <row r="332" spans="1:13" x14ac:dyDescent="0.25">
      <c r="A332" s="57"/>
      <c r="B332" s="57"/>
      <c r="C332" s="60" t="s">
        <v>61</v>
      </c>
      <c r="D332" s="61">
        <f>IF((D43-E43)&gt;=0,ROUND(FLOOR((D43-E43),0.01),-2),ROUND(FLOOR((D43-E43),-0.01),-2))</f>
        <v>263400</v>
      </c>
      <c r="E332" s="58"/>
      <c r="F332" s="24"/>
      <c r="H332" s="57"/>
      <c r="I332" s="57"/>
      <c r="J332" s="60" t="s">
        <v>61</v>
      </c>
      <c r="K332" s="61">
        <f>IF((D43-E43)&gt;=0,ROUND(FLOOR((D43-E43),0.01),-2),ROUND(FLOOR((D43-E43),-0.01),-2))</f>
        <v>263400</v>
      </c>
      <c r="L332" s="58"/>
      <c r="M332" s="24"/>
    </row>
    <row r="333" spans="1:13" x14ac:dyDescent="0.25">
      <c r="A333" s="62" t="s">
        <v>62</v>
      </c>
      <c r="B333" s="62"/>
      <c r="C333" s="63">
        <v>22</v>
      </c>
      <c r="D333" s="61"/>
      <c r="E333" s="58"/>
      <c r="F333" s="24"/>
      <c r="H333" s="62" t="s">
        <v>62</v>
      </c>
      <c r="I333" s="62"/>
      <c r="J333" s="63">
        <v>22</v>
      </c>
      <c r="K333" s="61"/>
      <c r="L333" s="58"/>
      <c r="M333" s="24"/>
    </row>
    <row r="334" spans="1:13" x14ac:dyDescent="0.25">
      <c r="A334" s="64" t="s">
        <v>63</v>
      </c>
      <c r="B334" s="64"/>
      <c r="C334" s="65">
        <v>-0.5</v>
      </c>
      <c r="D334" s="66"/>
      <c r="E334" s="58"/>
      <c r="F334" s="67"/>
      <c r="H334" s="64" t="s">
        <v>63</v>
      </c>
      <c r="I334" s="64"/>
      <c r="J334" s="65">
        <v>-0.5</v>
      </c>
      <c r="K334" s="66"/>
      <c r="L334" s="58"/>
      <c r="M334" s="67"/>
    </row>
    <row r="335" spans="1:13" x14ac:dyDescent="0.25">
      <c r="A335" s="69"/>
      <c r="B335" s="69"/>
      <c r="C335" s="70"/>
      <c r="D335" s="71"/>
      <c r="E335" s="72"/>
      <c r="F335" s="24"/>
      <c r="H335" s="69"/>
      <c r="I335" s="69"/>
      <c r="J335" s="70"/>
      <c r="K335" s="71"/>
      <c r="L335" s="72"/>
      <c r="M335" s="24"/>
    </row>
    <row r="336" spans="1:13" x14ac:dyDescent="0.25">
      <c r="A336" s="1" t="s">
        <v>64</v>
      </c>
      <c r="B336" s="1"/>
      <c r="C336" s="58"/>
      <c r="D336" s="74" t="s">
        <v>65</v>
      </c>
      <c r="E336" s="2"/>
      <c r="F336" s="24"/>
      <c r="H336" s="1" t="s">
        <v>64</v>
      </c>
      <c r="I336" s="1"/>
      <c r="J336" s="58"/>
      <c r="K336" s="74" t="s">
        <v>65</v>
      </c>
      <c r="L336" s="2"/>
      <c r="M336" s="24"/>
    </row>
    <row r="337" spans="1:13" x14ac:dyDescent="0.25">
      <c r="A337" s="1"/>
      <c r="B337" s="1"/>
      <c r="C337" s="58"/>
      <c r="D337" s="74"/>
      <c r="E337" s="2"/>
      <c r="F337" s="24"/>
      <c r="H337" s="1"/>
      <c r="I337" s="1"/>
      <c r="J337" s="58"/>
      <c r="K337" s="74"/>
      <c r="L337" s="2"/>
      <c r="M337" s="24"/>
    </row>
    <row r="338" spans="1:13" x14ac:dyDescent="0.25">
      <c r="A338" s="1"/>
      <c r="B338" s="1"/>
      <c r="C338" s="58"/>
      <c r="D338" s="74"/>
      <c r="E338" s="2"/>
      <c r="F338" s="24"/>
      <c r="H338" s="1"/>
      <c r="I338" s="1"/>
      <c r="J338" s="58"/>
      <c r="K338" s="74"/>
      <c r="L338" s="2"/>
      <c r="M338" s="24"/>
    </row>
    <row r="339" spans="1:13" x14ac:dyDescent="0.25">
      <c r="A339" s="1"/>
      <c r="B339" s="1"/>
      <c r="C339" s="58"/>
      <c r="D339" s="74"/>
      <c r="E339" s="2"/>
      <c r="F339" s="24"/>
      <c r="H339" s="1"/>
      <c r="I339" s="1"/>
      <c r="J339" s="58"/>
      <c r="K339" s="74"/>
      <c r="L339" s="2"/>
      <c r="M339" s="24"/>
    </row>
    <row r="340" spans="1:13" x14ac:dyDescent="0.25">
      <c r="A340" s="76"/>
      <c r="B340" s="76"/>
      <c r="C340" s="77"/>
      <c r="D340" s="78"/>
      <c r="E340" s="26"/>
      <c r="F340" s="28"/>
      <c r="H340" s="76"/>
      <c r="I340" s="76"/>
      <c r="J340" s="77"/>
      <c r="K340" s="78"/>
      <c r="L340" s="26"/>
      <c r="M340" s="28"/>
    </row>
    <row r="343" spans="1:13" x14ac:dyDescent="0.25">
      <c r="A343" s="1"/>
      <c r="B343" s="1"/>
      <c r="C343" s="2"/>
      <c r="D343" s="2"/>
      <c r="E343" s="4"/>
      <c r="F343" s="5"/>
      <c r="H343" s="1"/>
      <c r="I343" s="1"/>
      <c r="J343" s="2"/>
      <c r="K343" s="2"/>
      <c r="L343" s="4"/>
      <c r="M343" s="5"/>
    </row>
    <row r="344" spans="1:13" x14ac:dyDescent="0.25">
      <c r="A344" s="1"/>
      <c r="B344" s="1"/>
      <c r="C344" s="2"/>
      <c r="D344" s="2"/>
      <c r="E344" s="4" t="s">
        <v>0</v>
      </c>
      <c r="F344" s="3"/>
      <c r="H344" s="1"/>
      <c r="I344" s="1"/>
      <c r="J344" s="2"/>
      <c r="K344" s="2"/>
      <c r="L344" s="4" t="s">
        <v>0</v>
      </c>
      <c r="M344" s="3"/>
    </row>
    <row r="345" spans="1:13" x14ac:dyDescent="0.25">
      <c r="A345" s="6" t="s">
        <v>1</v>
      </c>
      <c r="B345" s="6"/>
      <c r="C345" s="2"/>
      <c r="D345" s="2"/>
      <c r="E345" s="2" t="s">
        <v>2</v>
      </c>
      <c r="F345" s="3"/>
      <c r="H345" s="6" t="s">
        <v>1</v>
      </c>
      <c r="I345" s="6"/>
      <c r="J345" s="2"/>
      <c r="K345" s="2"/>
      <c r="L345" s="2" t="s">
        <v>2</v>
      </c>
      <c r="M345" s="3"/>
    </row>
    <row r="346" spans="1:13" x14ac:dyDescent="0.25">
      <c r="A346" s="7" t="s">
        <v>3</v>
      </c>
      <c r="B346" s="7"/>
      <c r="C346" s="2"/>
      <c r="D346" s="2"/>
      <c r="E346" s="2"/>
      <c r="F346" s="3"/>
      <c r="H346" s="7" t="s">
        <v>3</v>
      </c>
      <c r="I346" s="7"/>
      <c r="J346" s="2"/>
      <c r="K346" s="2"/>
      <c r="L346" s="2"/>
      <c r="M346" s="3"/>
    </row>
    <row r="347" spans="1:13" x14ac:dyDescent="0.25">
      <c r="A347" s="8" t="s">
        <v>4</v>
      </c>
      <c r="B347" s="8"/>
      <c r="C347" s="2"/>
      <c r="D347" s="2"/>
      <c r="E347" s="2"/>
      <c r="F347" s="3"/>
      <c r="H347" s="8" t="s">
        <v>4</v>
      </c>
      <c r="I347" s="8"/>
      <c r="J347" s="2"/>
      <c r="K347" s="2"/>
      <c r="L347" s="2"/>
      <c r="M347" s="3"/>
    </row>
    <row r="348" spans="1:13" x14ac:dyDescent="0.25">
      <c r="A348" s="9" t="s">
        <v>1313</v>
      </c>
      <c r="B348" s="287">
        <f>'Etat paie {MOIS} {ANNEE}'!B22</f>
      </c>
      <c r="C348" s="10"/>
      <c r="D348" s="11" t="s">
        <v>6</v>
      </c>
      <c r="E348" s="11"/>
      <c r="F348" s="12" t="s">
        <v>1314</v>
      </c>
      <c r="H348" s="9" t="s">
        <v>1313</v>
      </c>
      <c r="I348" s="287">
        <f>'Etat paie {MOIS} {ANNEE}'!B23</f>
      </c>
      <c r="J348" s="10"/>
      <c r="K348" s="11" t="s">
        <v>6</v>
      </c>
      <c r="L348" s="11"/>
      <c r="M348" s="12" t="s">
        <v>1314</v>
      </c>
    </row>
    <row r="349" spans="1:13" x14ac:dyDescent="0.25">
      <c r="A349" s="13" t="s">
        <v>1315</v>
      </c>
      <c r="B349" s="288">
        <f>'Etat paie {MOIS} {ANNEE}'!A22</f>
      </c>
      <c r="C349" s="2"/>
      <c r="D349" s="14" t="s">
        <v>8</v>
      </c>
      <c r="E349" s="14"/>
      <c r="F349" s="15" t="s">
        <v>1316</v>
      </c>
      <c r="H349" s="13" t="s">
        <v>1315</v>
      </c>
      <c r="I349" s="288">
        <f>'Etat paie {MOIS} {ANNEE}'!A23</f>
      </c>
      <c r="J349" s="2"/>
      <c r="K349" s="14" t="s">
        <v>8</v>
      </c>
      <c r="L349" s="14"/>
      <c r="M349" s="15" t="s">
        <v>1316</v>
      </c>
    </row>
    <row r="350" spans="1:13" x14ac:dyDescent="0.25">
      <c r="A350" s="13" t="s">
        <v>1317</v>
      </c>
      <c r="B350" s="288">
        <f>'Etat paie {MOIS} {ANNEE}'!AL22</f>
      </c>
      <c r="C350" s="16">
        <f>'Etat paie {MOIS} {ANNEE}'!AM22</f>
      </c>
      <c r="D350" s="14" t="s">
        <v>10</v>
      </c>
      <c r="E350" s="14"/>
      <c r="F350" s="15" t="s">
        <v>1318</v>
      </c>
      <c r="H350" s="13" t="s">
        <v>1317</v>
      </c>
      <c r="I350" s="288">
        <f>'Etat paie {MOIS} {ANNEE}'!AL23</f>
      </c>
      <c r="J350" s="16">
        <f>'Etat paie {MOIS} {ANNEE}'!AM23</f>
      </c>
      <c r="K350" s="14" t="s">
        <v>10</v>
      </c>
      <c r="L350" s="14"/>
      <c r="M350" s="15" t="s">
        <v>1318</v>
      </c>
    </row>
    <row r="351" spans="1:13" x14ac:dyDescent="0.25">
      <c r="A351" s="13" t="s">
        <v>1319</v>
      </c>
      <c r="B351" s="288" t="s">
        <v>1320</v>
      </c>
      <c r="C351" s="17"/>
      <c r="D351" s="18" t="s">
        <v>12</v>
      </c>
      <c r="E351" s="19"/>
      <c r="F351" s="20" t="s">
        <v>1321</v>
      </c>
      <c r="H351" s="13" t="s">
        <v>1319</v>
      </c>
      <c r="I351" s="288" t="s">
        <v>1320</v>
      </c>
      <c r="J351" s="17"/>
      <c r="K351" s="18" t="s">
        <v>12</v>
      </c>
      <c r="L351" s="19"/>
      <c r="M351" s="20" t="s">
        <v>1321</v>
      </c>
    </row>
    <row r="352" spans="1:13" x14ac:dyDescent="0.25">
      <c r="A352" s="22" t="s">
        <v>1322</v>
      </c>
      <c r="B352" s="289">
        <f>'Etat paie {MOIS} {ANNEE}'!AP22</f>
      </c>
      <c r="C352" s="2"/>
      <c r="D352" s="23" t="s">
        <v>14</v>
      </c>
      <c r="E352" s="14"/>
      <c r="F352" s="20" t="s">
        <v>1323</v>
      </c>
      <c r="H352" s="22" t="s">
        <v>1322</v>
      </c>
      <c r="I352" s="289">
        <f>'Etat paie {MOIS} {ANNEE}'!AP23</f>
      </c>
      <c r="J352" s="2"/>
      <c r="K352" s="23" t="s">
        <v>14</v>
      </c>
      <c r="L352" s="14"/>
      <c r="M352" s="20" t="s">
        <v>1323</v>
      </c>
    </row>
    <row r="353" spans="1:13" x14ac:dyDescent="0.25">
      <c r="A353" s="13" t="s">
        <v>1324</v>
      </c>
      <c r="B353" s="288">
        <f>'Etat paie {MOIS} {ANNEE}'!AR22</f>
      </c>
      <c r="C353" s="2"/>
      <c r="D353" s="14"/>
      <c r="E353" s="14"/>
      <c r="F353" s="20"/>
      <c r="H353" s="13" t="s">
        <v>1324</v>
      </c>
      <c r="I353" s="288">
        <f>'Etat paie {MOIS} {ANNEE}'!AR23</f>
      </c>
      <c r="J353" s="2"/>
      <c r="K353" s="14"/>
      <c r="L353" s="14"/>
      <c r="M353" s="20"/>
    </row>
    <row r="354" spans="1:13" x14ac:dyDescent="0.25">
      <c r="A354" s="13" t="s">
        <v>1325</v>
      </c>
      <c r="B354" s="288">
        <f>'Etat paie {MOIS} {ANNEE}'!AO22</f>
      </c>
      <c r="C354" s="2"/>
      <c r="D354" s="14"/>
      <c r="E354" s="14"/>
      <c r="F354" s="24"/>
      <c r="H354" s="13" t="s">
        <v>1325</v>
      </c>
      <c r="I354" s="288">
        <f>'Etat paie {MOIS} {ANNEE}'!AO23</f>
      </c>
      <c r="J354" s="2"/>
      <c r="K354" s="14"/>
      <c r="L354" s="14"/>
      <c r="M354" s="24"/>
    </row>
    <row r="355" spans="1:13" x14ac:dyDescent="0.25">
      <c r="A355" s="13" t="s">
        <v>1326</v>
      </c>
      <c r="B355" s="288">
        <f>'Etat paie {MOIS} {ANNEE}'!AQ22</f>
      </c>
      <c r="C355" s="2"/>
      <c r="D355" s="14" t="s">
        <v>18</v>
      </c>
      <c r="E355" s="14"/>
      <c r="F355" s="24" t="s">
        <v>1327</v>
      </c>
      <c r="H355" s="13" t="s">
        <v>1326</v>
      </c>
      <c r="I355" s="288">
        <f>'Etat paie {MOIS} {ANNEE}'!AQ23</f>
      </c>
      <c r="J355" s="2"/>
      <c r="K355" s="14" t="s">
        <v>18</v>
      </c>
      <c r="L355" s="14"/>
      <c r="M355" s="24" t="s">
        <v>1327</v>
      </c>
    </row>
    <row r="356" spans="1:13" x14ac:dyDescent="0.25">
      <c r="A356" s="25" t="s">
        <v>1328</v>
      </c>
      <c r="B356" s="290" t="s">
        <v>1329</v>
      </c>
      <c r="C356" s="26"/>
      <c r="D356" s="27" t="s">
        <v>20</v>
      </c>
      <c r="E356" s="27"/>
      <c r="F356" s="28" t="s">
        <v>1330</v>
      </c>
      <c r="H356" s="25" t="s">
        <v>1328</v>
      </c>
      <c r="I356" s="290" t="s">
        <v>1329</v>
      </c>
      <c r="J356" s="26"/>
      <c r="K356" s="27" t="s">
        <v>20</v>
      </c>
      <c r="L356" s="27"/>
      <c r="M356" s="28" t="s">
        <v>1330</v>
      </c>
    </row>
    <row r="357" spans="1:13" x14ac:dyDescent="0.25">
      <c r="A357" s="1"/>
      <c r="B357" s="1"/>
      <c r="C357" s="2"/>
      <c r="D357" s="2"/>
      <c r="E357" s="2"/>
      <c r="F357" s="3"/>
      <c r="H357" s="1"/>
      <c r="I357" s="1"/>
      <c r="J357" s="2"/>
      <c r="K357" s="2"/>
      <c r="L357" s="2"/>
      <c r="M357" s="3"/>
    </row>
    <row r="358" spans="1:13" x14ac:dyDescent="0.25">
      <c r="A358" s="291" t="s">
        <v>22</v>
      </c>
      <c r="B358" s="291"/>
      <c r="C358" s="30" t="s">
        <v>23</v>
      </c>
      <c r="D358" s="30" t="s">
        <v>24</v>
      </c>
      <c r="E358" s="31" t="s">
        <v>25</v>
      </c>
      <c r="F358" s="32" t="s">
        <v>26</v>
      </c>
      <c r="H358" s="291" t="s">
        <v>22</v>
      </c>
      <c r="I358" s="291"/>
      <c r="J358" s="30" t="s">
        <v>23</v>
      </c>
      <c r="K358" s="30" t="s">
        <v>24</v>
      </c>
      <c r="L358" s="31" t="s">
        <v>25</v>
      </c>
      <c r="M358" s="32" t="s">
        <v>26</v>
      </c>
    </row>
    <row r="359" spans="1:13" x14ac:dyDescent="0.25">
      <c r="A359" s="34" t="s">
        <v>27</v>
      </c>
      <c r="B359" s="34"/>
      <c r="C359" s="35"/>
      <c r="D359" s="36">
        <f>'Etat paie OCTOBRE 2024'!E16</f>
        <v>142259.193446028</v>
      </c>
      <c r="E359" s="37"/>
      <c r="F359" s="24"/>
      <c r="H359" s="34" t="s">
        <v>27</v>
      </c>
      <c r="I359" s="34"/>
      <c r="J359" s="35"/>
      <c r="K359" s="36">
        <f>'Etat paie OCTOBRE 2024'!E16</f>
        <v>142259.193446028</v>
      </c>
      <c r="L359" s="37"/>
      <c r="M359" s="24"/>
    </row>
    <row r="360" spans="1:13" x14ac:dyDescent="0.25">
      <c r="A360" s="39" t="s">
        <v>28</v>
      </c>
      <c r="B360" s="39"/>
      <c r="C360" s="40"/>
      <c r="D360" s="41"/>
      <c r="E360" s="42"/>
      <c r="F360" s="24"/>
      <c r="H360" s="39" t="s">
        <v>28</v>
      </c>
      <c r="I360" s="39"/>
      <c r="J360" s="40"/>
      <c r="K360" s="41"/>
      <c r="L360" s="42"/>
      <c r="M360" s="24"/>
    </row>
    <row r="361" spans="1:13" x14ac:dyDescent="0.25">
      <c r="A361" s="44" t="s">
        <v>29</v>
      </c>
      <c r="B361" s="44"/>
      <c r="C361" s="42"/>
      <c r="D361" s="41">
        <f>'Etat paie OCTOBRE 2024'!I16</f>
      </c>
      <c r="E361" s="42"/>
      <c r="F361" s="24"/>
      <c r="H361" s="44" t="s">
        <v>29</v>
      </c>
      <c r="I361" s="44"/>
      <c r="J361" s="42"/>
      <c r="K361" s="41">
        <f>'Etat paie OCTOBRE 2024'!I16</f>
      </c>
      <c r="L361" s="42"/>
      <c r="M361" s="24"/>
    </row>
    <row r="362" spans="1:13" x14ac:dyDescent="0.25">
      <c r="A362" s="44" t="s">
        <v>30</v>
      </c>
      <c r="B362" s="44"/>
      <c r="C362" s="42"/>
      <c r="D362" s="41">
        <f>'Etat paie OCTOBRE 2024'!J16</f>
      </c>
      <c r="E362" s="42"/>
      <c r="F362" s="24"/>
      <c r="H362" s="44" t="s">
        <v>30</v>
      </c>
      <c r="I362" s="44"/>
      <c r="J362" s="42"/>
      <c r="K362" s="41">
        <f>'Etat paie OCTOBRE 2024'!J16</f>
      </c>
      <c r="L362" s="42"/>
      <c r="M362" s="24"/>
    </row>
    <row r="363" spans="1:13" x14ac:dyDescent="0.25">
      <c r="A363" s="44" t="s">
        <v>31</v>
      </c>
      <c r="B363" s="44"/>
      <c r="C363" s="42"/>
      <c r="D363" s="41">
        <f>'Etat paie OCTOBRE 2024'!H16</f>
      </c>
      <c r="E363" s="42"/>
      <c r="F363" s="24"/>
      <c r="H363" s="44" t="s">
        <v>31</v>
      </c>
      <c r="I363" s="44"/>
      <c r="J363" s="42"/>
      <c r="K363" s="41">
        <f>'Etat paie OCTOBRE 2024'!H16</f>
      </c>
      <c r="L363" s="42"/>
      <c r="M363" s="24"/>
    </row>
    <row r="364" spans="1:13" x14ac:dyDescent="0.25">
      <c r="A364" s="46" t="s">
        <v>32</v>
      </c>
      <c r="B364" s="46"/>
      <c r="C364" s="42"/>
      <c r="D364" s="41"/>
      <c r="E364" s="42"/>
      <c r="F364" s="24"/>
      <c r="H364" s="46" t="s">
        <v>32</v>
      </c>
      <c r="I364" s="46"/>
      <c r="J364" s="42"/>
      <c r="K364" s="41"/>
      <c r="L364" s="42"/>
      <c r="M364" s="24"/>
    </row>
    <row r="365" spans="1:13" x14ac:dyDescent="0.25">
      <c r="A365" s="44" t="s">
        <v>33</v>
      </c>
      <c r="B365" s="44"/>
      <c r="C365" s="42">
        <v>12</v>
      </c>
      <c r="D365" s="41">
        <f>'Etat paie OCTOBRE 2024'!K16</f>
        <v>28800</v>
      </c>
      <c r="E365" s="42"/>
      <c r="F365" s="24"/>
      <c r="H365" s="44" t="s">
        <v>33</v>
      </c>
      <c r="I365" s="44"/>
      <c r="J365" s="42">
        <v>12</v>
      </c>
      <c r="K365" s="41">
        <f>'Etat paie OCTOBRE 2024'!K16</f>
        <v>28800</v>
      </c>
      <c r="L365" s="42"/>
      <c r="M365" s="24"/>
    </row>
    <row r="366" spans="1:13" x14ac:dyDescent="0.25">
      <c r="A366" s="44" t="s">
        <v>34</v>
      </c>
      <c r="B366" s="44"/>
      <c r="C366" s="42"/>
      <c r="D366" s="41">
        <f>'Etat paie OCTOBRE 2024'!L16</f>
        <v>42000</v>
      </c>
      <c r="E366" s="42"/>
      <c r="F366" s="24"/>
      <c r="H366" s="44" t="s">
        <v>34</v>
      </c>
      <c r="I366" s="44"/>
      <c r="J366" s="42"/>
      <c r="K366" s="41">
        <f>'Etat paie OCTOBRE 2024'!L16</f>
        <v>42000</v>
      </c>
      <c r="L366" s="42"/>
      <c r="M366" s="24"/>
    </row>
    <row r="367" spans="1:13" x14ac:dyDescent="0.25">
      <c r="A367" s="39" t="s">
        <v>35</v>
      </c>
      <c r="B367" s="39"/>
      <c r="C367" s="42"/>
      <c r="D367" s="41"/>
      <c r="E367" s="42"/>
      <c r="F367" s="24"/>
      <c r="H367" s="39" t="s">
        <v>35</v>
      </c>
      <c r="I367" s="39"/>
      <c r="J367" s="42"/>
      <c r="K367" s="41"/>
      <c r="L367" s="42"/>
      <c r="M367" s="24"/>
    </row>
    <row r="368" spans="1:13" x14ac:dyDescent="0.25">
      <c r="A368" s="44" t="s">
        <v>36</v>
      </c>
      <c r="B368" s="44"/>
      <c r="C368" s="42"/>
      <c r="D368" s="48">
        <f>'Etat paie OCTOBRE 2024'!R16</f>
      </c>
      <c r="E368" s="42"/>
      <c r="F368" s="24"/>
      <c r="H368" s="44" t="s">
        <v>36</v>
      </c>
      <c r="I368" s="44"/>
      <c r="J368" s="42"/>
      <c r="K368" s="48">
        <f>'Etat paie OCTOBRE 2024'!R16</f>
      </c>
      <c r="L368" s="42"/>
      <c r="M368" s="24"/>
    </row>
    <row r="369" spans="1:13" x14ac:dyDescent="0.25">
      <c r="A369" s="44" t="s">
        <v>37</v>
      </c>
      <c r="B369" s="44"/>
      <c r="C369" s="42"/>
      <c r="D369" s="41">
        <f>'Etat paie OCTOBRE 2024'!F16</f>
      </c>
      <c r="E369" s="42"/>
      <c r="F369" s="24"/>
      <c r="H369" s="44" t="s">
        <v>37</v>
      </c>
      <c r="I369" s="44"/>
      <c r="J369" s="42"/>
      <c r="K369" s="41">
        <f>'Etat paie OCTOBRE 2024'!F16</f>
      </c>
      <c r="L369" s="42"/>
      <c r="M369" s="24"/>
    </row>
    <row r="370" spans="1:13" x14ac:dyDescent="0.25">
      <c r="A370" s="292" t="s">
        <v>38</v>
      </c>
      <c r="B370" s="292"/>
      <c r="C370" s="42"/>
      <c r="D370" s="41">
        <f>'Etat paie OCTOBRE 2024'!G16</f>
      </c>
      <c r="E370" s="42"/>
      <c r="F370" s="24"/>
      <c r="H370" s="292" t="s">
        <v>38</v>
      </c>
      <c r="I370" s="292"/>
      <c r="J370" s="42"/>
      <c r="K370" s="41">
        <f>'Etat paie OCTOBRE 2024'!G16</f>
      </c>
      <c r="L370" s="42"/>
      <c r="M370" s="24"/>
    </row>
    <row r="371" spans="1:13" x14ac:dyDescent="0.25">
      <c r="A371" s="44" t="s">
        <v>1331</v>
      </c>
      <c r="B371" s="44"/>
      <c r="C371" s="42"/>
      <c r="D371" s="41">
        <f>'Etat paie OCTOBRE 2024'!O16</f>
      </c>
      <c r="E371" s="42"/>
      <c r="F371" s="24"/>
      <c r="H371" s="44" t="s">
        <v>1331</v>
      </c>
      <c r="I371" s="44"/>
      <c r="J371" s="42"/>
      <c r="K371" s="41">
        <f>'Etat paie OCTOBRE 2024'!O16</f>
      </c>
      <c r="L371" s="42"/>
      <c r="M371" s="24"/>
    </row>
    <row r="372" spans="1:13" x14ac:dyDescent="0.25">
      <c r="A372" s="44" t="s">
        <v>1332</v>
      </c>
      <c r="B372" s="44"/>
      <c r="C372" s="42"/>
      <c r="D372" s="41">
        <f>'Etat paie OCTOBRE 2024'!P16</f>
        <v>20000</v>
      </c>
      <c r="E372" s="42"/>
      <c r="F372" s="24"/>
      <c r="H372" s="44" t="s">
        <v>1332</v>
      </c>
      <c r="I372" s="44"/>
      <c r="J372" s="42"/>
      <c r="K372" s="41">
        <f>'Etat paie OCTOBRE 2024'!P16</f>
        <v>20000</v>
      </c>
      <c r="L372" s="42"/>
      <c r="M372" s="24"/>
    </row>
    <row r="373" spans="1:13" x14ac:dyDescent="0.25">
      <c r="A373" s="44" t="s">
        <v>1333</v>
      </c>
      <c r="B373" s="44"/>
      <c r="C373" s="42"/>
      <c r="D373" s="41">
        <f>'Etat paie OCTOBRE 2024'!Q16</f>
        <v>50000</v>
      </c>
      <c r="E373" s="42"/>
      <c r="F373" s="24" t="s">
        <v>43</v>
      </c>
      <c r="H373" s="44" t="s">
        <v>1333</v>
      </c>
      <c r="I373" s="44"/>
      <c r="J373" s="42"/>
      <c r="K373" s="41">
        <f>'Etat paie OCTOBRE 2024'!Q16</f>
        <v>50000</v>
      </c>
      <c r="L373" s="42"/>
      <c r="M373" s="24" t="s">
        <v>43</v>
      </c>
    </row>
    <row r="374" spans="1:13" x14ac:dyDescent="0.25">
      <c r="A374" s="39" t="s">
        <v>44</v>
      </c>
      <c r="B374" s="39"/>
      <c r="C374" s="42"/>
      <c r="D374" s="41">
        <f>'Etat paie OCTOBRE 2024'!N16</f>
        <v>195251.321196466</v>
      </c>
      <c r="E374" s="42"/>
      <c r="F374" s="24" t="s">
        <v>45</v>
      </c>
      <c r="H374" s="39" t="s">
        <v>44</v>
      </c>
      <c r="I374" s="39"/>
      <c r="J374" s="42"/>
      <c r="K374" s="41">
        <f>'Etat paie OCTOBRE 2024'!N16</f>
        <v>195251.321196466</v>
      </c>
      <c r="L374" s="42"/>
      <c r="M374" s="24" t="s">
        <v>45</v>
      </c>
    </row>
    <row r="375" spans="1:13" x14ac:dyDescent="0.25">
      <c r="A375" s="39" t="s">
        <v>46</v>
      </c>
      <c r="B375" s="39"/>
      <c r="C375" s="42"/>
      <c r="D375" s="41">
        <f>'Etat paie OCTOBRE 2024'!M16</f>
      </c>
      <c r="E375" s="42"/>
      <c r="F375" s="24"/>
      <c r="H375" s="39" t="s">
        <v>46</v>
      </c>
      <c r="I375" s="39"/>
      <c r="J375" s="42"/>
      <c r="K375" s="41">
        <f>'Etat paie OCTOBRE 2024'!M16</f>
      </c>
      <c r="L375" s="42"/>
      <c r="M375" s="24"/>
    </row>
    <row r="376" spans="1:13" x14ac:dyDescent="0.25">
      <c r="A376" s="46" t="s">
        <v>47</v>
      </c>
      <c r="B376" s="46"/>
      <c r="C376" s="42"/>
      <c r="D376" s="41"/>
      <c r="E376" s="41">
        <f>'Etat paie OCTOBRE 2024'!U16</f>
        <v>4783.10514642494</v>
      </c>
      <c r="F376" s="24"/>
      <c r="H376" s="46" t="s">
        <v>47</v>
      </c>
      <c r="I376" s="46"/>
      <c r="J376" s="42"/>
      <c r="K376" s="41"/>
      <c r="L376" s="41">
        <f>'Etat paie OCTOBRE 2024'!U16</f>
        <v>4783.10514642494</v>
      </c>
      <c r="M376" s="24"/>
    </row>
    <row r="377" spans="1:13" x14ac:dyDescent="0.25">
      <c r="A377" s="46" t="s">
        <v>48</v>
      </c>
      <c r="B377" s="46"/>
      <c r="C377" s="42"/>
      <c r="D377" s="41"/>
      <c r="E377" s="41">
        <f>'Etat paie OCTOBRE 2024'!V16</f>
        <v>4783.10514642494</v>
      </c>
      <c r="F377" s="24"/>
      <c r="H377" s="46" t="s">
        <v>48</v>
      </c>
      <c r="I377" s="46"/>
      <c r="J377" s="42"/>
      <c r="K377" s="41"/>
      <c r="L377" s="41">
        <f>'Etat paie OCTOBRE 2024'!V16</f>
        <v>4783.10514642494</v>
      </c>
      <c r="M377" s="24"/>
    </row>
    <row r="378" spans="1:13" x14ac:dyDescent="0.25">
      <c r="A378" s="46" t="s">
        <v>49</v>
      </c>
      <c r="B378" s="46"/>
      <c r="C378" s="41">
        <f>+D43-E34-E35</f>
        <v>468744.304349644</v>
      </c>
      <c r="D378" s="41"/>
      <c r="E378" s="42"/>
      <c r="F378" s="24"/>
      <c r="H378" s="46" t="s">
        <v>49</v>
      </c>
      <c r="I378" s="46"/>
      <c r="J378" s="41">
        <f>+D43-E34-E35</f>
        <v>468744.304349644</v>
      </c>
      <c r="K378" s="41"/>
      <c r="L378" s="42"/>
      <c r="M378" s="24"/>
    </row>
    <row r="379" spans="1:13" x14ac:dyDescent="0.25">
      <c r="A379" s="46" t="s">
        <v>50</v>
      </c>
      <c r="B379" s="46"/>
      <c r="C379" s="41">
        <f>D38+E39</f>
        <v>9374.43043496436</v>
      </c>
      <c r="D379" s="41"/>
      <c r="E379" s="42"/>
      <c r="F379" s="24"/>
      <c r="H379" s="46" t="s">
        <v>50</v>
      </c>
      <c r="I379" s="46"/>
      <c r="J379" s="41">
        <f>D38+E39</f>
        <v>9374.43043496436</v>
      </c>
      <c r="K379" s="41"/>
      <c r="L379" s="42"/>
      <c r="M379" s="24"/>
    </row>
    <row r="380" spans="1:13" x14ac:dyDescent="0.25">
      <c r="A380" s="46" t="s">
        <v>51</v>
      </c>
      <c r="B380" s="46"/>
      <c r="C380" s="41">
        <v>2</v>
      </c>
      <c r="D380" s="41">
        <f>'Etat paie OCTOBRE 2024'!X16</f>
        <v>4000</v>
      </c>
      <c r="E380" s="42"/>
      <c r="F380" s="24"/>
      <c r="H380" s="46" t="s">
        <v>51</v>
      </c>
      <c r="I380" s="46"/>
      <c r="J380" s="41">
        <v>2</v>
      </c>
      <c r="K380" s="41">
        <f>'Etat paie OCTOBRE 2024'!X16</f>
        <v>4000</v>
      </c>
      <c r="L380" s="42"/>
      <c r="M380" s="24"/>
    </row>
    <row r="381" spans="1:13" x14ac:dyDescent="0.25">
      <c r="A381" s="46" t="s">
        <v>52</v>
      </c>
      <c r="B381" s="46"/>
      <c r="C381" s="42"/>
      <c r="D381" s="41"/>
      <c r="E381" s="41">
        <f>'Etat paie OCTOBRE 2024'!Z16</f>
        <v>5374.43043496436</v>
      </c>
      <c r="F381" s="24"/>
      <c r="H381" s="46" t="s">
        <v>52</v>
      </c>
      <c r="I381" s="46"/>
      <c r="J381" s="42"/>
      <c r="K381" s="41"/>
      <c r="L381" s="41">
        <f>'Etat paie OCTOBRE 2024'!Z16</f>
        <v>5374.43043496436</v>
      </c>
      <c r="M381" s="24"/>
    </row>
    <row r="382" spans="1:13" x14ac:dyDescent="0.25">
      <c r="A382" s="46" t="s">
        <v>53</v>
      </c>
      <c r="B382" s="46"/>
      <c r="C382" s="42"/>
      <c r="D382" s="41"/>
      <c r="E382" s="41">
        <f>'Etat paie OCTOBRE 2024'!Y16</f>
        <v>100000</v>
      </c>
      <c r="F382" s="24"/>
      <c r="H382" s="46" t="s">
        <v>53</v>
      </c>
      <c r="I382" s="46"/>
      <c r="J382" s="42"/>
      <c r="K382" s="41"/>
      <c r="L382" s="41">
        <f>'Etat paie OCTOBRE 2024'!Y16</f>
        <v>100000</v>
      </c>
      <c r="M382" s="24"/>
    </row>
    <row r="383" spans="1:13" x14ac:dyDescent="0.25">
      <c r="A383" s="46" t="s">
        <v>54</v>
      </c>
      <c r="B383" s="46"/>
      <c r="C383" s="42"/>
      <c r="D383" s="41"/>
      <c r="E383" s="41">
        <f>'Etat paie OCTOBRE 2024'!AA16</f>
      </c>
      <c r="F383" s="24"/>
      <c r="H383" s="46" t="s">
        <v>54</v>
      </c>
      <c r="I383" s="46"/>
      <c r="J383" s="42"/>
      <c r="K383" s="41"/>
      <c r="L383" s="41">
        <f>'Etat paie OCTOBRE 2024'!AA16</f>
      </c>
      <c r="M383" s="24"/>
    </row>
    <row r="384" spans="1:13" x14ac:dyDescent="0.25">
      <c r="A384" s="49" t="s">
        <v>55</v>
      </c>
      <c r="B384" s="49"/>
      <c r="C384" s="50"/>
      <c r="D384" s="51"/>
      <c r="E384" s="51">
        <f>'Etat paie OCTOBRE 2024'!AB16</f>
        <v>100000</v>
      </c>
      <c r="F384" s="24"/>
      <c r="H384" s="49" t="s">
        <v>55</v>
      </c>
      <c r="I384" s="49"/>
      <c r="J384" s="50"/>
      <c r="K384" s="51"/>
      <c r="L384" s="51">
        <f>'Etat paie OCTOBRE 2024'!AB16</f>
        <v>100000</v>
      </c>
      <c r="M384" s="24"/>
    </row>
    <row r="385" spans="1:13" x14ac:dyDescent="0.25">
      <c r="A385" s="53" t="s">
        <v>56</v>
      </c>
      <c r="B385" s="53"/>
      <c r="C385" s="54" t="s">
        <v>57</v>
      </c>
      <c r="D385" s="36">
        <f>SUM(D17:D37)</f>
        <v>478310.514642494</v>
      </c>
      <c r="E385" s="55">
        <f>SUM(E34:E42)</f>
        <v>214940.640727814</v>
      </c>
      <c r="F385" s="24"/>
      <c r="H385" s="53" t="s">
        <v>56</v>
      </c>
      <c r="I385" s="53"/>
      <c r="J385" s="54" t="s">
        <v>57</v>
      </c>
      <c r="K385" s="36">
        <f>SUM(D17:D37)</f>
        <v>478310.514642494</v>
      </c>
      <c r="L385" s="55">
        <f>SUM(E34:E42)</f>
        <v>214940.640727814</v>
      </c>
      <c r="M385" s="24"/>
    </row>
    <row r="386" spans="1:13" x14ac:dyDescent="0.25">
      <c r="A386" s="57" t="s">
        <v>58</v>
      </c>
      <c r="B386" s="57"/>
      <c r="C386" s="14"/>
      <c r="D386" s="42"/>
      <c r="E386" s="58"/>
      <c r="F386" s="24"/>
      <c r="H386" s="57" t="s">
        <v>58</v>
      </c>
      <c r="I386" s="57"/>
      <c r="J386" s="14"/>
      <c r="K386" s="42"/>
      <c r="L386" s="58"/>
      <c r="M386" s="24"/>
    </row>
    <row r="387" spans="1:13" x14ac:dyDescent="0.25">
      <c r="A387" s="44" t="s">
        <v>59</v>
      </c>
      <c r="B387" s="44"/>
      <c r="C387" s="14"/>
      <c r="D387" s="42"/>
      <c r="E387" s="58"/>
      <c r="F387" s="24"/>
      <c r="H387" s="44" t="s">
        <v>59</v>
      </c>
      <c r="I387" s="44"/>
      <c r="J387" s="14"/>
      <c r="K387" s="42"/>
      <c r="L387" s="58"/>
      <c r="M387" s="24"/>
    </row>
    <row r="388" spans="1:13" x14ac:dyDescent="0.25">
      <c r="A388" s="57" t="s">
        <v>60</v>
      </c>
      <c r="B388" s="57"/>
      <c r="C388" s="14"/>
      <c r="D388" s="42"/>
      <c r="E388" s="58"/>
      <c r="F388" s="24"/>
      <c r="H388" s="57" t="s">
        <v>60</v>
      </c>
      <c r="I388" s="57"/>
      <c r="J388" s="14"/>
      <c r="K388" s="42"/>
      <c r="L388" s="58"/>
      <c r="M388" s="24"/>
    </row>
    <row r="389" spans="1:13" x14ac:dyDescent="0.25">
      <c r="A389" s="57"/>
      <c r="B389" s="57"/>
      <c r="C389" s="60" t="s">
        <v>61</v>
      </c>
      <c r="D389" s="61">
        <f>IF((D43-E43)&gt;=0,ROUND(FLOOR((D43-E43),0.01),-2),ROUND(FLOOR((D43-E43),-0.01),-2))</f>
        <v>263400</v>
      </c>
      <c r="E389" s="58"/>
      <c r="F389" s="24"/>
      <c r="H389" s="57"/>
      <c r="I389" s="57"/>
      <c r="J389" s="60" t="s">
        <v>61</v>
      </c>
      <c r="K389" s="61">
        <f>IF((D43-E43)&gt;=0,ROUND(FLOOR((D43-E43),0.01),-2),ROUND(FLOOR((D43-E43),-0.01),-2))</f>
        <v>263400</v>
      </c>
      <c r="L389" s="58"/>
      <c r="M389" s="24"/>
    </row>
    <row r="390" spans="1:13" x14ac:dyDescent="0.25">
      <c r="A390" s="62" t="s">
        <v>62</v>
      </c>
      <c r="B390" s="62"/>
      <c r="C390" s="63">
        <v>22</v>
      </c>
      <c r="D390" s="61"/>
      <c r="E390" s="58"/>
      <c r="F390" s="24"/>
      <c r="H390" s="62" t="s">
        <v>62</v>
      </c>
      <c r="I390" s="62"/>
      <c r="J390" s="63">
        <v>22</v>
      </c>
      <c r="K390" s="61"/>
      <c r="L390" s="58"/>
      <c r="M390" s="24"/>
    </row>
    <row r="391" spans="1:13" x14ac:dyDescent="0.25">
      <c r="A391" s="64" t="s">
        <v>63</v>
      </c>
      <c r="B391" s="64"/>
      <c r="C391" s="65">
        <v>-0.5</v>
      </c>
      <c r="D391" s="66"/>
      <c r="E391" s="58"/>
      <c r="F391" s="67"/>
      <c r="H391" s="64" t="s">
        <v>63</v>
      </c>
      <c r="I391" s="64"/>
      <c r="J391" s="65">
        <v>-0.5</v>
      </c>
      <c r="K391" s="66"/>
      <c r="L391" s="58"/>
      <c r="M391" s="67"/>
    </row>
    <row r="392" spans="1:13" x14ac:dyDescent="0.25">
      <c r="A392" s="69"/>
      <c r="B392" s="69"/>
      <c r="C392" s="70"/>
      <c r="D392" s="71"/>
      <c r="E392" s="72"/>
      <c r="F392" s="24"/>
      <c r="H392" s="69"/>
      <c r="I392" s="69"/>
      <c r="J392" s="70"/>
      <c r="K392" s="71"/>
      <c r="L392" s="72"/>
      <c r="M392" s="24"/>
    </row>
    <row r="393" spans="1:13" x14ac:dyDescent="0.25">
      <c r="A393" s="1" t="s">
        <v>64</v>
      </c>
      <c r="B393" s="1"/>
      <c r="C393" s="58"/>
      <c r="D393" s="74" t="s">
        <v>65</v>
      </c>
      <c r="E393" s="2"/>
      <c r="F393" s="24"/>
      <c r="H393" s="1" t="s">
        <v>64</v>
      </c>
      <c r="I393" s="1"/>
      <c r="J393" s="58"/>
      <c r="K393" s="74" t="s">
        <v>65</v>
      </c>
      <c r="L393" s="2"/>
      <c r="M393" s="24"/>
    </row>
    <row r="394" spans="1:13" x14ac:dyDescent="0.25">
      <c r="A394" s="1"/>
      <c r="B394" s="1"/>
      <c r="C394" s="58"/>
      <c r="D394" s="74"/>
      <c r="E394" s="2"/>
      <c r="F394" s="24"/>
      <c r="H394" s="1"/>
      <c r="I394" s="1"/>
      <c r="J394" s="58"/>
      <c r="K394" s="74"/>
      <c r="L394" s="2"/>
      <c r="M394" s="24"/>
    </row>
    <row r="395" spans="1:13" x14ac:dyDescent="0.25">
      <c r="A395" s="1"/>
      <c r="B395" s="1"/>
      <c r="C395" s="58"/>
      <c r="D395" s="74"/>
      <c r="E395" s="2"/>
      <c r="F395" s="24"/>
      <c r="H395" s="1"/>
      <c r="I395" s="1"/>
      <c r="J395" s="58"/>
      <c r="K395" s="74"/>
      <c r="L395" s="2"/>
      <c r="M395" s="24"/>
    </row>
    <row r="396" spans="1:13" x14ac:dyDescent="0.25">
      <c r="A396" s="1"/>
      <c r="B396" s="1"/>
      <c r="C396" s="58"/>
      <c r="D396" s="74"/>
      <c r="E396" s="2"/>
      <c r="F396" s="24"/>
      <c r="H396" s="1"/>
      <c r="I396" s="1"/>
      <c r="J396" s="58"/>
      <c r="K396" s="74"/>
      <c r="L396" s="2"/>
      <c r="M396" s="24"/>
    </row>
    <row r="397" spans="1:13" x14ac:dyDescent="0.25">
      <c r="A397" s="76"/>
      <c r="B397" s="76"/>
      <c r="C397" s="77"/>
      <c r="D397" s="78"/>
      <c r="E397" s="26"/>
      <c r="F397" s="28"/>
      <c r="H397" s="76"/>
      <c r="I397" s="76"/>
      <c r="J397" s="77"/>
      <c r="K397" s="78"/>
      <c r="L397" s="26"/>
      <c r="M397" s="28"/>
    </row>
    <row r="400" spans="1:13" x14ac:dyDescent="0.25">
      <c r="A400" s="1"/>
      <c r="B400" s="1"/>
      <c r="C400" s="2"/>
      <c r="D400" s="2"/>
      <c r="E400" s="4"/>
      <c r="F400" s="5"/>
      <c r="H400" s="1"/>
      <c r="I400" s="1"/>
      <c r="J400" s="2"/>
      <c r="K400" s="2"/>
      <c r="L400" s="4"/>
      <c r="M400" s="5"/>
    </row>
    <row r="401" spans="1:13" x14ac:dyDescent="0.25">
      <c r="A401" s="1"/>
      <c r="B401" s="1"/>
      <c r="C401" s="2"/>
      <c r="D401" s="2"/>
      <c r="E401" s="4" t="s">
        <v>0</v>
      </c>
      <c r="F401" s="3"/>
      <c r="H401" s="1"/>
      <c r="I401" s="1"/>
      <c r="J401" s="2"/>
      <c r="K401" s="2"/>
      <c r="L401" s="4" t="s">
        <v>0</v>
      </c>
      <c r="M401" s="3"/>
    </row>
    <row r="402" spans="1:13" x14ac:dyDescent="0.25">
      <c r="A402" s="6" t="s">
        <v>1</v>
      </c>
      <c r="B402" s="6"/>
      <c r="C402" s="2"/>
      <c r="D402" s="2"/>
      <c r="E402" s="2" t="s">
        <v>2</v>
      </c>
      <c r="F402" s="3"/>
      <c r="H402" s="6" t="s">
        <v>1</v>
      </c>
      <c r="I402" s="6"/>
      <c r="J402" s="2"/>
      <c r="K402" s="2"/>
      <c r="L402" s="2" t="s">
        <v>2</v>
      </c>
      <c r="M402" s="3"/>
    </row>
    <row r="403" spans="1:13" x14ac:dyDescent="0.25">
      <c r="A403" s="7" t="s">
        <v>3</v>
      </c>
      <c r="B403" s="7"/>
      <c r="C403" s="2"/>
      <c r="D403" s="2"/>
      <c r="E403" s="2"/>
      <c r="F403" s="3"/>
      <c r="H403" s="7" t="s">
        <v>3</v>
      </c>
      <c r="I403" s="7"/>
      <c r="J403" s="2"/>
      <c r="K403" s="2"/>
      <c r="L403" s="2"/>
      <c r="M403" s="3"/>
    </row>
    <row r="404" spans="1:13" x14ac:dyDescent="0.25">
      <c r="A404" s="8" t="s">
        <v>4</v>
      </c>
      <c r="B404" s="8"/>
      <c r="C404" s="2"/>
      <c r="D404" s="2"/>
      <c r="E404" s="2"/>
      <c r="F404" s="3"/>
      <c r="H404" s="8" t="s">
        <v>4</v>
      </c>
      <c r="I404" s="8"/>
      <c r="J404" s="2"/>
      <c r="K404" s="2"/>
      <c r="L404" s="2"/>
      <c r="M404" s="3"/>
    </row>
    <row r="405" spans="1:13" x14ac:dyDescent="0.25">
      <c r="A405" s="9" t="s">
        <v>1313</v>
      </c>
      <c r="B405" s="287">
        <f>'Etat paie {MOIS} {ANNEE}'!B24</f>
      </c>
      <c r="C405" s="10"/>
      <c r="D405" s="11" t="s">
        <v>6</v>
      </c>
      <c r="E405" s="11"/>
      <c r="F405" s="12" t="s">
        <v>1314</v>
      </c>
      <c r="H405" s="9" t="s">
        <v>1313</v>
      </c>
      <c r="I405" s="287">
        <f>'Etat paie {MOIS} {ANNEE}'!B25</f>
      </c>
      <c r="J405" s="10"/>
      <c r="K405" s="11" t="s">
        <v>6</v>
      </c>
      <c r="L405" s="11"/>
      <c r="M405" s="12" t="s">
        <v>1314</v>
      </c>
    </row>
    <row r="406" spans="1:13" x14ac:dyDescent="0.25">
      <c r="A406" s="13" t="s">
        <v>1315</v>
      </c>
      <c r="B406" s="288">
        <f>'Etat paie {MOIS} {ANNEE}'!A24</f>
      </c>
      <c r="C406" s="2"/>
      <c r="D406" s="14" t="s">
        <v>8</v>
      </c>
      <c r="E406" s="14"/>
      <c r="F406" s="15" t="s">
        <v>1316</v>
      </c>
      <c r="H406" s="13" t="s">
        <v>1315</v>
      </c>
      <c r="I406" s="288">
        <f>'Etat paie {MOIS} {ANNEE}'!A25</f>
      </c>
      <c r="J406" s="2"/>
      <c r="K406" s="14" t="s">
        <v>8</v>
      </c>
      <c r="L406" s="14"/>
      <c r="M406" s="15" t="s">
        <v>1316</v>
      </c>
    </row>
    <row r="407" spans="1:13" x14ac:dyDescent="0.25">
      <c r="A407" s="13" t="s">
        <v>1317</v>
      </c>
      <c r="B407" s="288">
        <f>'Etat paie {MOIS} {ANNEE}'!AL24</f>
      </c>
      <c r="C407" s="16">
        <f>'Etat paie {MOIS} {ANNEE}'!AM24</f>
      </c>
      <c r="D407" s="14" t="s">
        <v>10</v>
      </c>
      <c r="E407" s="14"/>
      <c r="F407" s="15" t="s">
        <v>1318</v>
      </c>
      <c r="H407" s="13" t="s">
        <v>1317</v>
      </c>
      <c r="I407" s="288">
        <f>'Etat paie {MOIS} {ANNEE}'!AL25</f>
      </c>
      <c r="J407" s="16">
        <f>'Etat paie {MOIS} {ANNEE}'!AM25</f>
      </c>
      <c r="K407" s="14" t="s">
        <v>10</v>
      </c>
      <c r="L407" s="14"/>
      <c r="M407" s="15" t="s">
        <v>1318</v>
      </c>
    </row>
    <row r="408" spans="1:13" x14ac:dyDescent="0.25">
      <c r="A408" s="13" t="s">
        <v>1319</v>
      </c>
      <c r="B408" s="288" t="s">
        <v>1320</v>
      </c>
      <c r="C408" s="17"/>
      <c r="D408" s="18" t="s">
        <v>12</v>
      </c>
      <c r="E408" s="19"/>
      <c r="F408" s="20" t="s">
        <v>1321</v>
      </c>
      <c r="H408" s="13" t="s">
        <v>1319</v>
      </c>
      <c r="I408" s="288" t="s">
        <v>1320</v>
      </c>
      <c r="J408" s="17"/>
      <c r="K408" s="18" t="s">
        <v>12</v>
      </c>
      <c r="L408" s="19"/>
      <c r="M408" s="20" t="s">
        <v>1321</v>
      </c>
    </row>
    <row r="409" spans="1:13" x14ac:dyDescent="0.25">
      <c r="A409" s="22" t="s">
        <v>1322</v>
      </c>
      <c r="B409" s="289">
        <f>'Etat paie {MOIS} {ANNEE}'!AP24</f>
      </c>
      <c r="C409" s="2"/>
      <c r="D409" s="23" t="s">
        <v>14</v>
      </c>
      <c r="E409" s="14"/>
      <c r="F409" s="20" t="s">
        <v>1323</v>
      </c>
      <c r="H409" s="22" t="s">
        <v>1322</v>
      </c>
      <c r="I409" s="289">
        <f>'Etat paie {MOIS} {ANNEE}'!AP25</f>
      </c>
      <c r="J409" s="2"/>
      <c r="K409" s="23" t="s">
        <v>14</v>
      </c>
      <c r="L409" s="14"/>
      <c r="M409" s="20" t="s">
        <v>1323</v>
      </c>
    </row>
    <row r="410" spans="1:13" x14ac:dyDescent="0.25">
      <c r="A410" s="13" t="s">
        <v>1324</v>
      </c>
      <c r="B410" s="288">
        <f>'Etat paie {MOIS} {ANNEE}'!AR24</f>
      </c>
      <c r="C410" s="2"/>
      <c r="D410" s="14"/>
      <c r="E410" s="14"/>
      <c r="F410" s="20"/>
      <c r="H410" s="13" t="s">
        <v>1324</v>
      </c>
      <c r="I410" s="288">
        <f>'Etat paie {MOIS} {ANNEE}'!AR25</f>
      </c>
      <c r="J410" s="2"/>
      <c r="K410" s="14"/>
      <c r="L410" s="14"/>
      <c r="M410" s="20"/>
    </row>
    <row r="411" spans="1:13" x14ac:dyDescent="0.25">
      <c r="A411" s="13" t="s">
        <v>1325</v>
      </c>
      <c r="B411" s="288">
        <f>'Etat paie {MOIS} {ANNEE}'!AO24</f>
      </c>
      <c r="C411" s="2"/>
      <c r="D411" s="14"/>
      <c r="E411" s="14"/>
      <c r="F411" s="24"/>
      <c r="H411" s="13" t="s">
        <v>1325</v>
      </c>
      <c r="I411" s="288">
        <f>'Etat paie {MOIS} {ANNEE}'!AO25</f>
      </c>
      <c r="J411" s="2"/>
      <c r="K411" s="14"/>
      <c r="L411" s="14"/>
      <c r="M411" s="24"/>
    </row>
    <row r="412" spans="1:13" x14ac:dyDescent="0.25">
      <c r="A412" s="13" t="s">
        <v>1326</v>
      </c>
      <c r="B412" s="288">
        <f>'Etat paie {MOIS} {ANNEE}'!AQ24</f>
      </c>
      <c r="C412" s="2"/>
      <c r="D412" s="14" t="s">
        <v>18</v>
      </c>
      <c r="E412" s="14"/>
      <c r="F412" s="24" t="s">
        <v>1327</v>
      </c>
      <c r="H412" s="13" t="s">
        <v>1326</v>
      </c>
      <c r="I412" s="288">
        <f>'Etat paie {MOIS} {ANNEE}'!AQ25</f>
      </c>
      <c r="J412" s="2"/>
      <c r="K412" s="14" t="s">
        <v>18</v>
      </c>
      <c r="L412" s="14"/>
      <c r="M412" s="24" t="s">
        <v>1327</v>
      </c>
    </row>
    <row r="413" spans="1:13" x14ac:dyDescent="0.25">
      <c r="A413" s="25" t="s">
        <v>1328</v>
      </c>
      <c r="B413" s="290" t="s">
        <v>1329</v>
      </c>
      <c r="C413" s="26"/>
      <c r="D413" s="27" t="s">
        <v>20</v>
      </c>
      <c r="E413" s="27"/>
      <c r="F413" s="28" t="s">
        <v>1330</v>
      </c>
      <c r="H413" s="25" t="s">
        <v>1328</v>
      </c>
      <c r="I413" s="290" t="s">
        <v>1329</v>
      </c>
      <c r="J413" s="26"/>
      <c r="K413" s="27" t="s">
        <v>20</v>
      </c>
      <c r="L413" s="27"/>
      <c r="M413" s="28" t="s">
        <v>1330</v>
      </c>
    </row>
    <row r="414" spans="1:13" x14ac:dyDescent="0.25">
      <c r="A414" s="1"/>
      <c r="B414" s="1"/>
      <c r="C414" s="2"/>
      <c r="D414" s="2"/>
      <c r="E414" s="2"/>
      <c r="F414" s="3"/>
      <c r="H414" s="1"/>
      <c r="I414" s="1"/>
      <c r="J414" s="2"/>
      <c r="K414" s="2"/>
      <c r="L414" s="2"/>
      <c r="M414" s="3"/>
    </row>
    <row r="415" spans="1:13" x14ac:dyDescent="0.25">
      <c r="A415" s="291" t="s">
        <v>22</v>
      </c>
      <c r="B415" s="291"/>
      <c r="C415" s="30" t="s">
        <v>23</v>
      </c>
      <c r="D415" s="30" t="s">
        <v>24</v>
      </c>
      <c r="E415" s="31" t="s">
        <v>25</v>
      </c>
      <c r="F415" s="32" t="s">
        <v>26</v>
      </c>
      <c r="H415" s="291" t="s">
        <v>22</v>
      </c>
      <c r="I415" s="291"/>
      <c r="J415" s="30" t="s">
        <v>23</v>
      </c>
      <c r="K415" s="30" t="s">
        <v>24</v>
      </c>
      <c r="L415" s="31" t="s">
        <v>25</v>
      </c>
      <c r="M415" s="32" t="s">
        <v>26</v>
      </c>
    </row>
    <row r="416" spans="1:13" x14ac:dyDescent="0.25">
      <c r="A416" s="34" t="s">
        <v>27</v>
      </c>
      <c r="B416" s="34"/>
      <c r="C416" s="35"/>
      <c r="D416" s="36">
        <f>'Etat paie OCTOBRE 2024'!E16</f>
        <v>142259.193446028</v>
      </c>
      <c r="E416" s="37"/>
      <c r="F416" s="24"/>
      <c r="H416" s="34" t="s">
        <v>27</v>
      </c>
      <c r="I416" s="34"/>
      <c r="J416" s="35"/>
      <c r="K416" s="36">
        <f>'Etat paie OCTOBRE 2024'!E16</f>
        <v>142259.193446028</v>
      </c>
      <c r="L416" s="37"/>
      <c r="M416" s="24"/>
    </row>
    <row r="417" spans="1:13" x14ac:dyDescent="0.25">
      <c r="A417" s="39" t="s">
        <v>28</v>
      </c>
      <c r="B417" s="39"/>
      <c r="C417" s="40"/>
      <c r="D417" s="41"/>
      <c r="E417" s="42"/>
      <c r="F417" s="24"/>
      <c r="H417" s="39" t="s">
        <v>28</v>
      </c>
      <c r="I417" s="39"/>
      <c r="J417" s="40"/>
      <c r="K417" s="41"/>
      <c r="L417" s="42"/>
      <c r="M417" s="24"/>
    </row>
    <row r="418" spans="1:13" x14ac:dyDescent="0.25">
      <c r="A418" s="44" t="s">
        <v>29</v>
      </c>
      <c r="B418" s="44"/>
      <c r="C418" s="42"/>
      <c r="D418" s="41">
        <f>'Etat paie OCTOBRE 2024'!I16</f>
      </c>
      <c r="E418" s="42"/>
      <c r="F418" s="24"/>
      <c r="H418" s="44" t="s">
        <v>29</v>
      </c>
      <c r="I418" s="44"/>
      <c r="J418" s="42"/>
      <c r="K418" s="41">
        <f>'Etat paie OCTOBRE 2024'!I16</f>
      </c>
      <c r="L418" s="42"/>
      <c r="M418" s="24"/>
    </row>
    <row r="419" spans="1:13" x14ac:dyDescent="0.25">
      <c r="A419" s="44" t="s">
        <v>30</v>
      </c>
      <c r="B419" s="44"/>
      <c r="C419" s="42"/>
      <c r="D419" s="41">
        <f>'Etat paie OCTOBRE 2024'!J16</f>
      </c>
      <c r="E419" s="42"/>
      <c r="F419" s="24"/>
      <c r="H419" s="44" t="s">
        <v>30</v>
      </c>
      <c r="I419" s="44"/>
      <c r="J419" s="42"/>
      <c r="K419" s="41">
        <f>'Etat paie OCTOBRE 2024'!J16</f>
      </c>
      <c r="L419" s="42"/>
      <c r="M419" s="24"/>
    </row>
    <row r="420" spans="1:13" x14ac:dyDescent="0.25">
      <c r="A420" s="44" t="s">
        <v>31</v>
      </c>
      <c r="B420" s="44"/>
      <c r="C420" s="42"/>
      <c r="D420" s="41">
        <f>'Etat paie OCTOBRE 2024'!H16</f>
      </c>
      <c r="E420" s="42"/>
      <c r="F420" s="24"/>
      <c r="H420" s="44" t="s">
        <v>31</v>
      </c>
      <c r="I420" s="44"/>
      <c r="J420" s="42"/>
      <c r="K420" s="41">
        <f>'Etat paie OCTOBRE 2024'!H16</f>
      </c>
      <c r="L420" s="42"/>
      <c r="M420" s="24"/>
    </row>
    <row r="421" spans="1:13" x14ac:dyDescent="0.25">
      <c r="A421" s="46" t="s">
        <v>32</v>
      </c>
      <c r="B421" s="46"/>
      <c r="C421" s="42"/>
      <c r="D421" s="41"/>
      <c r="E421" s="42"/>
      <c r="F421" s="24"/>
      <c r="H421" s="46" t="s">
        <v>32</v>
      </c>
      <c r="I421" s="46"/>
      <c r="J421" s="42"/>
      <c r="K421" s="41"/>
      <c r="L421" s="42"/>
      <c r="M421" s="24"/>
    </row>
    <row r="422" spans="1:13" x14ac:dyDescent="0.25">
      <c r="A422" s="44" t="s">
        <v>33</v>
      </c>
      <c r="B422" s="44"/>
      <c r="C422" s="42">
        <v>12</v>
      </c>
      <c r="D422" s="41">
        <f>'Etat paie OCTOBRE 2024'!K16</f>
        <v>28800</v>
      </c>
      <c r="E422" s="42"/>
      <c r="F422" s="24"/>
      <c r="H422" s="44" t="s">
        <v>33</v>
      </c>
      <c r="I422" s="44"/>
      <c r="J422" s="42">
        <v>12</v>
      </c>
      <c r="K422" s="41">
        <f>'Etat paie OCTOBRE 2024'!K16</f>
        <v>28800</v>
      </c>
      <c r="L422" s="42"/>
      <c r="M422" s="24"/>
    </row>
    <row r="423" spans="1:13" x14ac:dyDescent="0.25">
      <c r="A423" s="44" t="s">
        <v>34</v>
      </c>
      <c r="B423" s="44"/>
      <c r="C423" s="42"/>
      <c r="D423" s="41">
        <f>'Etat paie OCTOBRE 2024'!L16</f>
        <v>42000</v>
      </c>
      <c r="E423" s="42"/>
      <c r="F423" s="24"/>
      <c r="H423" s="44" t="s">
        <v>34</v>
      </c>
      <c r="I423" s="44"/>
      <c r="J423" s="42"/>
      <c r="K423" s="41">
        <f>'Etat paie OCTOBRE 2024'!L16</f>
        <v>42000</v>
      </c>
      <c r="L423" s="42"/>
      <c r="M423" s="24"/>
    </row>
    <row r="424" spans="1:13" x14ac:dyDescent="0.25">
      <c r="A424" s="39" t="s">
        <v>35</v>
      </c>
      <c r="B424" s="39"/>
      <c r="C424" s="42"/>
      <c r="D424" s="41"/>
      <c r="E424" s="42"/>
      <c r="F424" s="24"/>
      <c r="H424" s="39" t="s">
        <v>35</v>
      </c>
      <c r="I424" s="39"/>
      <c r="J424" s="42"/>
      <c r="K424" s="41"/>
      <c r="L424" s="42"/>
      <c r="M424" s="24"/>
    </row>
    <row r="425" spans="1:13" x14ac:dyDescent="0.25">
      <c r="A425" s="44" t="s">
        <v>36</v>
      </c>
      <c r="B425" s="44"/>
      <c r="C425" s="42"/>
      <c r="D425" s="48">
        <f>'Etat paie OCTOBRE 2024'!R16</f>
      </c>
      <c r="E425" s="42"/>
      <c r="F425" s="24"/>
      <c r="H425" s="44" t="s">
        <v>36</v>
      </c>
      <c r="I425" s="44"/>
      <c r="J425" s="42"/>
      <c r="K425" s="48">
        <f>'Etat paie OCTOBRE 2024'!R16</f>
      </c>
      <c r="L425" s="42"/>
      <c r="M425" s="24"/>
    </row>
    <row r="426" spans="1:13" x14ac:dyDescent="0.25">
      <c r="A426" s="44" t="s">
        <v>37</v>
      </c>
      <c r="B426" s="44"/>
      <c r="C426" s="42"/>
      <c r="D426" s="41">
        <f>'Etat paie OCTOBRE 2024'!F16</f>
      </c>
      <c r="E426" s="42"/>
      <c r="F426" s="24"/>
      <c r="H426" s="44" t="s">
        <v>37</v>
      </c>
      <c r="I426" s="44"/>
      <c r="J426" s="42"/>
      <c r="K426" s="41">
        <f>'Etat paie OCTOBRE 2024'!F16</f>
      </c>
      <c r="L426" s="42"/>
      <c r="M426" s="24"/>
    </row>
    <row r="427" spans="1:13" x14ac:dyDescent="0.25">
      <c r="A427" s="292" t="s">
        <v>38</v>
      </c>
      <c r="B427" s="292"/>
      <c r="C427" s="42"/>
      <c r="D427" s="41">
        <f>'Etat paie OCTOBRE 2024'!G16</f>
      </c>
      <c r="E427" s="42"/>
      <c r="F427" s="24"/>
      <c r="H427" s="292" t="s">
        <v>38</v>
      </c>
      <c r="I427" s="292"/>
      <c r="J427" s="42"/>
      <c r="K427" s="41">
        <f>'Etat paie OCTOBRE 2024'!G16</f>
      </c>
      <c r="L427" s="42"/>
      <c r="M427" s="24"/>
    </row>
    <row r="428" spans="1:13" x14ac:dyDescent="0.25">
      <c r="A428" s="44" t="s">
        <v>1331</v>
      </c>
      <c r="B428" s="44"/>
      <c r="C428" s="42"/>
      <c r="D428" s="41">
        <f>'Etat paie OCTOBRE 2024'!O16</f>
      </c>
      <c r="E428" s="42"/>
      <c r="F428" s="24"/>
      <c r="H428" s="44" t="s">
        <v>1331</v>
      </c>
      <c r="I428" s="44"/>
      <c r="J428" s="42"/>
      <c r="K428" s="41">
        <f>'Etat paie OCTOBRE 2024'!O16</f>
      </c>
      <c r="L428" s="42"/>
      <c r="M428" s="24"/>
    </row>
    <row r="429" spans="1:13" x14ac:dyDescent="0.25">
      <c r="A429" s="44" t="s">
        <v>1332</v>
      </c>
      <c r="B429" s="44"/>
      <c r="C429" s="42"/>
      <c r="D429" s="41">
        <f>'Etat paie OCTOBRE 2024'!P16</f>
        <v>20000</v>
      </c>
      <c r="E429" s="42"/>
      <c r="F429" s="24"/>
      <c r="H429" s="44" t="s">
        <v>1332</v>
      </c>
      <c r="I429" s="44"/>
      <c r="J429" s="42"/>
      <c r="K429" s="41">
        <f>'Etat paie OCTOBRE 2024'!P16</f>
        <v>20000</v>
      </c>
      <c r="L429" s="42"/>
      <c r="M429" s="24"/>
    </row>
    <row r="430" spans="1:13" x14ac:dyDescent="0.25">
      <c r="A430" s="44" t="s">
        <v>1333</v>
      </c>
      <c r="B430" s="44"/>
      <c r="C430" s="42"/>
      <c r="D430" s="41">
        <f>'Etat paie OCTOBRE 2024'!Q16</f>
        <v>50000</v>
      </c>
      <c r="E430" s="42"/>
      <c r="F430" s="24" t="s">
        <v>43</v>
      </c>
      <c r="H430" s="44" t="s">
        <v>1333</v>
      </c>
      <c r="I430" s="44"/>
      <c r="J430" s="42"/>
      <c r="K430" s="41">
        <f>'Etat paie OCTOBRE 2024'!Q16</f>
        <v>50000</v>
      </c>
      <c r="L430" s="42"/>
      <c r="M430" s="24" t="s">
        <v>43</v>
      </c>
    </row>
    <row r="431" spans="1:13" x14ac:dyDescent="0.25">
      <c r="A431" s="39" t="s">
        <v>44</v>
      </c>
      <c r="B431" s="39"/>
      <c r="C431" s="42"/>
      <c r="D431" s="41">
        <f>'Etat paie OCTOBRE 2024'!N16</f>
        <v>195251.321196466</v>
      </c>
      <c r="E431" s="42"/>
      <c r="F431" s="24" t="s">
        <v>45</v>
      </c>
      <c r="H431" s="39" t="s">
        <v>44</v>
      </c>
      <c r="I431" s="39"/>
      <c r="J431" s="42"/>
      <c r="K431" s="41">
        <f>'Etat paie OCTOBRE 2024'!N16</f>
        <v>195251.321196466</v>
      </c>
      <c r="L431" s="42"/>
      <c r="M431" s="24" t="s">
        <v>45</v>
      </c>
    </row>
    <row r="432" spans="1:13" x14ac:dyDescent="0.25">
      <c r="A432" s="39" t="s">
        <v>46</v>
      </c>
      <c r="B432" s="39"/>
      <c r="C432" s="42"/>
      <c r="D432" s="41">
        <f>'Etat paie OCTOBRE 2024'!M16</f>
      </c>
      <c r="E432" s="42"/>
      <c r="F432" s="24"/>
      <c r="H432" s="39" t="s">
        <v>46</v>
      </c>
      <c r="I432" s="39"/>
      <c r="J432" s="42"/>
      <c r="K432" s="41">
        <f>'Etat paie OCTOBRE 2024'!M16</f>
      </c>
      <c r="L432" s="42"/>
      <c r="M432" s="24"/>
    </row>
    <row r="433" spans="1:13" x14ac:dyDescent="0.25">
      <c r="A433" s="46" t="s">
        <v>47</v>
      </c>
      <c r="B433" s="46"/>
      <c r="C433" s="42"/>
      <c r="D433" s="41"/>
      <c r="E433" s="41">
        <f>'Etat paie OCTOBRE 2024'!U16</f>
        <v>4783.10514642494</v>
      </c>
      <c r="F433" s="24"/>
      <c r="H433" s="46" t="s">
        <v>47</v>
      </c>
      <c r="I433" s="46"/>
      <c r="J433" s="42"/>
      <c r="K433" s="41"/>
      <c r="L433" s="41">
        <f>'Etat paie OCTOBRE 2024'!U16</f>
        <v>4783.10514642494</v>
      </c>
      <c r="M433" s="24"/>
    </row>
    <row r="434" spans="1:13" x14ac:dyDescent="0.25">
      <c r="A434" s="46" t="s">
        <v>48</v>
      </c>
      <c r="B434" s="46"/>
      <c r="C434" s="42"/>
      <c r="D434" s="41"/>
      <c r="E434" s="41">
        <f>'Etat paie OCTOBRE 2024'!V16</f>
        <v>4783.10514642494</v>
      </c>
      <c r="F434" s="24"/>
      <c r="H434" s="46" t="s">
        <v>48</v>
      </c>
      <c r="I434" s="46"/>
      <c r="J434" s="42"/>
      <c r="K434" s="41"/>
      <c r="L434" s="41">
        <f>'Etat paie OCTOBRE 2024'!V16</f>
        <v>4783.10514642494</v>
      </c>
      <c r="M434" s="24"/>
    </row>
    <row r="435" spans="1:13" x14ac:dyDescent="0.25">
      <c r="A435" s="46" t="s">
        <v>49</v>
      </c>
      <c r="B435" s="46"/>
      <c r="C435" s="41">
        <f>+D43-E34-E35</f>
        <v>468744.304349644</v>
      </c>
      <c r="D435" s="41"/>
      <c r="E435" s="42"/>
      <c r="F435" s="24"/>
      <c r="H435" s="46" t="s">
        <v>49</v>
      </c>
      <c r="I435" s="46"/>
      <c r="J435" s="41">
        <f>+D43-E34-E35</f>
        <v>468744.304349644</v>
      </c>
      <c r="K435" s="41"/>
      <c r="L435" s="42"/>
      <c r="M435" s="24"/>
    </row>
    <row r="436" spans="1:13" x14ac:dyDescent="0.25">
      <c r="A436" s="46" t="s">
        <v>50</v>
      </c>
      <c r="B436" s="46"/>
      <c r="C436" s="41">
        <f>D38+E39</f>
        <v>9374.43043496436</v>
      </c>
      <c r="D436" s="41"/>
      <c r="E436" s="42"/>
      <c r="F436" s="24"/>
      <c r="H436" s="46" t="s">
        <v>50</v>
      </c>
      <c r="I436" s="46"/>
      <c r="J436" s="41">
        <f>D38+E39</f>
        <v>9374.43043496436</v>
      </c>
      <c r="K436" s="41"/>
      <c r="L436" s="42"/>
      <c r="M436" s="24"/>
    </row>
    <row r="437" spans="1:13" x14ac:dyDescent="0.25">
      <c r="A437" s="46" t="s">
        <v>51</v>
      </c>
      <c r="B437" s="46"/>
      <c r="C437" s="41">
        <v>2</v>
      </c>
      <c r="D437" s="41">
        <f>'Etat paie OCTOBRE 2024'!X16</f>
        <v>4000</v>
      </c>
      <c r="E437" s="42"/>
      <c r="F437" s="24"/>
      <c r="H437" s="46" t="s">
        <v>51</v>
      </c>
      <c r="I437" s="46"/>
      <c r="J437" s="41">
        <v>2</v>
      </c>
      <c r="K437" s="41">
        <f>'Etat paie OCTOBRE 2024'!X16</f>
        <v>4000</v>
      </c>
      <c r="L437" s="42"/>
      <c r="M437" s="24"/>
    </row>
    <row r="438" spans="1:13" x14ac:dyDescent="0.25">
      <c r="A438" s="46" t="s">
        <v>52</v>
      </c>
      <c r="B438" s="46"/>
      <c r="C438" s="42"/>
      <c r="D438" s="41"/>
      <c r="E438" s="41">
        <f>'Etat paie OCTOBRE 2024'!Z16</f>
        <v>5374.43043496436</v>
      </c>
      <c r="F438" s="24"/>
      <c r="H438" s="46" t="s">
        <v>52</v>
      </c>
      <c r="I438" s="46"/>
      <c r="J438" s="42"/>
      <c r="K438" s="41"/>
      <c r="L438" s="41">
        <f>'Etat paie OCTOBRE 2024'!Z16</f>
        <v>5374.43043496436</v>
      </c>
      <c r="M438" s="24"/>
    </row>
    <row r="439" spans="1:13" x14ac:dyDescent="0.25">
      <c r="A439" s="46" t="s">
        <v>53</v>
      </c>
      <c r="B439" s="46"/>
      <c r="C439" s="42"/>
      <c r="D439" s="41"/>
      <c r="E439" s="41">
        <f>'Etat paie OCTOBRE 2024'!Y16</f>
        <v>100000</v>
      </c>
      <c r="F439" s="24"/>
      <c r="H439" s="46" t="s">
        <v>53</v>
      </c>
      <c r="I439" s="46"/>
      <c r="J439" s="42"/>
      <c r="K439" s="41"/>
      <c r="L439" s="41">
        <f>'Etat paie OCTOBRE 2024'!Y16</f>
        <v>100000</v>
      </c>
      <c r="M439" s="24"/>
    </row>
    <row r="440" spans="1:13" x14ac:dyDescent="0.25">
      <c r="A440" s="46" t="s">
        <v>54</v>
      </c>
      <c r="B440" s="46"/>
      <c r="C440" s="42"/>
      <c r="D440" s="41"/>
      <c r="E440" s="41">
        <f>'Etat paie OCTOBRE 2024'!AA16</f>
      </c>
      <c r="F440" s="24"/>
      <c r="H440" s="46" t="s">
        <v>54</v>
      </c>
      <c r="I440" s="46"/>
      <c r="J440" s="42"/>
      <c r="K440" s="41"/>
      <c r="L440" s="41">
        <f>'Etat paie OCTOBRE 2024'!AA16</f>
      </c>
      <c r="M440" s="24"/>
    </row>
    <row r="441" spans="1:13" x14ac:dyDescent="0.25">
      <c r="A441" s="49" t="s">
        <v>55</v>
      </c>
      <c r="B441" s="49"/>
      <c r="C441" s="50"/>
      <c r="D441" s="51"/>
      <c r="E441" s="51">
        <f>'Etat paie OCTOBRE 2024'!AB16</f>
        <v>100000</v>
      </c>
      <c r="F441" s="24"/>
      <c r="H441" s="49" t="s">
        <v>55</v>
      </c>
      <c r="I441" s="49"/>
      <c r="J441" s="50"/>
      <c r="K441" s="51"/>
      <c r="L441" s="51">
        <f>'Etat paie OCTOBRE 2024'!AB16</f>
        <v>100000</v>
      </c>
      <c r="M441" s="24"/>
    </row>
    <row r="442" spans="1:13" x14ac:dyDescent="0.25">
      <c r="A442" s="53" t="s">
        <v>56</v>
      </c>
      <c r="B442" s="53"/>
      <c r="C442" s="54" t="s">
        <v>57</v>
      </c>
      <c r="D442" s="36">
        <f>SUM(D17:D37)</f>
        <v>478310.514642494</v>
      </c>
      <c r="E442" s="55">
        <f>SUM(E34:E42)</f>
        <v>214940.640727814</v>
      </c>
      <c r="F442" s="24"/>
      <c r="H442" s="53" t="s">
        <v>56</v>
      </c>
      <c r="I442" s="53"/>
      <c r="J442" s="54" t="s">
        <v>57</v>
      </c>
      <c r="K442" s="36">
        <f>SUM(D17:D37)</f>
        <v>478310.514642494</v>
      </c>
      <c r="L442" s="55">
        <f>SUM(E34:E42)</f>
        <v>214940.640727814</v>
      </c>
      <c r="M442" s="24"/>
    </row>
    <row r="443" spans="1:13" x14ac:dyDescent="0.25">
      <c r="A443" s="57" t="s">
        <v>58</v>
      </c>
      <c r="B443" s="57"/>
      <c r="C443" s="14"/>
      <c r="D443" s="42"/>
      <c r="E443" s="58"/>
      <c r="F443" s="24"/>
      <c r="H443" s="57" t="s">
        <v>58</v>
      </c>
      <c r="I443" s="57"/>
      <c r="J443" s="14"/>
      <c r="K443" s="42"/>
      <c r="L443" s="58"/>
      <c r="M443" s="24"/>
    </row>
    <row r="444" spans="1:13" x14ac:dyDescent="0.25">
      <c r="A444" s="44" t="s">
        <v>59</v>
      </c>
      <c r="B444" s="44"/>
      <c r="C444" s="14"/>
      <c r="D444" s="42"/>
      <c r="E444" s="58"/>
      <c r="F444" s="24"/>
      <c r="H444" s="44" t="s">
        <v>59</v>
      </c>
      <c r="I444" s="44"/>
      <c r="J444" s="14"/>
      <c r="K444" s="42"/>
      <c r="L444" s="58"/>
      <c r="M444" s="24"/>
    </row>
    <row r="445" spans="1:13" x14ac:dyDescent="0.25">
      <c r="A445" s="57" t="s">
        <v>60</v>
      </c>
      <c r="B445" s="57"/>
      <c r="C445" s="14"/>
      <c r="D445" s="42"/>
      <c r="E445" s="58"/>
      <c r="F445" s="24"/>
      <c r="H445" s="57" t="s">
        <v>60</v>
      </c>
      <c r="I445" s="57"/>
      <c r="J445" s="14"/>
      <c r="K445" s="42"/>
      <c r="L445" s="58"/>
      <c r="M445" s="24"/>
    </row>
    <row r="446" spans="1:13" x14ac:dyDescent="0.25">
      <c r="A446" s="57"/>
      <c r="B446" s="57"/>
      <c r="C446" s="60" t="s">
        <v>61</v>
      </c>
      <c r="D446" s="61">
        <f>IF((D43-E43)&gt;=0,ROUND(FLOOR((D43-E43),0.01),-2),ROUND(FLOOR((D43-E43),-0.01),-2))</f>
        <v>263400</v>
      </c>
      <c r="E446" s="58"/>
      <c r="F446" s="24"/>
      <c r="H446" s="57"/>
      <c r="I446" s="57"/>
      <c r="J446" s="60" t="s">
        <v>61</v>
      </c>
      <c r="K446" s="61">
        <f>IF((D43-E43)&gt;=0,ROUND(FLOOR((D43-E43),0.01),-2),ROUND(FLOOR((D43-E43),-0.01),-2))</f>
        <v>263400</v>
      </c>
      <c r="L446" s="58"/>
      <c r="M446" s="24"/>
    </row>
    <row r="447" spans="1:13" x14ac:dyDescent="0.25">
      <c r="A447" s="62" t="s">
        <v>62</v>
      </c>
      <c r="B447" s="62"/>
      <c r="C447" s="63">
        <v>22</v>
      </c>
      <c r="D447" s="61"/>
      <c r="E447" s="58"/>
      <c r="F447" s="24"/>
      <c r="H447" s="62" t="s">
        <v>62</v>
      </c>
      <c r="I447" s="62"/>
      <c r="J447" s="63">
        <v>22</v>
      </c>
      <c r="K447" s="61"/>
      <c r="L447" s="58"/>
      <c r="M447" s="24"/>
    </row>
    <row r="448" spans="1:13" x14ac:dyDescent="0.25">
      <c r="A448" s="64" t="s">
        <v>63</v>
      </c>
      <c r="B448" s="64"/>
      <c r="C448" s="65">
        <v>-0.5</v>
      </c>
      <c r="D448" s="66"/>
      <c r="E448" s="58"/>
      <c r="F448" s="67"/>
      <c r="H448" s="64" t="s">
        <v>63</v>
      </c>
      <c r="I448" s="64"/>
      <c r="J448" s="65">
        <v>-0.5</v>
      </c>
      <c r="K448" s="66"/>
      <c r="L448" s="58"/>
      <c r="M448" s="67"/>
    </row>
    <row r="449" spans="1:13" x14ac:dyDescent="0.25">
      <c r="A449" s="69"/>
      <c r="B449" s="69"/>
      <c r="C449" s="70"/>
      <c r="D449" s="71"/>
      <c r="E449" s="72"/>
      <c r="F449" s="24"/>
      <c r="H449" s="69"/>
      <c r="I449" s="69"/>
      <c r="J449" s="70"/>
      <c r="K449" s="71"/>
      <c r="L449" s="72"/>
      <c r="M449" s="24"/>
    </row>
    <row r="450" spans="1:13" x14ac:dyDescent="0.25">
      <c r="A450" s="1" t="s">
        <v>64</v>
      </c>
      <c r="B450" s="1"/>
      <c r="C450" s="58"/>
      <c r="D450" s="74" t="s">
        <v>65</v>
      </c>
      <c r="E450" s="2"/>
      <c r="F450" s="24"/>
      <c r="H450" s="1" t="s">
        <v>64</v>
      </c>
      <c r="I450" s="1"/>
      <c r="J450" s="58"/>
      <c r="K450" s="74" t="s">
        <v>65</v>
      </c>
      <c r="L450" s="2"/>
      <c r="M450" s="24"/>
    </row>
    <row r="451" spans="1:13" x14ac:dyDescent="0.25">
      <c r="A451" s="1"/>
      <c r="B451" s="1"/>
      <c r="C451" s="58"/>
      <c r="D451" s="74"/>
      <c r="E451" s="2"/>
      <c r="F451" s="24"/>
      <c r="H451" s="1"/>
      <c r="I451" s="1"/>
      <c r="J451" s="58"/>
      <c r="K451" s="74"/>
      <c r="L451" s="2"/>
      <c r="M451" s="24"/>
    </row>
    <row r="452" spans="1:13" x14ac:dyDescent="0.25">
      <c r="A452" s="1"/>
      <c r="B452" s="1"/>
      <c r="C452" s="58"/>
      <c r="D452" s="74"/>
      <c r="E452" s="2"/>
      <c r="F452" s="24"/>
      <c r="H452" s="1"/>
      <c r="I452" s="1"/>
      <c r="J452" s="58"/>
      <c r="K452" s="74"/>
      <c r="L452" s="2"/>
      <c r="M452" s="24"/>
    </row>
    <row r="453" spans="1:13" x14ac:dyDescent="0.25">
      <c r="A453" s="1"/>
      <c r="B453" s="1"/>
      <c r="C453" s="58"/>
      <c r="D453" s="74"/>
      <c r="E453" s="2"/>
      <c r="F453" s="24"/>
      <c r="H453" s="1"/>
      <c r="I453" s="1"/>
      <c r="J453" s="58"/>
      <c r="K453" s="74"/>
      <c r="L453" s="2"/>
      <c r="M453" s="24"/>
    </row>
    <row r="454" spans="1:13" x14ac:dyDescent="0.25">
      <c r="A454" s="76"/>
      <c r="B454" s="76"/>
      <c r="C454" s="77"/>
      <c r="D454" s="78"/>
      <c r="E454" s="26"/>
      <c r="F454" s="28"/>
      <c r="H454" s="76"/>
      <c r="I454" s="76"/>
      <c r="J454" s="77"/>
      <c r="K454" s="78"/>
      <c r="L454" s="26"/>
      <c r="M454" s="28"/>
    </row>
    <row r="457" spans="1:13" x14ac:dyDescent="0.25">
      <c r="A457" s="1"/>
      <c r="B457" s="1"/>
      <c r="C457" s="2"/>
      <c r="D457" s="2"/>
      <c r="E457" s="4"/>
      <c r="F457" s="5"/>
      <c r="H457" s="1"/>
      <c r="I457" s="1"/>
      <c r="J457" s="2"/>
      <c r="K457" s="2"/>
      <c r="L457" s="4"/>
      <c r="M457" s="5"/>
    </row>
    <row r="458" spans="1:13" x14ac:dyDescent="0.25">
      <c r="A458" s="1"/>
      <c r="B458" s="1"/>
      <c r="C458" s="2"/>
      <c r="D458" s="2"/>
      <c r="E458" s="4" t="s">
        <v>0</v>
      </c>
      <c r="F458" s="3"/>
      <c r="H458" s="1"/>
      <c r="I458" s="1"/>
      <c r="J458" s="2"/>
      <c r="K458" s="2"/>
      <c r="L458" s="4" t="s">
        <v>0</v>
      </c>
      <c r="M458" s="3"/>
    </row>
    <row r="459" spans="1:13" x14ac:dyDescent="0.25">
      <c r="A459" s="6" t="s">
        <v>1</v>
      </c>
      <c r="B459" s="6"/>
      <c r="C459" s="2"/>
      <c r="D459" s="2"/>
      <c r="E459" s="2" t="s">
        <v>2</v>
      </c>
      <c r="F459" s="3"/>
      <c r="H459" s="6" t="s">
        <v>1</v>
      </c>
      <c r="I459" s="6"/>
      <c r="J459" s="2"/>
      <c r="K459" s="2"/>
      <c r="L459" s="2" t="s">
        <v>2</v>
      </c>
      <c r="M459" s="3"/>
    </row>
    <row r="460" spans="1:13" x14ac:dyDescent="0.25">
      <c r="A460" s="7" t="s">
        <v>3</v>
      </c>
      <c r="B460" s="7"/>
      <c r="C460" s="2"/>
      <c r="D460" s="2"/>
      <c r="E460" s="2"/>
      <c r="F460" s="3"/>
      <c r="H460" s="7" t="s">
        <v>3</v>
      </c>
      <c r="I460" s="7"/>
      <c r="J460" s="2"/>
      <c r="K460" s="2"/>
      <c r="L460" s="2"/>
      <c r="M460" s="3"/>
    </row>
    <row r="461" spans="1:13" x14ac:dyDescent="0.25">
      <c r="A461" s="8" t="s">
        <v>4</v>
      </c>
      <c r="B461" s="8"/>
      <c r="C461" s="2"/>
      <c r="D461" s="2"/>
      <c r="E461" s="2"/>
      <c r="F461" s="3"/>
      <c r="H461" s="8" t="s">
        <v>4</v>
      </c>
      <c r="I461" s="8"/>
      <c r="J461" s="2"/>
      <c r="K461" s="2"/>
      <c r="L461" s="2"/>
      <c r="M461" s="3"/>
    </row>
    <row r="462" spans="1:13" x14ac:dyDescent="0.25">
      <c r="A462" s="9" t="s">
        <v>1313</v>
      </c>
      <c r="B462" s="287">
        <f>'Etat paie {MOIS} {ANNEE}'!B26</f>
      </c>
      <c r="C462" s="10"/>
      <c r="D462" s="11" t="s">
        <v>6</v>
      </c>
      <c r="E462" s="11"/>
      <c r="F462" s="12" t="s">
        <v>1314</v>
      </c>
      <c r="H462" s="9" t="s">
        <v>1313</v>
      </c>
      <c r="I462" s="287">
        <f>'Etat paie {MOIS} {ANNEE}'!B27</f>
      </c>
      <c r="J462" s="10"/>
      <c r="K462" s="11" t="s">
        <v>6</v>
      </c>
      <c r="L462" s="11"/>
      <c r="M462" s="12" t="s">
        <v>1314</v>
      </c>
    </row>
    <row r="463" spans="1:13" x14ac:dyDescent="0.25">
      <c r="A463" s="13" t="s">
        <v>1315</v>
      </c>
      <c r="B463" s="288">
        <f>'Etat paie {MOIS} {ANNEE}'!A26</f>
      </c>
      <c r="C463" s="2"/>
      <c r="D463" s="14" t="s">
        <v>8</v>
      </c>
      <c r="E463" s="14"/>
      <c r="F463" s="15" t="s">
        <v>1316</v>
      </c>
      <c r="H463" s="13" t="s">
        <v>1315</v>
      </c>
      <c r="I463" s="288">
        <f>'Etat paie {MOIS} {ANNEE}'!A27</f>
      </c>
      <c r="J463" s="2"/>
      <c r="K463" s="14" t="s">
        <v>8</v>
      </c>
      <c r="L463" s="14"/>
      <c r="M463" s="15" t="s">
        <v>1316</v>
      </c>
    </row>
    <row r="464" spans="1:13" x14ac:dyDescent="0.25">
      <c r="A464" s="13" t="s">
        <v>1317</v>
      </c>
      <c r="B464" s="288">
        <f>'Etat paie {MOIS} {ANNEE}'!AL26</f>
      </c>
      <c r="C464" s="16">
        <f>'Etat paie {MOIS} {ANNEE}'!AM26</f>
      </c>
      <c r="D464" s="14" t="s">
        <v>10</v>
      </c>
      <c r="E464" s="14"/>
      <c r="F464" s="15" t="s">
        <v>1318</v>
      </c>
      <c r="H464" s="13" t="s">
        <v>1317</v>
      </c>
      <c r="I464" s="288">
        <f>'Etat paie {MOIS} {ANNEE}'!AL27</f>
      </c>
      <c r="J464" s="16">
        <f>'Etat paie {MOIS} {ANNEE}'!AM27</f>
      </c>
      <c r="K464" s="14" t="s">
        <v>10</v>
      </c>
      <c r="L464" s="14"/>
      <c r="M464" s="15" t="s">
        <v>1318</v>
      </c>
    </row>
    <row r="465" spans="1:13" x14ac:dyDescent="0.25">
      <c r="A465" s="13" t="s">
        <v>1319</v>
      </c>
      <c r="B465" s="288" t="s">
        <v>1320</v>
      </c>
      <c r="C465" s="17"/>
      <c r="D465" s="18" t="s">
        <v>12</v>
      </c>
      <c r="E465" s="19"/>
      <c r="F465" s="20" t="s">
        <v>1321</v>
      </c>
      <c r="H465" s="13" t="s">
        <v>1319</v>
      </c>
      <c r="I465" s="288" t="s">
        <v>1320</v>
      </c>
      <c r="J465" s="17"/>
      <c r="K465" s="18" t="s">
        <v>12</v>
      </c>
      <c r="L465" s="19"/>
      <c r="M465" s="20" t="s">
        <v>1321</v>
      </c>
    </row>
    <row r="466" spans="1:13" x14ac:dyDescent="0.25">
      <c r="A466" s="22" t="s">
        <v>1322</v>
      </c>
      <c r="B466" s="289">
        <f>'Etat paie {MOIS} {ANNEE}'!AP26</f>
      </c>
      <c r="C466" s="2"/>
      <c r="D466" s="23" t="s">
        <v>14</v>
      </c>
      <c r="E466" s="14"/>
      <c r="F466" s="20" t="s">
        <v>1323</v>
      </c>
      <c r="H466" s="22" t="s">
        <v>1322</v>
      </c>
      <c r="I466" s="289">
        <f>'Etat paie {MOIS} {ANNEE}'!AP27</f>
      </c>
      <c r="J466" s="2"/>
      <c r="K466" s="23" t="s">
        <v>14</v>
      </c>
      <c r="L466" s="14"/>
      <c r="M466" s="20" t="s">
        <v>1323</v>
      </c>
    </row>
    <row r="467" spans="1:13" x14ac:dyDescent="0.25">
      <c r="A467" s="13" t="s">
        <v>1324</v>
      </c>
      <c r="B467" s="288">
        <f>'Etat paie {MOIS} {ANNEE}'!AR26</f>
      </c>
      <c r="C467" s="2"/>
      <c r="D467" s="14"/>
      <c r="E467" s="14"/>
      <c r="F467" s="20"/>
      <c r="H467" s="13" t="s">
        <v>1324</v>
      </c>
      <c r="I467" s="288">
        <f>'Etat paie {MOIS} {ANNEE}'!AR27</f>
      </c>
      <c r="J467" s="2"/>
      <c r="K467" s="14"/>
      <c r="L467" s="14"/>
      <c r="M467" s="20"/>
    </row>
    <row r="468" spans="1:13" x14ac:dyDescent="0.25">
      <c r="A468" s="13" t="s">
        <v>1325</v>
      </c>
      <c r="B468" s="288">
        <f>'Etat paie {MOIS} {ANNEE}'!AO26</f>
      </c>
      <c r="C468" s="2"/>
      <c r="D468" s="14"/>
      <c r="E468" s="14"/>
      <c r="F468" s="24"/>
      <c r="H468" s="13" t="s">
        <v>1325</v>
      </c>
      <c r="I468" s="288">
        <f>'Etat paie {MOIS} {ANNEE}'!AO27</f>
      </c>
      <c r="J468" s="2"/>
      <c r="K468" s="14"/>
      <c r="L468" s="14"/>
      <c r="M468" s="24"/>
    </row>
    <row r="469" spans="1:13" x14ac:dyDescent="0.25">
      <c r="A469" s="13" t="s">
        <v>1326</v>
      </c>
      <c r="B469" s="288">
        <f>'Etat paie {MOIS} {ANNEE}'!AQ26</f>
      </c>
      <c r="C469" s="2"/>
      <c r="D469" s="14" t="s">
        <v>18</v>
      </c>
      <c r="E469" s="14"/>
      <c r="F469" s="24" t="s">
        <v>1327</v>
      </c>
      <c r="H469" s="13" t="s">
        <v>1326</v>
      </c>
      <c r="I469" s="288">
        <f>'Etat paie {MOIS} {ANNEE}'!AQ27</f>
      </c>
      <c r="J469" s="2"/>
      <c r="K469" s="14" t="s">
        <v>18</v>
      </c>
      <c r="L469" s="14"/>
      <c r="M469" s="24" t="s">
        <v>1327</v>
      </c>
    </row>
    <row r="470" spans="1:13" x14ac:dyDescent="0.25">
      <c r="A470" s="25" t="s">
        <v>1328</v>
      </c>
      <c r="B470" s="290" t="s">
        <v>1329</v>
      </c>
      <c r="C470" s="26"/>
      <c r="D470" s="27" t="s">
        <v>20</v>
      </c>
      <c r="E470" s="27"/>
      <c r="F470" s="28" t="s">
        <v>1330</v>
      </c>
      <c r="H470" s="25" t="s">
        <v>1328</v>
      </c>
      <c r="I470" s="290" t="s">
        <v>1329</v>
      </c>
      <c r="J470" s="26"/>
      <c r="K470" s="27" t="s">
        <v>20</v>
      </c>
      <c r="L470" s="27"/>
      <c r="M470" s="28" t="s">
        <v>1330</v>
      </c>
    </row>
    <row r="471" spans="1:13" x14ac:dyDescent="0.25">
      <c r="A471" s="1"/>
      <c r="B471" s="1"/>
      <c r="C471" s="2"/>
      <c r="D471" s="2"/>
      <c r="E471" s="2"/>
      <c r="F471" s="3"/>
      <c r="H471" s="1"/>
      <c r="I471" s="1"/>
      <c r="J471" s="2"/>
      <c r="K471" s="2"/>
      <c r="L471" s="2"/>
      <c r="M471" s="3"/>
    </row>
    <row r="472" spans="1:13" x14ac:dyDescent="0.25">
      <c r="A472" s="291" t="s">
        <v>22</v>
      </c>
      <c r="B472" s="291"/>
      <c r="C472" s="30" t="s">
        <v>23</v>
      </c>
      <c r="D472" s="30" t="s">
        <v>24</v>
      </c>
      <c r="E472" s="31" t="s">
        <v>25</v>
      </c>
      <c r="F472" s="32" t="s">
        <v>26</v>
      </c>
      <c r="H472" s="291" t="s">
        <v>22</v>
      </c>
      <c r="I472" s="291"/>
      <c r="J472" s="30" t="s">
        <v>23</v>
      </c>
      <c r="K472" s="30" t="s">
        <v>24</v>
      </c>
      <c r="L472" s="31" t="s">
        <v>25</v>
      </c>
      <c r="M472" s="32" t="s">
        <v>26</v>
      </c>
    </row>
    <row r="473" spans="1:13" x14ac:dyDescent="0.25">
      <c r="A473" s="34" t="s">
        <v>27</v>
      </c>
      <c r="B473" s="34"/>
      <c r="C473" s="35"/>
      <c r="D473" s="36">
        <f>'Etat paie OCTOBRE 2024'!E16</f>
        <v>142259.193446028</v>
      </c>
      <c r="E473" s="37"/>
      <c r="F473" s="24"/>
      <c r="H473" s="34" t="s">
        <v>27</v>
      </c>
      <c r="I473" s="34"/>
      <c r="J473" s="35"/>
      <c r="K473" s="36">
        <f>'Etat paie OCTOBRE 2024'!E16</f>
        <v>142259.193446028</v>
      </c>
      <c r="L473" s="37"/>
      <c r="M473" s="24"/>
    </row>
    <row r="474" spans="1:13" x14ac:dyDescent="0.25">
      <c r="A474" s="39" t="s">
        <v>28</v>
      </c>
      <c r="B474" s="39"/>
      <c r="C474" s="40"/>
      <c r="D474" s="41"/>
      <c r="E474" s="42"/>
      <c r="F474" s="24"/>
      <c r="H474" s="39" t="s">
        <v>28</v>
      </c>
      <c r="I474" s="39"/>
      <c r="J474" s="40"/>
      <c r="K474" s="41"/>
      <c r="L474" s="42"/>
      <c r="M474" s="24"/>
    </row>
    <row r="475" spans="1:13" x14ac:dyDescent="0.25">
      <c r="A475" s="44" t="s">
        <v>29</v>
      </c>
      <c r="B475" s="44"/>
      <c r="C475" s="42"/>
      <c r="D475" s="41">
        <f>'Etat paie OCTOBRE 2024'!I16</f>
      </c>
      <c r="E475" s="42"/>
      <c r="F475" s="24"/>
      <c r="H475" s="44" t="s">
        <v>29</v>
      </c>
      <c r="I475" s="44"/>
      <c r="J475" s="42"/>
      <c r="K475" s="41">
        <f>'Etat paie OCTOBRE 2024'!I16</f>
      </c>
      <c r="L475" s="42"/>
      <c r="M475" s="24"/>
    </row>
    <row r="476" spans="1:13" x14ac:dyDescent="0.25">
      <c r="A476" s="44" t="s">
        <v>30</v>
      </c>
      <c r="B476" s="44"/>
      <c r="C476" s="42"/>
      <c r="D476" s="41">
        <f>'Etat paie OCTOBRE 2024'!J16</f>
      </c>
      <c r="E476" s="42"/>
      <c r="F476" s="24"/>
      <c r="H476" s="44" t="s">
        <v>30</v>
      </c>
      <c r="I476" s="44"/>
      <c r="J476" s="42"/>
      <c r="K476" s="41">
        <f>'Etat paie OCTOBRE 2024'!J16</f>
      </c>
      <c r="L476" s="42"/>
      <c r="M476" s="24"/>
    </row>
    <row r="477" spans="1:13" x14ac:dyDescent="0.25">
      <c r="A477" s="44" t="s">
        <v>31</v>
      </c>
      <c r="B477" s="44"/>
      <c r="C477" s="42"/>
      <c r="D477" s="41">
        <f>'Etat paie OCTOBRE 2024'!H16</f>
      </c>
      <c r="E477" s="42"/>
      <c r="F477" s="24"/>
      <c r="H477" s="44" t="s">
        <v>31</v>
      </c>
      <c r="I477" s="44"/>
      <c r="J477" s="42"/>
      <c r="K477" s="41">
        <f>'Etat paie OCTOBRE 2024'!H16</f>
      </c>
      <c r="L477" s="42"/>
      <c r="M477" s="24"/>
    </row>
    <row r="478" spans="1:13" x14ac:dyDescent="0.25">
      <c r="A478" s="46" t="s">
        <v>32</v>
      </c>
      <c r="B478" s="46"/>
      <c r="C478" s="42"/>
      <c r="D478" s="41"/>
      <c r="E478" s="42"/>
      <c r="F478" s="24"/>
      <c r="H478" s="46" t="s">
        <v>32</v>
      </c>
      <c r="I478" s="46"/>
      <c r="J478" s="42"/>
      <c r="K478" s="41"/>
      <c r="L478" s="42"/>
      <c r="M478" s="24"/>
    </row>
    <row r="479" spans="1:13" x14ac:dyDescent="0.25">
      <c r="A479" s="44" t="s">
        <v>33</v>
      </c>
      <c r="B479" s="44"/>
      <c r="C479" s="42">
        <v>12</v>
      </c>
      <c r="D479" s="41">
        <f>'Etat paie OCTOBRE 2024'!K16</f>
        <v>28800</v>
      </c>
      <c r="E479" s="42"/>
      <c r="F479" s="24"/>
      <c r="H479" s="44" t="s">
        <v>33</v>
      </c>
      <c r="I479" s="44"/>
      <c r="J479" s="42">
        <v>12</v>
      </c>
      <c r="K479" s="41">
        <f>'Etat paie OCTOBRE 2024'!K16</f>
        <v>28800</v>
      </c>
      <c r="L479" s="42"/>
      <c r="M479" s="24"/>
    </row>
    <row r="480" spans="1:13" x14ac:dyDescent="0.25">
      <c r="A480" s="44" t="s">
        <v>34</v>
      </c>
      <c r="B480" s="44"/>
      <c r="C480" s="42"/>
      <c r="D480" s="41">
        <f>'Etat paie OCTOBRE 2024'!L16</f>
        <v>42000</v>
      </c>
      <c r="E480" s="42"/>
      <c r="F480" s="24"/>
      <c r="H480" s="44" t="s">
        <v>34</v>
      </c>
      <c r="I480" s="44"/>
      <c r="J480" s="42"/>
      <c r="K480" s="41">
        <f>'Etat paie OCTOBRE 2024'!L16</f>
        <v>42000</v>
      </c>
      <c r="L480" s="42"/>
      <c r="M480" s="24"/>
    </row>
    <row r="481" spans="1:13" x14ac:dyDescent="0.25">
      <c r="A481" s="39" t="s">
        <v>35</v>
      </c>
      <c r="B481" s="39"/>
      <c r="C481" s="42"/>
      <c r="D481" s="41"/>
      <c r="E481" s="42"/>
      <c r="F481" s="24"/>
      <c r="H481" s="39" t="s">
        <v>35</v>
      </c>
      <c r="I481" s="39"/>
      <c r="J481" s="42"/>
      <c r="K481" s="41"/>
      <c r="L481" s="42"/>
      <c r="M481" s="24"/>
    </row>
    <row r="482" spans="1:13" x14ac:dyDescent="0.25">
      <c r="A482" s="44" t="s">
        <v>36</v>
      </c>
      <c r="B482" s="44"/>
      <c r="C482" s="42"/>
      <c r="D482" s="48">
        <f>'Etat paie OCTOBRE 2024'!R16</f>
      </c>
      <c r="E482" s="42"/>
      <c r="F482" s="24"/>
      <c r="H482" s="44" t="s">
        <v>36</v>
      </c>
      <c r="I482" s="44"/>
      <c r="J482" s="42"/>
      <c r="K482" s="48">
        <f>'Etat paie OCTOBRE 2024'!R16</f>
      </c>
      <c r="L482" s="42"/>
      <c r="M482" s="24"/>
    </row>
    <row r="483" spans="1:13" x14ac:dyDescent="0.25">
      <c r="A483" s="44" t="s">
        <v>37</v>
      </c>
      <c r="B483" s="44"/>
      <c r="C483" s="42"/>
      <c r="D483" s="41">
        <f>'Etat paie OCTOBRE 2024'!F16</f>
      </c>
      <c r="E483" s="42"/>
      <c r="F483" s="24"/>
      <c r="H483" s="44" t="s">
        <v>37</v>
      </c>
      <c r="I483" s="44"/>
      <c r="J483" s="42"/>
      <c r="K483" s="41">
        <f>'Etat paie OCTOBRE 2024'!F16</f>
      </c>
      <c r="L483" s="42"/>
      <c r="M483" s="24"/>
    </row>
    <row r="484" spans="1:13" x14ac:dyDescent="0.25">
      <c r="A484" s="292" t="s">
        <v>38</v>
      </c>
      <c r="B484" s="292"/>
      <c r="C484" s="42"/>
      <c r="D484" s="41">
        <f>'Etat paie OCTOBRE 2024'!G16</f>
      </c>
      <c r="E484" s="42"/>
      <c r="F484" s="24"/>
      <c r="H484" s="292" t="s">
        <v>38</v>
      </c>
      <c r="I484" s="292"/>
      <c r="J484" s="42"/>
      <c r="K484" s="41">
        <f>'Etat paie OCTOBRE 2024'!G16</f>
      </c>
      <c r="L484" s="42"/>
      <c r="M484" s="24"/>
    </row>
    <row r="485" spans="1:13" x14ac:dyDescent="0.25">
      <c r="A485" s="44" t="s">
        <v>1331</v>
      </c>
      <c r="B485" s="44"/>
      <c r="C485" s="42"/>
      <c r="D485" s="41">
        <f>'Etat paie OCTOBRE 2024'!O16</f>
      </c>
      <c r="E485" s="42"/>
      <c r="F485" s="24"/>
      <c r="H485" s="44" t="s">
        <v>1331</v>
      </c>
      <c r="I485" s="44"/>
      <c r="J485" s="42"/>
      <c r="K485" s="41">
        <f>'Etat paie OCTOBRE 2024'!O16</f>
      </c>
      <c r="L485" s="42"/>
      <c r="M485" s="24"/>
    </row>
    <row r="486" spans="1:13" x14ac:dyDescent="0.25">
      <c r="A486" s="44" t="s">
        <v>1332</v>
      </c>
      <c r="B486" s="44"/>
      <c r="C486" s="42"/>
      <c r="D486" s="41">
        <f>'Etat paie OCTOBRE 2024'!P16</f>
        <v>20000</v>
      </c>
      <c r="E486" s="42"/>
      <c r="F486" s="24"/>
      <c r="H486" s="44" t="s">
        <v>1332</v>
      </c>
      <c r="I486" s="44"/>
      <c r="J486" s="42"/>
      <c r="K486" s="41">
        <f>'Etat paie OCTOBRE 2024'!P16</f>
        <v>20000</v>
      </c>
      <c r="L486" s="42"/>
      <c r="M486" s="24"/>
    </row>
    <row r="487" spans="1:13" x14ac:dyDescent="0.25">
      <c r="A487" s="44" t="s">
        <v>1333</v>
      </c>
      <c r="B487" s="44"/>
      <c r="C487" s="42"/>
      <c r="D487" s="41">
        <f>'Etat paie OCTOBRE 2024'!Q16</f>
        <v>50000</v>
      </c>
      <c r="E487" s="42"/>
      <c r="F487" s="24" t="s">
        <v>43</v>
      </c>
      <c r="H487" s="44" t="s">
        <v>1333</v>
      </c>
      <c r="I487" s="44"/>
      <c r="J487" s="42"/>
      <c r="K487" s="41">
        <f>'Etat paie OCTOBRE 2024'!Q16</f>
        <v>50000</v>
      </c>
      <c r="L487" s="42"/>
      <c r="M487" s="24" t="s">
        <v>43</v>
      </c>
    </row>
    <row r="488" spans="1:13" x14ac:dyDescent="0.25">
      <c r="A488" s="39" t="s">
        <v>44</v>
      </c>
      <c r="B488" s="39"/>
      <c r="C488" s="42"/>
      <c r="D488" s="41">
        <f>'Etat paie OCTOBRE 2024'!N16</f>
        <v>195251.321196466</v>
      </c>
      <c r="E488" s="42"/>
      <c r="F488" s="24" t="s">
        <v>45</v>
      </c>
      <c r="H488" s="39" t="s">
        <v>44</v>
      </c>
      <c r="I488" s="39"/>
      <c r="J488" s="42"/>
      <c r="K488" s="41">
        <f>'Etat paie OCTOBRE 2024'!N16</f>
        <v>195251.321196466</v>
      </c>
      <c r="L488" s="42"/>
      <c r="M488" s="24" t="s">
        <v>45</v>
      </c>
    </row>
    <row r="489" spans="1:13" x14ac:dyDescent="0.25">
      <c r="A489" s="39" t="s">
        <v>46</v>
      </c>
      <c r="B489" s="39"/>
      <c r="C489" s="42"/>
      <c r="D489" s="41">
        <f>'Etat paie OCTOBRE 2024'!M16</f>
      </c>
      <c r="E489" s="42"/>
      <c r="F489" s="24"/>
      <c r="H489" s="39" t="s">
        <v>46</v>
      </c>
      <c r="I489" s="39"/>
      <c r="J489" s="42"/>
      <c r="K489" s="41">
        <f>'Etat paie OCTOBRE 2024'!M16</f>
      </c>
      <c r="L489" s="42"/>
      <c r="M489" s="24"/>
    </row>
    <row r="490" spans="1:13" x14ac:dyDescent="0.25">
      <c r="A490" s="46" t="s">
        <v>47</v>
      </c>
      <c r="B490" s="46"/>
      <c r="C490" s="42"/>
      <c r="D490" s="41"/>
      <c r="E490" s="41">
        <f>'Etat paie OCTOBRE 2024'!U16</f>
        <v>4783.10514642494</v>
      </c>
      <c r="F490" s="24"/>
      <c r="H490" s="46" t="s">
        <v>47</v>
      </c>
      <c r="I490" s="46"/>
      <c r="J490" s="42"/>
      <c r="K490" s="41"/>
      <c r="L490" s="41">
        <f>'Etat paie OCTOBRE 2024'!U16</f>
        <v>4783.10514642494</v>
      </c>
      <c r="M490" s="24"/>
    </row>
    <row r="491" spans="1:13" x14ac:dyDescent="0.25">
      <c r="A491" s="46" t="s">
        <v>48</v>
      </c>
      <c r="B491" s="46"/>
      <c r="C491" s="42"/>
      <c r="D491" s="41"/>
      <c r="E491" s="41">
        <f>'Etat paie OCTOBRE 2024'!V16</f>
        <v>4783.10514642494</v>
      </c>
      <c r="F491" s="24"/>
      <c r="H491" s="46" t="s">
        <v>48</v>
      </c>
      <c r="I491" s="46"/>
      <c r="J491" s="42"/>
      <c r="K491" s="41"/>
      <c r="L491" s="41">
        <f>'Etat paie OCTOBRE 2024'!V16</f>
        <v>4783.10514642494</v>
      </c>
      <c r="M491" s="24"/>
    </row>
    <row r="492" spans="1:13" x14ac:dyDescent="0.25">
      <c r="A492" s="46" t="s">
        <v>49</v>
      </c>
      <c r="B492" s="46"/>
      <c r="C492" s="41">
        <f>+D43-E34-E35</f>
        <v>468744.304349644</v>
      </c>
      <c r="D492" s="41"/>
      <c r="E492" s="42"/>
      <c r="F492" s="24"/>
      <c r="H492" s="46" t="s">
        <v>49</v>
      </c>
      <c r="I492" s="46"/>
      <c r="J492" s="41">
        <f>+D43-E34-E35</f>
        <v>468744.304349644</v>
      </c>
      <c r="K492" s="41"/>
      <c r="L492" s="42"/>
      <c r="M492" s="24"/>
    </row>
    <row r="493" spans="1:13" x14ac:dyDescent="0.25">
      <c r="A493" s="46" t="s">
        <v>50</v>
      </c>
      <c r="B493" s="46"/>
      <c r="C493" s="41">
        <f>D38+E39</f>
        <v>9374.43043496436</v>
      </c>
      <c r="D493" s="41"/>
      <c r="E493" s="42"/>
      <c r="F493" s="24"/>
      <c r="H493" s="46" t="s">
        <v>50</v>
      </c>
      <c r="I493" s="46"/>
      <c r="J493" s="41">
        <f>D38+E39</f>
        <v>9374.43043496436</v>
      </c>
      <c r="K493" s="41"/>
      <c r="L493" s="42"/>
      <c r="M493" s="24"/>
    </row>
    <row r="494" spans="1:13" x14ac:dyDescent="0.25">
      <c r="A494" s="46" t="s">
        <v>51</v>
      </c>
      <c r="B494" s="46"/>
      <c r="C494" s="41">
        <v>2</v>
      </c>
      <c r="D494" s="41">
        <f>'Etat paie OCTOBRE 2024'!X16</f>
        <v>4000</v>
      </c>
      <c r="E494" s="42"/>
      <c r="F494" s="24"/>
      <c r="H494" s="46" t="s">
        <v>51</v>
      </c>
      <c r="I494" s="46"/>
      <c r="J494" s="41">
        <v>2</v>
      </c>
      <c r="K494" s="41">
        <f>'Etat paie OCTOBRE 2024'!X16</f>
        <v>4000</v>
      </c>
      <c r="L494" s="42"/>
      <c r="M494" s="24"/>
    </row>
    <row r="495" spans="1:13" x14ac:dyDescent="0.25">
      <c r="A495" s="46" t="s">
        <v>52</v>
      </c>
      <c r="B495" s="46"/>
      <c r="C495" s="42"/>
      <c r="D495" s="41"/>
      <c r="E495" s="41">
        <f>'Etat paie OCTOBRE 2024'!Z16</f>
        <v>5374.43043496436</v>
      </c>
      <c r="F495" s="24"/>
      <c r="H495" s="46" t="s">
        <v>52</v>
      </c>
      <c r="I495" s="46"/>
      <c r="J495" s="42"/>
      <c r="K495" s="41"/>
      <c r="L495" s="41">
        <f>'Etat paie OCTOBRE 2024'!Z16</f>
        <v>5374.43043496436</v>
      </c>
      <c r="M495" s="24"/>
    </row>
    <row r="496" spans="1:13" x14ac:dyDescent="0.25">
      <c r="A496" s="46" t="s">
        <v>53</v>
      </c>
      <c r="B496" s="46"/>
      <c r="C496" s="42"/>
      <c r="D496" s="41"/>
      <c r="E496" s="41">
        <f>'Etat paie OCTOBRE 2024'!Y16</f>
        <v>100000</v>
      </c>
      <c r="F496" s="24"/>
      <c r="H496" s="46" t="s">
        <v>53</v>
      </c>
      <c r="I496" s="46"/>
      <c r="J496" s="42"/>
      <c r="K496" s="41"/>
      <c r="L496" s="41">
        <f>'Etat paie OCTOBRE 2024'!Y16</f>
        <v>100000</v>
      </c>
      <c r="M496" s="24"/>
    </row>
    <row r="497" spans="1:13" x14ac:dyDescent="0.25">
      <c r="A497" s="46" t="s">
        <v>54</v>
      </c>
      <c r="B497" s="46"/>
      <c r="C497" s="42"/>
      <c r="D497" s="41"/>
      <c r="E497" s="41">
        <f>'Etat paie OCTOBRE 2024'!AA16</f>
      </c>
      <c r="F497" s="24"/>
      <c r="H497" s="46" t="s">
        <v>54</v>
      </c>
      <c r="I497" s="46"/>
      <c r="J497" s="42"/>
      <c r="K497" s="41"/>
      <c r="L497" s="41">
        <f>'Etat paie OCTOBRE 2024'!AA16</f>
      </c>
      <c r="M497" s="24"/>
    </row>
    <row r="498" spans="1:13" x14ac:dyDescent="0.25">
      <c r="A498" s="49" t="s">
        <v>55</v>
      </c>
      <c r="B498" s="49"/>
      <c r="C498" s="50"/>
      <c r="D498" s="51"/>
      <c r="E498" s="51">
        <f>'Etat paie OCTOBRE 2024'!AB16</f>
        <v>100000</v>
      </c>
      <c r="F498" s="24"/>
      <c r="H498" s="49" t="s">
        <v>55</v>
      </c>
      <c r="I498" s="49"/>
      <c r="J498" s="50"/>
      <c r="K498" s="51"/>
      <c r="L498" s="51">
        <f>'Etat paie OCTOBRE 2024'!AB16</f>
        <v>100000</v>
      </c>
      <c r="M498" s="24"/>
    </row>
    <row r="499" spans="1:13" x14ac:dyDescent="0.25">
      <c r="A499" s="53" t="s">
        <v>56</v>
      </c>
      <c r="B499" s="53"/>
      <c r="C499" s="54" t="s">
        <v>57</v>
      </c>
      <c r="D499" s="36">
        <f>SUM(D17:D37)</f>
        <v>478310.514642494</v>
      </c>
      <c r="E499" s="55">
        <f>SUM(E34:E42)</f>
        <v>214940.640727814</v>
      </c>
      <c r="F499" s="24"/>
      <c r="H499" s="53" t="s">
        <v>56</v>
      </c>
      <c r="I499" s="53"/>
      <c r="J499" s="54" t="s">
        <v>57</v>
      </c>
      <c r="K499" s="36">
        <f>SUM(D17:D37)</f>
        <v>478310.514642494</v>
      </c>
      <c r="L499" s="55">
        <f>SUM(E34:E42)</f>
        <v>214940.640727814</v>
      </c>
      <c r="M499" s="24"/>
    </row>
    <row r="500" spans="1:13" x14ac:dyDescent="0.25">
      <c r="A500" s="57" t="s">
        <v>58</v>
      </c>
      <c r="B500" s="57"/>
      <c r="C500" s="14"/>
      <c r="D500" s="42"/>
      <c r="E500" s="58"/>
      <c r="F500" s="24"/>
      <c r="H500" s="57" t="s">
        <v>58</v>
      </c>
      <c r="I500" s="57"/>
      <c r="J500" s="14"/>
      <c r="K500" s="42"/>
      <c r="L500" s="58"/>
      <c r="M500" s="24"/>
    </row>
    <row r="501" spans="1:13" x14ac:dyDescent="0.25">
      <c r="A501" s="44" t="s">
        <v>59</v>
      </c>
      <c r="B501" s="44"/>
      <c r="C501" s="14"/>
      <c r="D501" s="42"/>
      <c r="E501" s="58"/>
      <c r="F501" s="24"/>
      <c r="H501" s="44" t="s">
        <v>59</v>
      </c>
      <c r="I501" s="44"/>
      <c r="J501" s="14"/>
      <c r="K501" s="42"/>
      <c r="L501" s="58"/>
      <c r="M501" s="24"/>
    </row>
    <row r="502" spans="1:13" x14ac:dyDescent="0.25">
      <c r="A502" s="57" t="s">
        <v>60</v>
      </c>
      <c r="B502" s="57"/>
      <c r="C502" s="14"/>
      <c r="D502" s="42"/>
      <c r="E502" s="58"/>
      <c r="F502" s="24"/>
      <c r="H502" s="57" t="s">
        <v>60</v>
      </c>
      <c r="I502" s="57"/>
      <c r="J502" s="14"/>
      <c r="K502" s="42"/>
      <c r="L502" s="58"/>
      <c r="M502" s="24"/>
    </row>
    <row r="503" spans="1:13" x14ac:dyDescent="0.25">
      <c r="A503" s="57"/>
      <c r="B503" s="57"/>
      <c r="C503" s="60" t="s">
        <v>61</v>
      </c>
      <c r="D503" s="61">
        <f>IF((D43-E43)&gt;=0,ROUND(FLOOR((D43-E43),0.01),-2),ROUND(FLOOR((D43-E43),-0.01),-2))</f>
        <v>263400</v>
      </c>
      <c r="E503" s="58"/>
      <c r="F503" s="24"/>
      <c r="H503" s="57"/>
      <c r="I503" s="57"/>
      <c r="J503" s="60" t="s">
        <v>61</v>
      </c>
      <c r="K503" s="61">
        <f>IF((D43-E43)&gt;=0,ROUND(FLOOR((D43-E43),0.01),-2),ROUND(FLOOR((D43-E43),-0.01),-2))</f>
        <v>263400</v>
      </c>
      <c r="L503" s="58"/>
      <c r="M503" s="24"/>
    </row>
    <row r="504" spans="1:13" x14ac:dyDescent="0.25">
      <c r="A504" s="62" t="s">
        <v>62</v>
      </c>
      <c r="B504" s="62"/>
      <c r="C504" s="63">
        <v>22</v>
      </c>
      <c r="D504" s="61"/>
      <c r="E504" s="58"/>
      <c r="F504" s="24"/>
      <c r="H504" s="62" t="s">
        <v>62</v>
      </c>
      <c r="I504" s="62"/>
      <c r="J504" s="63">
        <v>22</v>
      </c>
      <c r="K504" s="61"/>
      <c r="L504" s="58"/>
      <c r="M504" s="24"/>
    </row>
    <row r="505" spans="1:13" x14ac:dyDescent="0.25">
      <c r="A505" s="64" t="s">
        <v>63</v>
      </c>
      <c r="B505" s="64"/>
      <c r="C505" s="65">
        <v>-0.5</v>
      </c>
      <c r="D505" s="66"/>
      <c r="E505" s="58"/>
      <c r="F505" s="67"/>
      <c r="H505" s="64" t="s">
        <v>63</v>
      </c>
      <c r="I505" s="64"/>
      <c r="J505" s="65">
        <v>-0.5</v>
      </c>
      <c r="K505" s="66"/>
      <c r="L505" s="58"/>
      <c r="M505" s="67"/>
    </row>
    <row r="506" spans="1:13" x14ac:dyDescent="0.25">
      <c r="A506" s="69"/>
      <c r="B506" s="69"/>
      <c r="C506" s="70"/>
      <c r="D506" s="71"/>
      <c r="E506" s="72"/>
      <c r="F506" s="24"/>
      <c r="H506" s="69"/>
      <c r="I506" s="69"/>
      <c r="J506" s="70"/>
      <c r="K506" s="71"/>
      <c r="L506" s="72"/>
      <c r="M506" s="24"/>
    </row>
    <row r="507" spans="1:13" x14ac:dyDescent="0.25">
      <c r="A507" s="1" t="s">
        <v>64</v>
      </c>
      <c r="B507" s="1"/>
      <c r="C507" s="58"/>
      <c r="D507" s="74" t="s">
        <v>65</v>
      </c>
      <c r="E507" s="2"/>
      <c r="F507" s="24"/>
      <c r="H507" s="1" t="s">
        <v>64</v>
      </c>
      <c r="I507" s="1"/>
      <c r="J507" s="58"/>
      <c r="K507" s="74" t="s">
        <v>65</v>
      </c>
      <c r="L507" s="2"/>
      <c r="M507" s="24"/>
    </row>
    <row r="508" spans="1:13" x14ac:dyDescent="0.25">
      <c r="A508" s="1"/>
      <c r="B508" s="1"/>
      <c r="C508" s="58"/>
      <c r="D508" s="74"/>
      <c r="E508" s="2"/>
      <c r="F508" s="24"/>
      <c r="H508" s="1"/>
      <c r="I508" s="1"/>
      <c r="J508" s="58"/>
      <c r="K508" s="74"/>
      <c r="L508" s="2"/>
      <c r="M508" s="24"/>
    </row>
    <row r="509" spans="1:13" x14ac:dyDescent="0.25">
      <c r="A509" s="1"/>
      <c r="B509" s="1"/>
      <c r="C509" s="58"/>
      <c r="D509" s="74"/>
      <c r="E509" s="2"/>
      <c r="F509" s="24"/>
      <c r="H509" s="1"/>
      <c r="I509" s="1"/>
      <c r="J509" s="58"/>
      <c r="K509" s="74"/>
      <c r="L509" s="2"/>
      <c r="M509" s="24"/>
    </row>
    <row r="510" spans="1:13" x14ac:dyDescent="0.25">
      <c r="A510" s="1"/>
      <c r="B510" s="1"/>
      <c r="C510" s="58"/>
      <c r="D510" s="74"/>
      <c r="E510" s="2"/>
      <c r="F510" s="24"/>
      <c r="H510" s="1"/>
      <c r="I510" s="1"/>
      <c r="J510" s="58"/>
      <c r="K510" s="74"/>
      <c r="L510" s="2"/>
      <c r="M510" s="24"/>
    </row>
    <row r="511" spans="1:13" x14ac:dyDescent="0.25">
      <c r="A511" s="76"/>
      <c r="B511" s="76"/>
      <c r="C511" s="77"/>
      <c r="D511" s="78"/>
      <c r="E511" s="26"/>
      <c r="F511" s="28"/>
      <c r="H511" s="76"/>
      <c r="I511" s="76"/>
      <c r="J511" s="77"/>
      <c r="K511" s="78"/>
      <c r="L511" s="26"/>
      <c r="M511" s="28"/>
    </row>
    <row r="514" spans="1:13" x14ac:dyDescent="0.25">
      <c r="A514" s="1"/>
      <c r="B514" s="1"/>
      <c r="C514" s="2"/>
      <c r="D514" s="2"/>
      <c r="E514" s="4"/>
      <c r="F514" s="5"/>
      <c r="H514" s="1"/>
      <c r="I514" s="1"/>
      <c r="J514" s="2"/>
      <c r="K514" s="2"/>
      <c r="L514" s="4"/>
      <c r="M514" s="5"/>
    </row>
    <row r="515" spans="1:13" x14ac:dyDescent="0.25">
      <c r="A515" s="1"/>
      <c r="B515" s="1"/>
      <c r="C515" s="2"/>
      <c r="D515" s="2"/>
      <c r="E515" s="4" t="s">
        <v>0</v>
      </c>
      <c r="F515" s="3"/>
      <c r="H515" s="1"/>
      <c r="I515" s="1"/>
      <c r="J515" s="2"/>
      <c r="K515" s="2"/>
      <c r="L515" s="4" t="s">
        <v>0</v>
      </c>
      <c r="M515" s="3"/>
    </row>
    <row r="516" spans="1:13" x14ac:dyDescent="0.25">
      <c r="A516" s="6" t="s">
        <v>1</v>
      </c>
      <c r="B516" s="6"/>
      <c r="C516" s="2"/>
      <c r="D516" s="2"/>
      <c r="E516" s="2" t="s">
        <v>2</v>
      </c>
      <c r="F516" s="3"/>
      <c r="H516" s="6" t="s">
        <v>1</v>
      </c>
      <c r="I516" s="6"/>
      <c r="J516" s="2"/>
      <c r="K516" s="2"/>
      <c r="L516" s="2" t="s">
        <v>2</v>
      </c>
      <c r="M516" s="3"/>
    </row>
    <row r="517" spans="1:13" x14ac:dyDescent="0.25">
      <c r="A517" s="7" t="s">
        <v>3</v>
      </c>
      <c r="B517" s="7"/>
      <c r="C517" s="2"/>
      <c r="D517" s="2"/>
      <c r="E517" s="2"/>
      <c r="F517" s="3"/>
      <c r="H517" s="7" t="s">
        <v>3</v>
      </c>
      <c r="I517" s="7"/>
      <c r="J517" s="2"/>
      <c r="K517" s="2"/>
      <c r="L517" s="2"/>
      <c r="M517" s="3"/>
    </row>
    <row r="518" spans="1:13" x14ac:dyDescent="0.25">
      <c r="A518" s="8" t="s">
        <v>4</v>
      </c>
      <c r="B518" s="8"/>
      <c r="C518" s="2"/>
      <c r="D518" s="2"/>
      <c r="E518" s="2"/>
      <c r="F518" s="3"/>
      <c r="H518" s="8" t="s">
        <v>4</v>
      </c>
      <c r="I518" s="8"/>
      <c r="J518" s="2"/>
      <c r="K518" s="2"/>
      <c r="L518" s="2"/>
      <c r="M518" s="3"/>
    </row>
    <row r="519" spans="1:13" x14ac:dyDescent="0.25">
      <c r="A519" s="9" t="s">
        <v>1313</v>
      </c>
      <c r="B519" s="287">
        <f>'Etat paie {MOIS} {ANNEE}'!B28</f>
      </c>
      <c r="C519" s="10"/>
      <c r="D519" s="11" t="s">
        <v>6</v>
      </c>
      <c r="E519" s="11"/>
      <c r="F519" s="12" t="s">
        <v>1314</v>
      </c>
      <c r="H519" s="9" t="s">
        <v>1313</v>
      </c>
      <c r="I519" s="287">
        <f>'Etat paie {MOIS} {ANNEE}'!B29</f>
      </c>
      <c r="J519" s="10"/>
      <c r="K519" s="11" t="s">
        <v>6</v>
      </c>
      <c r="L519" s="11"/>
      <c r="M519" s="12" t="s">
        <v>1314</v>
      </c>
    </row>
    <row r="520" spans="1:13" x14ac:dyDescent="0.25">
      <c r="A520" s="13" t="s">
        <v>1315</v>
      </c>
      <c r="B520" s="288">
        <f>'Etat paie {MOIS} {ANNEE}'!A28</f>
      </c>
      <c r="C520" s="2"/>
      <c r="D520" s="14" t="s">
        <v>8</v>
      </c>
      <c r="E520" s="14"/>
      <c r="F520" s="15" t="s">
        <v>1316</v>
      </c>
      <c r="H520" s="13" t="s">
        <v>1315</v>
      </c>
      <c r="I520" s="288">
        <f>'Etat paie {MOIS} {ANNEE}'!A29</f>
      </c>
      <c r="J520" s="2"/>
      <c r="K520" s="14" t="s">
        <v>8</v>
      </c>
      <c r="L520" s="14"/>
      <c r="M520" s="15" t="s">
        <v>1316</v>
      </c>
    </row>
    <row r="521" spans="1:13" x14ac:dyDescent="0.25">
      <c r="A521" s="13" t="s">
        <v>1317</v>
      </c>
      <c r="B521" s="288">
        <f>'Etat paie {MOIS} {ANNEE}'!AL28</f>
      </c>
      <c r="C521" s="16">
        <f>'Etat paie {MOIS} {ANNEE}'!AM28</f>
      </c>
      <c r="D521" s="14" t="s">
        <v>10</v>
      </c>
      <c r="E521" s="14"/>
      <c r="F521" s="15" t="s">
        <v>1318</v>
      </c>
      <c r="H521" s="13" t="s">
        <v>1317</v>
      </c>
      <c r="I521" s="288">
        <f>'Etat paie {MOIS} {ANNEE}'!AL29</f>
      </c>
      <c r="J521" s="16">
        <f>'Etat paie {MOIS} {ANNEE}'!AM29</f>
      </c>
      <c r="K521" s="14" t="s">
        <v>10</v>
      </c>
      <c r="L521" s="14"/>
      <c r="M521" s="15" t="s">
        <v>1318</v>
      </c>
    </row>
    <row r="522" spans="1:13" x14ac:dyDescent="0.25">
      <c r="A522" s="13" t="s">
        <v>1319</v>
      </c>
      <c r="B522" s="288" t="s">
        <v>1320</v>
      </c>
      <c r="C522" s="17"/>
      <c r="D522" s="18" t="s">
        <v>12</v>
      </c>
      <c r="E522" s="19"/>
      <c r="F522" s="20" t="s">
        <v>1321</v>
      </c>
      <c r="H522" s="13" t="s">
        <v>1319</v>
      </c>
      <c r="I522" s="288" t="s">
        <v>1320</v>
      </c>
      <c r="J522" s="17"/>
      <c r="K522" s="18" t="s">
        <v>12</v>
      </c>
      <c r="L522" s="19"/>
      <c r="M522" s="20" t="s">
        <v>1321</v>
      </c>
    </row>
    <row r="523" spans="1:13" x14ac:dyDescent="0.25">
      <c r="A523" s="22" t="s">
        <v>1322</v>
      </c>
      <c r="B523" s="289">
        <f>'Etat paie {MOIS} {ANNEE}'!AP28</f>
      </c>
      <c r="C523" s="2"/>
      <c r="D523" s="23" t="s">
        <v>14</v>
      </c>
      <c r="E523" s="14"/>
      <c r="F523" s="20" t="s">
        <v>1323</v>
      </c>
      <c r="H523" s="22" t="s">
        <v>1322</v>
      </c>
      <c r="I523" s="289">
        <f>'Etat paie {MOIS} {ANNEE}'!AP29</f>
      </c>
      <c r="J523" s="2"/>
      <c r="K523" s="23" t="s">
        <v>14</v>
      </c>
      <c r="L523" s="14"/>
      <c r="M523" s="20" t="s">
        <v>1323</v>
      </c>
    </row>
    <row r="524" spans="1:13" x14ac:dyDescent="0.25">
      <c r="A524" s="13" t="s">
        <v>1324</v>
      </c>
      <c r="B524" s="288">
        <f>'Etat paie {MOIS} {ANNEE}'!AR28</f>
      </c>
      <c r="C524" s="2"/>
      <c r="D524" s="14"/>
      <c r="E524" s="14"/>
      <c r="F524" s="20"/>
      <c r="H524" s="13" t="s">
        <v>1324</v>
      </c>
      <c r="I524" s="288">
        <f>'Etat paie {MOIS} {ANNEE}'!AR29</f>
      </c>
      <c r="J524" s="2"/>
      <c r="K524" s="14"/>
      <c r="L524" s="14"/>
      <c r="M524" s="20"/>
    </row>
    <row r="525" spans="1:13" x14ac:dyDescent="0.25">
      <c r="A525" s="13" t="s">
        <v>1325</v>
      </c>
      <c r="B525" s="288">
        <f>'Etat paie {MOIS} {ANNEE}'!AO28</f>
      </c>
      <c r="C525" s="2"/>
      <c r="D525" s="14"/>
      <c r="E525" s="14"/>
      <c r="F525" s="24"/>
      <c r="H525" s="13" t="s">
        <v>1325</v>
      </c>
      <c r="I525" s="288">
        <f>'Etat paie {MOIS} {ANNEE}'!AO29</f>
      </c>
      <c r="J525" s="2"/>
      <c r="K525" s="14"/>
      <c r="L525" s="14"/>
      <c r="M525" s="24"/>
    </row>
    <row r="526" spans="1:13" x14ac:dyDescent="0.25">
      <c r="A526" s="13" t="s">
        <v>1326</v>
      </c>
      <c r="B526" s="288">
        <f>'Etat paie {MOIS} {ANNEE}'!AQ28</f>
      </c>
      <c r="C526" s="2"/>
      <c r="D526" s="14" t="s">
        <v>18</v>
      </c>
      <c r="E526" s="14"/>
      <c r="F526" s="24" t="s">
        <v>1327</v>
      </c>
      <c r="H526" s="13" t="s">
        <v>1326</v>
      </c>
      <c r="I526" s="288">
        <f>'Etat paie {MOIS} {ANNEE}'!AQ29</f>
      </c>
      <c r="J526" s="2"/>
      <c r="K526" s="14" t="s">
        <v>18</v>
      </c>
      <c r="L526" s="14"/>
      <c r="M526" s="24" t="s">
        <v>1327</v>
      </c>
    </row>
    <row r="527" spans="1:13" x14ac:dyDescent="0.25">
      <c r="A527" s="25" t="s">
        <v>1328</v>
      </c>
      <c r="B527" s="290" t="s">
        <v>1329</v>
      </c>
      <c r="C527" s="26"/>
      <c r="D527" s="27" t="s">
        <v>20</v>
      </c>
      <c r="E527" s="27"/>
      <c r="F527" s="28" t="s">
        <v>1330</v>
      </c>
      <c r="H527" s="25" t="s">
        <v>1328</v>
      </c>
      <c r="I527" s="290" t="s">
        <v>1329</v>
      </c>
      <c r="J527" s="26"/>
      <c r="K527" s="27" t="s">
        <v>20</v>
      </c>
      <c r="L527" s="27"/>
      <c r="M527" s="28" t="s">
        <v>1330</v>
      </c>
    </row>
    <row r="528" spans="1:13" x14ac:dyDescent="0.25">
      <c r="A528" s="1"/>
      <c r="B528" s="1"/>
      <c r="C528" s="2"/>
      <c r="D528" s="2"/>
      <c r="E528" s="2"/>
      <c r="F528" s="3"/>
      <c r="H528" s="1"/>
      <c r="I528" s="1"/>
      <c r="J528" s="2"/>
      <c r="K528" s="2"/>
      <c r="L528" s="2"/>
      <c r="M528" s="3"/>
    </row>
    <row r="529" spans="1:13" x14ac:dyDescent="0.25">
      <c r="A529" s="291" t="s">
        <v>22</v>
      </c>
      <c r="B529" s="291"/>
      <c r="C529" s="30" t="s">
        <v>23</v>
      </c>
      <c r="D529" s="30" t="s">
        <v>24</v>
      </c>
      <c r="E529" s="31" t="s">
        <v>25</v>
      </c>
      <c r="F529" s="32" t="s">
        <v>26</v>
      </c>
      <c r="H529" s="291" t="s">
        <v>22</v>
      </c>
      <c r="I529" s="291"/>
      <c r="J529" s="30" t="s">
        <v>23</v>
      </c>
      <c r="K529" s="30" t="s">
        <v>24</v>
      </c>
      <c r="L529" s="31" t="s">
        <v>25</v>
      </c>
      <c r="M529" s="32" t="s">
        <v>26</v>
      </c>
    </row>
    <row r="530" spans="1:13" x14ac:dyDescent="0.25">
      <c r="A530" s="34" t="s">
        <v>27</v>
      </c>
      <c r="B530" s="34"/>
      <c r="C530" s="35"/>
      <c r="D530" s="36">
        <f>'Etat paie OCTOBRE 2024'!E16</f>
        <v>142259.193446028</v>
      </c>
      <c r="E530" s="37"/>
      <c r="F530" s="24"/>
      <c r="H530" s="34" t="s">
        <v>27</v>
      </c>
      <c r="I530" s="34"/>
      <c r="J530" s="35"/>
      <c r="K530" s="36">
        <f>'Etat paie OCTOBRE 2024'!E16</f>
        <v>142259.193446028</v>
      </c>
      <c r="L530" s="37"/>
      <c r="M530" s="24"/>
    </row>
    <row r="531" spans="1:13" x14ac:dyDescent="0.25">
      <c r="A531" s="39" t="s">
        <v>28</v>
      </c>
      <c r="B531" s="39"/>
      <c r="C531" s="40"/>
      <c r="D531" s="41"/>
      <c r="E531" s="42"/>
      <c r="F531" s="24"/>
      <c r="H531" s="39" t="s">
        <v>28</v>
      </c>
      <c r="I531" s="39"/>
      <c r="J531" s="40"/>
      <c r="K531" s="41"/>
      <c r="L531" s="42"/>
      <c r="M531" s="24"/>
    </row>
    <row r="532" spans="1:13" x14ac:dyDescent="0.25">
      <c r="A532" s="44" t="s">
        <v>29</v>
      </c>
      <c r="B532" s="44"/>
      <c r="C532" s="42"/>
      <c r="D532" s="41">
        <f>'Etat paie OCTOBRE 2024'!I16</f>
      </c>
      <c r="E532" s="42"/>
      <c r="F532" s="24"/>
      <c r="H532" s="44" t="s">
        <v>29</v>
      </c>
      <c r="I532" s="44"/>
      <c r="J532" s="42"/>
      <c r="K532" s="41">
        <f>'Etat paie OCTOBRE 2024'!I16</f>
      </c>
      <c r="L532" s="42"/>
      <c r="M532" s="24"/>
    </row>
    <row r="533" spans="1:13" x14ac:dyDescent="0.25">
      <c r="A533" s="44" t="s">
        <v>30</v>
      </c>
      <c r="B533" s="44"/>
      <c r="C533" s="42"/>
      <c r="D533" s="41">
        <f>'Etat paie OCTOBRE 2024'!J16</f>
      </c>
      <c r="E533" s="42"/>
      <c r="F533" s="24"/>
      <c r="H533" s="44" t="s">
        <v>30</v>
      </c>
      <c r="I533" s="44"/>
      <c r="J533" s="42"/>
      <c r="K533" s="41">
        <f>'Etat paie OCTOBRE 2024'!J16</f>
      </c>
      <c r="L533" s="42"/>
      <c r="M533" s="24"/>
    </row>
    <row r="534" spans="1:13" x14ac:dyDescent="0.25">
      <c r="A534" s="44" t="s">
        <v>31</v>
      </c>
      <c r="B534" s="44"/>
      <c r="C534" s="42"/>
      <c r="D534" s="41">
        <f>'Etat paie OCTOBRE 2024'!H16</f>
      </c>
      <c r="E534" s="42"/>
      <c r="F534" s="24"/>
      <c r="H534" s="44" t="s">
        <v>31</v>
      </c>
      <c r="I534" s="44"/>
      <c r="J534" s="42"/>
      <c r="K534" s="41">
        <f>'Etat paie OCTOBRE 2024'!H16</f>
      </c>
      <c r="L534" s="42"/>
      <c r="M534" s="24"/>
    </row>
    <row r="535" spans="1:13" x14ac:dyDescent="0.25">
      <c r="A535" s="46" t="s">
        <v>32</v>
      </c>
      <c r="B535" s="46"/>
      <c r="C535" s="42"/>
      <c r="D535" s="41"/>
      <c r="E535" s="42"/>
      <c r="F535" s="24"/>
      <c r="H535" s="46" t="s">
        <v>32</v>
      </c>
      <c r="I535" s="46"/>
      <c r="J535" s="42"/>
      <c r="K535" s="41"/>
      <c r="L535" s="42"/>
      <c r="M535" s="24"/>
    </row>
    <row r="536" spans="1:13" x14ac:dyDescent="0.25">
      <c r="A536" s="44" t="s">
        <v>33</v>
      </c>
      <c r="B536" s="44"/>
      <c r="C536" s="42">
        <v>12</v>
      </c>
      <c r="D536" s="41">
        <f>'Etat paie OCTOBRE 2024'!K16</f>
        <v>28800</v>
      </c>
      <c r="E536" s="42"/>
      <c r="F536" s="24"/>
      <c r="H536" s="44" t="s">
        <v>33</v>
      </c>
      <c r="I536" s="44"/>
      <c r="J536" s="42">
        <v>12</v>
      </c>
      <c r="K536" s="41">
        <f>'Etat paie OCTOBRE 2024'!K16</f>
        <v>28800</v>
      </c>
      <c r="L536" s="42"/>
      <c r="M536" s="24"/>
    </row>
    <row r="537" spans="1:13" x14ac:dyDescent="0.25">
      <c r="A537" s="44" t="s">
        <v>34</v>
      </c>
      <c r="B537" s="44"/>
      <c r="C537" s="42"/>
      <c r="D537" s="41">
        <f>'Etat paie OCTOBRE 2024'!L16</f>
        <v>42000</v>
      </c>
      <c r="E537" s="42"/>
      <c r="F537" s="24"/>
      <c r="H537" s="44" t="s">
        <v>34</v>
      </c>
      <c r="I537" s="44"/>
      <c r="J537" s="42"/>
      <c r="K537" s="41">
        <f>'Etat paie OCTOBRE 2024'!L16</f>
        <v>42000</v>
      </c>
      <c r="L537" s="42"/>
      <c r="M537" s="24"/>
    </row>
    <row r="538" spans="1:13" x14ac:dyDescent="0.25">
      <c r="A538" s="39" t="s">
        <v>35</v>
      </c>
      <c r="B538" s="39"/>
      <c r="C538" s="42"/>
      <c r="D538" s="41"/>
      <c r="E538" s="42"/>
      <c r="F538" s="24"/>
      <c r="H538" s="39" t="s">
        <v>35</v>
      </c>
      <c r="I538" s="39"/>
      <c r="J538" s="42"/>
      <c r="K538" s="41"/>
      <c r="L538" s="42"/>
      <c r="M538" s="24"/>
    </row>
    <row r="539" spans="1:13" x14ac:dyDescent="0.25">
      <c r="A539" s="44" t="s">
        <v>36</v>
      </c>
      <c r="B539" s="44"/>
      <c r="C539" s="42"/>
      <c r="D539" s="48">
        <f>'Etat paie OCTOBRE 2024'!R16</f>
      </c>
      <c r="E539" s="42"/>
      <c r="F539" s="24"/>
      <c r="H539" s="44" t="s">
        <v>36</v>
      </c>
      <c r="I539" s="44"/>
      <c r="J539" s="42"/>
      <c r="K539" s="48">
        <f>'Etat paie OCTOBRE 2024'!R16</f>
      </c>
      <c r="L539" s="42"/>
      <c r="M539" s="24"/>
    </row>
    <row r="540" spans="1:13" x14ac:dyDescent="0.25">
      <c r="A540" s="44" t="s">
        <v>37</v>
      </c>
      <c r="B540" s="44"/>
      <c r="C540" s="42"/>
      <c r="D540" s="41">
        <f>'Etat paie OCTOBRE 2024'!F16</f>
      </c>
      <c r="E540" s="42"/>
      <c r="F540" s="24"/>
      <c r="H540" s="44" t="s">
        <v>37</v>
      </c>
      <c r="I540" s="44"/>
      <c r="J540" s="42"/>
      <c r="K540" s="41">
        <f>'Etat paie OCTOBRE 2024'!F16</f>
      </c>
      <c r="L540" s="42"/>
      <c r="M540" s="24"/>
    </row>
    <row r="541" spans="1:13" x14ac:dyDescent="0.25">
      <c r="A541" s="292" t="s">
        <v>38</v>
      </c>
      <c r="B541" s="292"/>
      <c r="C541" s="42"/>
      <c r="D541" s="41">
        <f>'Etat paie OCTOBRE 2024'!G16</f>
      </c>
      <c r="E541" s="42"/>
      <c r="F541" s="24"/>
      <c r="H541" s="292" t="s">
        <v>38</v>
      </c>
      <c r="I541" s="292"/>
      <c r="J541" s="42"/>
      <c r="K541" s="41">
        <f>'Etat paie OCTOBRE 2024'!G16</f>
      </c>
      <c r="L541" s="42"/>
      <c r="M541" s="24"/>
    </row>
    <row r="542" spans="1:13" x14ac:dyDescent="0.25">
      <c r="A542" s="44" t="s">
        <v>1331</v>
      </c>
      <c r="B542" s="44"/>
      <c r="C542" s="42"/>
      <c r="D542" s="41">
        <f>'Etat paie OCTOBRE 2024'!O16</f>
      </c>
      <c r="E542" s="42"/>
      <c r="F542" s="24"/>
      <c r="H542" s="44" t="s">
        <v>1331</v>
      </c>
      <c r="I542" s="44"/>
      <c r="J542" s="42"/>
      <c r="K542" s="41">
        <f>'Etat paie OCTOBRE 2024'!O16</f>
      </c>
      <c r="L542" s="42"/>
      <c r="M542" s="24"/>
    </row>
    <row r="543" spans="1:13" x14ac:dyDescent="0.25">
      <c r="A543" s="44" t="s">
        <v>1332</v>
      </c>
      <c r="B543" s="44"/>
      <c r="C543" s="42"/>
      <c r="D543" s="41">
        <f>'Etat paie OCTOBRE 2024'!P16</f>
        <v>20000</v>
      </c>
      <c r="E543" s="42"/>
      <c r="F543" s="24"/>
      <c r="H543" s="44" t="s">
        <v>1332</v>
      </c>
      <c r="I543" s="44"/>
      <c r="J543" s="42"/>
      <c r="K543" s="41">
        <f>'Etat paie OCTOBRE 2024'!P16</f>
        <v>20000</v>
      </c>
      <c r="L543" s="42"/>
      <c r="M543" s="24"/>
    </row>
    <row r="544" spans="1:13" x14ac:dyDescent="0.25">
      <c r="A544" s="44" t="s">
        <v>1333</v>
      </c>
      <c r="B544" s="44"/>
      <c r="C544" s="42"/>
      <c r="D544" s="41">
        <f>'Etat paie OCTOBRE 2024'!Q16</f>
        <v>50000</v>
      </c>
      <c r="E544" s="42"/>
      <c r="F544" s="24" t="s">
        <v>43</v>
      </c>
      <c r="H544" s="44" t="s">
        <v>1333</v>
      </c>
      <c r="I544" s="44"/>
      <c r="J544" s="42"/>
      <c r="K544" s="41">
        <f>'Etat paie OCTOBRE 2024'!Q16</f>
        <v>50000</v>
      </c>
      <c r="L544" s="42"/>
      <c r="M544" s="24" t="s">
        <v>43</v>
      </c>
    </row>
    <row r="545" spans="1:13" x14ac:dyDescent="0.25">
      <c r="A545" s="39" t="s">
        <v>44</v>
      </c>
      <c r="B545" s="39"/>
      <c r="C545" s="42"/>
      <c r="D545" s="41">
        <f>'Etat paie OCTOBRE 2024'!N16</f>
        <v>195251.321196466</v>
      </c>
      <c r="E545" s="42"/>
      <c r="F545" s="24" t="s">
        <v>45</v>
      </c>
      <c r="H545" s="39" t="s">
        <v>44</v>
      </c>
      <c r="I545" s="39"/>
      <c r="J545" s="42"/>
      <c r="K545" s="41">
        <f>'Etat paie OCTOBRE 2024'!N16</f>
        <v>195251.321196466</v>
      </c>
      <c r="L545" s="42"/>
      <c r="M545" s="24" t="s">
        <v>45</v>
      </c>
    </row>
    <row r="546" spans="1:13" x14ac:dyDescent="0.25">
      <c r="A546" s="39" t="s">
        <v>46</v>
      </c>
      <c r="B546" s="39"/>
      <c r="C546" s="42"/>
      <c r="D546" s="41">
        <f>'Etat paie OCTOBRE 2024'!M16</f>
      </c>
      <c r="E546" s="42"/>
      <c r="F546" s="24"/>
      <c r="H546" s="39" t="s">
        <v>46</v>
      </c>
      <c r="I546" s="39"/>
      <c r="J546" s="42"/>
      <c r="K546" s="41">
        <f>'Etat paie OCTOBRE 2024'!M16</f>
      </c>
      <c r="L546" s="42"/>
      <c r="M546" s="24"/>
    </row>
    <row r="547" spans="1:13" x14ac:dyDescent="0.25">
      <c r="A547" s="46" t="s">
        <v>47</v>
      </c>
      <c r="B547" s="46"/>
      <c r="C547" s="42"/>
      <c r="D547" s="41"/>
      <c r="E547" s="41">
        <f>'Etat paie OCTOBRE 2024'!U16</f>
        <v>4783.10514642494</v>
      </c>
      <c r="F547" s="24"/>
      <c r="H547" s="46" t="s">
        <v>47</v>
      </c>
      <c r="I547" s="46"/>
      <c r="J547" s="42"/>
      <c r="K547" s="41"/>
      <c r="L547" s="41">
        <f>'Etat paie OCTOBRE 2024'!U16</f>
        <v>4783.10514642494</v>
      </c>
      <c r="M547" s="24"/>
    </row>
    <row r="548" spans="1:13" x14ac:dyDescent="0.25">
      <c r="A548" s="46" t="s">
        <v>48</v>
      </c>
      <c r="B548" s="46"/>
      <c r="C548" s="42"/>
      <c r="D548" s="41"/>
      <c r="E548" s="41">
        <f>'Etat paie OCTOBRE 2024'!V16</f>
        <v>4783.10514642494</v>
      </c>
      <c r="F548" s="24"/>
      <c r="H548" s="46" t="s">
        <v>48</v>
      </c>
      <c r="I548" s="46"/>
      <c r="J548" s="42"/>
      <c r="K548" s="41"/>
      <c r="L548" s="41">
        <f>'Etat paie OCTOBRE 2024'!V16</f>
        <v>4783.10514642494</v>
      </c>
      <c r="M548" s="24"/>
    </row>
    <row r="549" spans="1:13" x14ac:dyDescent="0.25">
      <c r="A549" s="46" t="s">
        <v>49</v>
      </c>
      <c r="B549" s="46"/>
      <c r="C549" s="41">
        <f>+D43-E34-E35</f>
        <v>468744.304349644</v>
      </c>
      <c r="D549" s="41"/>
      <c r="E549" s="42"/>
      <c r="F549" s="24"/>
      <c r="H549" s="46" t="s">
        <v>49</v>
      </c>
      <c r="I549" s="46"/>
      <c r="J549" s="41">
        <f>+D43-E34-E35</f>
        <v>468744.304349644</v>
      </c>
      <c r="K549" s="41"/>
      <c r="L549" s="42"/>
      <c r="M549" s="24"/>
    </row>
    <row r="550" spans="1:13" x14ac:dyDescent="0.25">
      <c r="A550" s="46" t="s">
        <v>50</v>
      </c>
      <c r="B550" s="46"/>
      <c r="C550" s="41">
        <f>D38+E39</f>
        <v>9374.43043496436</v>
      </c>
      <c r="D550" s="41"/>
      <c r="E550" s="42"/>
      <c r="F550" s="24"/>
      <c r="H550" s="46" t="s">
        <v>50</v>
      </c>
      <c r="I550" s="46"/>
      <c r="J550" s="41">
        <f>D38+E39</f>
        <v>9374.43043496436</v>
      </c>
      <c r="K550" s="41"/>
      <c r="L550" s="42"/>
      <c r="M550" s="24"/>
    </row>
    <row r="551" spans="1:13" x14ac:dyDescent="0.25">
      <c r="A551" s="46" t="s">
        <v>51</v>
      </c>
      <c r="B551" s="46"/>
      <c r="C551" s="41">
        <v>2</v>
      </c>
      <c r="D551" s="41">
        <f>'Etat paie OCTOBRE 2024'!X16</f>
        <v>4000</v>
      </c>
      <c r="E551" s="42"/>
      <c r="F551" s="24"/>
      <c r="H551" s="46" t="s">
        <v>51</v>
      </c>
      <c r="I551" s="46"/>
      <c r="J551" s="41">
        <v>2</v>
      </c>
      <c r="K551" s="41">
        <f>'Etat paie OCTOBRE 2024'!X16</f>
        <v>4000</v>
      </c>
      <c r="L551" s="42"/>
      <c r="M551" s="24"/>
    </row>
    <row r="552" spans="1:13" x14ac:dyDescent="0.25">
      <c r="A552" s="46" t="s">
        <v>52</v>
      </c>
      <c r="B552" s="46"/>
      <c r="C552" s="42"/>
      <c r="D552" s="41"/>
      <c r="E552" s="41">
        <f>'Etat paie OCTOBRE 2024'!Z16</f>
        <v>5374.43043496436</v>
      </c>
      <c r="F552" s="24"/>
      <c r="H552" s="46" t="s">
        <v>52</v>
      </c>
      <c r="I552" s="46"/>
      <c r="J552" s="42"/>
      <c r="K552" s="41"/>
      <c r="L552" s="41">
        <f>'Etat paie OCTOBRE 2024'!Z16</f>
        <v>5374.43043496436</v>
      </c>
      <c r="M552" s="24"/>
    </row>
    <row r="553" spans="1:13" x14ac:dyDescent="0.25">
      <c r="A553" s="46" t="s">
        <v>53</v>
      </c>
      <c r="B553" s="46"/>
      <c r="C553" s="42"/>
      <c r="D553" s="41"/>
      <c r="E553" s="41">
        <f>'Etat paie OCTOBRE 2024'!Y16</f>
        <v>100000</v>
      </c>
      <c r="F553" s="24"/>
      <c r="H553" s="46" t="s">
        <v>53</v>
      </c>
      <c r="I553" s="46"/>
      <c r="J553" s="42"/>
      <c r="K553" s="41"/>
      <c r="L553" s="41">
        <f>'Etat paie OCTOBRE 2024'!Y16</f>
        <v>100000</v>
      </c>
      <c r="M553" s="24"/>
    </row>
    <row r="554" spans="1:13" x14ac:dyDescent="0.25">
      <c r="A554" s="46" t="s">
        <v>54</v>
      </c>
      <c r="B554" s="46"/>
      <c r="C554" s="42"/>
      <c r="D554" s="41"/>
      <c r="E554" s="41">
        <f>'Etat paie OCTOBRE 2024'!AA16</f>
      </c>
      <c r="F554" s="24"/>
      <c r="H554" s="46" t="s">
        <v>54</v>
      </c>
      <c r="I554" s="46"/>
      <c r="J554" s="42"/>
      <c r="K554" s="41"/>
      <c r="L554" s="41">
        <f>'Etat paie OCTOBRE 2024'!AA16</f>
      </c>
      <c r="M554" s="24"/>
    </row>
    <row r="555" spans="1:13" x14ac:dyDescent="0.25">
      <c r="A555" s="49" t="s">
        <v>55</v>
      </c>
      <c r="B555" s="49"/>
      <c r="C555" s="50"/>
      <c r="D555" s="51"/>
      <c r="E555" s="51">
        <f>'Etat paie OCTOBRE 2024'!AB16</f>
        <v>100000</v>
      </c>
      <c r="F555" s="24"/>
      <c r="H555" s="49" t="s">
        <v>55</v>
      </c>
      <c r="I555" s="49"/>
      <c r="J555" s="50"/>
      <c r="K555" s="51"/>
      <c r="L555" s="51">
        <f>'Etat paie OCTOBRE 2024'!AB16</f>
        <v>100000</v>
      </c>
      <c r="M555" s="24"/>
    </row>
    <row r="556" spans="1:13" x14ac:dyDescent="0.25">
      <c r="A556" s="53" t="s">
        <v>56</v>
      </c>
      <c r="B556" s="53"/>
      <c r="C556" s="54" t="s">
        <v>57</v>
      </c>
      <c r="D556" s="36">
        <f>SUM(D17:D37)</f>
        <v>478310.514642494</v>
      </c>
      <c r="E556" s="55">
        <f>SUM(E34:E42)</f>
        <v>214940.640727814</v>
      </c>
      <c r="F556" s="24"/>
      <c r="H556" s="53" t="s">
        <v>56</v>
      </c>
      <c r="I556" s="53"/>
      <c r="J556" s="54" t="s">
        <v>57</v>
      </c>
      <c r="K556" s="36">
        <f>SUM(D17:D37)</f>
        <v>478310.514642494</v>
      </c>
      <c r="L556" s="55">
        <f>SUM(E34:E42)</f>
        <v>214940.640727814</v>
      </c>
      <c r="M556" s="24"/>
    </row>
    <row r="557" spans="1:13" x14ac:dyDescent="0.25">
      <c r="A557" s="57" t="s">
        <v>58</v>
      </c>
      <c r="B557" s="57"/>
      <c r="C557" s="14"/>
      <c r="D557" s="42"/>
      <c r="E557" s="58"/>
      <c r="F557" s="24"/>
      <c r="H557" s="57" t="s">
        <v>58</v>
      </c>
      <c r="I557" s="57"/>
      <c r="J557" s="14"/>
      <c r="K557" s="42"/>
      <c r="L557" s="58"/>
      <c r="M557" s="24"/>
    </row>
    <row r="558" spans="1:13" x14ac:dyDescent="0.25">
      <c r="A558" s="44" t="s">
        <v>59</v>
      </c>
      <c r="B558" s="44"/>
      <c r="C558" s="14"/>
      <c r="D558" s="42"/>
      <c r="E558" s="58"/>
      <c r="F558" s="24"/>
      <c r="H558" s="44" t="s">
        <v>59</v>
      </c>
      <c r="I558" s="44"/>
      <c r="J558" s="14"/>
      <c r="K558" s="42"/>
      <c r="L558" s="58"/>
      <c r="M558" s="24"/>
    </row>
    <row r="559" spans="1:13" x14ac:dyDescent="0.25">
      <c r="A559" s="57" t="s">
        <v>60</v>
      </c>
      <c r="B559" s="57"/>
      <c r="C559" s="14"/>
      <c r="D559" s="42"/>
      <c r="E559" s="58"/>
      <c r="F559" s="24"/>
      <c r="H559" s="57" t="s">
        <v>60</v>
      </c>
      <c r="I559" s="57"/>
      <c r="J559" s="14"/>
      <c r="K559" s="42"/>
      <c r="L559" s="58"/>
      <c r="M559" s="24"/>
    </row>
    <row r="560" spans="1:13" x14ac:dyDescent="0.25">
      <c r="A560" s="57"/>
      <c r="B560" s="57"/>
      <c r="C560" s="60" t="s">
        <v>61</v>
      </c>
      <c r="D560" s="61">
        <f>IF((D43-E43)&gt;=0,ROUND(FLOOR((D43-E43),0.01),-2),ROUND(FLOOR((D43-E43),-0.01),-2))</f>
        <v>263400</v>
      </c>
      <c r="E560" s="58"/>
      <c r="F560" s="24"/>
      <c r="H560" s="57"/>
      <c r="I560" s="57"/>
      <c r="J560" s="60" t="s">
        <v>61</v>
      </c>
      <c r="K560" s="61">
        <f>IF((D43-E43)&gt;=0,ROUND(FLOOR((D43-E43),0.01),-2),ROUND(FLOOR((D43-E43),-0.01),-2))</f>
        <v>263400</v>
      </c>
      <c r="L560" s="58"/>
      <c r="M560" s="24"/>
    </row>
    <row r="561" spans="1:13" x14ac:dyDescent="0.25">
      <c r="A561" s="62" t="s">
        <v>62</v>
      </c>
      <c r="B561" s="62"/>
      <c r="C561" s="63">
        <v>22</v>
      </c>
      <c r="D561" s="61"/>
      <c r="E561" s="58"/>
      <c r="F561" s="24"/>
      <c r="H561" s="62" t="s">
        <v>62</v>
      </c>
      <c r="I561" s="62"/>
      <c r="J561" s="63">
        <v>22</v>
      </c>
      <c r="K561" s="61"/>
      <c r="L561" s="58"/>
      <c r="M561" s="24"/>
    </row>
    <row r="562" spans="1:13" x14ac:dyDescent="0.25">
      <c r="A562" s="64" t="s">
        <v>63</v>
      </c>
      <c r="B562" s="64"/>
      <c r="C562" s="65">
        <v>-0.5</v>
      </c>
      <c r="D562" s="66"/>
      <c r="E562" s="58"/>
      <c r="F562" s="67"/>
      <c r="H562" s="64" t="s">
        <v>63</v>
      </c>
      <c r="I562" s="64"/>
      <c r="J562" s="65">
        <v>-0.5</v>
      </c>
      <c r="K562" s="66"/>
      <c r="L562" s="58"/>
      <c r="M562" s="67"/>
    </row>
    <row r="563" spans="1:13" x14ac:dyDescent="0.25">
      <c r="A563" s="69"/>
      <c r="B563" s="69"/>
      <c r="C563" s="70"/>
      <c r="D563" s="71"/>
      <c r="E563" s="72"/>
      <c r="F563" s="24"/>
      <c r="H563" s="69"/>
      <c r="I563" s="69"/>
      <c r="J563" s="70"/>
      <c r="K563" s="71"/>
      <c r="L563" s="72"/>
      <c r="M563" s="24"/>
    </row>
    <row r="564" spans="1:13" x14ac:dyDescent="0.25">
      <c r="A564" s="1" t="s">
        <v>64</v>
      </c>
      <c r="B564" s="1"/>
      <c r="C564" s="58"/>
      <c r="D564" s="74" t="s">
        <v>65</v>
      </c>
      <c r="E564" s="2"/>
      <c r="F564" s="24"/>
      <c r="H564" s="1" t="s">
        <v>64</v>
      </c>
      <c r="I564" s="1"/>
      <c r="J564" s="58"/>
      <c r="K564" s="74" t="s">
        <v>65</v>
      </c>
      <c r="L564" s="2"/>
      <c r="M564" s="24"/>
    </row>
    <row r="565" spans="1:13" x14ac:dyDescent="0.25">
      <c r="A565" s="1"/>
      <c r="B565" s="1"/>
      <c r="C565" s="58"/>
      <c r="D565" s="74"/>
      <c r="E565" s="2"/>
      <c r="F565" s="24"/>
      <c r="H565" s="1"/>
      <c r="I565" s="1"/>
      <c r="J565" s="58"/>
      <c r="K565" s="74"/>
      <c r="L565" s="2"/>
      <c r="M565" s="24"/>
    </row>
    <row r="566" spans="1:13" x14ac:dyDescent="0.25">
      <c r="A566" s="1"/>
      <c r="B566" s="1"/>
      <c r="C566" s="58"/>
      <c r="D566" s="74"/>
      <c r="E566" s="2"/>
      <c r="F566" s="24"/>
      <c r="H566" s="1"/>
      <c r="I566" s="1"/>
      <c r="J566" s="58"/>
      <c r="K566" s="74"/>
      <c r="L566" s="2"/>
      <c r="M566" s="24"/>
    </row>
    <row r="567" spans="1:13" x14ac:dyDescent="0.25">
      <c r="A567" s="1"/>
      <c r="B567" s="1"/>
      <c r="C567" s="58"/>
      <c r="D567" s="74"/>
      <c r="E567" s="2"/>
      <c r="F567" s="24"/>
      <c r="H567" s="1"/>
      <c r="I567" s="1"/>
      <c r="J567" s="58"/>
      <c r="K567" s="74"/>
      <c r="L567" s="2"/>
      <c r="M567" s="24"/>
    </row>
    <row r="568" spans="1:13" x14ac:dyDescent="0.25">
      <c r="A568" s="76"/>
      <c r="B568" s="76"/>
      <c r="C568" s="77"/>
      <c r="D568" s="78"/>
      <c r="E568" s="26"/>
      <c r="F568" s="28"/>
      <c r="H568" s="76"/>
      <c r="I568" s="76"/>
      <c r="J568" s="77"/>
      <c r="K568" s="78"/>
      <c r="L568" s="26"/>
      <c r="M568" s="28"/>
    </row>
    <row r="571" spans="1:13" x14ac:dyDescent="0.25">
      <c r="A571" s="1"/>
      <c r="B571" s="1"/>
      <c r="C571" s="2"/>
      <c r="D571" s="2"/>
      <c r="E571" s="4"/>
      <c r="F571" s="5"/>
      <c r="H571" s="1"/>
      <c r="I571" s="1"/>
      <c r="J571" s="2"/>
      <c r="K571" s="2"/>
      <c r="L571" s="4"/>
      <c r="M571" s="5"/>
    </row>
    <row r="572" spans="1:13" x14ac:dyDescent="0.25">
      <c r="A572" s="1"/>
      <c r="B572" s="1"/>
      <c r="C572" s="2"/>
      <c r="D572" s="2"/>
      <c r="E572" s="4" t="s">
        <v>0</v>
      </c>
      <c r="F572" s="3"/>
      <c r="H572" s="1"/>
      <c r="I572" s="1"/>
      <c r="J572" s="2"/>
      <c r="K572" s="2"/>
      <c r="L572" s="4" t="s">
        <v>0</v>
      </c>
      <c r="M572" s="3"/>
    </row>
    <row r="573" spans="1:13" x14ac:dyDescent="0.25">
      <c r="A573" s="6" t="s">
        <v>1</v>
      </c>
      <c r="B573" s="6"/>
      <c r="C573" s="2"/>
      <c r="D573" s="2"/>
      <c r="E573" s="2" t="s">
        <v>2</v>
      </c>
      <c r="F573" s="3"/>
      <c r="H573" s="6" t="s">
        <v>1</v>
      </c>
      <c r="I573" s="6"/>
      <c r="J573" s="2"/>
      <c r="K573" s="2"/>
      <c r="L573" s="2" t="s">
        <v>2</v>
      </c>
      <c r="M573" s="3"/>
    </row>
    <row r="574" spans="1:13" x14ac:dyDescent="0.25">
      <c r="A574" s="7" t="s">
        <v>3</v>
      </c>
      <c r="B574" s="7"/>
      <c r="C574" s="2"/>
      <c r="D574" s="2"/>
      <c r="E574" s="2"/>
      <c r="F574" s="3"/>
      <c r="H574" s="7" t="s">
        <v>3</v>
      </c>
      <c r="I574" s="7"/>
      <c r="J574" s="2"/>
      <c r="K574" s="2"/>
      <c r="L574" s="2"/>
      <c r="M574" s="3"/>
    </row>
    <row r="575" spans="1:13" x14ac:dyDescent="0.25">
      <c r="A575" s="8" t="s">
        <v>4</v>
      </c>
      <c r="B575" s="8"/>
      <c r="C575" s="2"/>
      <c r="D575" s="2"/>
      <c r="E575" s="2"/>
      <c r="F575" s="3"/>
      <c r="H575" s="8" t="s">
        <v>4</v>
      </c>
      <c r="I575" s="8"/>
      <c r="J575" s="2"/>
      <c r="K575" s="2"/>
      <c r="L575" s="2"/>
      <c r="M575" s="3"/>
    </row>
    <row r="576" spans="1:13" x14ac:dyDescent="0.25">
      <c r="A576" s="9" t="s">
        <v>1313</v>
      </c>
      <c r="B576" s="287">
        <f>'Etat paie {MOIS} {ANNEE}'!B30</f>
      </c>
      <c r="C576" s="10"/>
      <c r="D576" s="11" t="s">
        <v>6</v>
      </c>
      <c r="E576" s="11"/>
      <c r="F576" s="12" t="s">
        <v>1314</v>
      </c>
      <c r="H576" s="9" t="s">
        <v>1313</v>
      </c>
      <c r="I576" s="287">
        <f>'Etat paie {MOIS} {ANNEE}'!B31</f>
      </c>
      <c r="J576" s="10"/>
      <c r="K576" s="11" t="s">
        <v>6</v>
      </c>
      <c r="L576" s="11"/>
      <c r="M576" s="12" t="s">
        <v>1314</v>
      </c>
    </row>
    <row r="577" spans="1:13" x14ac:dyDescent="0.25">
      <c r="A577" s="13" t="s">
        <v>1315</v>
      </c>
      <c r="B577" s="288">
        <f>'Etat paie {MOIS} {ANNEE}'!A30</f>
      </c>
      <c r="C577" s="2"/>
      <c r="D577" s="14" t="s">
        <v>8</v>
      </c>
      <c r="E577" s="14"/>
      <c r="F577" s="15" t="s">
        <v>1316</v>
      </c>
      <c r="H577" s="13" t="s">
        <v>1315</v>
      </c>
      <c r="I577" s="288">
        <f>'Etat paie {MOIS} {ANNEE}'!A31</f>
      </c>
      <c r="J577" s="2"/>
      <c r="K577" s="14" t="s">
        <v>8</v>
      </c>
      <c r="L577" s="14"/>
      <c r="M577" s="15" t="s">
        <v>1316</v>
      </c>
    </row>
    <row r="578" spans="1:13" x14ac:dyDescent="0.25">
      <c r="A578" s="13" t="s">
        <v>1317</v>
      </c>
      <c r="B578" s="288">
        <f>'Etat paie {MOIS} {ANNEE}'!AL30</f>
      </c>
      <c r="C578" s="16">
        <f>'Etat paie {MOIS} {ANNEE}'!AM30</f>
      </c>
      <c r="D578" s="14" t="s">
        <v>10</v>
      </c>
      <c r="E578" s="14"/>
      <c r="F578" s="15" t="s">
        <v>1318</v>
      </c>
      <c r="H578" s="13" t="s">
        <v>1317</v>
      </c>
      <c r="I578" s="288">
        <f>'Etat paie {MOIS} {ANNEE}'!AL31</f>
      </c>
      <c r="J578" s="16">
        <f>'Etat paie {MOIS} {ANNEE}'!AM31</f>
      </c>
      <c r="K578" s="14" t="s">
        <v>10</v>
      </c>
      <c r="L578" s="14"/>
      <c r="M578" s="15" t="s">
        <v>1318</v>
      </c>
    </row>
    <row r="579" spans="1:13" x14ac:dyDescent="0.25">
      <c r="A579" s="13" t="s">
        <v>1319</v>
      </c>
      <c r="B579" s="288" t="s">
        <v>1320</v>
      </c>
      <c r="C579" s="17"/>
      <c r="D579" s="18" t="s">
        <v>12</v>
      </c>
      <c r="E579" s="19"/>
      <c r="F579" s="20" t="s">
        <v>1321</v>
      </c>
      <c r="H579" s="13" t="s">
        <v>1319</v>
      </c>
      <c r="I579" s="288" t="s">
        <v>1320</v>
      </c>
      <c r="J579" s="17"/>
      <c r="K579" s="18" t="s">
        <v>12</v>
      </c>
      <c r="L579" s="19"/>
      <c r="M579" s="20" t="s">
        <v>1321</v>
      </c>
    </row>
    <row r="580" spans="1:13" x14ac:dyDescent="0.25">
      <c r="A580" s="22" t="s">
        <v>1322</v>
      </c>
      <c r="B580" s="289">
        <f>'Etat paie {MOIS} {ANNEE}'!AP30</f>
      </c>
      <c r="C580" s="2"/>
      <c r="D580" s="23" t="s">
        <v>14</v>
      </c>
      <c r="E580" s="14"/>
      <c r="F580" s="20" t="s">
        <v>1323</v>
      </c>
      <c r="H580" s="22" t="s">
        <v>1322</v>
      </c>
      <c r="I580" s="289">
        <f>'Etat paie {MOIS} {ANNEE}'!AP31</f>
      </c>
      <c r="J580" s="2"/>
      <c r="K580" s="23" t="s">
        <v>14</v>
      </c>
      <c r="L580" s="14"/>
      <c r="M580" s="20" t="s">
        <v>1323</v>
      </c>
    </row>
    <row r="581" spans="1:13" x14ac:dyDescent="0.25">
      <c r="A581" s="13" t="s">
        <v>1324</v>
      </c>
      <c r="B581" s="288">
        <f>'Etat paie {MOIS} {ANNEE}'!AR30</f>
      </c>
      <c r="C581" s="2"/>
      <c r="D581" s="14"/>
      <c r="E581" s="14"/>
      <c r="F581" s="20"/>
      <c r="H581" s="13" t="s">
        <v>1324</v>
      </c>
      <c r="I581" s="288">
        <f>'Etat paie {MOIS} {ANNEE}'!AR31</f>
      </c>
      <c r="J581" s="2"/>
      <c r="K581" s="14"/>
      <c r="L581" s="14"/>
      <c r="M581" s="20"/>
    </row>
    <row r="582" spans="1:13" x14ac:dyDescent="0.25">
      <c r="A582" s="13" t="s">
        <v>1325</v>
      </c>
      <c r="B582" s="288">
        <f>'Etat paie {MOIS} {ANNEE}'!AO30</f>
      </c>
      <c r="C582" s="2"/>
      <c r="D582" s="14"/>
      <c r="E582" s="14"/>
      <c r="F582" s="24"/>
      <c r="H582" s="13" t="s">
        <v>1325</v>
      </c>
      <c r="I582" s="288">
        <f>'Etat paie {MOIS} {ANNEE}'!AO31</f>
      </c>
      <c r="J582" s="2"/>
      <c r="K582" s="14"/>
      <c r="L582" s="14"/>
      <c r="M582" s="24"/>
    </row>
    <row r="583" spans="1:13" x14ac:dyDescent="0.25">
      <c r="A583" s="13" t="s">
        <v>1326</v>
      </c>
      <c r="B583" s="288">
        <f>'Etat paie {MOIS} {ANNEE}'!AQ30</f>
      </c>
      <c r="C583" s="2"/>
      <c r="D583" s="14" t="s">
        <v>18</v>
      </c>
      <c r="E583" s="14"/>
      <c r="F583" s="24" t="s">
        <v>1327</v>
      </c>
      <c r="H583" s="13" t="s">
        <v>1326</v>
      </c>
      <c r="I583" s="288">
        <f>'Etat paie {MOIS} {ANNEE}'!AQ31</f>
      </c>
      <c r="J583" s="2"/>
      <c r="K583" s="14" t="s">
        <v>18</v>
      </c>
      <c r="L583" s="14"/>
      <c r="M583" s="24" t="s">
        <v>1327</v>
      </c>
    </row>
    <row r="584" spans="1:13" x14ac:dyDescent="0.25">
      <c r="A584" s="25" t="s">
        <v>1328</v>
      </c>
      <c r="B584" s="290" t="s">
        <v>1329</v>
      </c>
      <c r="C584" s="26"/>
      <c r="D584" s="27" t="s">
        <v>20</v>
      </c>
      <c r="E584" s="27"/>
      <c r="F584" s="28" t="s">
        <v>1330</v>
      </c>
      <c r="H584" s="25" t="s">
        <v>1328</v>
      </c>
      <c r="I584" s="290" t="s">
        <v>1329</v>
      </c>
      <c r="J584" s="26"/>
      <c r="K584" s="27" t="s">
        <v>20</v>
      </c>
      <c r="L584" s="27"/>
      <c r="M584" s="28" t="s">
        <v>1330</v>
      </c>
    </row>
    <row r="585" spans="1:13" x14ac:dyDescent="0.25">
      <c r="A585" s="1"/>
      <c r="B585" s="1"/>
      <c r="C585" s="2"/>
      <c r="D585" s="2"/>
      <c r="E585" s="2"/>
      <c r="F585" s="3"/>
      <c r="H585" s="1"/>
      <c r="I585" s="1"/>
      <c r="J585" s="2"/>
      <c r="K585" s="2"/>
      <c r="L585" s="2"/>
      <c r="M585" s="3"/>
    </row>
    <row r="586" spans="1:13" x14ac:dyDescent="0.25">
      <c r="A586" s="291" t="s">
        <v>22</v>
      </c>
      <c r="B586" s="291"/>
      <c r="C586" s="30" t="s">
        <v>23</v>
      </c>
      <c r="D586" s="30" t="s">
        <v>24</v>
      </c>
      <c r="E586" s="31" t="s">
        <v>25</v>
      </c>
      <c r="F586" s="32" t="s">
        <v>26</v>
      </c>
      <c r="H586" s="291" t="s">
        <v>22</v>
      </c>
      <c r="I586" s="291"/>
      <c r="J586" s="30" t="s">
        <v>23</v>
      </c>
      <c r="K586" s="30" t="s">
        <v>24</v>
      </c>
      <c r="L586" s="31" t="s">
        <v>25</v>
      </c>
      <c r="M586" s="32" t="s">
        <v>26</v>
      </c>
    </row>
    <row r="587" spans="1:13" x14ac:dyDescent="0.25">
      <c r="A587" s="34" t="s">
        <v>27</v>
      </c>
      <c r="B587" s="34"/>
      <c r="C587" s="35"/>
      <c r="D587" s="36">
        <f>'Etat paie OCTOBRE 2024'!E16</f>
        <v>142259.193446028</v>
      </c>
      <c r="E587" s="37"/>
      <c r="F587" s="24"/>
      <c r="H587" s="34" t="s">
        <v>27</v>
      </c>
      <c r="I587" s="34"/>
      <c r="J587" s="35"/>
      <c r="K587" s="36">
        <f>'Etat paie OCTOBRE 2024'!E16</f>
        <v>142259.193446028</v>
      </c>
      <c r="L587" s="37"/>
      <c r="M587" s="24"/>
    </row>
    <row r="588" spans="1:13" x14ac:dyDescent="0.25">
      <c r="A588" s="39" t="s">
        <v>28</v>
      </c>
      <c r="B588" s="39"/>
      <c r="C588" s="40"/>
      <c r="D588" s="41"/>
      <c r="E588" s="42"/>
      <c r="F588" s="24"/>
      <c r="H588" s="39" t="s">
        <v>28</v>
      </c>
      <c r="I588" s="39"/>
      <c r="J588" s="40"/>
      <c r="K588" s="41"/>
      <c r="L588" s="42"/>
      <c r="M588" s="24"/>
    </row>
    <row r="589" spans="1:13" x14ac:dyDescent="0.25">
      <c r="A589" s="44" t="s">
        <v>29</v>
      </c>
      <c r="B589" s="44"/>
      <c r="C589" s="42"/>
      <c r="D589" s="41">
        <f>'Etat paie OCTOBRE 2024'!I16</f>
      </c>
      <c r="E589" s="42"/>
      <c r="F589" s="24"/>
      <c r="H589" s="44" t="s">
        <v>29</v>
      </c>
      <c r="I589" s="44"/>
      <c r="J589" s="42"/>
      <c r="K589" s="41">
        <f>'Etat paie OCTOBRE 2024'!I16</f>
      </c>
      <c r="L589" s="42"/>
      <c r="M589" s="24"/>
    </row>
    <row r="590" spans="1:13" x14ac:dyDescent="0.25">
      <c r="A590" s="44" t="s">
        <v>30</v>
      </c>
      <c r="B590" s="44"/>
      <c r="C590" s="42"/>
      <c r="D590" s="41">
        <f>'Etat paie OCTOBRE 2024'!J16</f>
      </c>
      <c r="E590" s="42"/>
      <c r="F590" s="24"/>
      <c r="H590" s="44" t="s">
        <v>30</v>
      </c>
      <c r="I590" s="44"/>
      <c r="J590" s="42"/>
      <c r="K590" s="41">
        <f>'Etat paie OCTOBRE 2024'!J16</f>
      </c>
      <c r="L590" s="42"/>
      <c r="M590" s="24"/>
    </row>
    <row r="591" spans="1:13" x14ac:dyDescent="0.25">
      <c r="A591" s="44" t="s">
        <v>31</v>
      </c>
      <c r="B591" s="44"/>
      <c r="C591" s="42"/>
      <c r="D591" s="41">
        <f>'Etat paie OCTOBRE 2024'!H16</f>
      </c>
      <c r="E591" s="42"/>
      <c r="F591" s="24"/>
      <c r="H591" s="44" t="s">
        <v>31</v>
      </c>
      <c r="I591" s="44"/>
      <c r="J591" s="42"/>
      <c r="K591" s="41">
        <f>'Etat paie OCTOBRE 2024'!H16</f>
      </c>
      <c r="L591" s="42"/>
      <c r="M591" s="24"/>
    </row>
    <row r="592" spans="1:13" x14ac:dyDescent="0.25">
      <c r="A592" s="46" t="s">
        <v>32</v>
      </c>
      <c r="B592" s="46"/>
      <c r="C592" s="42"/>
      <c r="D592" s="41"/>
      <c r="E592" s="42"/>
      <c r="F592" s="24"/>
      <c r="H592" s="46" t="s">
        <v>32</v>
      </c>
      <c r="I592" s="46"/>
      <c r="J592" s="42"/>
      <c r="K592" s="41"/>
      <c r="L592" s="42"/>
      <c r="M592" s="24"/>
    </row>
    <row r="593" spans="1:13" x14ac:dyDescent="0.25">
      <c r="A593" s="44" t="s">
        <v>33</v>
      </c>
      <c r="B593" s="44"/>
      <c r="C593" s="42">
        <v>12</v>
      </c>
      <c r="D593" s="41">
        <f>'Etat paie OCTOBRE 2024'!K16</f>
        <v>28800</v>
      </c>
      <c r="E593" s="42"/>
      <c r="F593" s="24"/>
      <c r="H593" s="44" t="s">
        <v>33</v>
      </c>
      <c r="I593" s="44"/>
      <c r="J593" s="42">
        <v>12</v>
      </c>
      <c r="K593" s="41">
        <f>'Etat paie OCTOBRE 2024'!K16</f>
        <v>28800</v>
      </c>
      <c r="L593" s="42"/>
      <c r="M593" s="24"/>
    </row>
    <row r="594" spans="1:13" x14ac:dyDescent="0.25">
      <c r="A594" s="44" t="s">
        <v>34</v>
      </c>
      <c r="B594" s="44"/>
      <c r="C594" s="42"/>
      <c r="D594" s="41">
        <f>'Etat paie OCTOBRE 2024'!L16</f>
        <v>42000</v>
      </c>
      <c r="E594" s="42"/>
      <c r="F594" s="24"/>
      <c r="H594" s="44" t="s">
        <v>34</v>
      </c>
      <c r="I594" s="44"/>
      <c r="J594" s="42"/>
      <c r="K594" s="41">
        <f>'Etat paie OCTOBRE 2024'!L16</f>
        <v>42000</v>
      </c>
      <c r="L594" s="42"/>
      <c r="M594" s="24"/>
    </row>
    <row r="595" spans="1:13" x14ac:dyDescent="0.25">
      <c r="A595" s="39" t="s">
        <v>35</v>
      </c>
      <c r="B595" s="39"/>
      <c r="C595" s="42"/>
      <c r="D595" s="41"/>
      <c r="E595" s="42"/>
      <c r="F595" s="24"/>
      <c r="H595" s="39" t="s">
        <v>35</v>
      </c>
      <c r="I595" s="39"/>
      <c r="J595" s="42"/>
      <c r="K595" s="41"/>
      <c r="L595" s="42"/>
      <c r="M595" s="24"/>
    </row>
    <row r="596" spans="1:13" x14ac:dyDescent="0.25">
      <c r="A596" s="44" t="s">
        <v>36</v>
      </c>
      <c r="B596" s="44"/>
      <c r="C596" s="42"/>
      <c r="D596" s="48">
        <f>'Etat paie OCTOBRE 2024'!R16</f>
      </c>
      <c r="E596" s="42"/>
      <c r="F596" s="24"/>
      <c r="H596" s="44" t="s">
        <v>36</v>
      </c>
      <c r="I596" s="44"/>
      <c r="J596" s="42"/>
      <c r="K596" s="48">
        <f>'Etat paie OCTOBRE 2024'!R16</f>
      </c>
      <c r="L596" s="42"/>
      <c r="M596" s="24"/>
    </row>
    <row r="597" spans="1:13" x14ac:dyDescent="0.25">
      <c r="A597" s="44" t="s">
        <v>37</v>
      </c>
      <c r="B597" s="44"/>
      <c r="C597" s="42"/>
      <c r="D597" s="41">
        <f>'Etat paie OCTOBRE 2024'!F16</f>
      </c>
      <c r="E597" s="42"/>
      <c r="F597" s="24"/>
      <c r="H597" s="44" t="s">
        <v>37</v>
      </c>
      <c r="I597" s="44"/>
      <c r="J597" s="42"/>
      <c r="K597" s="41">
        <f>'Etat paie OCTOBRE 2024'!F16</f>
      </c>
      <c r="L597" s="42"/>
      <c r="M597" s="24"/>
    </row>
    <row r="598" spans="1:13" x14ac:dyDescent="0.25">
      <c r="A598" s="292" t="s">
        <v>38</v>
      </c>
      <c r="B598" s="292"/>
      <c r="C598" s="42"/>
      <c r="D598" s="41">
        <f>'Etat paie OCTOBRE 2024'!G16</f>
      </c>
      <c r="E598" s="42"/>
      <c r="F598" s="24"/>
      <c r="H598" s="292" t="s">
        <v>38</v>
      </c>
      <c r="I598" s="292"/>
      <c r="J598" s="42"/>
      <c r="K598" s="41">
        <f>'Etat paie OCTOBRE 2024'!G16</f>
      </c>
      <c r="L598" s="42"/>
      <c r="M598" s="24"/>
    </row>
    <row r="599" spans="1:13" x14ac:dyDescent="0.25">
      <c r="A599" s="44" t="s">
        <v>1331</v>
      </c>
      <c r="B599" s="44"/>
      <c r="C599" s="42"/>
      <c r="D599" s="41">
        <f>'Etat paie OCTOBRE 2024'!O16</f>
      </c>
      <c r="E599" s="42"/>
      <c r="F599" s="24"/>
      <c r="H599" s="44" t="s">
        <v>1331</v>
      </c>
      <c r="I599" s="44"/>
      <c r="J599" s="42"/>
      <c r="K599" s="41">
        <f>'Etat paie OCTOBRE 2024'!O16</f>
      </c>
      <c r="L599" s="42"/>
      <c r="M599" s="24"/>
    </row>
    <row r="600" spans="1:13" x14ac:dyDescent="0.25">
      <c r="A600" s="44" t="s">
        <v>1332</v>
      </c>
      <c r="B600" s="44"/>
      <c r="C600" s="42"/>
      <c r="D600" s="41">
        <f>'Etat paie OCTOBRE 2024'!P16</f>
        <v>20000</v>
      </c>
      <c r="E600" s="42"/>
      <c r="F600" s="24"/>
      <c r="H600" s="44" t="s">
        <v>1332</v>
      </c>
      <c r="I600" s="44"/>
      <c r="J600" s="42"/>
      <c r="K600" s="41">
        <f>'Etat paie OCTOBRE 2024'!P16</f>
        <v>20000</v>
      </c>
      <c r="L600" s="42"/>
      <c r="M600" s="24"/>
    </row>
    <row r="601" spans="1:13" x14ac:dyDescent="0.25">
      <c r="A601" s="44" t="s">
        <v>1333</v>
      </c>
      <c r="B601" s="44"/>
      <c r="C601" s="42"/>
      <c r="D601" s="41">
        <f>'Etat paie OCTOBRE 2024'!Q16</f>
        <v>50000</v>
      </c>
      <c r="E601" s="42"/>
      <c r="F601" s="24" t="s">
        <v>43</v>
      </c>
      <c r="H601" s="44" t="s">
        <v>1333</v>
      </c>
      <c r="I601" s="44"/>
      <c r="J601" s="42"/>
      <c r="K601" s="41">
        <f>'Etat paie OCTOBRE 2024'!Q16</f>
        <v>50000</v>
      </c>
      <c r="L601" s="42"/>
      <c r="M601" s="24" t="s">
        <v>43</v>
      </c>
    </row>
    <row r="602" spans="1:13" x14ac:dyDescent="0.25">
      <c r="A602" s="39" t="s">
        <v>44</v>
      </c>
      <c r="B602" s="39"/>
      <c r="C602" s="42"/>
      <c r="D602" s="41">
        <f>'Etat paie OCTOBRE 2024'!N16</f>
        <v>195251.321196466</v>
      </c>
      <c r="E602" s="42"/>
      <c r="F602" s="24" t="s">
        <v>45</v>
      </c>
      <c r="H602" s="39" t="s">
        <v>44</v>
      </c>
      <c r="I602" s="39"/>
      <c r="J602" s="42"/>
      <c r="K602" s="41">
        <f>'Etat paie OCTOBRE 2024'!N16</f>
        <v>195251.321196466</v>
      </c>
      <c r="L602" s="42"/>
      <c r="M602" s="24" t="s">
        <v>45</v>
      </c>
    </row>
    <row r="603" spans="1:13" x14ac:dyDescent="0.25">
      <c r="A603" s="39" t="s">
        <v>46</v>
      </c>
      <c r="B603" s="39"/>
      <c r="C603" s="42"/>
      <c r="D603" s="41">
        <f>'Etat paie OCTOBRE 2024'!M16</f>
      </c>
      <c r="E603" s="42"/>
      <c r="F603" s="24"/>
      <c r="H603" s="39" t="s">
        <v>46</v>
      </c>
      <c r="I603" s="39"/>
      <c r="J603" s="42"/>
      <c r="K603" s="41">
        <f>'Etat paie OCTOBRE 2024'!M16</f>
      </c>
      <c r="L603" s="42"/>
      <c r="M603" s="24"/>
    </row>
    <row r="604" spans="1:13" x14ac:dyDescent="0.25">
      <c r="A604" s="46" t="s">
        <v>47</v>
      </c>
      <c r="B604" s="46"/>
      <c r="C604" s="42"/>
      <c r="D604" s="41"/>
      <c r="E604" s="41">
        <f>'Etat paie OCTOBRE 2024'!U16</f>
        <v>4783.10514642494</v>
      </c>
      <c r="F604" s="24"/>
      <c r="H604" s="46" t="s">
        <v>47</v>
      </c>
      <c r="I604" s="46"/>
      <c r="J604" s="42"/>
      <c r="K604" s="41"/>
      <c r="L604" s="41">
        <f>'Etat paie OCTOBRE 2024'!U16</f>
        <v>4783.10514642494</v>
      </c>
      <c r="M604" s="24"/>
    </row>
    <row r="605" spans="1:13" x14ac:dyDescent="0.25">
      <c r="A605" s="46" t="s">
        <v>48</v>
      </c>
      <c r="B605" s="46"/>
      <c r="C605" s="42"/>
      <c r="D605" s="41"/>
      <c r="E605" s="41">
        <f>'Etat paie OCTOBRE 2024'!V16</f>
        <v>4783.10514642494</v>
      </c>
      <c r="F605" s="24"/>
      <c r="H605" s="46" t="s">
        <v>48</v>
      </c>
      <c r="I605" s="46"/>
      <c r="J605" s="42"/>
      <c r="K605" s="41"/>
      <c r="L605" s="41">
        <f>'Etat paie OCTOBRE 2024'!V16</f>
        <v>4783.10514642494</v>
      </c>
      <c r="M605" s="24"/>
    </row>
    <row r="606" spans="1:13" x14ac:dyDescent="0.25">
      <c r="A606" s="46" t="s">
        <v>49</v>
      </c>
      <c r="B606" s="46"/>
      <c r="C606" s="41">
        <f>+D43-E34-E35</f>
        <v>468744.304349644</v>
      </c>
      <c r="D606" s="41"/>
      <c r="E606" s="42"/>
      <c r="F606" s="24"/>
      <c r="H606" s="46" t="s">
        <v>49</v>
      </c>
      <c r="I606" s="46"/>
      <c r="J606" s="41">
        <f>+D43-E34-E35</f>
        <v>468744.304349644</v>
      </c>
      <c r="K606" s="41"/>
      <c r="L606" s="42"/>
      <c r="M606" s="24"/>
    </row>
    <row r="607" spans="1:13" x14ac:dyDescent="0.25">
      <c r="A607" s="46" t="s">
        <v>50</v>
      </c>
      <c r="B607" s="46"/>
      <c r="C607" s="41">
        <f>D38+E39</f>
        <v>9374.43043496436</v>
      </c>
      <c r="D607" s="41"/>
      <c r="E607" s="42"/>
      <c r="F607" s="24"/>
      <c r="H607" s="46" t="s">
        <v>50</v>
      </c>
      <c r="I607" s="46"/>
      <c r="J607" s="41">
        <f>D38+E39</f>
        <v>9374.43043496436</v>
      </c>
      <c r="K607" s="41"/>
      <c r="L607" s="42"/>
      <c r="M607" s="24"/>
    </row>
    <row r="608" spans="1:13" x14ac:dyDescent="0.25">
      <c r="A608" s="46" t="s">
        <v>51</v>
      </c>
      <c r="B608" s="46"/>
      <c r="C608" s="41">
        <v>2</v>
      </c>
      <c r="D608" s="41">
        <f>'Etat paie OCTOBRE 2024'!X16</f>
        <v>4000</v>
      </c>
      <c r="E608" s="42"/>
      <c r="F608" s="24"/>
      <c r="H608" s="46" t="s">
        <v>51</v>
      </c>
      <c r="I608" s="46"/>
      <c r="J608" s="41">
        <v>2</v>
      </c>
      <c r="K608" s="41">
        <f>'Etat paie OCTOBRE 2024'!X16</f>
        <v>4000</v>
      </c>
      <c r="L608" s="42"/>
      <c r="M608" s="24"/>
    </row>
    <row r="609" spans="1:13" x14ac:dyDescent="0.25">
      <c r="A609" s="46" t="s">
        <v>52</v>
      </c>
      <c r="B609" s="46"/>
      <c r="C609" s="42"/>
      <c r="D609" s="41"/>
      <c r="E609" s="41">
        <f>'Etat paie OCTOBRE 2024'!Z16</f>
        <v>5374.43043496436</v>
      </c>
      <c r="F609" s="24"/>
      <c r="H609" s="46" t="s">
        <v>52</v>
      </c>
      <c r="I609" s="46"/>
      <c r="J609" s="42"/>
      <c r="K609" s="41"/>
      <c r="L609" s="41">
        <f>'Etat paie OCTOBRE 2024'!Z16</f>
        <v>5374.43043496436</v>
      </c>
      <c r="M609" s="24"/>
    </row>
    <row r="610" spans="1:13" x14ac:dyDescent="0.25">
      <c r="A610" s="46" t="s">
        <v>53</v>
      </c>
      <c r="B610" s="46"/>
      <c r="C610" s="42"/>
      <c r="D610" s="41"/>
      <c r="E610" s="41">
        <f>'Etat paie OCTOBRE 2024'!Y16</f>
        <v>100000</v>
      </c>
      <c r="F610" s="24"/>
      <c r="H610" s="46" t="s">
        <v>53</v>
      </c>
      <c r="I610" s="46"/>
      <c r="J610" s="42"/>
      <c r="K610" s="41"/>
      <c r="L610" s="41">
        <f>'Etat paie OCTOBRE 2024'!Y16</f>
        <v>100000</v>
      </c>
      <c r="M610" s="24"/>
    </row>
    <row r="611" spans="1:13" x14ac:dyDescent="0.25">
      <c r="A611" s="46" t="s">
        <v>54</v>
      </c>
      <c r="B611" s="46"/>
      <c r="C611" s="42"/>
      <c r="D611" s="41"/>
      <c r="E611" s="41">
        <f>'Etat paie OCTOBRE 2024'!AA16</f>
      </c>
      <c r="F611" s="24"/>
      <c r="H611" s="46" t="s">
        <v>54</v>
      </c>
      <c r="I611" s="46"/>
      <c r="J611" s="42"/>
      <c r="K611" s="41"/>
      <c r="L611" s="41">
        <f>'Etat paie OCTOBRE 2024'!AA16</f>
      </c>
      <c r="M611" s="24"/>
    </row>
    <row r="612" spans="1:13" x14ac:dyDescent="0.25">
      <c r="A612" s="49" t="s">
        <v>55</v>
      </c>
      <c r="B612" s="49"/>
      <c r="C612" s="50"/>
      <c r="D612" s="51"/>
      <c r="E612" s="51">
        <f>'Etat paie OCTOBRE 2024'!AB16</f>
        <v>100000</v>
      </c>
      <c r="F612" s="24"/>
      <c r="H612" s="49" t="s">
        <v>55</v>
      </c>
      <c r="I612" s="49"/>
      <c r="J612" s="50"/>
      <c r="K612" s="51"/>
      <c r="L612" s="51">
        <f>'Etat paie OCTOBRE 2024'!AB16</f>
        <v>100000</v>
      </c>
      <c r="M612" s="24"/>
    </row>
    <row r="613" spans="1:13" x14ac:dyDescent="0.25">
      <c r="A613" s="53" t="s">
        <v>56</v>
      </c>
      <c r="B613" s="53"/>
      <c r="C613" s="54" t="s">
        <v>57</v>
      </c>
      <c r="D613" s="36">
        <f>SUM(D17:D37)</f>
        <v>478310.514642494</v>
      </c>
      <c r="E613" s="55">
        <f>SUM(E34:E42)</f>
        <v>214940.640727814</v>
      </c>
      <c r="F613" s="24"/>
      <c r="H613" s="53" t="s">
        <v>56</v>
      </c>
      <c r="I613" s="53"/>
      <c r="J613" s="54" t="s">
        <v>57</v>
      </c>
      <c r="K613" s="36">
        <f>SUM(D17:D37)</f>
        <v>478310.514642494</v>
      </c>
      <c r="L613" s="55">
        <f>SUM(E34:E42)</f>
        <v>214940.640727814</v>
      </c>
      <c r="M613" s="24"/>
    </row>
    <row r="614" spans="1:13" x14ac:dyDescent="0.25">
      <c r="A614" s="57" t="s">
        <v>58</v>
      </c>
      <c r="B614" s="57"/>
      <c r="C614" s="14"/>
      <c r="D614" s="42"/>
      <c r="E614" s="58"/>
      <c r="F614" s="24"/>
      <c r="H614" s="57" t="s">
        <v>58</v>
      </c>
      <c r="I614" s="57"/>
      <c r="J614" s="14"/>
      <c r="K614" s="42"/>
      <c r="L614" s="58"/>
      <c r="M614" s="24"/>
    </row>
    <row r="615" spans="1:13" x14ac:dyDescent="0.25">
      <c r="A615" s="44" t="s">
        <v>59</v>
      </c>
      <c r="B615" s="44"/>
      <c r="C615" s="14"/>
      <c r="D615" s="42"/>
      <c r="E615" s="58"/>
      <c r="F615" s="24"/>
      <c r="H615" s="44" t="s">
        <v>59</v>
      </c>
      <c r="I615" s="44"/>
      <c r="J615" s="14"/>
      <c r="K615" s="42"/>
      <c r="L615" s="58"/>
      <c r="M615" s="24"/>
    </row>
    <row r="616" spans="1:13" x14ac:dyDescent="0.25">
      <c r="A616" s="57" t="s">
        <v>60</v>
      </c>
      <c r="B616" s="57"/>
      <c r="C616" s="14"/>
      <c r="D616" s="42"/>
      <c r="E616" s="58"/>
      <c r="F616" s="24"/>
      <c r="H616" s="57" t="s">
        <v>60</v>
      </c>
      <c r="I616" s="57"/>
      <c r="J616" s="14"/>
      <c r="K616" s="42"/>
      <c r="L616" s="58"/>
      <c r="M616" s="24"/>
    </row>
    <row r="617" spans="1:13" x14ac:dyDescent="0.25">
      <c r="A617" s="57"/>
      <c r="B617" s="57"/>
      <c r="C617" s="60" t="s">
        <v>61</v>
      </c>
      <c r="D617" s="61">
        <f>IF((D43-E43)&gt;=0,ROUND(FLOOR((D43-E43),0.01),-2),ROUND(FLOOR((D43-E43),-0.01),-2))</f>
        <v>263400</v>
      </c>
      <c r="E617" s="58"/>
      <c r="F617" s="24"/>
      <c r="H617" s="57"/>
      <c r="I617" s="57"/>
      <c r="J617" s="60" t="s">
        <v>61</v>
      </c>
      <c r="K617" s="61">
        <f>IF((D43-E43)&gt;=0,ROUND(FLOOR((D43-E43),0.01),-2),ROUND(FLOOR((D43-E43),-0.01),-2))</f>
        <v>263400</v>
      </c>
      <c r="L617" s="58"/>
      <c r="M617" s="24"/>
    </row>
    <row r="618" spans="1:13" x14ac:dyDescent="0.25">
      <c r="A618" s="62" t="s">
        <v>62</v>
      </c>
      <c r="B618" s="62"/>
      <c r="C618" s="63">
        <v>22</v>
      </c>
      <c r="D618" s="61"/>
      <c r="E618" s="58"/>
      <c r="F618" s="24"/>
      <c r="H618" s="62" t="s">
        <v>62</v>
      </c>
      <c r="I618" s="62"/>
      <c r="J618" s="63">
        <v>22</v>
      </c>
      <c r="K618" s="61"/>
      <c r="L618" s="58"/>
      <c r="M618" s="24"/>
    </row>
    <row r="619" spans="1:13" x14ac:dyDescent="0.25">
      <c r="A619" s="64" t="s">
        <v>63</v>
      </c>
      <c r="B619" s="64"/>
      <c r="C619" s="65">
        <v>-0.5</v>
      </c>
      <c r="D619" s="66"/>
      <c r="E619" s="58"/>
      <c r="F619" s="67"/>
      <c r="H619" s="64" t="s">
        <v>63</v>
      </c>
      <c r="I619" s="64"/>
      <c r="J619" s="65">
        <v>-0.5</v>
      </c>
      <c r="K619" s="66"/>
      <c r="L619" s="58"/>
      <c r="M619" s="67"/>
    </row>
    <row r="620" spans="1:13" x14ac:dyDescent="0.25">
      <c r="A620" s="69"/>
      <c r="B620" s="69"/>
      <c r="C620" s="70"/>
      <c r="D620" s="71"/>
      <c r="E620" s="72"/>
      <c r="F620" s="24"/>
      <c r="H620" s="69"/>
      <c r="I620" s="69"/>
      <c r="J620" s="70"/>
      <c r="K620" s="71"/>
      <c r="L620" s="72"/>
      <c r="M620" s="24"/>
    </row>
    <row r="621" spans="1:13" x14ac:dyDescent="0.25">
      <c r="A621" s="1" t="s">
        <v>64</v>
      </c>
      <c r="B621" s="1"/>
      <c r="C621" s="58"/>
      <c r="D621" s="74" t="s">
        <v>65</v>
      </c>
      <c r="E621" s="2"/>
      <c r="F621" s="24"/>
      <c r="H621" s="1" t="s">
        <v>64</v>
      </c>
      <c r="I621" s="1"/>
      <c r="J621" s="58"/>
      <c r="K621" s="74" t="s">
        <v>65</v>
      </c>
      <c r="L621" s="2"/>
      <c r="M621" s="24"/>
    </row>
    <row r="622" spans="1:13" x14ac:dyDescent="0.25">
      <c r="A622" s="1"/>
      <c r="B622" s="1"/>
      <c r="C622" s="58"/>
      <c r="D622" s="74"/>
      <c r="E622" s="2"/>
      <c r="F622" s="24"/>
      <c r="H622" s="1"/>
      <c r="I622" s="1"/>
      <c r="J622" s="58"/>
      <c r="K622" s="74"/>
      <c r="L622" s="2"/>
      <c r="M622" s="24"/>
    </row>
    <row r="623" spans="1:13" x14ac:dyDescent="0.25">
      <c r="A623" s="1"/>
      <c r="B623" s="1"/>
      <c r="C623" s="58"/>
      <c r="D623" s="74"/>
      <c r="E623" s="2"/>
      <c r="F623" s="24"/>
      <c r="H623" s="1"/>
      <c r="I623" s="1"/>
      <c r="J623" s="58"/>
      <c r="K623" s="74"/>
      <c r="L623" s="2"/>
      <c r="M623" s="24"/>
    </row>
    <row r="624" spans="1:13" x14ac:dyDescent="0.25">
      <c r="A624" s="1"/>
      <c r="B624" s="1"/>
      <c r="C624" s="58"/>
      <c r="D624" s="74"/>
      <c r="E624" s="2"/>
      <c r="F624" s="24"/>
      <c r="H624" s="1"/>
      <c r="I624" s="1"/>
      <c r="J624" s="58"/>
      <c r="K624" s="74"/>
      <c r="L624" s="2"/>
      <c r="M624" s="24"/>
    </row>
    <row r="625" spans="1:13" x14ac:dyDescent="0.25">
      <c r="A625" s="76"/>
      <c r="B625" s="76"/>
      <c r="C625" s="77"/>
      <c r="D625" s="78"/>
      <c r="E625" s="26"/>
      <c r="F625" s="28"/>
      <c r="H625" s="76"/>
      <c r="I625" s="76"/>
      <c r="J625" s="77"/>
      <c r="K625" s="78"/>
      <c r="L625" s="26"/>
      <c r="M625" s="28"/>
    </row>
    <row r="628" spans="1:13" x14ac:dyDescent="0.25">
      <c r="A628" s="1"/>
      <c r="B628" s="1"/>
      <c r="C628" s="2"/>
      <c r="D628" s="2"/>
      <c r="E628" s="4"/>
      <c r="F628" s="5"/>
      <c r="H628" s="1"/>
      <c r="I628" s="1"/>
      <c r="J628" s="2"/>
      <c r="K628" s="2"/>
      <c r="L628" s="4"/>
      <c r="M628" s="5"/>
    </row>
    <row r="629" spans="1:13" x14ac:dyDescent="0.25">
      <c r="A629" s="1"/>
      <c r="B629" s="1"/>
      <c r="C629" s="2"/>
      <c r="D629" s="2"/>
      <c r="E629" s="4" t="s">
        <v>0</v>
      </c>
      <c r="F629" s="3"/>
      <c r="H629" s="1"/>
      <c r="I629" s="1"/>
      <c r="J629" s="2"/>
      <c r="K629" s="2"/>
      <c r="L629" s="4" t="s">
        <v>0</v>
      </c>
      <c r="M629" s="3"/>
    </row>
    <row r="630" spans="1:13" x14ac:dyDescent="0.25">
      <c r="A630" s="6" t="s">
        <v>1</v>
      </c>
      <c r="B630" s="6"/>
      <c r="C630" s="2"/>
      <c r="D630" s="2"/>
      <c r="E630" s="2" t="s">
        <v>2</v>
      </c>
      <c r="F630" s="3"/>
      <c r="H630" s="6" t="s">
        <v>1</v>
      </c>
      <c r="I630" s="6"/>
      <c r="J630" s="2"/>
      <c r="K630" s="2"/>
      <c r="L630" s="2" t="s">
        <v>2</v>
      </c>
      <c r="M630" s="3"/>
    </row>
    <row r="631" spans="1:13" x14ac:dyDescent="0.25">
      <c r="A631" s="7" t="s">
        <v>3</v>
      </c>
      <c r="B631" s="7"/>
      <c r="C631" s="2"/>
      <c r="D631" s="2"/>
      <c r="E631" s="2"/>
      <c r="F631" s="3"/>
      <c r="H631" s="7" t="s">
        <v>3</v>
      </c>
      <c r="I631" s="7"/>
      <c r="J631" s="2"/>
      <c r="K631" s="2"/>
      <c r="L631" s="2"/>
      <c r="M631" s="3"/>
    </row>
    <row r="632" spans="1:13" x14ac:dyDescent="0.25">
      <c r="A632" s="8" t="s">
        <v>4</v>
      </c>
      <c r="B632" s="8"/>
      <c r="C632" s="2"/>
      <c r="D632" s="2"/>
      <c r="E632" s="2"/>
      <c r="F632" s="3"/>
      <c r="H632" s="8" t="s">
        <v>4</v>
      </c>
      <c r="I632" s="8"/>
      <c r="J632" s="2"/>
      <c r="K632" s="2"/>
      <c r="L632" s="2"/>
      <c r="M632" s="3"/>
    </row>
    <row r="633" spans="1:13" x14ac:dyDescent="0.25">
      <c r="A633" s="9" t="s">
        <v>1313</v>
      </c>
      <c r="B633" s="287">
        <f>'Etat paie {MOIS} {ANNEE}'!B32</f>
      </c>
      <c r="C633" s="10"/>
      <c r="D633" s="11" t="s">
        <v>6</v>
      </c>
      <c r="E633" s="11"/>
      <c r="F633" s="12" t="s">
        <v>1314</v>
      </c>
      <c r="H633" s="9" t="s">
        <v>1313</v>
      </c>
      <c r="I633" s="287">
        <f>'Etat paie {MOIS} {ANNEE}'!B33</f>
      </c>
      <c r="J633" s="10"/>
      <c r="K633" s="11" t="s">
        <v>6</v>
      </c>
      <c r="L633" s="11"/>
      <c r="M633" s="12" t="s">
        <v>1314</v>
      </c>
    </row>
    <row r="634" spans="1:13" x14ac:dyDescent="0.25">
      <c r="A634" s="13" t="s">
        <v>1315</v>
      </c>
      <c r="B634" s="288">
        <f>'Etat paie {MOIS} {ANNEE}'!A32</f>
      </c>
      <c r="C634" s="2"/>
      <c r="D634" s="14" t="s">
        <v>8</v>
      </c>
      <c r="E634" s="14"/>
      <c r="F634" s="15" t="s">
        <v>1316</v>
      </c>
      <c r="H634" s="13" t="s">
        <v>1315</v>
      </c>
      <c r="I634" s="288">
        <f>'Etat paie {MOIS} {ANNEE}'!A33</f>
      </c>
      <c r="J634" s="2"/>
      <c r="K634" s="14" t="s">
        <v>8</v>
      </c>
      <c r="L634" s="14"/>
      <c r="M634" s="15" t="s">
        <v>1316</v>
      </c>
    </row>
    <row r="635" spans="1:13" x14ac:dyDescent="0.25">
      <c r="A635" s="13" t="s">
        <v>1317</v>
      </c>
      <c r="B635" s="288">
        <f>'Etat paie {MOIS} {ANNEE}'!AL32</f>
      </c>
      <c r="C635" s="16">
        <f>'Etat paie {MOIS} {ANNEE}'!AM32</f>
      </c>
      <c r="D635" s="14" t="s">
        <v>10</v>
      </c>
      <c r="E635" s="14"/>
      <c r="F635" s="15" t="s">
        <v>1318</v>
      </c>
      <c r="H635" s="13" t="s">
        <v>1317</v>
      </c>
      <c r="I635" s="288">
        <f>'Etat paie {MOIS} {ANNEE}'!AL33</f>
      </c>
      <c r="J635" s="16">
        <f>'Etat paie {MOIS} {ANNEE}'!AM33</f>
      </c>
      <c r="K635" s="14" t="s">
        <v>10</v>
      </c>
      <c r="L635" s="14"/>
      <c r="M635" s="15" t="s">
        <v>1318</v>
      </c>
    </row>
    <row r="636" spans="1:13" x14ac:dyDescent="0.25">
      <c r="A636" s="13" t="s">
        <v>1319</v>
      </c>
      <c r="B636" s="288" t="s">
        <v>1320</v>
      </c>
      <c r="C636" s="17"/>
      <c r="D636" s="18" t="s">
        <v>12</v>
      </c>
      <c r="E636" s="19"/>
      <c r="F636" s="20" t="s">
        <v>1321</v>
      </c>
      <c r="H636" s="13" t="s">
        <v>1319</v>
      </c>
      <c r="I636" s="288" t="s">
        <v>1320</v>
      </c>
      <c r="J636" s="17"/>
      <c r="K636" s="18" t="s">
        <v>12</v>
      </c>
      <c r="L636" s="19"/>
      <c r="M636" s="20" t="s">
        <v>1321</v>
      </c>
    </row>
    <row r="637" spans="1:13" x14ac:dyDescent="0.25">
      <c r="A637" s="22" t="s">
        <v>1322</v>
      </c>
      <c r="B637" s="289">
        <f>'Etat paie {MOIS} {ANNEE}'!AP32</f>
      </c>
      <c r="C637" s="2"/>
      <c r="D637" s="23" t="s">
        <v>14</v>
      </c>
      <c r="E637" s="14"/>
      <c r="F637" s="20" t="s">
        <v>1323</v>
      </c>
      <c r="H637" s="22" t="s">
        <v>1322</v>
      </c>
      <c r="I637" s="289">
        <f>'Etat paie {MOIS} {ANNEE}'!AP33</f>
      </c>
      <c r="J637" s="2"/>
      <c r="K637" s="23" t="s">
        <v>14</v>
      </c>
      <c r="L637" s="14"/>
      <c r="M637" s="20" t="s">
        <v>1323</v>
      </c>
    </row>
    <row r="638" spans="1:13" x14ac:dyDescent="0.25">
      <c r="A638" s="13" t="s">
        <v>1324</v>
      </c>
      <c r="B638" s="288">
        <f>'Etat paie {MOIS} {ANNEE}'!AR32</f>
      </c>
      <c r="C638" s="2"/>
      <c r="D638" s="14"/>
      <c r="E638" s="14"/>
      <c r="F638" s="20"/>
      <c r="H638" s="13" t="s">
        <v>1324</v>
      </c>
      <c r="I638" s="288">
        <f>'Etat paie {MOIS} {ANNEE}'!AR33</f>
      </c>
      <c r="J638" s="2"/>
      <c r="K638" s="14"/>
      <c r="L638" s="14"/>
      <c r="M638" s="20"/>
    </row>
    <row r="639" spans="1:13" x14ac:dyDescent="0.25">
      <c r="A639" s="13" t="s">
        <v>1325</v>
      </c>
      <c r="B639" s="288">
        <f>'Etat paie {MOIS} {ANNEE}'!AO32</f>
      </c>
      <c r="C639" s="2"/>
      <c r="D639" s="14"/>
      <c r="E639" s="14"/>
      <c r="F639" s="24"/>
      <c r="H639" s="13" t="s">
        <v>1325</v>
      </c>
      <c r="I639" s="288">
        <f>'Etat paie {MOIS} {ANNEE}'!AO33</f>
      </c>
      <c r="J639" s="2"/>
      <c r="K639" s="14"/>
      <c r="L639" s="14"/>
      <c r="M639" s="24"/>
    </row>
    <row r="640" spans="1:13" x14ac:dyDescent="0.25">
      <c r="A640" s="13" t="s">
        <v>1326</v>
      </c>
      <c r="B640" s="288">
        <f>'Etat paie {MOIS} {ANNEE}'!AQ32</f>
      </c>
      <c r="C640" s="2"/>
      <c r="D640" s="14" t="s">
        <v>18</v>
      </c>
      <c r="E640" s="14"/>
      <c r="F640" s="24" t="s">
        <v>1327</v>
      </c>
      <c r="H640" s="13" t="s">
        <v>1326</v>
      </c>
      <c r="I640" s="288">
        <f>'Etat paie {MOIS} {ANNEE}'!AQ33</f>
      </c>
      <c r="J640" s="2"/>
      <c r="K640" s="14" t="s">
        <v>18</v>
      </c>
      <c r="L640" s="14"/>
      <c r="M640" s="24" t="s">
        <v>1327</v>
      </c>
    </row>
    <row r="641" spans="1:13" x14ac:dyDescent="0.25">
      <c r="A641" s="25" t="s">
        <v>1328</v>
      </c>
      <c r="B641" s="290" t="s">
        <v>1329</v>
      </c>
      <c r="C641" s="26"/>
      <c r="D641" s="27" t="s">
        <v>20</v>
      </c>
      <c r="E641" s="27"/>
      <c r="F641" s="28" t="s">
        <v>1330</v>
      </c>
      <c r="H641" s="25" t="s">
        <v>1328</v>
      </c>
      <c r="I641" s="290" t="s">
        <v>1329</v>
      </c>
      <c r="J641" s="26"/>
      <c r="K641" s="27" t="s">
        <v>20</v>
      </c>
      <c r="L641" s="27"/>
      <c r="M641" s="28" t="s">
        <v>1330</v>
      </c>
    </row>
    <row r="642" spans="1:13" x14ac:dyDescent="0.25">
      <c r="A642" s="1"/>
      <c r="B642" s="1"/>
      <c r="C642" s="2"/>
      <c r="D642" s="2"/>
      <c r="E642" s="2"/>
      <c r="F642" s="3"/>
      <c r="H642" s="1"/>
      <c r="I642" s="1"/>
      <c r="J642" s="2"/>
      <c r="K642" s="2"/>
      <c r="L642" s="2"/>
      <c r="M642" s="3"/>
    </row>
    <row r="643" spans="1:13" x14ac:dyDescent="0.25">
      <c r="A643" s="291" t="s">
        <v>22</v>
      </c>
      <c r="B643" s="291"/>
      <c r="C643" s="30" t="s">
        <v>23</v>
      </c>
      <c r="D643" s="30" t="s">
        <v>24</v>
      </c>
      <c r="E643" s="31" t="s">
        <v>25</v>
      </c>
      <c r="F643" s="32" t="s">
        <v>26</v>
      </c>
      <c r="H643" s="291" t="s">
        <v>22</v>
      </c>
      <c r="I643" s="291"/>
      <c r="J643" s="30" t="s">
        <v>23</v>
      </c>
      <c r="K643" s="30" t="s">
        <v>24</v>
      </c>
      <c r="L643" s="31" t="s">
        <v>25</v>
      </c>
      <c r="M643" s="32" t="s">
        <v>26</v>
      </c>
    </row>
    <row r="644" spans="1:13" x14ac:dyDescent="0.25">
      <c r="A644" s="34" t="s">
        <v>27</v>
      </c>
      <c r="B644" s="34"/>
      <c r="C644" s="35"/>
      <c r="D644" s="36">
        <f>'Etat paie OCTOBRE 2024'!E16</f>
        <v>142259.193446028</v>
      </c>
      <c r="E644" s="37"/>
      <c r="F644" s="24"/>
      <c r="H644" s="34" t="s">
        <v>27</v>
      </c>
      <c r="I644" s="34"/>
      <c r="J644" s="35"/>
      <c r="K644" s="36">
        <f>'Etat paie OCTOBRE 2024'!E16</f>
        <v>142259.193446028</v>
      </c>
      <c r="L644" s="37"/>
      <c r="M644" s="24"/>
    </row>
    <row r="645" spans="1:13" x14ac:dyDescent="0.25">
      <c r="A645" s="39" t="s">
        <v>28</v>
      </c>
      <c r="B645" s="39"/>
      <c r="C645" s="40"/>
      <c r="D645" s="41"/>
      <c r="E645" s="42"/>
      <c r="F645" s="24"/>
      <c r="H645" s="39" t="s">
        <v>28</v>
      </c>
      <c r="I645" s="39"/>
      <c r="J645" s="40"/>
      <c r="K645" s="41"/>
      <c r="L645" s="42"/>
      <c r="M645" s="24"/>
    </row>
    <row r="646" spans="1:13" x14ac:dyDescent="0.25">
      <c r="A646" s="44" t="s">
        <v>29</v>
      </c>
      <c r="B646" s="44"/>
      <c r="C646" s="42"/>
      <c r="D646" s="41">
        <f>'Etat paie OCTOBRE 2024'!I16</f>
      </c>
      <c r="E646" s="42"/>
      <c r="F646" s="24"/>
      <c r="H646" s="44" t="s">
        <v>29</v>
      </c>
      <c r="I646" s="44"/>
      <c r="J646" s="42"/>
      <c r="K646" s="41">
        <f>'Etat paie OCTOBRE 2024'!I16</f>
      </c>
      <c r="L646" s="42"/>
      <c r="M646" s="24"/>
    </row>
    <row r="647" spans="1:13" x14ac:dyDescent="0.25">
      <c r="A647" s="44" t="s">
        <v>30</v>
      </c>
      <c r="B647" s="44"/>
      <c r="C647" s="42"/>
      <c r="D647" s="41">
        <f>'Etat paie OCTOBRE 2024'!J16</f>
      </c>
      <c r="E647" s="42"/>
      <c r="F647" s="24"/>
      <c r="H647" s="44" t="s">
        <v>30</v>
      </c>
      <c r="I647" s="44"/>
      <c r="J647" s="42"/>
      <c r="K647" s="41">
        <f>'Etat paie OCTOBRE 2024'!J16</f>
      </c>
      <c r="L647" s="42"/>
      <c r="M647" s="24"/>
    </row>
    <row r="648" spans="1:13" x14ac:dyDescent="0.25">
      <c r="A648" s="44" t="s">
        <v>31</v>
      </c>
      <c r="B648" s="44"/>
      <c r="C648" s="42"/>
      <c r="D648" s="41">
        <f>'Etat paie OCTOBRE 2024'!H16</f>
      </c>
      <c r="E648" s="42"/>
      <c r="F648" s="24"/>
      <c r="H648" s="44" t="s">
        <v>31</v>
      </c>
      <c r="I648" s="44"/>
      <c r="J648" s="42"/>
      <c r="K648" s="41">
        <f>'Etat paie OCTOBRE 2024'!H16</f>
      </c>
      <c r="L648" s="42"/>
      <c r="M648" s="24"/>
    </row>
    <row r="649" spans="1:13" x14ac:dyDescent="0.25">
      <c r="A649" s="46" t="s">
        <v>32</v>
      </c>
      <c r="B649" s="46"/>
      <c r="C649" s="42"/>
      <c r="D649" s="41"/>
      <c r="E649" s="42"/>
      <c r="F649" s="24"/>
      <c r="H649" s="46" t="s">
        <v>32</v>
      </c>
      <c r="I649" s="46"/>
      <c r="J649" s="42"/>
      <c r="K649" s="41"/>
      <c r="L649" s="42"/>
      <c r="M649" s="24"/>
    </row>
    <row r="650" spans="1:13" x14ac:dyDescent="0.25">
      <c r="A650" s="44" t="s">
        <v>33</v>
      </c>
      <c r="B650" s="44"/>
      <c r="C650" s="42">
        <v>12</v>
      </c>
      <c r="D650" s="41">
        <f>'Etat paie OCTOBRE 2024'!K16</f>
        <v>28800</v>
      </c>
      <c r="E650" s="42"/>
      <c r="F650" s="24"/>
      <c r="H650" s="44" t="s">
        <v>33</v>
      </c>
      <c r="I650" s="44"/>
      <c r="J650" s="42">
        <v>12</v>
      </c>
      <c r="K650" s="41">
        <f>'Etat paie OCTOBRE 2024'!K16</f>
        <v>28800</v>
      </c>
      <c r="L650" s="42"/>
      <c r="M650" s="24"/>
    </row>
    <row r="651" spans="1:13" x14ac:dyDescent="0.25">
      <c r="A651" s="44" t="s">
        <v>34</v>
      </c>
      <c r="B651" s="44"/>
      <c r="C651" s="42"/>
      <c r="D651" s="41">
        <f>'Etat paie OCTOBRE 2024'!L16</f>
        <v>42000</v>
      </c>
      <c r="E651" s="42"/>
      <c r="F651" s="24"/>
      <c r="H651" s="44" t="s">
        <v>34</v>
      </c>
      <c r="I651" s="44"/>
      <c r="J651" s="42"/>
      <c r="K651" s="41">
        <f>'Etat paie OCTOBRE 2024'!L16</f>
        <v>42000</v>
      </c>
      <c r="L651" s="42"/>
      <c r="M651" s="24"/>
    </row>
    <row r="652" spans="1:13" x14ac:dyDescent="0.25">
      <c r="A652" s="39" t="s">
        <v>35</v>
      </c>
      <c r="B652" s="39"/>
      <c r="C652" s="42"/>
      <c r="D652" s="41"/>
      <c r="E652" s="42"/>
      <c r="F652" s="24"/>
      <c r="H652" s="39" t="s">
        <v>35</v>
      </c>
      <c r="I652" s="39"/>
      <c r="J652" s="42"/>
      <c r="K652" s="41"/>
      <c r="L652" s="42"/>
      <c r="M652" s="24"/>
    </row>
    <row r="653" spans="1:13" x14ac:dyDescent="0.25">
      <c r="A653" s="44" t="s">
        <v>36</v>
      </c>
      <c r="B653" s="44"/>
      <c r="C653" s="42"/>
      <c r="D653" s="48">
        <f>'Etat paie OCTOBRE 2024'!R16</f>
      </c>
      <c r="E653" s="42"/>
      <c r="F653" s="24"/>
      <c r="H653" s="44" t="s">
        <v>36</v>
      </c>
      <c r="I653" s="44"/>
      <c r="J653" s="42"/>
      <c r="K653" s="48">
        <f>'Etat paie OCTOBRE 2024'!R16</f>
      </c>
      <c r="L653" s="42"/>
      <c r="M653" s="24"/>
    </row>
    <row r="654" spans="1:13" x14ac:dyDescent="0.25">
      <c r="A654" s="44" t="s">
        <v>37</v>
      </c>
      <c r="B654" s="44"/>
      <c r="C654" s="42"/>
      <c r="D654" s="41">
        <f>'Etat paie OCTOBRE 2024'!F16</f>
      </c>
      <c r="E654" s="42"/>
      <c r="F654" s="24"/>
      <c r="H654" s="44" t="s">
        <v>37</v>
      </c>
      <c r="I654" s="44"/>
      <c r="J654" s="42"/>
      <c r="K654" s="41">
        <f>'Etat paie OCTOBRE 2024'!F16</f>
      </c>
      <c r="L654" s="42"/>
      <c r="M654" s="24"/>
    </row>
    <row r="655" spans="1:13" x14ac:dyDescent="0.25">
      <c r="A655" s="292" t="s">
        <v>38</v>
      </c>
      <c r="B655" s="292"/>
      <c r="C655" s="42"/>
      <c r="D655" s="41">
        <f>'Etat paie OCTOBRE 2024'!G16</f>
      </c>
      <c r="E655" s="42"/>
      <c r="F655" s="24"/>
      <c r="H655" s="292" t="s">
        <v>38</v>
      </c>
      <c r="I655" s="292"/>
      <c r="J655" s="42"/>
      <c r="K655" s="41">
        <f>'Etat paie OCTOBRE 2024'!G16</f>
      </c>
      <c r="L655" s="42"/>
      <c r="M655" s="24"/>
    </row>
    <row r="656" spans="1:13" x14ac:dyDescent="0.25">
      <c r="A656" s="44" t="s">
        <v>1331</v>
      </c>
      <c r="B656" s="44"/>
      <c r="C656" s="42"/>
      <c r="D656" s="41">
        <f>'Etat paie OCTOBRE 2024'!O16</f>
      </c>
      <c r="E656" s="42"/>
      <c r="F656" s="24"/>
      <c r="H656" s="44" t="s">
        <v>1331</v>
      </c>
      <c r="I656" s="44"/>
      <c r="J656" s="42"/>
      <c r="K656" s="41">
        <f>'Etat paie OCTOBRE 2024'!O16</f>
      </c>
      <c r="L656" s="42"/>
      <c r="M656" s="24"/>
    </row>
    <row r="657" spans="1:13" x14ac:dyDescent="0.25">
      <c r="A657" s="44" t="s">
        <v>1332</v>
      </c>
      <c r="B657" s="44"/>
      <c r="C657" s="42"/>
      <c r="D657" s="41">
        <f>'Etat paie OCTOBRE 2024'!P16</f>
        <v>20000</v>
      </c>
      <c r="E657" s="42"/>
      <c r="F657" s="24"/>
      <c r="H657" s="44" t="s">
        <v>1332</v>
      </c>
      <c r="I657" s="44"/>
      <c r="J657" s="42"/>
      <c r="K657" s="41">
        <f>'Etat paie OCTOBRE 2024'!P16</f>
        <v>20000</v>
      </c>
      <c r="L657" s="42"/>
      <c r="M657" s="24"/>
    </row>
    <row r="658" spans="1:13" x14ac:dyDescent="0.25">
      <c r="A658" s="44" t="s">
        <v>1333</v>
      </c>
      <c r="B658" s="44"/>
      <c r="C658" s="42"/>
      <c r="D658" s="41">
        <f>'Etat paie OCTOBRE 2024'!Q16</f>
        <v>50000</v>
      </c>
      <c r="E658" s="42"/>
      <c r="F658" s="24" t="s">
        <v>43</v>
      </c>
      <c r="H658" s="44" t="s">
        <v>1333</v>
      </c>
      <c r="I658" s="44"/>
      <c r="J658" s="42"/>
      <c r="K658" s="41">
        <f>'Etat paie OCTOBRE 2024'!Q16</f>
        <v>50000</v>
      </c>
      <c r="L658" s="42"/>
      <c r="M658" s="24" t="s">
        <v>43</v>
      </c>
    </row>
    <row r="659" spans="1:13" x14ac:dyDescent="0.25">
      <c r="A659" s="39" t="s">
        <v>44</v>
      </c>
      <c r="B659" s="39"/>
      <c r="C659" s="42"/>
      <c r="D659" s="41">
        <f>'Etat paie OCTOBRE 2024'!N16</f>
        <v>195251.321196466</v>
      </c>
      <c r="E659" s="42"/>
      <c r="F659" s="24" t="s">
        <v>45</v>
      </c>
      <c r="H659" s="39" t="s">
        <v>44</v>
      </c>
      <c r="I659" s="39"/>
      <c r="J659" s="42"/>
      <c r="K659" s="41">
        <f>'Etat paie OCTOBRE 2024'!N16</f>
        <v>195251.321196466</v>
      </c>
      <c r="L659" s="42"/>
      <c r="M659" s="24" t="s">
        <v>45</v>
      </c>
    </row>
    <row r="660" spans="1:13" x14ac:dyDescent="0.25">
      <c r="A660" s="39" t="s">
        <v>46</v>
      </c>
      <c r="B660" s="39"/>
      <c r="C660" s="42"/>
      <c r="D660" s="41">
        <f>'Etat paie OCTOBRE 2024'!M16</f>
      </c>
      <c r="E660" s="42"/>
      <c r="F660" s="24"/>
      <c r="H660" s="39" t="s">
        <v>46</v>
      </c>
      <c r="I660" s="39"/>
      <c r="J660" s="42"/>
      <c r="K660" s="41">
        <f>'Etat paie OCTOBRE 2024'!M16</f>
      </c>
      <c r="L660" s="42"/>
      <c r="M660" s="24"/>
    </row>
    <row r="661" spans="1:13" x14ac:dyDescent="0.25">
      <c r="A661" s="46" t="s">
        <v>47</v>
      </c>
      <c r="B661" s="46"/>
      <c r="C661" s="42"/>
      <c r="D661" s="41"/>
      <c r="E661" s="41">
        <f>'Etat paie OCTOBRE 2024'!U16</f>
        <v>4783.10514642494</v>
      </c>
      <c r="F661" s="24"/>
      <c r="H661" s="46" t="s">
        <v>47</v>
      </c>
      <c r="I661" s="46"/>
      <c r="J661" s="42"/>
      <c r="K661" s="41"/>
      <c r="L661" s="41">
        <f>'Etat paie OCTOBRE 2024'!U16</f>
        <v>4783.10514642494</v>
      </c>
      <c r="M661" s="24"/>
    </row>
    <row r="662" spans="1:13" x14ac:dyDescent="0.25">
      <c r="A662" s="46" t="s">
        <v>48</v>
      </c>
      <c r="B662" s="46"/>
      <c r="C662" s="42"/>
      <c r="D662" s="41"/>
      <c r="E662" s="41">
        <f>'Etat paie OCTOBRE 2024'!V16</f>
        <v>4783.10514642494</v>
      </c>
      <c r="F662" s="24"/>
      <c r="H662" s="46" t="s">
        <v>48</v>
      </c>
      <c r="I662" s="46"/>
      <c r="J662" s="42"/>
      <c r="K662" s="41"/>
      <c r="L662" s="41">
        <f>'Etat paie OCTOBRE 2024'!V16</f>
        <v>4783.10514642494</v>
      </c>
      <c r="M662" s="24"/>
    </row>
    <row r="663" spans="1:13" x14ac:dyDescent="0.25">
      <c r="A663" s="46" t="s">
        <v>49</v>
      </c>
      <c r="B663" s="46"/>
      <c r="C663" s="41">
        <f>+D43-E34-E35</f>
        <v>468744.304349644</v>
      </c>
      <c r="D663" s="41"/>
      <c r="E663" s="42"/>
      <c r="F663" s="24"/>
      <c r="H663" s="46" t="s">
        <v>49</v>
      </c>
      <c r="I663" s="46"/>
      <c r="J663" s="41">
        <f>+D43-E34-E35</f>
        <v>468744.304349644</v>
      </c>
      <c r="K663" s="41"/>
      <c r="L663" s="42"/>
      <c r="M663" s="24"/>
    </row>
    <row r="664" spans="1:13" x14ac:dyDescent="0.25">
      <c r="A664" s="46" t="s">
        <v>50</v>
      </c>
      <c r="B664" s="46"/>
      <c r="C664" s="41">
        <f>D38+E39</f>
        <v>9374.43043496436</v>
      </c>
      <c r="D664" s="41"/>
      <c r="E664" s="42"/>
      <c r="F664" s="24"/>
      <c r="H664" s="46" t="s">
        <v>50</v>
      </c>
      <c r="I664" s="46"/>
      <c r="J664" s="41">
        <f>D38+E39</f>
        <v>9374.43043496436</v>
      </c>
      <c r="K664" s="41"/>
      <c r="L664" s="42"/>
      <c r="M664" s="24"/>
    </row>
    <row r="665" spans="1:13" x14ac:dyDescent="0.25">
      <c r="A665" s="46" t="s">
        <v>51</v>
      </c>
      <c r="B665" s="46"/>
      <c r="C665" s="41">
        <v>2</v>
      </c>
      <c r="D665" s="41">
        <f>'Etat paie OCTOBRE 2024'!X16</f>
        <v>4000</v>
      </c>
      <c r="E665" s="42"/>
      <c r="F665" s="24"/>
      <c r="H665" s="46" t="s">
        <v>51</v>
      </c>
      <c r="I665" s="46"/>
      <c r="J665" s="41">
        <v>2</v>
      </c>
      <c r="K665" s="41">
        <f>'Etat paie OCTOBRE 2024'!X16</f>
        <v>4000</v>
      </c>
      <c r="L665" s="42"/>
      <c r="M665" s="24"/>
    </row>
    <row r="666" spans="1:13" x14ac:dyDescent="0.25">
      <c r="A666" s="46" t="s">
        <v>52</v>
      </c>
      <c r="B666" s="46"/>
      <c r="C666" s="42"/>
      <c r="D666" s="41"/>
      <c r="E666" s="41">
        <f>'Etat paie OCTOBRE 2024'!Z16</f>
        <v>5374.43043496436</v>
      </c>
      <c r="F666" s="24"/>
      <c r="H666" s="46" t="s">
        <v>52</v>
      </c>
      <c r="I666" s="46"/>
      <c r="J666" s="42"/>
      <c r="K666" s="41"/>
      <c r="L666" s="41">
        <f>'Etat paie OCTOBRE 2024'!Z16</f>
        <v>5374.43043496436</v>
      </c>
      <c r="M666" s="24"/>
    </row>
    <row r="667" spans="1:13" x14ac:dyDescent="0.25">
      <c r="A667" s="46" t="s">
        <v>53</v>
      </c>
      <c r="B667" s="46"/>
      <c r="C667" s="42"/>
      <c r="D667" s="41"/>
      <c r="E667" s="41">
        <f>'Etat paie OCTOBRE 2024'!Y16</f>
        <v>100000</v>
      </c>
      <c r="F667" s="24"/>
      <c r="H667" s="46" t="s">
        <v>53</v>
      </c>
      <c r="I667" s="46"/>
      <c r="J667" s="42"/>
      <c r="K667" s="41"/>
      <c r="L667" s="41">
        <f>'Etat paie OCTOBRE 2024'!Y16</f>
        <v>100000</v>
      </c>
      <c r="M667" s="24"/>
    </row>
    <row r="668" spans="1:13" x14ac:dyDescent="0.25">
      <c r="A668" s="46" t="s">
        <v>54</v>
      </c>
      <c r="B668" s="46"/>
      <c r="C668" s="42"/>
      <c r="D668" s="41"/>
      <c r="E668" s="41">
        <f>'Etat paie OCTOBRE 2024'!AA16</f>
      </c>
      <c r="F668" s="24"/>
      <c r="H668" s="46" t="s">
        <v>54</v>
      </c>
      <c r="I668" s="46"/>
      <c r="J668" s="42"/>
      <c r="K668" s="41"/>
      <c r="L668" s="41">
        <f>'Etat paie OCTOBRE 2024'!AA16</f>
      </c>
      <c r="M668" s="24"/>
    </row>
    <row r="669" spans="1:13" x14ac:dyDescent="0.25">
      <c r="A669" s="49" t="s">
        <v>55</v>
      </c>
      <c r="B669" s="49"/>
      <c r="C669" s="50"/>
      <c r="D669" s="51"/>
      <c r="E669" s="51">
        <f>'Etat paie OCTOBRE 2024'!AB16</f>
        <v>100000</v>
      </c>
      <c r="F669" s="24"/>
      <c r="H669" s="49" t="s">
        <v>55</v>
      </c>
      <c r="I669" s="49"/>
      <c r="J669" s="50"/>
      <c r="K669" s="51"/>
      <c r="L669" s="51">
        <f>'Etat paie OCTOBRE 2024'!AB16</f>
        <v>100000</v>
      </c>
      <c r="M669" s="24"/>
    </row>
    <row r="670" spans="1:13" x14ac:dyDescent="0.25">
      <c r="A670" s="53" t="s">
        <v>56</v>
      </c>
      <c r="B670" s="53"/>
      <c r="C670" s="54" t="s">
        <v>57</v>
      </c>
      <c r="D670" s="36">
        <f>SUM(D17:D37)</f>
        <v>478310.514642494</v>
      </c>
      <c r="E670" s="55">
        <f>SUM(E34:E42)</f>
        <v>214940.640727814</v>
      </c>
      <c r="F670" s="24"/>
      <c r="H670" s="53" t="s">
        <v>56</v>
      </c>
      <c r="I670" s="53"/>
      <c r="J670" s="54" t="s">
        <v>57</v>
      </c>
      <c r="K670" s="36">
        <f>SUM(D17:D37)</f>
        <v>478310.514642494</v>
      </c>
      <c r="L670" s="55">
        <f>SUM(E34:E42)</f>
        <v>214940.640727814</v>
      </c>
      <c r="M670" s="24"/>
    </row>
    <row r="671" spans="1:13" x14ac:dyDescent="0.25">
      <c r="A671" s="57" t="s">
        <v>58</v>
      </c>
      <c r="B671" s="57"/>
      <c r="C671" s="14"/>
      <c r="D671" s="42"/>
      <c r="E671" s="58"/>
      <c r="F671" s="24"/>
      <c r="H671" s="57" t="s">
        <v>58</v>
      </c>
      <c r="I671" s="57"/>
      <c r="J671" s="14"/>
      <c r="K671" s="42"/>
      <c r="L671" s="58"/>
      <c r="M671" s="24"/>
    </row>
    <row r="672" spans="1:13" x14ac:dyDescent="0.25">
      <c r="A672" s="44" t="s">
        <v>59</v>
      </c>
      <c r="B672" s="44"/>
      <c r="C672" s="14"/>
      <c r="D672" s="42"/>
      <c r="E672" s="58"/>
      <c r="F672" s="24"/>
      <c r="H672" s="44" t="s">
        <v>59</v>
      </c>
      <c r="I672" s="44"/>
      <c r="J672" s="14"/>
      <c r="K672" s="42"/>
      <c r="L672" s="58"/>
      <c r="M672" s="24"/>
    </row>
    <row r="673" spans="1:13" x14ac:dyDescent="0.25">
      <c r="A673" s="57" t="s">
        <v>60</v>
      </c>
      <c r="B673" s="57"/>
      <c r="C673" s="14"/>
      <c r="D673" s="42"/>
      <c r="E673" s="58"/>
      <c r="F673" s="24"/>
      <c r="H673" s="57" t="s">
        <v>60</v>
      </c>
      <c r="I673" s="57"/>
      <c r="J673" s="14"/>
      <c r="K673" s="42"/>
      <c r="L673" s="58"/>
      <c r="M673" s="24"/>
    </row>
    <row r="674" spans="1:13" x14ac:dyDescent="0.25">
      <c r="A674" s="57"/>
      <c r="B674" s="57"/>
      <c r="C674" s="60" t="s">
        <v>61</v>
      </c>
      <c r="D674" s="61">
        <f>IF((D43-E43)&gt;=0,ROUND(FLOOR((D43-E43),0.01),-2),ROUND(FLOOR((D43-E43),-0.01),-2))</f>
        <v>263400</v>
      </c>
      <c r="E674" s="58"/>
      <c r="F674" s="24"/>
      <c r="H674" s="57"/>
      <c r="I674" s="57"/>
      <c r="J674" s="60" t="s">
        <v>61</v>
      </c>
      <c r="K674" s="61">
        <f>IF((D43-E43)&gt;=0,ROUND(FLOOR((D43-E43),0.01),-2),ROUND(FLOOR((D43-E43),-0.01),-2))</f>
        <v>263400</v>
      </c>
      <c r="L674" s="58"/>
      <c r="M674" s="24"/>
    </row>
    <row r="675" spans="1:13" x14ac:dyDescent="0.25">
      <c r="A675" s="62" t="s">
        <v>62</v>
      </c>
      <c r="B675" s="62"/>
      <c r="C675" s="63">
        <v>22</v>
      </c>
      <c r="D675" s="61"/>
      <c r="E675" s="58"/>
      <c r="F675" s="24"/>
      <c r="H675" s="62" t="s">
        <v>62</v>
      </c>
      <c r="I675" s="62"/>
      <c r="J675" s="63">
        <v>22</v>
      </c>
      <c r="K675" s="61"/>
      <c r="L675" s="58"/>
      <c r="M675" s="24"/>
    </row>
    <row r="676" spans="1:13" x14ac:dyDescent="0.25">
      <c r="A676" s="64" t="s">
        <v>63</v>
      </c>
      <c r="B676" s="64"/>
      <c r="C676" s="65">
        <v>-0.5</v>
      </c>
      <c r="D676" s="66"/>
      <c r="E676" s="58"/>
      <c r="F676" s="67"/>
      <c r="H676" s="64" t="s">
        <v>63</v>
      </c>
      <c r="I676" s="64"/>
      <c r="J676" s="65">
        <v>-0.5</v>
      </c>
      <c r="K676" s="66"/>
      <c r="L676" s="58"/>
      <c r="M676" s="67"/>
    </row>
    <row r="677" spans="1:13" x14ac:dyDescent="0.25">
      <c r="A677" s="69"/>
      <c r="B677" s="69"/>
      <c r="C677" s="70"/>
      <c r="D677" s="71"/>
      <c r="E677" s="72"/>
      <c r="F677" s="24"/>
      <c r="H677" s="69"/>
      <c r="I677" s="69"/>
      <c r="J677" s="70"/>
      <c r="K677" s="71"/>
      <c r="L677" s="72"/>
      <c r="M677" s="24"/>
    </row>
    <row r="678" spans="1:13" x14ac:dyDescent="0.25">
      <c r="A678" s="1" t="s">
        <v>64</v>
      </c>
      <c r="B678" s="1"/>
      <c r="C678" s="58"/>
      <c r="D678" s="74" t="s">
        <v>65</v>
      </c>
      <c r="E678" s="2"/>
      <c r="F678" s="24"/>
      <c r="H678" s="1" t="s">
        <v>64</v>
      </c>
      <c r="I678" s="1"/>
      <c r="J678" s="58"/>
      <c r="K678" s="74" t="s">
        <v>65</v>
      </c>
      <c r="L678" s="2"/>
      <c r="M678" s="24"/>
    </row>
    <row r="679" spans="1:13" x14ac:dyDescent="0.25">
      <c r="A679" s="1"/>
      <c r="B679" s="1"/>
      <c r="C679" s="58"/>
      <c r="D679" s="74"/>
      <c r="E679" s="2"/>
      <c r="F679" s="24"/>
      <c r="H679" s="1"/>
      <c r="I679" s="1"/>
      <c r="J679" s="58"/>
      <c r="K679" s="74"/>
      <c r="L679" s="2"/>
      <c r="M679" s="24"/>
    </row>
    <row r="680" spans="1:13" x14ac:dyDescent="0.25">
      <c r="A680" s="1"/>
      <c r="B680" s="1"/>
      <c r="C680" s="58"/>
      <c r="D680" s="74"/>
      <c r="E680" s="2"/>
      <c r="F680" s="24"/>
      <c r="H680" s="1"/>
      <c r="I680" s="1"/>
      <c r="J680" s="58"/>
      <c r="K680" s="74"/>
      <c r="L680" s="2"/>
      <c r="M680" s="24"/>
    </row>
    <row r="681" spans="1:13" x14ac:dyDescent="0.25">
      <c r="A681" s="1"/>
      <c r="B681" s="1"/>
      <c r="C681" s="58"/>
      <c r="D681" s="74"/>
      <c r="E681" s="2"/>
      <c r="F681" s="24"/>
      <c r="H681" s="1"/>
      <c r="I681" s="1"/>
      <c r="J681" s="58"/>
      <c r="K681" s="74"/>
      <c r="L681" s="2"/>
      <c r="M681" s="24"/>
    </row>
    <row r="682" spans="1:13" x14ac:dyDescent="0.25">
      <c r="A682" s="76"/>
      <c r="B682" s="76"/>
      <c r="C682" s="77"/>
      <c r="D682" s="78"/>
      <c r="E682" s="26"/>
      <c r="F682" s="28"/>
      <c r="H682" s="76"/>
      <c r="I682" s="76"/>
      <c r="J682" s="77"/>
      <c r="K682" s="78"/>
      <c r="L682" s="26"/>
      <c r="M682" s="28"/>
    </row>
    <row r="685" spans="1:13" x14ac:dyDescent="0.25">
      <c r="A685" s="1"/>
      <c r="B685" s="1"/>
      <c r="C685" s="2"/>
      <c r="D685" s="2"/>
      <c r="E685" s="4"/>
      <c r="F685" s="5"/>
      <c r="H685" s="1"/>
      <c r="I685" s="1"/>
      <c r="J685" s="2"/>
      <c r="K685" s="2"/>
      <c r="L685" s="4"/>
      <c r="M685" s="5"/>
    </row>
    <row r="686" spans="1:13" x14ac:dyDescent="0.25">
      <c r="A686" s="1"/>
      <c r="B686" s="1"/>
      <c r="C686" s="2"/>
      <c r="D686" s="2"/>
      <c r="E686" s="4" t="s">
        <v>0</v>
      </c>
      <c r="F686" s="3"/>
      <c r="H686" s="1"/>
      <c r="I686" s="1"/>
      <c r="J686" s="2"/>
      <c r="K686" s="2"/>
      <c r="L686" s="4" t="s">
        <v>0</v>
      </c>
      <c r="M686" s="3"/>
    </row>
    <row r="687" spans="1:13" x14ac:dyDescent="0.25">
      <c r="A687" s="6" t="s">
        <v>1</v>
      </c>
      <c r="B687" s="6"/>
      <c r="C687" s="2"/>
      <c r="D687" s="2"/>
      <c r="E687" s="2" t="s">
        <v>2</v>
      </c>
      <c r="F687" s="3"/>
      <c r="H687" s="6" t="s">
        <v>1</v>
      </c>
      <c r="I687" s="6"/>
      <c r="J687" s="2"/>
      <c r="K687" s="2"/>
      <c r="L687" s="2" t="s">
        <v>2</v>
      </c>
      <c r="M687" s="3"/>
    </row>
    <row r="688" spans="1:13" x14ac:dyDescent="0.25">
      <c r="A688" s="7" t="s">
        <v>3</v>
      </c>
      <c r="B688" s="7"/>
      <c r="C688" s="2"/>
      <c r="D688" s="2"/>
      <c r="E688" s="2"/>
      <c r="F688" s="3"/>
      <c r="H688" s="7" t="s">
        <v>3</v>
      </c>
      <c r="I688" s="7"/>
      <c r="J688" s="2"/>
      <c r="K688" s="2"/>
      <c r="L688" s="2"/>
      <c r="M688" s="3"/>
    </row>
    <row r="689" spans="1:13" x14ac:dyDescent="0.25">
      <c r="A689" s="8" t="s">
        <v>4</v>
      </c>
      <c r="B689" s="8"/>
      <c r="C689" s="2"/>
      <c r="D689" s="2"/>
      <c r="E689" s="2"/>
      <c r="F689" s="3"/>
      <c r="H689" s="8" t="s">
        <v>4</v>
      </c>
      <c r="I689" s="8"/>
      <c r="J689" s="2"/>
      <c r="K689" s="2"/>
      <c r="L689" s="2"/>
      <c r="M689" s="3"/>
    </row>
    <row r="690" spans="1:13" x14ac:dyDescent="0.25">
      <c r="A690" s="9" t="s">
        <v>1313</v>
      </c>
      <c r="B690" s="287">
        <f>'Etat paie {MOIS} {ANNEE}'!B34</f>
      </c>
      <c r="C690" s="10"/>
      <c r="D690" s="11" t="s">
        <v>6</v>
      </c>
      <c r="E690" s="11"/>
      <c r="F690" s="12" t="s">
        <v>1314</v>
      </c>
      <c r="H690" s="9" t="s">
        <v>1313</v>
      </c>
      <c r="I690" s="287">
        <f>'Etat paie {MOIS} {ANNEE}'!B35</f>
      </c>
      <c r="J690" s="10"/>
      <c r="K690" s="11" t="s">
        <v>6</v>
      </c>
      <c r="L690" s="11"/>
      <c r="M690" s="12" t="s">
        <v>1314</v>
      </c>
    </row>
    <row r="691" spans="1:13" x14ac:dyDescent="0.25">
      <c r="A691" s="13" t="s">
        <v>1315</v>
      </c>
      <c r="B691" s="288">
        <f>'Etat paie {MOIS} {ANNEE}'!A34</f>
      </c>
      <c r="C691" s="2"/>
      <c r="D691" s="14" t="s">
        <v>8</v>
      </c>
      <c r="E691" s="14"/>
      <c r="F691" s="15" t="s">
        <v>1316</v>
      </c>
      <c r="H691" s="13" t="s">
        <v>1315</v>
      </c>
      <c r="I691" s="288">
        <f>'Etat paie {MOIS} {ANNEE}'!A35</f>
      </c>
      <c r="J691" s="2"/>
      <c r="K691" s="14" t="s">
        <v>8</v>
      </c>
      <c r="L691" s="14"/>
      <c r="M691" s="15" t="s">
        <v>1316</v>
      </c>
    </row>
    <row r="692" spans="1:13" x14ac:dyDescent="0.25">
      <c r="A692" s="13" t="s">
        <v>1317</v>
      </c>
      <c r="B692" s="288">
        <f>'Etat paie {MOIS} {ANNEE}'!AL34</f>
      </c>
      <c r="C692" s="16">
        <f>'Etat paie {MOIS} {ANNEE}'!AM34</f>
      </c>
      <c r="D692" s="14" t="s">
        <v>10</v>
      </c>
      <c r="E692" s="14"/>
      <c r="F692" s="15" t="s">
        <v>1318</v>
      </c>
      <c r="H692" s="13" t="s">
        <v>1317</v>
      </c>
      <c r="I692" s="288">
        <f>'Etat paie {MOIS} {ANNEE}'!AL35</f>
      </c>
      <c r="J692" s="16">
        <f>'Etat paie {MOIS} {ANNEE}'!AM35</f>
      </c>
      <c r="K692" s="14" t="s">
        <v>10</v>
      </c>
      <c r="L692" s="14"/>
      <c r="M692" s="15" t="s">
        <v>1318</v>
      </c>
    </row>
    <row r="693" spans="1:13" x14ac:dyDescent="0.25">
      <c r="A693" s="13" t="s">
        <v>1319</v>
      </c>
      <c r="B693" s="288" t="s">
        <v>1320</v>
      </c>
      <c r="C693" s="17"/>
      <c r="D693" s="18" t="s">
        <v>12</v>
      </c>
      <c r="E693" s="19"/>
      <c r="F693" s="20" t="s">
        <v>1321</v>
      </c>
      <c r="H693" s="13" t="s">
        <v>1319</v>
      </c>
      <c r="I693" s="288" t="s">
        <v>1320</v>
      </c>
      <c r="J693" s="17"/>
      <c r="K693" s="18" t="s">
        <v>12</v>
      </c>
      <c r="L693" s="19"/>
      <c r="M693" s="20" t="s">
        <v>1321</v>
      </c>
    </row>
    <row r="694" spans="1:13" x14ac:dyDescent="0.25">
      <c r="A694" s="22" t="s">
        <v>1322</v>
      </c>
      <c r="B694" s="289">
        <f>'Etat paie {MOIS} {ANNEE}'!AP34</f>
      </c>
      <c r="C694" s="2"/>
      <c r="D694" s="23" t="s">
        <v>14</v>
      </c>
      <c r="E694" s="14"/>
      <c r="F694" s="20" t="s">
        <v>1323</v>
      </c>
      <c r="H694" s="22" t="s">
        <v>1322</v>
      </c>
      <c r="I694" s="289">
        <f>'Etat paie {MOIS} {ANNEE}'!AP35</f>
      </c>
      <c r="J694" s="2"/>
      <c r="K694" s="23" t="s">
        <v>14</v>
      </c>
      <c r="L694" s="14"/>
      <c r="M694" s="20" t="s">
        <v>1323</v>
      </c>
    </row>
    <row r="695" spans="1:13" x14ac:dyDescent="0.25">
      <c r="A695" s="13" t="s">
        <v>1324</v>
      </c>
      <c r="B695" s="288">
        <f>'Etat paie {MOIS} {ANNEE}'!AR34</f>
      </c>
      <c r="C695" s="2"/>
      <c r="D695" s="14"/>
      <c r="E695" s="14"/>
      <c r="F695" s="20"/>
      <c r="H695" s="13" t="s">
        <v>1324</v>
      </c>
      <c r="I695" s="288">
        <f>'Etat paie {MOIS} {ANNEE}'!AR35</f>
      </c>
      <c r="J695" s="2"/>
      <c r="K695" s="14"/>
      <c r="L695" s="14"/>
      <c r="M695" s="20"/>
    </row>
    <row r="696" spans="1:13" x14ac:dyDescent="0.25">
      <c r="A696" s="13" t="s">
        <v>1325</v>
      </c>
      <c r="B696" s="288">
        <f>'Etat paie {MOIS} {ANNEE}'!AO34</f>
      </c>
      <c r="C696" s="2"/>
      <c r="D696" s="14"/>
      <c r="E696" s="14"/>
      <c r="F696" s="24"/>
      <c r="H696" s="13" t="s">
        <v>1325</v>
      </c>
      <c r="I696" s="288">
        <f>'Etat paie {MOIS} {ANNEE}'!AO35</f>
      </c>
      <c r="J696" s="2"/>
      <c r="K696" s="14"/>
      <c r="L696" s="14"/>
      <c r="M696" s="24"/>
    </row>
    <row r="697" spans="1:13" x14ac:dyDescent="0.25">
      <c r="A697" s="13" t="s">
        <v>1326</v>
      </c>
      <c r="B697" s="288">
        <f>'Etat paie {MOIS} {ANNEE}'!AQ34</f>
      </c>
      <c r="C697" s="2"/>
      <c r="D697" s="14" t="s">
        <v>18</v>
      </c>
      <c r="E697" s="14"/>
      <c r="F697" s="24" t="s">
        <v>1327</v>
      </c>
      <c r="H697" s="13" t="s">
        <v>1326</v>
      </c>
      <c r="I697" s="288">
        <f>'Etat paie {MOIS} {ANNEE}'!AQ35</f>
      </c>
      <c r="J697" s="2"/>
      <c r="K697" s="14" t="s">
        <v>18</v>
      </c>
      <c r="L697" s="14"/>
      <c r="M697" s="24" t="s">
        <v>1327</v>
      </c>
    </row>
    <row r="698" spans="1:13" x14ac:dyDescent="0.25">
      <c r="A698" s="25" t="s">
        <v>1328</v>
      </c>
      <c r="B698" s="290" t="s">
        <v>1329</v>
      </c>
      <c r="C698" s="26"/>
      <c r="D698" s="27" t="s">
        <v>20</v>
      </c>
      <c r="E698" s="27"/>
      <c r="F698" s="28" t="s">
        <v>1330</v>
      </c>
      <c r="H698" s="25" t="s">
        <v>1328</v>
      </c>
      <c r="I698" s="290" t="s">
        <v>1329</v>
      </c>
      <c r="J698" s="26"/>
      <c r="K698" s="27" t="s">
        <v>20</v>
      </c>
      <c r="L698" s="27"/>
      <c r="M698" s="28" t="s">
        <v>1330</v>
      </c>
    </row>
    <row r="699" spans="1:13" x14ac:dyDescent="0.25">
      <c r="A699" s="1"/>
      <c r="B699" s="1"/>
      <c r="C699" s="2"/>
      <c r="D699" s="2"/>
      <c r="E699" s="2"/>
      <c r="F699" s="3"/>
      <c r="H699" s="1"/>
      <c r="I699" s="1"/>
      <c r="J699" s="2"/>
      <c r="K699" s="2"/>
      <c r="L699" s="2"/>
      <c r="M699" s="3"/>
    </row>
    <row r="700" spans="1:13" x14ac:dyDescent="0.25">
      <c r="A700" s="291" t="s">
        <v>22</v>
      </c>
      <c r="B700" s="291"/>
      <c r="C700" s="30" t="s">
        <v>23</v>
      </c>
      <c r="D700" s="30" t="s">
        <v>24</v>
      </c>
      <c r="E700" s="31" t="s">
        <v>25</v>
      </c>
      <c r="F700" s="32" t="s">
        <v>26</v>
      </c>
      <c r="H700" s="291" t="s">
        <v>22</v>
      </c>
      <c r="I700" s="291"/>
      <c r="J700" s="30" t="s">
        <v>23</v>
      </c>
      <c r="K700" s="30" t="s">
        <v>24</v>
      </c>
      <c r="L700" s="31" t="s">
        <v>25</v>
      </c>
      <c r="M700" s="32" t="s">
        <v>26</v>
      </c>
    </row>
    <row r="701" spans="1:13" x14ac:dyDescent="0.25">
      <c r="A701" s="34" t="s">
        <v>27</v>
      </c>
      <c r="B701" s="34"/>
      <c r="C701" s="35"/>
      <c r="D701" s="36">
        <f>'Etat paie OCTOBRE 2024'!E16</f>
        <v>142259.193446028</v>
      </c>
      <c r="E701" s="37"/>
      <c r="F701" s="24"/>
      <c r="H701" s="34" t="s">
        <v>27</v>
      </c>
      <c r="I701" s="34"/>
      <c r="J701" s="35"/>
      <c r="K701" s="36">
        <f>'Etat paie OCTOBRE 2024'!E16</f>
        <v>142259.193446028</v>
      </c>
      <c r="L701" s="37"/>
      <c r="M701" s="24"/>
    </row>
    <row r="702" spans="1:13" x14ac:dyDescent="0.25">
      <c r="A702" s="39" t="s">
        <v>28</v>
      </c>
      <c r="B702" s="39"/>
      <c r="C702" s="40"/>
      <c r="D702" s="41"/>
      <c r="E702" s="42"/>
      <c r="F702" s="24"/>
      <c r="H702" s="39" t="s">
        <v>28</v>
      </c>
      <c r="I702" s="39"/>
      <c r="J702" s="40"/>
      <c r="K702" s="41"/>
      <c r="L702" s="42"/>
      <c r="M702" s="24"/>
    </row>
    <row r="703" spans="1:13" x14ac:dyDescent="0.25">
      <c r="A703" s="44" t="s">
        <v>29</v>
      </c>
      <c r="B703" s="44"/>
      <c r="C703" s="42"/>
      <c r="D703" s="41">
        <f>'Etat paie OCTOBRE 2024'!I16</f>
      </c>
      <c r="E703" s="42"/>
      <c r="F703" s="24"/>
      <c r="H703" s="44" t="s">
        <v>29</v>
      </c>
      <c r="I703" s="44"/>
      <c r="J703" s="42"/>
      <c r="K703" s="41">
        <f>'Etat paie OCTOBRE 2024'!I16</f>
      </c>
      <c r="L703" s="42"/>
      <c r="M703" s="24"/>
    </row>
    <row r="704" spans="1:13" x14ac:dyDescent="0.25">
      <c r="A704" s="44" t="s">
        <v>30</v>
      </c>
      <c r="B704" s="44"/>
      <c r="C704" s="42"/>
      <c r="D704" s="41">
        <f>'Etat paie OCTOBRE 2024'!J16</f>
      </c>
      <c r="E704" s="42"/>
      <c r="F704" s="24"/>
      <c r="H704" s="44" t="s">
        <v>30</v>
      </c>
      <c r="I704" s="44"/>
      <c r="J704" s="42"/>
      <c r="K704" s="41">
        <f>'Etat paie OCTOBRE 2024'!J16</f>
      </c>
      <c r="L704" s="42"/>
      <c r="M704" s="24"/>
    </row>
    <row r="705" spans="1:13" x14ac:dyDescent="0.25">
      <c r="A705" s="44" t="s">
        <v>31</v>
      </c>
      <c r="B705" s="44"/>
      <c r="C705" s="42"/>
      <c r="D705" s="41">
        <f>'Etat paie OCTOBRE 2024'!H16</f>
      </c>
      <c r="E705" s="42"/>
      <c r="F705" s="24"/>
      <c r="H705" s="44" t="s">
        <v>31</v>
      </c>
      <c r="I705" s="44"/>
      <c r="J705" s="42"/>
      <c r="K705" s="41">
        <f>'Etat paie OCTOBRE 2024'!H16</f>
      </c>
      <c r="L705" s="42"/>
      <c r="M705" s="24"/>
    </row>
    <row r="706" spans="1:13" x14ac:dyDescent="0.25">
      <c r="A706" s="46" t="s">
        <v>32</v>
      </c>
      <c r="B706" s="46"/>
      <c r="C706" s="42"/>
      <c r="D706" s="41"/>
      <c r="E706" s="42"/>
      <c r="F706" s="24"/>
      <c r="H706" s="46" t="s">
        <v>32</v>
      </c>
      <c r="I706" s="46"/>
      <c r="J706" s="42"/>
      <c r="K706" s="41"/>
      <c r="L706" s="42"/>
      <c r="M706" s="24"/>
    </row>
    <row r="707" spans="1:13" x14ac:dyDescent="0.25">
      <c r="A707" s="44" t="s">
        <v>33</v>
      </c>
      <c r="B707" s="44"/>
      <c r="C707" s="42">
        <v>12</v>
      </c>
      <c r="D707" s="41">
        <f>'Etat paie OCTOBRE 2024'!K16</f>
        <v>28800</v>
      </c>
      <c r="E707" s="42"/>
      <c r="F707" s="24"/>
      <c r="H707" s="44" t="s">
        <v>33</v>
      </c>
      <c r="I707" s="44"/>
      <c r="J707" s="42">
        <v>12</v>
      </c>
      <c r="K707" s="41">
        <f>'Etat paie OCTOBRE 2024'!K16</f>
        <v>28800</v>
      </c>
      <c r="L707" s="42"/>
      <c r="M707" s="24"/>
    </row>
    <row r="708" spans="1:13" x14ac:dyDescent="0.25">
      <c r="A708" s="44" t="s">
        <v>34</v>
      </c>
      <c r="B708" s="44"/>
      <c r="C708" s="42"/>
      <c r="D708" s="41">
        <f>'Etat paie OCTOBRE 2024'!L16</f>
        <v>42000</v>
      </c>
      <c r="E708" s="42"/>
      <c r="F708" s="24"/>
      <c r="H708" s="44" t="s">
        <v>34</v>
      </c>
      <c r="I708" s="44"/>
      <c r="J708" s="42"/>
      <c r="K708" s="41">
        <f>'Etat paie OCTOBRE 2024'!L16</f>
        <v>42000</v>
      </c>
      <c r="L708" s="42"/>
      <c r="M708" s="24"/>
    </row>
    <row r="709" spans="1:13" x14ac:dyDescent="0.25">
      <c r="A709" s="39" t="s">
        <v>35</v>
      </c>
      <c r="B709" s="39"/>
      <c r="C709" s="42"/>
      <c r="D709" s="41"/>
      <c r="E709" s="42"/>
      <c r="F709" s="24"/>
      <c r="H709" s="39" t="s">
        <v>35</v>
      </c>
      <c r="I709" s="39"/>
      <c r="J709" s="42"/>
      <c r="K709" s="41"/>
      <c r="L709" s="42"/>
      <c r="M709" s="24"/>
    </row>
    <row r="710" spans="1:13" x14ac:dyDescent="0.25">
      <c r="A710" s="44" t="s">
        <v>36</v>
      </c>
      <c r="B710" s="44"/>
      <c r="C710" s="42"/>
      <c r="D710" s="48">
        <f>'Etat paie OCTOBRE 2024'!R16</f>
      </c>
      <c r="E710" s="42"/>
      <c r="F710" s="24"/>
      <c r="H710" s="44" t="s">
        <v>36</v>
      </c>
      <c r="I710" s="44"/>
      <c r="J710" s="42"/>
      <c r="K710" s="48">
        <f>'Etat paie OCTOBRE 2024'!R16</f>
      </c>
      <c r="L710" s="42"/>
      <c r="M710" s="24"/>
    </row>
    <row r="711" spans="1:13" x14ac:dyDescent="0.25">
      <c r="A711" s="44" t="s">
        <v>37</v>
      </c>
      <c r="B711" s="44"/>
      <c r="C711" s="42"/>
      <c r="D711" s="41">
        <f>'Etat paie OCTOBRE 2024'!F16</f>
      </c>
      <c r="E711" s="42"/>
      <c r="F711" s="24"/>
      <c r="H711" s="44" t="s">
        <v>37</v>
      </c>
      <c r="I711" s="44"/>
      <c r="J711" s="42"/>
      <c r="K711" s="41">
        <f>'Etat paie OCTOBRE 2024'!F16</f>
      </c>
      <c r="L711" s="42"/>
      <c r="M711" s="24"/>
    </row>
    <row r="712" spans="1:13" x14ac:dyDescent="0.25">
      <c r="A712" s="292" t="s">
        <v>38</v>
      </c>
      <c r="B712" s="292"/>
      <c r="C712" s="42"/>
      <c r="D712" s="41">
        <f>'Etat paie OCTOBRE 2024'!G16</f>
      </c>
      <c r="E712" s="42"/>
      <c r="F712" s="24"/>
      <c r="H712" s="292" t="s">
        <v>38</v>
      </c>
      <c r="I712" s="292"/>
      <c r="J712" s="42"/>
      <c r="K712" s="41">
        <f>'Etat paie OCTOBRE 2024'!G16</f>
      </c>
      <c r="L712" s="42"/>
      <c r="M712" s="24"/>
    </row>
    <row r="713" spans="1:13" x14ac:dyDescent="0.25">
      <c r="A713" s="44" t="s">
        <v>1331</v>
      </c>
      <c r="B713" s="44"/>
      <c r="C713" s="42"/>
      <c r="D713" s="41">
        <f>'Etat paie OCTOBRE 2024'!O16</f>
      </c>
      <c r="E713" s="42"/>
      <c r="F713" s="24"/>
      <c r="H713" s="44" t="s">
        <v>1331</v>
      </c>
      <c r="I713" s="44"/>
      <c r="J713" s="42"/>
      <c r="K713" s="41">
        <f>'Etat paie OCTOBRE 2024'!O16</f>
      </c>
      <c r="L713" s="42"/>
      <c r="M713" s="24"/>
    </row>
    <row r="714" spans="1:13" x14ac:dyDescent="0.25">
      <c r="A714" s="44" t="s">
        <v>1332</v>
      </c>
      <c r="B714" s="44"/>
      <c r="C714" s="42"/>
      <c r="D714" s="41">
        <f>'Etat paie OCTOBRE 2024'!P16</f>
        <v>20000</v>
      </c>
      <c r="E714" s="42"/>
      <c r="F714" s="24"/>
      <c r="H714" s="44" t="s">
        <v>1332</v>
      </c>
      <c r="I714" s="44"/>
      <c r="J714" s="42"/>
      <c r="K714" s="41">
        <f>'Etat paie OCTOBRE 2024'!P16</f>
        <v>20000</v>
      </c>
      <c r="L714" s="42"/>
      <c r="M714" s="24"/>
    </row>
    <row r="715" spans="1:13" x14ac:dyDescent="0.25">
      <c r="A715" s="44" t="s">
        <v>1333</v>
      </c>
      <c r="B715" s="44"/>
      <c r="C715" s="42"/>
      <c r="D715" s="41">
        <f>'Etat paie OCTOBRE 2024'!Q16</f>
        <v>50000</v>
      </c>
      <c r="E715" s="42"/>
      <c r="F715" s="24" t="s">
        <v>43</v>
      </c>
      <c r="H715" s="44" t="s">
        <v>1333</v>
      </c>
      <c r="I715" s="44"/>
      <c r="J715" s="42"/>
      <c r="K715" s="41">
        <f>'Etat paie OCTOBRE 2024'!Q16</f>
        <v>50000</v>
      </c>
      <c r="L715" s="42"/>
      <c r="M715" s="24" t="s">
        <v>43</v>
      </c>
    </row>
    <row r="716" spans="1:13" x14ac:dyDescent="0.25">
      <c r="A716" s="39" t="s">
        <v>44</v>
      </c>
      <c r="B716" s="39"/>
      <c r="C716" s="42"/>
      <c r="D716" s="41">
        <f>'Etat paie OCTOBRE 2024'!N16</f>
        <v>195251.321196466</v>
      </c>
      <c r="E716" s="42"/>
      <c r="F716" s="24" t="s">
        <v>45</v>
      </c>
      <c r="H716" s="39" t="s">
        <v>44</v>
      </c>
      <c r="I716" s="39"/>
      <c r="J716" s="42"/>
      <c r="K716" s="41">
        <f>'Etat paie OCTOBRE 2024'!N16</f>
        <v>195251.321196466</v>
      </c>
      <c r="L716" s="42"/>
      <c r="M716" s="24" t="s">
        <v>45</v>
      </c>
    </row>
    <row r="717" spans="1:13" x14ac:dyDescent="0.25">
      <c r="A717" s="39" t="s">
        <v>46</v>
      </c>
      <c r="B717" s="39"/>
      <c r="C717" s="42"/>
      <c r="D717" s="41">
        <f>'Etat paie OCTOBRE 2024'!M16</f>
      </c>
      <c r="E717" s="42"/>
      <c r="F717" s="24"/>
      <c r="H717" s="39" t="s">
        <v>46</v>
      </c>
      <c r="I717" s="39"/>
      <c r="J717" s="42"/>
      <c r="K717" s="41">
        <f>'Etat paie OCTOBRE 2024'!M16</f>
      </c>
      <c r="L717" s="42"/>
      <c r="M717" s="24"/>
    </row>
    <row r="718" spans="1:13" x14ac:dyDescent="0.25">
      <c r="A718" s="46" t="s">
        <v>47</v>
      </c>
      <c r="B718" s="46"/>
      <c r="C718" s="42"/>
      <c r="D718" s="41"/>
      <c r="E718" s="41">
        <f>'Etat paie OCTOBRE 2024'!U16</f>
        <v>4783.10514642494</v>
      </c>
      <c r="F718" s="24"/>
      <c r="H718" s="46" t="s">
        <v>47</v>
      </c>
      <c r="I718" s="46"/>
      <c r="J718" s="42"/>
      <c r="K718" s="41"/>
      <c r="L718" s="41">
        <f>'Etat paie OCTOBRE 2024'!U16</f>
        <v>4783.10514642494</v>
      </c>
      <c r="M718" s="24"/>
    </row>
    <row r="719" spans="1:13" x14ac:dyDescent="0.25">
      <c r="A719" s="46" t="s">
        <v>48</v>
      </c>
      <c r="B719" s="46"/>
      <c r="C719" s="42"/>
      <c r="D719" s="41"/>
      <c r="E719" s="41">
        <f>'Etat paie OCTOBRE 2024'!V16</f>
        <v>4783.10514642494</v>
      </c>
      <c r="F719" s="24"/>
      <c r="H719" s="46" t="s">
        <v>48</v>
      </c>
      <c r="I719" s="46"/>
      <c r="J719" s="42"/>
      <c r="K719" s="41"/>
      <c r="L719" s="41">
        <f>'Etat paie OCTOBRE 2024'!V16</f>
        <v>4783.10514642494</v>
      </c>
      <c r="M719" s="24"/>
    </row>
    <row r="720" spans="1:13" x14ac:dyDescent="0.25">
      <c r="A720" s="46" t="s">
        <v>49</v>
      </c>
      <c r="B720" s="46"/>
      <c r="C720" s="41">
        <f>+D43-E34-E35</f>
        <v>468744.304349644</v>
      </c>
      <c r="D720" s="41"/>
      <c r="E720" s="42"/>
      <c r="F720" s="24"/>
      <c r="H720" s="46" t="s">
        <v>49</v>
      </c>
      <c r="I720" s="46"/>
      <c r="J720" s="41">
        <f>+D43-E34-E35</f>
        <v>468744.304349644</v>
      </c>
      <c r="K720" s="41"/>
      <c r="L720" s="42"/>
      <c r="M720" s="24"/>
    </row>
    <row r="721" spans="1:13" x14ac:dyDescent="0.25">
      <c r="A721" s="46" t="s">
        <v>50</v>
      </c>
      <c r="B721" s="46"/>
      <c r="C721" s="41">
        <f>D38+E39</f>
        <v>9374.43043496436</v>
      </c>
      <c r="D721" s="41"/>
      <c r="E721" s="42"/>
      <c r="F721" s="24"/>
      <c r="H721" s="46" t="s">
        <v>50</v>
      </c>
      <c r="I721" s="46"/>
      <c r="J721" s="41">
        <f>D38+E39</f>
        <v>9374.43043496436</v>
      </c>
      <c r="K721" s="41"/>
      <c r="L721" s="42"/>
      <c r="M721" s="24"/>
    </row>
    <row r="722" spans="1:13" x14ac:dyDescent="0.25">
      <c r="A722" s="46" t="s">
        <v>51</v>
      </c>
      <c r="B722" s="46"/>
      <c r="C722" s="41">
        <v>2</v>
      </c>
      <c r="D722" s="41">
        <f>'Etat paie OCTOBRE 2024'!X16</f>
        <v>4000</v>
      </c>
      <c r="E722" s="42"/>
      <c r="F722" s="24"/>
      <c r="H722" s="46" t="s">
        <v>51</v>
      </c>
      <c r="I722" s="46"/>
      <c r="J722" s="41">
        <v>2</v>
      </c>
      <c r="K722" s="41">
        <f>'Etat paie OCTOBRE 2024'!X16</f>
        <v>4000</v>
      </c>
      <c r="L722" s="42"/>
      <c r="M722" s="24"/>
    </row>
    <row r="723" spans="1:13" x14ac:dyDescent="0.25">
      <c r="A723" s="46" t="s">
        <v>52</v>
      </c>
      <c r="B723" s="46"/>
      <c r="C723" s="42"/>
      <c r="D723" s="41"/>
      <c r="E723" s="41">
        <f>'Etat paie OCTOBRE 2024'!Z16</f>
        <v>5374.43043496436</v>
      </c>
      <c r="F723" s="24"/>
      <c r="H723" s="46" t="s">
        <v>52</v>
      </c>
      <c r="I723" s="46"/>
      <c r="J723" s="42"/>
      <c r="K723" s="41"/>
      <c r="L723" s="41">
        <f>'Etat paie OCTOBRE 2024'!Z16</f>
        <v>5374.43043496436</v>
      </c>
      <c r="M723" s="24"/>
    </row>
    <row r="724" spans="1:13" x14ac:dyDescent="0.25">
      <c r="A724" s="46" t="s">
        <v>53</v>
      </c>
      <c r="B724" s="46"/>
      <c r="C724" s="42"/>
      <c r="D724" s="41"/>
      <c r="E724" s="41">
        <f>'Etat paie OCTOBRE 2024'!Y16</f>
        <v>100000</v>
      </c>
      <c r="F724" s="24"/>
      <c r="H724" s="46" t="s">
        <v>53</v>
      </c>
      <c r="I724" s="46"/>
      <c r="J724" s="42"/>
      <c r="K724" s="41"/>
      <c r="L724" s="41">
        <f>'Etat paie OCTOBRE 2024'!Y16</f>
        <v>100000</v>
      </c>
      <c r="M724" s="24"/>
    </row>
    <row r="725" spans="1:13" x14ac:dyDescent="0.25">
      <c r="A725" s="46" t="s">
        <v>54</v>
      </c>
      <c r="B725" s="46"/>
      <c r="C725" s="42"/>
      <c r="D725" s="41"/>
      <c r="E725" s="41">
        <f>'Etat paie OCTOBRE 2024'!AA16</f>
      </c>
      <c r="F725" s="24"/>
      <c r="H725" s="46" t="s">
        <v>54</v>
      </c>
      <c r="I725" s="46"/>
      <c r="J725" s="42"/>
      <c r="K725" s="41"/>
      <c r="L725" s="41">
        <f>'Etat paie OCTOBRE 2024'!AA16</f>
      </c>
      <c r="M725" s="24"/>
    </row>
    <row r="726" spans="1:13" x14ac:dyDescent="0.25">
      <c r="A726" s="49" t="s">
        <v>55</v>
      </c>
      <c r="B726" s="49"/>
      <c r="C726" s="50"/>
      <c r="D726" s="51"/>
      <c r="E726" s="51">
        <f>'Etat paie OCTOBRE 2024'!AB16</f>
        <v>100000</v>
      </c>
      <c r="F726" s="24"/>
      <c r="H726" s="49" t="s">
        <v>55</v>
      </c>
      <c r="I726" s="49"/>
      <c r="J726" s="50"/>
      <c r="K726" s="51"/>
      <c r="L726" s="51">
        <f>'Etat paie OCTOBRE 2024'!AB16</f>
        <v>100000</v>
      </c>
      <c r="M726" s="24"/>
    </row>
    <row r="727" spans="1:13" x14ac:dyDescent="0.25">
      <c r="A727" s="53" t="s">
        <v>56</v>
      </c>
      <c r="B727" s="53"/>
      <c r="C727" s="54" t="s">
        <v>57</v>
      </c>
      <c r="D727" s="36">
        <f>SUM(D17:D37)</f>
        <v>478310.514642494</v>
      </c>
      <c r="E727" s="55">
        <f>SUM(E34:E42)</f>
        <v>214940.640727814</v>
      </c>
      <c r="F727" s="24"/>
      <c r="H727" s="53" t="s">
        <v>56</v>
      </c>
      <c r="I727" s="53"/>
      <c r="J727" s="54" t="s">
        <v>57</v>
      </c>
      <c r="K727" s="36">
        <f>SUM(D17:D37)</f>
        <v>478310.514642494</v>
      </c>
      <c r="L727" s="55">
        <f>SUM(E34:E42)</f>
        <v>214940.640727814</v>
      </c>
      <c r="M727" s="24"/>
    </row>
    <row r="728" spans="1:13" x14ac:dyDescent="0.25">
      <c r="A728" s="57" t="s">
        <v>58</v>
      </c>
      <c r="B728" s="57"/>
      <c r="C728" s="14"/>
      <c r="D728" s="42"/>
      <c r="E728" s="58"/>
      <c r="F728" s="24"/>
      <c r="H728" s="57" t="s">
        <v>58</v>
      </c>
      <c r="I728" s="57"/>
      <c r="J728" s="14"/>
      <c r="K728" s="42"/>
      <c r="L728" s="58"/>
      <c r="M728" s="24"/>
    </row>
    <row r="729" spans="1:13" x14ac:dyDescent="0.25">
      <c r="A729" s="44" t="s">
        <v>59</v>
      </c>
      <c r="B729" s="44"/>
      <c r="C729" s="14"/>
      <c r="D729" s="42"/>
      <c r="E729" s="58"/>
      <c r="F729" s="24"/>
      <c r="H729" s="44" t="s">
        <v>59</v>
      </c>
      <c r="I729" s="44"/>
      <c r="J729" s="14"/>
      <c r="K729" s="42"/>
      <c r="L729" s="58"/>
      <c r="M729" s="24"/>
    </row>
    <row r="730" spans="1:13" x14ac:dyDescent="0.25">
      <c r="A730" s="57" t="s">
        <v>60</v>
      </c>
      <c r="B730" s="57"/>
      <c r="C730" s="14"/>
      <c r="D730" s="42"/>
      <c r="E730" s="58"/>
      <c r="F730" s="24"/>
      <c r="H730" s="57" t="s">
        <v>60</v>
      </c>
      <c r="I730" s="57"/>
      <c r="J730" s="14"/>
      <c r="K730" s="42"/>
      <c r="L730" s="58"/>
      <c r="M730" s="24"/>
    </row>
    <row r="731" spans="1:13" x14ac:dyDescent="0.25">
      <c r="A731" s="57"/>
      <c r="B731" s="57"/>
      <c r="C731" s="60" t="s">
        <v>61</v>
      </c>
      <c r="D731" s="61">
        <f>IF((D43-E43)&gt;=0,ROUND(FLOOR((D43-E43),0.01),-2),ROUND(FLOOR((D43-E43),-0.01),-2))</f>
        <v>263400</v>
      </c>
      <c r="E731" s="58"/>
      <c r="F731" s="24"/>
      <c r="H731" s="57"/>
      <c r="I731" s="57"/>
      <c r="J731" s="60" t="s">
        <v>61</v>
      </c>
      <c r="K731" s="61">
        <f>IF((D43-E43)&gt;=0,ROUND(FLOOR((D43-E43),0.01),-2),ROUND(FLOOR((D43-E43),-0.01),-2))</f>
        <v>263400</v>
      </c>
      <c r="L731" s="58"/>
      <c r="M731" s="24"/>
    </row>
    <row r="732" spans="1:13" x14ac:dyDescent="0.25">
      <c r="A732" s="62" t="s">
        <v>62</v>
      </c>
      <c r="B732" s="62"/>
      <c r="C732" s="63">
        <v>22</v>
      </c>
      <c r="D732" s="61"/>
      <c r="E732" s="58"/>
      <c r="F732" s="24"/>
      <c r="H732" s="62" t="s">
        <v>62</v>
      </c>
      <c r="I732" s="62"/>
      <c r="J732" s="63">
        <v>22</v>
      </c>
      <c r="K732" s="61"/>
      <c r="L732" s="58"/>
      <c r="M732" s="24"/>
    </row>
    <row r="733" spans="1:13" x14ac:dyDescent="0.25">
      <c r="A733" s="64" t="s">
        <v>63</v>
      </c>
      <c r="B733" s="64"/>
      <c r="C733" s="65">
        <v>-0.5</v>
      </c>
      <c r="D733" s="66"/>
      <c r="E733" s="58"/>
      <c r="F733" s="67"/>
      <c r="H733" s="64" t="s">
        <v>63</v>
      </c>
      <c r="I733" s="64"/>
      <c r="J733" s="65">
        <v>-0.5</v>
      </c>
      <c r="K733" s="66"/>
      <c r="L733" s="58"/>
      <c r="M733" s="67"/>
    </row>
    <row r="734" spans="1:13" x14ac:dyDescent="0.25">
      <c r="A734" s="69"/>
      <c r="B734" s="69"/>
      <c r="C734" s="70"/>
      <c r="D734" s="71"/>
      <c r="E734" s="72"/>
      <c r="F734" s="24"/>
      <c r="H734" s="69"/>
      <c r="I734" s="69"/>
      <c r="J734" s="70"/>
      <c r="K734" s="71"/>
      <c r="L734" s="72"/>
      <c r="M734" s="24"/>
    </row>
    <row r="735" spans="1:13" x14ac:dyDescent="0.25">
      <c r="A735" s="1" t="s">
        <v>64</v>
      </c>
      <c r="B735" s="1"/>
      <c r="C735" s="58"/>
      <c r="D735" s="74" t="s">
        <v>65</v>
      </c>
      <c r="E735" s="2"/>
      <c r="F735" s="24"/>
      <c r="H735" s="1" t="s">
        <v>64</v>
      </c>
      <c r="I735" s="1"/>
      <c r="J735" s="58"/>
      <c r="K735" s="74" t="s">
        <v>65</v>
      </c>
      <c r="L735" s="2"/>
      <c r="M735" s="24"/>
    </row>
    <row r="736" spans="1:13" x14ac:dyDescent="0.25">
      <c r="A736" s="1"/>
      <c r="B736" s="1"/>
      <c r="C736" s="58"/>
      <c r="D736" s="74"/>
      <c r="E736" s="2"/>
      <c r="F736" s="24"/>
      <c r="H736" s="1"/>
      <c r="I736" s="1"/>
      <c r="J736" s="58"/>
      <c r="K736" s="74"/>
      <c r="L736" s="2"/>
      <c r="M736" s="24"/>
    </row>
    <row r="737" spans="1:13" x14ac:dyDescent="0.25">
      <c r="A737" s="1"/>
      <c r="B737" s="1"/>
      <c r="C737" s="58"/>
      <c r="D737" s="74"/>
      <c r="E737" s="2"/>
      <c r="F737" s="24"/>
      <c r="H737" s="1"/>
      <c r="I737" s="1"/>
      <c r="J737" s="58"/>
      <c r="K737" s="74"/>
      <c r="L737" s="2"/>
      <c r="M737" s="24"/>
    </row>
    <row r="738" spans="1:13" x14ac:dyDescent="0.25">
      <c r="A738" s="1"/>
      <c r="B738" s="1"/>
      <c r="C738" s="58"/>
      <c r="D738" s="74"/>
      <c r="E738" s="2"/>
      <c r="F738" s="24"/>
      <c r="H738" s="1"/>
      <c r="I738" s="1"/>
      <c r="J738" s="58"/>
      <c r="K738" s="74"/>
      <c r="L738" s="2"/>
      <c r="M738" s="24"/>
    </row>
    <row r="739" spans="1:13" x14ac:dyDescent="0.25">
      <c r="A739" s="76"/>
      <c r="B739" s="76"/>
      <c r="C739" s="77"/>
      <c r="D739" s="78"/>
      <c r="E739" s="26"/>
      <c r="F739" s="28"/>
      <c r="H739" s="76"/>
      <c r="I739" s="76"/>
      <c r="J739" s="77"/>
      <c r="K739" s="78"/>
      <c r="L739" s="26"/>
      <c r="M739" s="28"/>
    </row>
    <row r="742" spans="1:13" x14ac:dyDescent="0.25">
      <c r="A742" s="1"/>
      <c r="B742" s="1"/>
      <c r="C742" s="2"/>
      <c r="D742" s="2"/>
      <c r="E742" s="4"/>
      <c r="F742" s="5"/>
      <c r="H742" s="1"/>
      <c r="I742" s="1"/>
      <c r="J742" s="2"/>
      <c r="K742" s="2"/>
      <c r="L742" s="4"/>
      <c r="M742" s="5"/>
    </row>
    <row r="743" spans="1:13" x14ac:dyDescent="0.25">
      <c r="A743" s="1"/>
      <c r="B743" s="1"/>
      <c r="C743" s="2"/>
      <c r="D743" s="2"/>
      <c r="E743" s="4" t="s">
        <v>0</v>
      </c>
      <c r="F743" s="3"/>
      <c r="H743" s="1"/>
      <c r="I743" s="1"/>
      <c r="J743" s="2"/>
      <c r="K743" s="2"/>
      <c r="L743" s="4" t="s">
        <v>0</v>
      </c>
      <c r="M743" s="3"/>
    </row>
    <row r="744" spans="1:13" x14ac:dyDescent="0.25">
      <c r="A744" s="6" t="s">
        <v>1</v>
      </c>
      <c r="B744" s="6"/>
      <c r="C744" s="2"/>
      <c r="D744" s="2"/>
      <c r="E744" s="2" t="s">
        <v>2</v>
      </c>
      <c r="F744" s="3"/>
      <c r="H744" s="6" t="s">
        <v>1</v>
      </c>
      <c r="I744" s="6"/>
      <c r="J744" s="2"/>
      <c r="K744" s="2"/>
      <c r="L744" s="2" t="s">
        <v>2</v>
      </c>
      <c r="M744" s="3"/>
    </row>
    <row r="745" spans="1:13" x14ac:dyDescent="0.25">
      <c r="A745" s="7" t="s">
        <v>3</v>
      </c>
      <c r="B745" s="7"/>
      <c r="C745" s="2"/>
      <c r="D745" s="2"/>
      <c r="E745" s="2"/>
      <c r="F745" s="3"/>
      <c r="H745" s="7" t="s">
        <v>3</v>
      </c>
      <c r="I745" s="7"/>
      <c r="J745" s="2"/>
      <c r="K745" s="2"/>
      <c r="L745" s="2"/>
      <c r="M745" s="3"/>
    </row>
    <row r="746" spans="1:13" x14ac:dyDescent="0.25">
      <c r="A746" s="8" t="s">
        <v>4</v>
      </c>
      <c r="B746" s="8"/>
      <c r="C746" s="2"/>
      <c r="D746" s="2"/>
      <c r="E746" s="2"/>
      <c r="F746" s="3"/>
      <c r="H746" s="8" t="s">
        <v>4</v>
      </c>
      <c r="I746" s="8"/>
      <c r="J746" s="2"/>
      <c r="K746" s="2"/>
      <c r="L746" s="2"/>
      <c r="M746" s="3"/>
    </row>
    <row r="747" spans="1:13" x14ac:dyDescent="0.25">
      <c r="A747" s="9" t="s">
        <v>1313</v>
      </c>
      <c r="B747" s="287">
        <f>'Etat paie {MOIS} {ANNEE}'!B36</f>
      </c>
      <c r="C747" s="10"/>
      <c r="D747" s="11" t="s">
        <v>6</v>
      </c>
      <c r="E747" s="11"/>
      <c r="F747" s="12" t="s">
        <v>1314</v>
      </c>
      <c r="H747" s="9" t="s">
        <v>1313</v>
      </c>
      <c r="I747" s="287">
        <f>'Etat paie {MOIS} {ANNEE}'!B37</f>
      </c>
      <c r="J747" s="10"/>
      <c r="K747" s="11" t="s">
        <v>6</v>
      </c>
      <c r="L747" s="11"/>
      <c r="M747" s="12" t="s">
        <v>1314</v>
      </c>
    </row>
    <row r="748" spans="1:13" x14ac:dyDescent="0.25">
      <c r="A748" s="13" t="s">
        <v>1315</v>
      </c>
      <c r="B748" s="288">
        <f>'Etat paie {MOIS} {ANNEE}'!A36</f>
      </c>
      <c r="C748" s="2"/>
      <c r="D748" s="14" t="s">
        <v>8</v>
      </c>
      <c r="E748" s="14"/>
      <c r="F748" s="15" t="s">
        <v>1316</v>
      </c>
      <c r="H748" s="13" t="s">
        <v>1315</v>
      </c>
      <c r="I748" s="288">
        <f>'Etat paie {MOIS} {ANNEE}'!A37</f>
      </c>
      <c r="J748" s="2"/>
      <c r="K748" s="14" t="s">
        <v>8</v>
      </c>
      <c r="L748" s="14"/>
      <c r="M748" s="15" t="s">
        <v>1316</v>
      </c>
    </row>
    <row r="749" spans="1:13" x14ac:dyDescent="0.25">
      <c r="A749" s="13" t="s">
        <v>1317</v>
      </c>
      <c r="B749" s="288">
        <f>'Etat paie {MOIS} {ANNEE}'!AL36</f>
      </c>
      <c r="C749" s="16">
        <f>'Etat paie {MOIS} {ANNEE}'!AM36</f>
      </c>
      <c r="D749" s="14" t="s">
        <v>10</v>
      </c>
      <c r="E749" s="14"/>
      <c r="F749" s="15" t="s">
        <v>1318</v>
      </c>
      <c r="H749" s="13" t="s">
        <v>1317</v>
      </c>
      <c r="I749" s="288">
        <f>'Etat paie {MOIS} {ANNEE}'!AL37</f>
      </c>
      <c r="J749" s="16">
        <f>'Etat paie {MOIS} {ANNEE}'!AM37</f>
      </c>
      <c r="K749" s="14" t="s">
        <v>10</v>
      </c>
      <c r="L749" s="14"/>
      <c r="M749" s="15" t="s">
        <v>1318</v>
      </c>
    </row>
    <row r="750" spans="1:13" x14ac:dyDescent="0.25">
      <c r="A750" s="13" t="s">
        <v>1319</v>
      </c>
      <c r="B750" s="288" t="s">
        <v>1320</v>
      </c>
      <c r="C750" s="17"/>
      <c r="D750" s="18" t="s">
        <v>12</v>
      </c>
      <c r="E750" s="19"/>
      <c r="F750" s="20" t="s">
        <v>1321</v>
      </c>
      <c r="H750" s="13" t="s">
        <v>1319</v>
      </c>
      <c r="I750" s="288" t="s">
        <v>1320</v>
      </c>
      <c r="J750" s="17"/>
      <c r="K750" s="18" t="s">
        <v>12</v>
      </c>
      <c r="L750" s="19"/>
      <c r="M750" s="20" t="s">
        <v>1321</v>
      </c>
    </row>
    <row r="751" spans="1:13" x14ac:dyDescent="0.25">
      <c r="A751" s="22" t="s">
        <v>1322</v>
      </c>
      <c r="B751" s="289">
        <f>'Etat paie {MOIS} {ANNEE}'!AP36</f>
      </c>
      <c r="C751" s="2"/>
      <c r="D751" s="23" t="s">
        <v>14</v>
      </c>
      <c r="E751" s="14"/>
      <c r="F751" s="20" t="s">
        <v>1323</v>
      </c>
      <c r="H751" s="22" t="s">
        <v>1322</v>
      </c>
      <c r="I751" s="289">
        <f>'Etat paie {MOIS} {ANNEE}'!AP37</f>
      </c>
      <c r="J751" s="2"/>
      <c r="K751" s="23" t="s">
        <v>14</v>
      </c>
      <c r="L751" s="14"/>
      <c r="M751" s="20" t="s">
        <v>1323</v>
      </c>
    </row>
    <row r="752" spans="1:13" x14ac:dyDescent="0.25">
      <c r="A752" s="13" t="s">
        <v>1324</v>
      </c>
      <c r="B752" s="288">
        <f>'Etat paie {MOIS} {ANNEE}'!AR36</f>
      </c>
      <c r="C752" s="2"/>
      <c r="D752" s="14"/>
      <c r="E752" s="14"/>
      <c r="F752" s="20"/>
      <c r="H752" s="13" t="s">
        <v>1324</v>
      </c>
      <c r="I752" s="288">
        <f>'Etat paie {MOIS} {ANNEE}'!AR37</f>
      </c>
      <c r="J752" s="2"/>
      <c r="K752" s="14"/>
      <c r="L752" s="14"/>
      <c r="M752" s="20"/>
    </row>
    <row r="753" spans="1:13" x14ac:dyDescent="0.25">
      <c r="A753" s="13" t="s">
        <v>1325</v>
      </c>
      <c r="B753" s="288">
        <f>'Etat paie {MOIS} {ANNEE}'!AO36</f>
      </c>
      <c r="C753" s="2"/>
      <c r="D753" s="14"/>
      <c r="E753" s="14"/>
      <c r="F753" s="24"/>
      <c r="H753" s="13" t="s">
        <v>1325</v>
      </c>
      <c r="I753" s="288">
        <f>'Etat paie {MOIS} {ANNEE}'!AO37</f>
      </c>
      <c r="J753" s="2"/>
      <c r="K753" s="14"/>
      <c r="L753" s="14"/>
      <c r="M753" s="24"/>
    </row>
    <row r="754" spans="1:13" x14ac:dyDescent="0.25">
      <c r="A754" s="13" t="s">
        <v>1326</v>
      </c>
      <c r="B754" s="288">
        <f>'Etat paie {MOIS} {ANNEE}'!AQ36</f>
      </c>
      <c r="C754" s="2"/>
      <c r="D754" s="14" t="s">
        <v>18</v>
      </c>
      <c r="E754" s="14"/>
      <c r="F754" s="24" t="s">
        <v>1327</v>
      </c>
      <c r="H754" s="13" t="s">
        <v>1326</v>
      </c>
      <c r="I754" s="288">
        <f>'Etat paie {MOIS} {ANNEE}'!AQ37</f>
      </c>
      <c r="J754" s="2"/>
      <c r="K754" s="14" t="s">
        <v>18</v>
      </c>
      <c r="L754" s="14"/>
      <c r="M754" s="24" t="s">
        <v>1327</v>
      </c>
    </row>
    <row r="755" spans="1:13" x14ac:dyDescent="0.25">
      <c r="A755" s="25" t="s">
        <v>1328</v>
      </c>
      <c r="B755" s="290" t="s">
        <v>1329</v>
      </c>
      <c r="C755" s="26"/>
      <c r="D755" s="27" t="s">
        <v>20</v>
      </c>
      <c r="E755" s="27"/>
      <c r="F755" s="28" t="s">
        <v>1330</v>
      </c>
      <c r="H755" s="25" t="s">
        <v>1328</v>
      </c>
      <c r="I755" s="290" t="s">
        <v>1329</v>
      </c>
      <c r="J755" s="26"/>
      <c r="K755" s="27" t="s">
        <v>20</v>
      </c>
      <c r="L755" s="27"/>
      <c r="M755" s="28" t="s">
        <v>1330</v>
      </c>
    </row>
    <row r="756" spans="1:13" x14ac:dyDescent="0.25">
      <c r="A756" s="1"/>
      <c r="B756" s="1"/>
      <c r="C756" s="2"/>
      <c r="D756" s="2"/>
      <c r="E756" s="2"/>
      <c r="F756" s="3"/>
      <c r="H756" s="1"/>
      <c r="I756" s="1"/>
      <c r="J756" s="2"/>
      <c r="K756" s="2"/>
      <c r="L756" s="2"/>
      <c r="M756" s="3"/>
    </row>
    <row r="757" spans="1:13" x14ac:dyDescent="0.25">
      <c r="A757" s="291" t="s">
        <v>22</v>
      </c>
      <c r="B757" s="291"/>
      <c r="C757" s="30" t="s">
        <v>23</v>
      </c>
      <c r="D757" s="30" t="s">
        <v>24</v>
      </c>
      <c r="E757" s="31" t="s">
        <v>25</v>
      </c>
      <c r="F757" s="32" t="s">
        <v>26</v>
      </c>
      <c r="H757" s="291" t="s">
        <v>22</v>
      </c>
      <c r="I757" s="291"/>
      <c r="J757" s="30" t="s">
        <v>23</v>
      </c>
      <c r="K757" s="30" t="s">
        <v>24</v>
      </c>
      <c r="L757" s="31" t="s">
        <v>25</v>
      </c>
      <c r="M757" s="32" t="s">
        <v>26</v>
      </c>
    </row>
    <row r="758" spans="1:13" x14ac:dyDescent="0.25">
      <c r="A758" s="34" t="s">
        <v>27</v>
      </c>
      <c r="B758" s="34"/>
      <c r="C758" s="35"/>
      <c r="D758" s="36">
        <f>'Etat paie OCTOBRE 2024'!E16</f>
        <v>142259.193446028</v>
      </c>
      <c r="E758" s="37"/>
      <c r="F758" s="24"/>
      <c r="H758" s="34" t="s">
        <v>27</v>
      </c>
      <c r="I758" s="34"/>
      <c r="J758" s="35"/>
      <c r="K758" s="36">
        <f>'Etat paie OCTOBRE 2024'!E16</f>
        <v>142259.193446028</v>
      </c>
      <c r="L758" s="37"/>
      <c r="M758" s="24"/>
    </row>
    <row r="759" spans="1:13" x14ac:dyDescent="0.25">
      <c r="A759" s="39" t="s">
        <v>28</v>
      </c>
      <c r="B759" s="39"/>
      <c r="C759" s="40"/>
      <c r="D759" s="41"/>
      <c r="E759" s="42"/>
      <c r="F759" s="24"/>
      <c r="H759" s="39" t="s">
        <v>28</v>
      </c>
      <c r="I759" s="39"/>
      <c r="J759" s="40"/>
      <c r="K759" s="41"/>
      <c r="L759" s="42"/>
      <c r="M759" s="24"/>
    </row>
    <row r="760" spans="1:13" x14ac:dyDescent="0.25">
      <c r="A760" s="44" t="s">
        <v>29</v>
      </c>
      <c r="B760" s="44"/>
      <c r="C760" s="42"/>
      <c r="D760" s="41">
        <f>'Etat paie OCTOBRE 2024'!I16</f>
      </c>
      <c r="E760" s="42"/>
      <c r="F760" s="24"/>
      <c r="H760" s="44" t="s">
        <v>29</v>
      </c>
      <c r="I760" s="44"/>
      <c r="J760" s="42"/>
      <c r="K760" s="41">
        <f>'Etat paie OCTOBRE 2024'!I16</f>
      </c>
      <c r="L760" s="42"/>
      <c r="M760" s="24"/>
    </row>
    <row r="761" spans="1:13" x14ac:dyDescent="0.25">
      <c r="A761" s="44" t="s">
        <v>30</v>
      </c>
      <c r="B761" s="44"/>
      <c r="C761" s="42"/>
      <c r="D761" s="41">
        <f>'Etat paie OCTOBRE 2024'!J16</f>
      </c>
      <c r="E761" s="42"/>
      <c r="F761" s="24"/>
      <c r="H761" s="44" t="s">
        <v>30</v>
      </c>
      <c r="I761" s="44"/>
      <c r="J761" s="42"/>
      <c r="K761" s="41">
        <f>'Etat paie OCTOBRE 2024'!J16</f>
      </c>
      <c r="L761" s="42"/>
      <c r="M761" s="24"/>
    </row>
    <row r="762" spans="1:13" x14ac:dyDescent="0.25">
      <c r="A762" s="44" t="s">
        <v>31</v>
      </c>
      <c r="B762" s="44"/>
      <c r="C762" s="42"/>
      <c r="D762" s="41">
        <f>'Etat paie OCTOBRE 2024'!H16</f>
      </c>
      <c r="E762" s="42"/>
      <c r="F762" s="24"/>
      <c r="H762" s="44" t="s">
        <v>31</v>
      </c>
      <c r="I762" s="44"/>
      <c r="J762" s="42"/>
      <c r="K762" s="41">
        <f>'Etat paie OCTOBRE 2024'!H16</f>
      </c>
      <c r="L762" s="42"/>
      <c r="M762" s="24"/>
    </row>
    <row r="763" spans="1:13" x14ac:dyDescent="0.25">
      <c r="A763" s="46" t="s">
        <v>32</v>
      </c>
      <c r="B763" s="46"/>
      <c r="C763" s="42"/>
      <c r="D763" s="41"/>
      <c r="E763" s="42"/>
      <c r="F763" s="24"/>
      <c r="H763" s="46" t="s">
        <v>32</v>
      </c>
      <c r="I763" s="46"/>
      <c r="J763" s="42"/>
      <c r="K763" s="41"/>
      <c r="L763" s="42"/>
      <c r="M763" s="24"/>
    </row>
    <row r="764" spans="1:13" x14ac:dyDescent="0.25">
      <c r="A764" s="44" t="s">
        <v>33</v>
      </c>
      <c r="B764" s="44"/>
      <c r="C764" s="42">
        <v>12</v>
      </c>
      <c r="D764" s="41">
        <f>'Etat paie OCTOBRE 2024'!K16</f>
        <v>28800</v>
      </c>
      <c r="E764" s="42"/>
      <c r="F764" s="24"/>
      <c r="H764" s="44" t="s">
        <v>33</v>
      </c>
      <c r="I764" s="44"/>
      <c r="J764" s="42">
        <v>12</v>
      </c>
      <c r="K764" s="41">
        <f>'Etat paie OCTOBRE 2024'!K16</f>
        <v>28800</v>
      </c>
      <c r="L764" s="42"/>
      <c r="M764" s="24"/>
    </row>
    <row r="765" spans="1:13" x14ac:dyDescent="0.25">
      <c r="A765" s="44" t="s">
        <v>34</v>
      </c>
      <c r="B765" s="44"/>
      <c r="C765" s="42"/>
      <c r="D765" s="41">
        <f>'Etat paie OCTOBRE 2024'!L16</f>
        <v>42000</v>
      </c>
      <c r="E765" s="42"/>
      <c r="F765" s="24"/>
      <c r="H765" s="44" t="s">
        <v>34</v>
      </c>
      <c r="I765" s="44"/>
      <c r="J765" s="42"/>
      <c r="K765" s="41">
        <f>'Etat paie OCTOBRE 2024'!L16</f>
        <v>42000</v>
      </c>
      <c r="L765" s="42"/>
      <c r="M765" s="24"/>
    </row>
    <row r="766" spans="1:13" x14ac:dyDescent="0.25">
      <c r="A766" s="39" t="s">
        <v>35</v>
      </c>
      <c r="B766" s="39"/>
      <c r="C766" s="42"/>
      <c r="D766" s="41"/>
      <c r="E766" s="42"/>
      <c r="F766" s="24"/>
      <c r="H766" s="39" t="s">
        <v>35</v>
      </c>
      <c r="I766" s="39"/>
      <c r="J766" s="42"/>
      <c r="K766" s="41"/>
      <c r="L766" s="42"/>
      <c r="M766" s="24"/>
    </row>
    <row r="767" spans="1:13" x14ac:dyDescent="0.25">
      <c r="A767" s="44" t="s">
        <v>36</v>
      </c>
      <c r="B767" s="44"/>
      <c r="C767" s="42"/>
      <c r="D767" s="48">
        <f>'Etat paie OCTOBRE 2024'!R16</f>
      </c>
      <c r="E767" s="42"/>
      <c r="F767" s="24"/>
      <c r="H767" s="44" t="s">
        <v>36</v>
      </c>
      <c r="I767" s="44"/>
      <c r="J767" s="42"/>
      <c r="K767" s="48">
        <f>'Etat paie OCTOBRE 2024'!R16</f>
      </c>
      <c r="L767" s="42"/>
      <c r="M767" s="24"/>
    </row>
    <row r="768" spans="1:13" x14ac:dyDescent="0.25">
      <c r="A768" s="44" t="s">
        <v>37</v>
      </c>
      <c r="B768" s="44"/>
      <c r="C768" s="42"/>
      <c r="D768" s="41">
        <f>'Etat paie OCTOBRE 2024'!F16</f>
      </c>
      <c r="E768" s="42"/>
      <c r="F768" s="24"/>
      <c r="H768" s="44" t="s">
        <v>37</v>
      </c>
      <c r="I768" s="44"/>
      <c r="J768" s="42"/>
      <c r="K768" s="41">
        <f>'Etat paie OCTOBRE 2024'!F16</f>
      </c>
      <c r="L768" s="42"/>
      <c r="M768" s="24"/>
    </row>
    <row r="769" spans="1:13" x14ac:dyDescent="0.25">
      <c r="A769" s="292" t="s">
        <v>38</v>
      </c>
      <c r="B769" s="292"/>
      <c r="C769" s="42"/>
      <c r="D769" s="41">
        <f>'Etat paie OCTOBRE 2024'!G16</f>
      </c>
      <c r="E769" s="42"/>
      <c r="F769" s="24"/>
      <c r="H769" s="292" t="s">
        <v>38</v>
      </c>
      <c r="I769" s="292"/>
      <c r="J769" s="42"/>
      <c r="K769" s="41">
        <f>'Etat paie OCTOBRE 2024'!G16</f>
      </c>
      <c r="L769" s="42"/>
      <c r="M769" s="24"/>
    </row>
    <row r="770" spans="1:13" x14ac:dyDescent="0.25">
      <c r="A770" s="44" t="s">
        <v>1331</v>
      </c>
      <c r="B770" s="44"/>
      <c r="C770" s="42"/>
      <c r="D770" s="41">
        <f>'Etat paie OCTOBRE 2024'!O16</f>
      </c>
      <c r="E770" s="42"/>
      <c r="F770" s="24"/>
      <c r="H770" s="44" t="s">
        <v>1331</v>
      </c>
      <c r="I770" s="44"/>
      <c r="J770" s="42"/>
      <c r="K770" s="41">
        <f>'Etat paie OCTOBRE 2024'!O16</f>
      </c>
      <c r="L770" s="42"/>
      <c r="M770" s="24"/>
    </row>
    <row r="771" spans="1:13" x14ac:dyDescent="0.25">
      <c r="A771" s="44" t="s">
        <v>1332</v>
      </c>
      <c r="B771" s="44"/>
      <c r="C771" s="42"/>
      <c r="D771" s="41">
        <f>'Etat paie OCTOBRE 2024'!P16</f>
        <v>20000</v>
      </c>
      <c r="E771" s="42"/>
      <c r="F771" s="24"/>
      <c r="H771" s="44" t="s">
        <v>1332</v>
      </c>
      <c r="I771" s="44"/>
      <c r="J771" s="42"/>
      <c r="K771" s="41">
        <f>'Etat paie OCTOBRE 2024'!P16</f>
        <v>20000</v>
      </c>
      <c r="L771" s="42"/>
      <c r="M771" s="24"/>
    </row>
    <row r="772" spans="1:13" x14ac:dyDescent="0.25">
      <c r="A772" s="44" t="s">
        <v>1333</v>
      </c>
      <c r="B772" s="44"/>
      <c r="C772" s="42"/>
      <c r="D772" s="41">
        <f>'Etat paie OCTOBRE 2024'!Q16</f>
        <v>50000</v>
      </c>
      <c r="E772" s="42"/>
      <c r="F772" s="24" t="s">
        <v>43</v>
      </c>
      <c r="H772" s="44" t="s">
        <v>1333</v>
      </c>
      <c r="I772" s="44"/>
      <c r="J772" s="42"/>
      <c r="K772" s="41">
        <f>'Etat paie OCTOBRE 2024'!Q16</f>
        <v>50000</v>
      </c>
      <c r="L772" s="42"/>
      <c r="M772" s="24" t="s">
        <v>43</v>
      </c>
    </row>
    <row r="773" spans="1:13" x14ac:dyDescent="0.25">
      <c r="A773" s="39" t="s">
        <v>44</v>
      </c>
      <c r="B773" s="39"/>
      <c r="C773" s="42"/>
      <c r="D773" s="41">
        <f>'Etat paie OCTOBRE 2024'!N16</f>
        <v>195251.321196466</v>
      </c>
      <c r="E773" s="42"/>
      <c r="F773" s="24" t="s">
        <v>45</v>
      </c>
      <c r="H773" s="39" t="s">
        <v>44</v>
      </c>
      <c r="I773" s="39"/>
      <c r="J773" s="42"/>
      <c r="K773" s="41">
        <f>'Etat paie OCTOBRE 2024'!N16</f>
        <v>195251.321196466</v>
      </c>
      <c r="L773" s="42"/>
      <c r="M773" s="24" t="s">
        <v>45</v>
      </c>
    </row>
    <row r="774" spans="1:13" x14ac:dyDescent="0.25">
      <c r="A774" s="39" t="s">
        <v>46</v>
      </c>
      <c r="B774" s="39"/>
      <c r="C774" s="42"/>
      <c r="D774" s="41">
        <f>'Etat paie OCTOBRE 2024'!M16</f>
      </c>
      <c r="E774" s="42"/>
      <c r="F774" s="24"/>
      <c r="H774" s="39" t="s">
        <v>46</v>
      </c>
      <c r="I774" s="39"/>
      <c r="J774" s="42"/>
      <c r="K774" s="41">
        <f>'Etat paie OCTOBRE 2024'!M16</f>
      </c>
      <c r="L774" s="42"/>
      <c r="M774" s="24"/>
    </row>
    <row r="775" spans="1:13" x14ac:dyDescent="0.25">
      <c r="A775" s="46" t="s">
        <v>47</v>
      </c>
      <c r="B775" s="46"/>
      <c r="C775" s="42"/>
      <c r="D775" s="41"/>
      <c r="E775" s="41">
        <f>'Etat paie OCTOBRE 2024'!U16</f>
        <v>4783.10514642494</v>
      </c>
      <c r="F775" s="24"/>
      <c r="H775" s="46" t="s">
        <v>47</v>
      </c>
      <c r="I775" s="46"/>
      <c r="J775" s="42"/>
      <c r="K775" s="41"/>
      <c r="L775" s="41">
        <f>'Etat paie OCTOBRE 2024'!U16</f>
        <v>4783.10514642494</v>
      </c>
      <c r="M775" s="24"/>
    </row>
    <row r="776" spans="1:13" x14ac:dyDescent="0.25">
      <c r="A776" s="46" t="s">
        <v>48</v>
      </c>
      <c r="B776" s="46"/>
      <c r="C776" s="42"/>
      <c r="D776" s="41"/>
      <c r="E776" s="41">
        <f>'Etat paie OCTOBRE 2024'!V16</f>
        <v>4783.10514642494</v>
      </c>
      <c r="F776" s="24"/>
      <c r="H776" s="46" t="s">
        <v>48</v>
      </c>
      <c r="I776" s="46"/>
      <c r="J776" s="42"/>
      <c r="K776" s="41"/>
      <c r="L776" s="41">
        <f>'Etat paie OCTOBRE 2024'!V16</f>
        <v>4783.10514642494</v>
      </c>
      <c r="M776" s="24"/>
    </row>
    <row r="777" spans="1:13" x14ac:dyDescent="0.25">
      <c r="A777" s="46" t="s">
        <v>49</v>
      </c>
      <c r="B777" s="46"/>
      <c r="C777" s="41">
        <f>+D43-E34-E35</f>
        <v>468744.304349644</v>
      </c>
      <c r="D777" s="41"/>
      <c r="E777" s="42"/>
      <c r="F777" s="24"/>
      <c r="H777" s="46" t="s">
        <v>49</v>
      </c>
      <c r="I777" s="46"/>
      <c r="J777" s="41">
        <f>+D43-E34-E35</f>
        <v>468744.304349644</v>
      </c>
      <c r="K777" s="41"/>
      <c r="L777" s="42"/>
      <c r="M777" s="24"/>
    </row>
    <row r="778" spans="1:13" x14ac:dyDescent="0.25">
      <c r="A778" s="46" t="s">
        <v>50</v>
      </c>
      <c r="B778" s="46"/>
      <c r="C778" s="41">
        <f>D38+E39</f>
        <v>9374.43043496436</v>
      </c>
      <c r="D778" s="41"/>
      <c r="E778" s="42"/>
      <c r="F778" s="24"/>
      <c r="H778" s="46" t="s">
        <v>50</v>
      </c>
      <c r="I778" s="46"/>
      <c r="J778" s="41">
        <f>D38+E39</f>
        <v>9374.43043496436</v>
      </c>
      <c r="K778" s="41"/>
      <c r="L778" s="42"/>
      <c r="M778" s="24"/>
    </row>
    <row r="779" spans="1:13" x14ac:dyDescent="0.25">
      <c r="A779" s="46" t="s">
        <v>51</v>
      </c>
      <c r="B779" s="46"/>
      <c r="C779" s="41">
        <v>2</v>
      </c>
      <c r="D779" s="41">
        <f>'Etat paie OCTOBRE 2024'!X16</f>
        <v>4000</v>
      </c>
      <c r="E779" s="42"/>
      <c r="F779" s="24"/>
      <c r="H779" s="46" t="s">
        <v>51</v>
      </c>
      <c r="I779" s="46"/>
      <c r="J779" s="41">
        <v>2</v>
      </c>
      <c r="K779" s="41">
        <f>'Etat paie OCTOBRE 2024'!X16</f>
        <v>4000</v>
      </c>
      <c r="L779" s="42"/>
      <c r="M779" s="24"/>
    </row>
    <row r="780" spans="1:13" x14ac:dyDescent="0.25">
      <c r="A780" s="46" t="s">
        <v>52</v>
      </c>
      <c r="B780" s="46"/>
      <c r="C780" s="42"/>
      <c r="D780" s="41"/>
      <c r="E780" s="41">
        <f>'Etat paie OCTOBRE 2024'!Z16</f>
        <v>5374.43043496436</v>
      </c>
      <c r="F780" s="24"/>
      <c r="H780" s="46" t="s">
        <v>52</v>
      </c>
      <c r="I780" s="46"/>
      <c r="J780" s="42"/>
      <c r="K780" s="41"/>
      <c r="L780" s="41">
        <f>'Etat paie OCTOBRE 2024'!Z16</f>
        <v>5374.43043496436</v>
      </c>
      <c r="M780" s="24"/>
    </row>
    <row r="781" spans="1:13" x14ac:dyDescent="0.25">
      <c r="A781" s="46" t="s">
        <v>53</v>
      </c>
      <c r="B781" s="46"/>
      <c r="C781" s="42"/>
      <c r="D781" s="41"/>
      <c r="E781" s="41">
        <f>'Etat paie OCTOBRE 2024'!Y16</f>
        <v>100000</v>
      </c>
      <c r="F781" s="24"/>
      <c r="H781" s="46" t="s">
        <v>53</v>
      </c>
      <c r="I781" s="46"/>
      <c r="J781" s="42"/>
      <c r="K781" s="41"/>
      <c r="L781" s="41">
        <f>'Etat paie OCTOBRE 2024'!Y16</f>
        <v>100000</v>
      </c>
      <c r="M781" s="24"/>
    </row>
    <row r="782" spans="1:13" x14ac:dyDescent="0.25">
      <c r="A782" s="46" t="s">
        <v>54</v>
      </c>
      <c r="B782" s="46"/>
      <c r="C782" s="42"/>
      <c r="D782" s="41"/>
      <c r="E782" s="41">
        <f>'Etat paie OCTOBRE 2024'!AA16</f>
      </c>
      <c r="F782" s="24"/>
      <c r="H782" s="46" t="s">
        <v>54</v>
      </c>
      <c r="I782" s="46"/>
      <c r="J782" s="42"/>
      <c r="K782" s="41"/>
      <c r="L782" s="41">
        <f>'Etat paie OCTOBRE 2024'!AA16</f>
      </c>
      <c r="M782" s="24"/>
    </row>
    <row r="783" spans="1:13" x14ac:dyDescent="0.25">
      <c r="A783" s="49" t="s">
        <v>55</v>
      </c>
      <c r="B783" s="49"/>
      <c r="C783" s="50"/>
      <c r="D783" s="51"/>
      <c r="E783" s="51">
        <f>'Etat paie OCTOBRE 2024'!AB16</f>
        <v>100000</v>
      </c>
      <c r="F783" s="24"/>
      <c r="H783" s="49" t="s">
        <v>55</v>
      </c>
      <c r="I783" s="49"/>
      <c r="J783" s="50"/>
      <c r="K783" s="51"/>
      <c r="L783" s="51">
        <f>'Etat paie OCTOBRE 2024'!AB16</f>
        <v>100000</v>
      </c>
      <c r="M783" s="24"/>
    </row>
    <row r="784" spans="1:13" x14ac:dyDescent="0.25">
      <c r="A784" s="53" t="s">
        <v>56</v>
      </c>
      <c r="B784" s="53"/>
      <c r="C784" s="54" t="s">
        <v>57</v>
      </c>
      <c r="D784" s="36">
        <f>SUM(D17:D37)</f>
        <v>478310.514642494</v>
      </c>
      <c r="E784" s="55">
        <f>SUM(E34:E42)</f>
        <v>214940.640727814</v>
      </c>
      <c r="F784" s="24"/>
      <c r="H784" s="53" t="s">
        <v>56</v>
      </c>
      <c r="I784" s="53"/>
      <c r="J784" s="54" t="s">
        <v>57</v>
      </c>
      <c r="K784" s="36">
        <f>SUM(D17:D37)</f>
        <v>478310.514642494</v>
      </c>
      <c r="L784" s="55">
        <f>SUM(E34:E42)</f>
        <v>214940.640727814</v>
      </c>
      <c r="M784" s="24"/>
    </row>
    <row r="785" spans="1:13" x14ac:dyDescent="0.25">
      <c r="A785" s="57" t="s">
        <v>58</v>
      </c>
      <c r="B785" s="57"/>
      <c r="C785" s="14"/>
      <c r="D785" s="42"/>
      <c r="E785" s="58"/>
      <c r="F785" s="24"/>
      <c r="H785" s="57" t="s">
        <v>58</v>
      </c>
      <c r="I785" s="57"/>
      <c r="J785" s="14"/>
      <c r="K785" s="42"/>
      <c r="L785" s="58"/>
      <c r="M785" s="24"/>
    </row>
    <row r="786" spans="1:13" x14ac:dyDescent="0.25">
      <c r="A786" s="44" t="s">
        <v>59</v>
      </c>
      <c r="B786" s="44"/>
      <c r="C786" s="14"/>
      <c r="D786" s="42"/>
      <c r="E786" s="58"/>
      <c r="F786" s="24"/>
      <c r="H786" s="44" t="s">
        <v>59</v>
      </c>
      <c r="I786" s="44"/>
      <c r="J786" s="14"/>
      <c r="K786" s="42"/>
      <c r="L786" s="58"/>
      <c r="M786" s="24"/>
    </row>
    <row r="787" spans="1:13" x14ac:dyDescent="0.25">
      <c r="A787" s="57" t="s">
        <v>60</v>
      </c>
      <c r="B787" s="57"/>
      <c r="C787" s="14"/>
      <c r="D787" s="42"/>
      <c r="E787" s="58"/>
      <c r="F787" s="24"/>
      <c r="H787" s="57" t="s">
        <v>60</v>
      </c>
      <c r="I787" s="57"/>
      <c r="J787" s="14"/>
      <c r="K787" s="42"/>
      <c r="L787" s="58"/>
      <c r="M787" s="24"/>
    </row>
    <row r="788" spans="1:13" x14ac:dyDescent="0.25">
      <c r="A788" s="57"/>
      <c r="B788" s="57"/>
      <c r="C788" s="60" t="s">
        <v>61</v>
      </c>
      <c r="D788" s="61">
        <f>IF((D43-E43)&gt;=0,ROUND(FLOOR((D43-E43),0.01),-2),ROUND(FLOOR((D43-E43),-0.01),-2))</f>
        <v>263400</v>
      </c>
      <c r="E788" s="58"/>
      <c r="F788" s="24"/>
      <c r="H788" s="57"/>
      <c r="I788" s="57"/>
      <c r="J788" s="60" t="s">
        <v>61</v>
      </c>
      <c r="K788" s="61">
        <f>IF((D43-E43)&gt;=0,ROUND(FLOOR((D43-E43),0.01),-2),ROUND(FLOOR((D43-E43),-0.01),-2))</f>
        <v>263400</v>
      </c>
      <c r="L788" s="58"/>
      <c r="M788" s="24"/>
    </row>
    <row r="789" spans="1:13" x14ac:dyDescent="0.25">
      <c r="A789" s="62" t="s">
        <v>62</v>
      </c>
      <c r="B789" s="62"/>
      <c r="C789" s="63">
        <v>22</v>
      </c>
      <c r="D789" s="61"/>
      <c r="E789" s="58"/>
      <c r="F789" s="24"/>
      <c r="H789" s="62" t="s">
        <v>62</v>
      </c>
      <c r="I789" s="62"/>
      <c r="J789" s="63">
        <v>22</v>
      </c>
      <c r="K789" s="61"/>
      <c r="L789" s="58"/>
      <c r="M789" s="24"/>
    </row>
    <row r="790" spans="1:13" x14ac:dyDescent="0.25">
      <c r="A790" s="64" t="s">
        <v>63</v>
      </c>
      <c r="B790" s="64"/>
      <c r="C790" s="65">
        <v>-0.5</v>
      </c>
      <c r="D790" s="66"/>
      <c r="E790" s="58"/>
      <c r="F790" s="67"/>
      <c r="H790" s="64" t="s">
        <v>63</v>
      </c>
      <c r="I790" s="64"/>
      <c r="J790" s="65">
        <v>-0.5</v>
      </c>
      <c r="K790" s="66"/>
      <c r="L790" s="58"/>
      <c r="M790" s="67"/>
    </row>
    <row r="791" spans="1:13" x14ac:dyDescent="0.25">
      <c r="A791" s="69"/>
      <c r="B791" s="69"/>
      <c r="C791" s="70"/>
      <c r="D791" s="71"/>
      <c r="E791" s="72"/>
      <c r="F791" s="24"/>
      <c r="H791" s="69"/>
      <c r="I791" s="69"/>
      <c r="J791" s="70"/>
      <c r="K791" s="71"/>
      <c r="L791" s="72"/>
      <c r="M791" s="24"/>
    </row>
    <row r="792" spans="1:13" x14ac:dyDescent="0.25">
      <c r="A792" s="1" t="s">
        <v>64</v>
      </c>
      <c r="B792" s="1"/>
      <c r="C792" s="58"/>
      <c r="D792" s="74" t="s">
        <v>65</v>
      </c>
      <c r="E792" s="2"/>
      <c r="F792" s="24"/>
      <c r="H792" s="1" t="s">
        <v>64</v>
      </c>
      <c r="I792" s="1"/>
      <c r="J792" s="58"/>
      <c r="K792" s="74" t="s">
        <v>65</v>
      </c>
      <c r="L792" s="2"/>
      <c r="M792" s="24"/>
    </row>
    <row r="793" spans="1:13" x14ac:dyDescent="0.25">
      <c r="A793" s="1"/>
      <c r="B793" s="1"/>
      <c r="C793" s="58"/>
      <c r="D793" s="74"/>
      <c r="E793" s="2"/>
      <c r="F793" s="24"/>
      <c r="H793" s="1"/>
      <c r="I793" s="1"/>
      <c r="J793" s="58"/>
      <c r="K793" s="74"/>
      <c r="L793" s="2"/>
      <c r="M793" s="24"/>
    </row>
    <row r="794" spans="1:13" x14ac:dyDescent="0.25">
      <c r="A794" s="1"/>
      <c r="B794" s="1"/>
      <c r="C794" s="58"/>
      <c r="D794" s="74"/>
      <c r="E794" s="2"/>
      <c r="F794" s="24"/>
      <c r="H794" s="1"/>
      <c r="I794" s="1"/>
      <c r="J794" s="58"/>
      <c r="K794" s="74"/>
      <c r="L794" s="2"/>
      <c r="M794" s="24"/>
    </row>
    <row r="795" spans="1:13" x14ac:dyDescent="0.25">
      <c r="A795" s="1"/>
      <c r="B795" s="1"/>
      <c r="C795" s="58"/>
      <c r="D795" s="74"/>
      <c r="E795" s="2"/>
      <c r="F795" s="24"/>
      <c r="H795" s="1"/>
      <c r="I795" s="1"/>
      <c r="J795" s="58"/>
      <c r="K795" s="74"/>
      <c r="L795" s="2"/>
      <c r="M795" s="24"/>
    </row>
    <row r="796" spans="1:13" x14ac:dyDescent="0.25">
      <c r="A796" s="76"/>
      <c r="B796" s="76"/>
      <c r="C796" s="77"/>
      <c r="D796" s="78"/>
      <c r="E796" s="26"/>
      <c r="F796" s="28"/>
      <c r="H796" s="76"/>
      <c r="I796" s="76"/>
      <c r="J796" s="77"/>
      <c r="K796" s="78"/>
      <c r="L796" s="26"/>
      <c r="M796" s="28"/>
    </row>
    <row r="799" spans="1:13" x14ac:dyDescent="0.25">
      <c r="A799" s="1"/>
      <c r="B799" s="1"/>
      <c r="C799" s="2"/>
      <c r="D799" s="2"/>
      <c r="E799" s="4"/>
      <c r="F799" s="5"/>
      <c r="H799" s="1"/>
      <c r="I799" s="1"/>
      <c r="J799" s="2"/>
      <c r="K799" s="2"/>
      <c r="L799" s="4"/>
      <c r="M799" s="5"/>
    </row>
    <row r="800" spans="1:13" x14ac:dyDescent="0.25">
      <c r="A800" s="1"/>
      <c r="B800" s="1"/>
      <c r="C800" s="2"/>
      <c r="D800" s="2"/>
      <c r="E800" s="4" t="s">
        <v>0</v>
      </c>
      <c r="F800" s="3"/>
      <c r="H800" s="1"/>
      <c r="I800" s="1"/>
      <c r="J800" s="2"/>
      <c r="K800" s="2"/>
      <c r="L800" s="4" t="s">
        <v>0</v>
      </c>
      <c r="M800" s="3"/>
    </row>
    <row r="801" spans="1:13" x14ac:dyDescent="0.25">
      <c r="A801" s="6" t="s">
        <v>1</v>
      </c>
      <c r="B801" s="6"/>
      <c r="C801" s="2"/>
      <c r="D801" s="2"/>
      <c r="E801" s="2" t="s">
        <v>2</v>
      </c>
      <c r="F801" s="3"/>
      <c r="H801" s="6" t="s">
        <v>1</v>
      </c>
      <c r="I801" s="6"/>
      <c r="J801" s="2"/>
      <c r="K801" s="2"/>
      <c r="L801" s="2" t="s">
        <v>2</v>
      </c>
      <c r="M801" s="3"/>
    </row>
    <row r="802" spans="1:13" x14ac:dyDescent="0.25">
      <c r="A802" s="7" t="s">
        <v>3</v>
      </c>
      <c r="B802" s="7"/>
      <c r="C802" s="2"/>
      <c r="D802" s="2"/>
      <c r="E802" s="2"/>
      <c r="F802" s="3"/>
      <c r="H802" s="7" t="s">
        <v>3</v>
      </c>
      <c r="I802" s="7"/>
      <c r="J802" s="2"/>
      <c r="K802" s="2"/>
      <c r="L802" s="2"/>
      <c r="M802" s="3"/>
    </row>
    <row r="803" spans="1:13" x14ac:dyDescent="0.25">
      <c r="A803" s="8" t="s">
        <v>4</v>
      </c>
      <c r="B803" s="8"/>
      <c r="C803" s="2"/>
      <c r="D803" s="2"/>
      <c r="E803" s="2"/>
      <c r="F803" s="3"/>
      <c r="H803" s="8" t="s">
        <v>4</v>
      </c>
      <c r="I803" s="8"/>
      <c r="J803" s="2"/>
      <c r="K803" s="2"/>
      <c r="L803" s="2"/>
      <c r="M803" s="3"/>
    </row>
    <row r="804" spans="1:13" x14ac:dyDescent="0.25">
      <c r="A804" s="9" t="s">
        <v>1313</v>
      </c>
      <c r="B804" s="287">
        <f>'Etat paie {MOIS} {ANNEE}'!B38</f>
      </c>
      <c r="C804" s="10"/>
      <c r="D804" s="11" t="s">
        <v>6</v>
      </c>
      <c r="E804" s="11"/>
      <c r="F804" s="12" t="s">
        <v>1314</v>
      </c>
      <c r="H804" s="9" t="s">
        <v>1313</v>
      </c>
      <c r="I804" s="287">
        <f>'Etat paie {MOIS} {ANNEE}'!B39</f>
      </c>
      <c r="J804" s="10"/>
      <c r="K804" s="11" t="s">
        <v>6</v>
      </c>
      <c r="L804" s="11"/>
      <c r="M804" s="12" t="s">
        <v>1314</v>
      </c>
    </row>
    <row r="805" spans="1:13" x14ac:dyDescent="0.25">
      <c r="A805" s="13" t="s">
        <v>1315</v>
      </c>
      <c r="B805" s="288">
        <f>'Etat paie {MOIS} {ANNEE}'!A38</f>
      </c>
      <c r="C805" s="2"/>
      <c r="D805" s="14" t="s">
        <v>8</v>
      </c>
      <c r="E805" s="14"/>
      <c r="F805" s="15" t="s">
        <v>1316</v>
      </c>
      <c r="H805" s="13" t="s">
        <v>1315</v>
      </c>
      <c r="I805" s="288">
        <f>'Etat paie {MOIS} {ANNEE}'!A39</f>
      </c>
      <c r="J805" s="2"/>
      <c r="K805" s="14" t="s">
        <v>8</v>
      </c>
      <c r="L805" s="14"/>
      <c r="M805" s="15" t="s">
        <v>1316</v>
      </c>
    </row>
    <row r="806" spans="1:13" x14ac:dyDescent="0.25">
      <c r="A806" s="13" t="s">
        <v>1317</v>
      </c>
      <c r="B806" s="288">
        <f>'Etat paie {MOIS} {ANNEE}'!AL38</f>
      </c>
      <c r="C806" s="16">
        <f>'Etat paie {MOIS} {ANNEE}'!AM38</f>
      </c>
      <c r="D806" s="14" t="s">
        <v>10</v>
      </c>
      <c r="E806" s="14"/>
      <c r="F806" s="15" t="s">
        <v>1318</v>
      </c>
      <c r="H806" s="13" t="s">
        <v>1317</v>
      </c>
      <c r="I806" s="288">
        <f>'Etat paie {MOIS} {ANNEE}'!AL39</f>
      </c>
      <c r="J806" s="16">
        <f>'Etat paie {MOIS} {ANNEE}'!AM39</f>
      </c>
      <c r="K806" s="14" t="s">
        <v>10</v>
      </c>
      <c r="L806" s="14"/>
      <c r="M806" s="15" t="s">
        <v>1318</v>
      </c>
    </row>
    <row r="807" spans="1:13" x14ac:dyDescent="0.25">
      <c r="A807" s="13" t="s">
        <v>1319</v>
      </c>
      <c r="B807" s="288" t="s">
        <v>1320</v>
      </c>
      <c r="C807" s="17"/>
      <c r="D807" s="18" t="s">
        <v>12</v>
      </c>
      <c r="E807" s="19"/>
      <c r="F807" s="20" t="s">
        <v>1321</v>
      </c>
      <c r="H807" s="13" t="s">
        <v>1319</v>
      </c>
      <c r="I807" s="288" t="s">
        <v>1320</v>
      </c>
      <c r="J807" s="17"/>
      <c r="K807" s="18" t="s">
        <v>12</v>
      </c>
      <c r="L807" s="19"/>
      <c r="M807" s="20" t="s">
        <v>1321</v>
      </c>
    </row>
    <row r="808" spans="1:13" x14ac:dyDescent="0.25">
      <c r="A808" s="22" t="s">
        <v>1322</v>
      </c>
      <c r="B808" s="289">
        <f>'Etat paie {MOIS} {ANNEE}'!AP38</f>
      </c>
      <c r="C808" s="2"/>
      <c r="D808" s="23" t="s">
        <v>14</v>
      </c>
      <c r="E808" s="14"/>
      <c r="F808" s="20" t="s">
        <v>1323</v>
      </c>
      <c r="H808" s="22" t="s">
        <v>1322</v>
      </c>
      <c r="I808" s="289">
        <f>'Etat paie {MOIS} {ANNEE}'!AP39</f>
      </c>
      <c r="J808" s="2"/>
      <c r="K808" s="23" t="s">
        <v>14</v>
      </c>
      <c r="L808" s="14"/>
      <c r="M808" s="20" t="s">
        <v>1323</v>
      </c>
    </row>
    <row r="809" spans="1:13" x14ac:dyDescent="0.25">
      <c r="A809" s="13" t="s">
        <v>1324</v>
      </c>
      <c r="B809" s="288">
        <f>'Etat paie {MOIS} {ANNEE}'!AR38</f>
      </c>
      <c r="C809" s="2"/>
      <c r="D809" s="14"/>
      <c r="E809" s="14"/>
      <c r="F809" s="20"/>
      <c r="H809" s="13" t="s">
        <v>1324</v>
      </c>
      <c r="I809" s="288">
        <f>'Etat paie {MOIS} {ANNEE}'!AR39</f>
      </c>
      <c r="J809" s="2"/>
      <c r="K809" s="14"/>
      <c r="L809" s="14"/>
      <c r="M809" s="20"/>
    </row>
    <row r="810" spans="1:13" x14ac:dyDescent="0.25">
      <c r="A810" s="13" t="s">
        <v>1325</v>
      </c>
      <c r="B810" s="288">
        <f>'Etat paie {MOIS} {ANNEE}'!AO38</f>
      </c>
      <c r="C810" s="2"/>
      <c r="D810" s="14"/>
      <c r="E810" s="14"/>
      <c r="F810" s="24"/>
      <c r="H810" s="13" t="s">
        <v>1325</v>
      </c>
      <c r="I810" s="288">
        <f>'Etat paie {MOIS} {ANNEE}'!AO39</f>
      </c>
      <c r="J810" s="2"/>
      <c r="K810" s="14"/>
      <c r="L810" s="14"/>
      <c r="M810" s="24"/>
    </row>
    <row r="811" spans="1:13" x14ac:dyDescent="0.25">
      <c r="A811" s="13" t="s">
        <v>1326</v>
      </c>
      <c r="B811" s="288">
        <f>'Etat paie {MOIS} {ANNEE}'!AQ38</f>
      </c>
      <c r="C811" s="2"/>
      <c r="D811" s="14" t="s">
        <v>18</v>
      </c>
      <c r="E811" s="14"/>
      <c r="F811" s="24" t="s">
        <v>1327</v>
      </c>
      <c r="H811" s="13" t="s">
        <v>1326</v>
      </c>
      <c r="I811" s="288">
        <f>'Etat paie {MOIS} {ANNEE}'!AQ39</f>
      </c>
      <c r="J811" s="2"/>
      <c r="K811" s="14" t="s">
        <v>18</v>
      </c>
      <c r="L811" s="14"/>
      <c r="M811" s="24" t="s">
        <v>1327</v>
      </c>
    </row>
    <row r="812" spans="1:13" x14ac:dyDescent="0.25">
      <c r="A812" s="25" t="s">
        <v>1328</v>
      </c>
      <c r="B812" s="290" t="s">
        <v>1329</v>
      </c>
      <c r="C812" s="26"/>
      <c r="D812" s="27" t="s">
        <v>20</v>
      </c>
      <c r="E812" s="27"/>
      <c r="F812" s="28" t="s">
        <v>1330</v>
      </c>
      <c r="H812" s="25" t="s">
        <v>1328</v>
      </c>
      <c r="I812" s="290" t="s">
        <v>1329</v>
      </c>
      <c r="J812" s="26"/>
      <c r="K812" s="27" t="s">
        <v>20</v>
      </c>
      <c r="L812" s="27"/>
      <c r="M812" s="28" t="s">
        <v>1330</v>
      </c>
    </row>
    <row r="813" spans="1:13" x14ac:dyDescent="0.25">
      <c r="A813" s="1"/>
      <c r="B813" s="1"/>
      <c r="C813" s="2"/>
      <c r="D813" s="2"/>
      <c r="E813" s="2"/>
      <c r="F813" s="3"/>
      <c r="H813" s="1"/>
      <c r="I813" s="1"/>
      <c r="J813" s="2"/>
      <c r="K813" s="2"/>
      <c r="L813" s="2"/>
      <c r="M813" s="3"/>
    </row>
    <row r="814" spans="1:13" x14ac:dyDescent="0.25">
      <c r="A814" s="291" t="s">
        <v>22</v>
      </c>
      <c r="B814" s="291"/>
      <c r="C814" s="30" t="s">
        <v>23</v>
      </c>
      <c r="D814" s="30" t="s">
        <v>24</v>
      </c>
      <c r="E814" s="31" t="s">
        <v>25</v>
      </c>
      <c r="F814" s="32" t="s">
        <v>26</v>
      </c>
      <c r="H814" s="291" t="s">
        <v>22</v>
      </c>
      <c r="I814" s="291"/>
      <c r="J814" s="30" t="s">
        <v>23</v>
      </c>
      <c r="K814" s="30" t="s">
        <v>24</v>
      </c>
      <c r="L814" s="31" t="s">
        <v>25</v>
      </c>
      <c r="M814" s="32" t="s">
        <v>26</v>
      </c>
    </row>
    <row r="815" spans="1:13" x14ac:dyDescent="0.25">
      <c r="A815" s="34" t="s">
        <v>27</v>
      </c>
      <c r="B815" s="34"/>
      <c r="C815" s="35"/>
      <c r="D815" s="36">
        <f>'Etat paie OCTOBRE 2024'!E16</f>
        <v>142259.193446028</v>
      </c>
      <c r="E815" s="37"/>
      <c r="F815" s="24"/>
      <c r="H815" s="34" t="s">
        <v>27</v>
      </c>
      <c r="I815" s="34"/>
      <c r="J815" s="35"/>
      <c r="K815" s="36">
        <f>'Etat paie OCTOBRE 2024'!E16</f>
        <v>142259.193446028</v>
      </c>
      <c r="L815" s="37"/>
      <c r="M815" s="24"/>
    </row>
    <row r="816" spans="1:13" x14ac:dyDescent="0.25">
      <c r="A816" s="39" t="s">
        <v>28</v>
      </c>
      <c r="B816" s="39"/>
      <c r="C816" s="40"/>
      <c r="D816" s="41"/>
      <c r="E816" s="42"/>
      <c r="F816" s="24"/>
      <c r="H816" s="39" t="s">
        <v>28</v>
      </c>
      <c r="I816" s="39"/>
      <c r="J816" s="40"/>
      <c r="K816" s="41"/>
      <c r="L816" s="42"/>
      <c r="M816" s="24"/>
    </row>
    <row r="817" spans="1:13" x14ac:dyDescent="0.25">
      <c r="A817" s="44" t="s">
        <v>29</v>
      </c>
      <c r="B817" s="44"/>
      <c r="C817" s="42"/>
      <c r="D817" s="41">
        <f>'Etat paie OCTOBRE 2024'!I16</f>
      </c>
      <c r="E817" s="42"/>
      <c r="F817" s="24"/>
      <c r="H817" s="44" t="s">
        <v>29</v>
      </c>
      <c r="I817" s="44"/>
      <c r="J817" s="42"/>
      <c r="K817" s="41">
        <f>'Etat paie OCTOBRE 2024'!I16</f>
      </c>
      <c r="L817" s="42"/>
      <c r="M817" s="24"/>
    </row>
    <row r="818" spans="1:13" x14ac:dyDescent="0.25">
      <c r="A818" s="44" t="s">
        <v>30</v>
      </c>
      <c r="B818" s="44"/>
      <c r="C818" s="42"/>
      <c r="D818" s="41">
        <f>'Etat paie OCTOBRE 2024'!J16</f>
      </c>
      <c r="E818" s="42"/>
      <c r="F818" s="24"/>
      <c r="H818" s="44" t="s">
        <v>30</v>
      </c>
      <c r="I818" s="44"/>
      <c r="J818" s="42"/>
      <c r="K818" s="41">
        <f>'Etat paie OCTOBRE 2024'!J16</f>
      </c>
      <c r="L818" s="42"/>
      <c r="M818" s="24"/>
    </row>
    <row r="819" spans="1:13" x14ac:dyDescent="0.25">
      <c r="A819" s="44" t="s">
        <v>31</v>
      </c>
      <c r="B819" s="44"/>
      <c r="C819" s="42"/>
      <c r="D819" s="41">
        <f>'Etat paie OCTOBRE 2024'!H16</f>
      </c>
      <c r="E819" s="42"/>
      <c r="F819" s="24"/>
      <c r="H819" s="44" t="s">
        <v>31</v>
      </c>
      <c r="I819" s="44"/>
      <c r="J819" s="42"/>
      <c r="K819" s="41">
        <f>'Etat paie OCTOBRE 2024'!H16</f>
      </c>
      <c r="L819" s="42"/>
      <c r="M819" s="24"/>
    </row>
    <row r="820" spans="1:13" x14ac:dyDescent="0.25">
      <c r="A820" s="46" t="s">
        <v>32</v>
      </c>
      <c r="B820" s="46"/>
      <c r="C820" s="42"/>
      <c r="D820" s="41"/>
      <c r="E820" s="42"/>
      <c r="F820" s="24"/>
      <c r="H820" s="46" t="s">
        <v>32</v>
      </c>
      <c r="I820" s="46"/>
      <c r="J820" s="42"/>
      <c r="K820" s="41"/>
      <c r="L820" s="42"/>
      <c r="M820" s="24"/>
    </row>
    <row r="821" spans="1:13" x14ac:dyDescent="0.25">
      <c r="A821" s="44" t="s">
        <v>33</v>
      </c>
      <c r="B821" s="44"/>
      <c r="C821" s="42">
        <v>12</v>
      </c>
      <c r="D821" s="41">
        <f>'Etat paie OCTOBRE 2024'!K16</f>
        <v>28800</v>
      </c>
      <c r="E821" s="42"/>
      <c r="F821" s="24"/>
      <c r="H821" s="44" t="s">
        <v>33</v>
      </c>
      <c r="I821" s="44"/>
      <c r="J821" s="42">
        <v>12</v>
      </c>
      <c r="K821" s="41">
        <f>'Etat paie OCTOBRE 2024'!K16</f>
        <v>28800</v>
      </c>
      <c r="L821" s="42"/>
      <c r="M821" s="24"/>
    </row>
    <row r="822" spans="1:13" x14ac:dyDescent="0.25">
      <c r="A822" s="44" t="s">
        <v>34</v>
      </c>
      <c r="B822" s="44"/>
      <c r="C822" s="42"/>
      <c r="D822" s="41">
        <f>'Etat paie OCTOBRE 2024'!L16</f>
        <v>42000</v>
      </c>
      <c r="E822" s="42"/>
      <c r="F822" s="24"/>
      <c r="H822" s="44" t="s">
        <v>34</v>
      </c>
      <c r="I822" s="44"/>
      <c r="J822" s="42"/>
      <c r="K822" s="41">
        <f>'Etat paie OCTOBRE 2024'!L16</f>
        <v>42000</v>
      </c>
      <c r="L822" s="42"/>
      <c r="M822" s="24"/>
    </row>
    <row r="823" spans="1:13" x14ac:dyDescent="0.25">
      <c r="A823" s="39" t="s">
        <v>35</v>
      </c>
      <c r="B823" s="39"/>
      <c r="C823" s="42"/>
      <c r="D823" s="41"/>
      <c r="E823" s="42"/>
      <c r="F823" s="24"/>
      <c r="H823" s="39" t="s">
        <v>35</v>
      </c>
      <c r="I823" s="39"/>
      <c r="J823" s="42"/>
      <c r="K823" s="41"/>
      <c r="L823" s="42"/>
      <c r="M823" s="24"/>
    </row>
    <row r="824" spans="1:13" x14ac:dyDescent="0.25">
      <c r="A824" s="44" t="s">
        <v>36</v>
      </c>
      <c r="B824" s="44"/>
      <c r="C824" s="42"/>
      <c r="D824" s="48">
        <f>'Etat paie OCTOBRE 2024'!R16</f>
      </c>
      <c r="E824" s="42"/>
      <c r="F824" s="24"/>
      <c r="H824" s="44" t="s">
        <v>36</v>
      </c>
      <c r="I824" s="44"/>
      <c r="J824" s="42"/>
      <c r="K824" s="48">
        <f>'Etat paie OCTOBRE 2024'!R16</f>
      </c>
      <c r="L824" s="42"/>
      <c r="M824" s="24"/>
    </row>
    <row r="825" spans="1:13" x14ac:dyDescent="0.25">
      <c r="A825" s="44" t="s">
        <v>37</v>
      </c>
      <c r="B825" s="44"/>
      <c r="C825" s="42"/>
      <c r="D825" s="41">
        <f>'Etat paie OCTOBRE 2024'!F16</f>
      </c>
      <c r="E825" s="42"/>
      <c r="F825" s="24"/>
      <c r="H825" s="44" t="s">
        <v>37</v>
      </c>
      <c r="I825" s="44"/>
      <c r="J825" s="42"/>
      <c r="K825" s="41">
        <f>'Etat paie OCTOBRE 2024'!F16</f>
      </c>
      <c r="L825" s="42"/>
      <c r="M825" s="24"/>
    </row>
    <row r="826" spans="1:13" x14ac:dyDescent="0.25">
      <c r="A826" s="292" t="s">
        <v>38</v>
      </c>
      <c r="B826" s="292"/>
      <c r="C826" s="42"/>
      <c r="D826" s="41">
        <f>'Etat paie OCTOBRE 2024'!G16</f>
      </c>
      <c r="E826" s="42"/>
      <c r="F826" s="24"/>
      <c r="H826" s="292" t="s">
        <v>38</v>
      </c>
      <c r="I826" s="292"/>
      <c r="J826" s="42"/>
      <c r="K826" s="41">
        <f>'Etat paie OCTOBRE 2024'!G16</f>
      </c>
      <c r="L826" s="42"/>
      <c r="M826" s="24"/>
    </row>
    <row r="827" spans="1:13" x14ac:dyDescent="0.25">
      <c r="A827" s="44" t="s">
        <v>1331</v>
      </c>
      <c r="B827" s="44"/>
      <c r="C827" s="42"/>
      <c r="D827" s="41">
        <f>'Etat paie OCTOBRE 2024'!O16</f>
      </c>
      <c r="E827" s="42"/>
      <c r="F827" s="24"/>
      <c r="H827" s="44" t="s">
        <v>1331</v>
      </c>
      <c r="I827" s="44"/>
      <c r="J827" s="42"/>
      <c r="K827" s="41">
        <f>'Etat paie OCTOBRE 2024'!O16</f>
      </c>
      <c r="L827" s="42"/>
      <c r="M827" s="24"/>
    </row>
    <row r="828" spans="1:13" x14ac:dyDescent="0.25">
      <c r="A828" s="44" t="s">
        <v>1332</v>
      </c>
      <c r="B828" s="44"/>
      <c r="C828" s="42"/>
      <c r="D828" s="41">
        <f>'Etat paie OCTOBRE 2024'!P16</f>
        <v>20000</v>
      </c>
      <c r="E828" s="42"/>
      <c r="F828" s="24"/>
      <c r="H828" s="44" t="s">
        <v>1332</v>
      </c>
      <c r="I828" s="44"/>
      <c r="J828" s="42"/>
      <c r="K828" s="41">
        <f>'Etat paie OCTOBRE 2024'!P16</f>
        <v>20000</v>
      </c>
      <c r="L828" s="42"/>
      <c r="M828" s="24"/>
    </row>
    <row r="829" spans="1:13" x14ac:dyDescent="0.25">
      <c r="A829" s="44" t="s">
        <v>1333</v>
      </c>
      <c r="B829" s="44"/>
      <c r="C829" s="42"/>
      <c r="D829" s="41">
        <f>'Etat paie OCTOBRE 2024'!Q16</f>
        <v>50000</v>
      </c>
      <c r="E829" s="42"/>
      <c r="F829" s="24" t="s">
        <v>43</v>
      </c>
      <c r="H829" s="44" t="s">
        <v>1333</v>
      </c>
      <c r="I829" s="44"/>
      <c r="J829" s="42"/>
      <c r="K829" s="41">
        <f>'Etat paie OCTOBRE 2024'!Q16</f>
        <v>50000</v>
      </c>
      <c r="L829" s="42"/>
      <c r="M829" s="24" t="s">
        <v>43</v>
      </c>
    </row>
    <row r="830" spans="1:13" x14ac:dyDescent="0.25">
      <c r="A830" s="39" t="s">
        <v>44</v>
      </c>
      <c r="B830" s="39"/>
      <c r="C830" s="42"/>
      <c r="D830" s="41">
        <f>'Etat paie OCTOBRE 2024'!N16</f>
        <v>195251.321196466</v>
      </c>
      <c r="E830" s="42"/>
      <c r="F830" s="24" t="s">
        <v>45</v>
      </c>
      <c r="H830" s="39" t="s">
        <v>44</v>
      </c>
      <c r="I830" s="39"/>
      <c r="J830" s="42"/>
      <c r="K830" s="41">
        <f>'Etat paie OCTOBRE 2024'!N16</f>
        <v>195251.321196466</v>
      </c>
      <c r="L830" s="42"/>
      <c r="M830" s="24" t="s">
        <v>45</v>
      </c>
    </row>
    <row r="831" spans="1:13" x14ac:dyDescent="0.25">
      <c r="A831" s="39" t="s">
        <v>46</v>
      </c>
      <c r="B831" s="39"/>
      <c r="C831" s="42"/>
      <c r="D831" s="41">
        <f>'Etat paie OCTOBRE 2024'!M16</f>
      </c>
      <c r="E831" s="42"/>
      <c r="F831" s="24"/>
      <c r="H831" s="39" t="s">
        <v>46</v>
      </c>
      <c r="I831" s="39"/>
      <c r="J831" s="42"/>
      <c r="K831" s="41">
        <f>'Etat paie OCTOBRE 2024'!M16</f>
      </c>
      <c r="L831" s="42"/>
      <c r="M831" s="24"/>
    </row>
    <row r="832" spans="1:13" x14ac:dyDescent="0.25">
      <c r="A832" s="46" t="s">
        <v>47</v>
      </c>
      <c r="B832" s="46"/>
      <c r="C832" s="42"/>
      <c r="D832" s="41"/>
      <c r="E832" s="41">
        <f>'Etat paie OCTOBRE 2024'!U16</f>
        <v>4783.10514642494</v>
      </c>
      <c r="F832" s="24"/>
      <c r="H832" s="46" t="s">
        <v>47</v>
      </c>
      <c r="I832" s="46"/>
      <c r="J832" s="42"/>
      <c r="K832" s="41"/>
      <c r="L832" s="41">
        <f>'Etat paie OCTOBRE 2024'!U16</f>
        <v>4783.10514642494</v>
      </c>
      <c r="M832" s="24"/>
    </row>
    <row r="833" spans="1:13" x14ac:dyDescent="0.25">
      <c r="A833" s="46" t="s">
        <v>48</v>
      </c>
      <c r="B833" s="46"/>
      <c r="C833" s="42"/>
      <c r="D833" s="41"/>
      <c r="E833" s="41">
        <f>'Etat paie OCTOBRE 2024'!V16</f>
        <v>4783.10514642494</v>
      </c>
      <c r="F833" s="24"/>
      <c r="H833" s="46" t="s">
        <v>48</v>
      </c>
      <c r="I833" s="46"/>
      <c r="J833" s="42"/>
      <c r="K833" s="41"/>
      <c r="L833" s="41">
        <f>'Etat paie OCTOBRE 2024'!V16</f>
        <v>4783.10514642494</v>
      </c>
      <c r="M833" s="24"/>
    </row>
    <row r="834" spans="1:13" x14ac:dyDescent="0.25">
      <c r="A834" s="46" t="s">
        <v>49</v>
      </c>
      <c r="B834" s="46"/>
      <c r="C834" s="41">
        <f>+D43-E34-E35</f>
        <v>468744.304349644</v>
      </c>
      <c r="D834" s="41"/>
      <c r="E834" s="42"/>
      <c r="F834" s="24"/>
      <c r="H834" s="46" t="s">
        <v>49</v>
      </c>
      <c r="I834" s="46"/>
      <c r="J834" s="41">
        <f>+D43-E34-E35</f>
        <v>468744.304349644</v>
      </c>
      <c r="K834" s="41"/>
      <c r="L834" s="42"/>
      <c r="M834" s="24"/>
    </row>
    <row r="835" spans="1:13" x14ac:dyDescent="0.25">
      <c r="A835" s="46" t="s">
        <v>50</v>
      </c>
      <c r="B835" s="46"/>
      <c r="C835" s="41">
        <f>D38+E39</f>
        <v>9374.43043496436</v>
      </c>
      <c r="D835" s="41"/>
      <c r="E835" s="42"/>
      <c r="F835" s="24"/>
      <c r="H835" s="46" t="s">
        <v>50</v>
      </c>
      <c r="I835" s="46"/>
      <c r="J835" s="41">
        <f>D38+E39</f>
        <v>9374.43043496436</v>
      </c>
      <c r="K835" s="41"/>
      <c r="L835" s="42"/>
      <c r="M835" s="24"/>
    </row>
    <row r="836" spans="1:13" x14ac:dyDescent="0.25">
      <c r="A836" s="46" t="s">
        <v>51</v>
      </c>
      <c r="B836" s="46"/>
      <c r="C836" s="41">
        <v>2</v>
      </c>
      <c r="D836" s="41">
        <f>'Etat paie OCTOBRE 2024'!X16</f>
        <v>4000</v>
      </c>
      <c r="E836" s="42"/>
      <c r="F836" s="24"/>
      <c r="H836" s="46" t="s">
        <v>51</v>
      </c>
      <c r="I836" s="46"/>
      <c r="J836" s="41">
        <v>2</v>
      </c>
      <c r="K836" s="41">
        <f>'Etat paie OCTOBRE 2024'!X16</f>
        <v>4000</v>
      </c>
      <c r="L836" s="42"/>
      <c r="M836" s="24"/>
    </row>
    <row r="837" spans="1:13" x14ac:dyDescent="0.25">
      <c r="A837" s="46" t="s">
        <v>52</v>
      </c>
      <c r="B837" s="46"/>
      <c r="C837" s="42"/>
      <c r="D837" s="41"/>
      <c r="E837" s="41">
        <f>'Etat paie OCTOBRE 2024'!Z16</f>
        <v>5374.43043496436</v>
      </c>
      <c r="F837" s="24"/>
      <c r="H837" s="46" t="s">
        <v>52</v>
      </c>
      <c r="I837" s="46"/>
      <c r="J837" s="42"/>
      <c r="K837" s="41"/>
      <c r="L837" s="41">
        <f>'Etat paie OCTOBRE 2024'!Z16</f>
        <v>5374.43043496436</v>
      </c>
      <c r="M837" s="24"/>
    </row>
    <row r="838" spans="1:13" x14ac:dyDescent="0.25">
      <c r="A838" s="46" t="s">
        <v>53</v>
      </c>
      <c r="B838" s="46"/>
      <c r="C838" s="42"/>
      <c r="D838" s="41"/>
      <c r="E838" s="41">
        <f>'Etat paie OCTOBRE 2024'!Y16</f>
        <v>100000</v>
      </c>
      <c r="F838" s="24"/>
      <c r="H838" s="46" t="s">
        <v>53</v>
      </c>
      <c r="I838" s="46"/>
      <c r="J838" s="42"/>
      <c r="K838" s="41"/>
      <c r="L838" s="41">
        <f>'Etat paie OCTOBRE 2024'!Y16</f>
        <v>100000</v>
      </c>
      <c r="M838" s="24"/>
    </row>
    <row r="839" spans="1:13" x14ac:dyDescent="0.25">
      <c r="A839" s="46" t="s">
        <v>54</v>
      </c>
      <c r="B839" s="46"/>
      <c r="C839" s="42"/>
      <c r="D839" s="41"/>
      <c r="E839" s="41">
        <f>'Etat paie OCTOBRE 2024'!AA16</f>
      </c>
      <c r="F839" s="24"/>
      <c r="H839" s="46" t="s">
        <v>54</v>
      </c>
      <c r="I839" s="46"/>
      <c r="J839" s="42"/>
      <c r="K839" s="41"/>
      <c r="L839" s="41">
        <f>'Etat paie OCTOBRE 2024'!AA16</f>
      </c>
      <c r="M839" s="24"/>
    </row>
    <row r="840" spans="1:13" x14ac:dyDescent="0.25">
      <c r="A840" s="49" t="s">
        <v>55</v>
      </c>
      <c r="B840" s="49"/>
      <c r="C840" s="50"/>
      <c r="D840" s="51"/>
      <c r="E840" s="51">
        <f>'Etat paie OCTOBRE 2024'!AB16</f>
        <v>100000</v>
      </c>
      <c r="F840" s="24"/>
      <c r="H840" s="49" t="s">
        <v>55</v>
      </c>
      <c r="I840" s="49"/>
      <c r="J840" s="50"/>
      <c r="K840" s="51"/>
      <c r="L840" s="51">
        <f>'Etat paie OCTOBRE 2024'!AB16</f>
        <v>100000</v>
      </c>
      <c r="M840" s="24"/>
    </row>
    <row r="841" spans="1:13" x14ac:dyDescent="0.25">
      <c r="A841" s="53" t="s">
        <v>56</v>
      </c>
      <c r="B841" s="53"/>
      <c r="C841" s="54" t="s">
        <v>57</v>
      </c>
      <c r="D841" s="36">
        <f>SUM(D17:D37)</f>
        <v>478310.514642494</v>
      </c>
      <c r="E841" s="55">
        <f>SUM(E34:E42)</f>
        <v>214940.640727814</v>
      </c>
      <c r="F841" s="24"/>
      <c r="H841" s="53" t="s">
        <v>56</v>
      </c>
      <c r="I841" s="53"/>
      <c r="J841" s="54" t="s">
        <v>57</v>
      </c>
      <c r="K841" s="36">
        <f>SUM(D17:D37)</f>
        <v>478310.514642494</v>
      </c>
      <c r="L841" s="55">
        <f>SUM(E34:E42)</f>
        <v>214940.640727814</v>
      </c>
      <c r="M841" s="24"/>
    </row>
    <row r="842" spans="1:13" x14ac:dyDescent="0.25">
      <c r="A842" s="57" t="s">
        <v>58</v>
      </c>
      <c r="B842" s="57"/>
      <c r="C842" s="14"/>
      <c r="D842" s="42"/>
      <c r="E842" s="58"/>
      <c r="F842" s="24"/>
      <c r="H842" s="57" t="s">
        <v>58</v>
      </c>
      <c r="I842" s="57"/>
      <c r="J842" s="14"/>
      <c r="K842" s="42"/>
      <c r="L842" s="58"/>
      <c r="M842" s="24"/>
    </row>
    <row r="843" spans="1:13" x14ac:dyDescent="0.25">
      <c r="A843" s="44" t="s">
        <v>59</v>
      </c>
      <c r="B843" s="44"/>
      <c r="C843" s="14"/>
      <c r="D843" s="42"/>
      <c r="E843" s="58"/>
      <c r="F843" s="24"/>
      <c r="H843" s="44" t="s">
        <v>59</v>
      </c>
      <c r="I843" s="44"/>
      <c r="J843" s="14"/>
      <c r="K843" s="42"/>
      <c r="L843" s="58"/>
      <c r="M843" s="24"/>
    </row>
    <row r="844" spans="1:13" x14ac:dyDescent="0.25">
      <c r="A844" s="57" t="s">
        <v>60</v>
      </c>
      <c r="B844" s="57"/>
      <c r="C844" s="14"/>
      <c r="D844" s="42"/>
      <c r="E844" s="58"/>
      <c r="F844" s="24"/>
      <c r="H844" s="57" t="s">
        <v>60</v>
      </c>
      <c r="I844" s="57"/>
      <c r="J844" s="14"/>
      <c r="K844" s="42"/>
      <c r="L844" s="58"/>
      <c r="M844" s="24"/>
    </row>
    <row r="845" spans="1:13" x14ac:dyDescent="0.25">
      <c r="A845" s="57"/>
      <c r="B845" s="57"/>
      <c r="C845" s="60" t="s">
        <v>61</v>
      </c>
      <c r="D845" s="61">
        <f>IF((D43-E43)&gt;=0,ROUND(FLOOR((D43-E43),0.01),-2),ROUND(FLOOR((D43-E43),-0.01),-2))</f>
        <v>263400</v>
      </c>
      <c r="E845" s="58"/>
      <c r="F845" s="24"/>
      <c r="H845" s="57"/>
      <c r="I845" s="57"/>
      <c r="J845" s="60" t="s">
        <v>61</v>
      </c>
      <c r="K845" s="61">
        <f>IF((D43-E43)&gt;=0,ROUND(FLOOR((D43-E43),0.01),-2),ROUND(FLOOR((D43-E43),-0.01),-2))</f>
        <v>263400</v>
      </c>
      <c r="L845" s="58"/>
      <c r="M845" s="24"/>
    </row>
    <row r="846" spans="1:13" x14ac:dyDescent="0.25">
      <c r="A846" s="62" t="s">
        <v>62</v>
      </c>
      <c r="B846" s="62"/>
      <c r="C846" s="63">
        <v>22</v>
      </c>
      <c r="D846" s="61"/>
      <c r="E846" s="58"/>
      <c r="F846" s="24"/>
      <c r="H846" s="62" t="s">
        <v>62</v>
      </c>
      <c r="I846" s="62"/>
      <c r="J846" s="63">
        <v>22</v>
      </c>
      <c r="K846" s="61"/>
      <c r="L846" s="58"/>
      <c r="M846" s="24"/>
    </row>
    <row r="847" spans="1:13" x14ac:dyDescent="0.25">
      <c r="A847" s="64" t="s">
        <v>63</v>
      </c>
      <c r="B847" s="64"/>
      <c r="C847" s="65">
        <v>-0.5</v>
      </c>
      <c r="D847" s="66"/>
      <c r="E847" s="58"/>
      <c r="F847" s="67"/>
      <c r="H847" s="64" t="s">
        <v>63</v>
      </c>
      <c r="I847" s="64"/>
      <c r="J847" s="65">
        <v>-0.5</v>
      </c>
      <c r="K847" s="66"/>
      <c r="L847" s="58"/>
      <c r="M847" s="67"/>
    </row>
    <row r="848" spans="1:13" x14ac:dyDescent="0.25">
      <c r="A848" s="69"/>
      <c r="B848" s="69"/>
      <c r="C848" s="70"/>
      <c r="D848" s="71"/>
      <c r="E848" s="72"/>
      <c r="F848" s="24"/>
      <c r="H848" s="69"/>
      <c r="I848" s="69"/>
      <c r="J848" s="70"/>
      <c r="K848" s="71"/>
      <c r="L848" s="72"/>
      <c r="M848" s="24"/>
    </row>
    <row r="849" spans="1:13" x14ac:dyDescent="0.25">
      <c r="A849" s="1" t="s">
        <v>64</v>
      </c>
      <c r="B849" s="1"/>
      <c r="C849" s="58"/>
      <c r="D849" s="74" t="s">
        <v>65</v>
      </c>
      <c r="E849" s="2"/>
      <c r="F849" s="24"/>
      <c r="H849" s="1" t="s">
        <v>64</v>
      </c>
      <c r="I849" s="1"/>
      <c r="J849" s="58"/>
      <c r="K849" s="74" t="s">
        <v>65</v>
      </c>
      <c r="L849" s="2"/>
      <c r="M849" s="24"/>
    </row>
    <row r="850" spans="1:13" x14ac:dyDescent="0.25">
      <c r="A850" s="1"/>
      <c r="B850" s="1"/>
      <c r="C850" s="58"/>
      <c r="D850" s="74"/>
      <c r="E850" s="2"/>
      <c r="F850" s="24"/>
      <c r="H850" s="1"/>
      <c r="I850" s="1"/>
      <c r="J850" s="58"/>
      <c r="K850" s="74"/>
      <c r="L850" s="2"/>
      <c r="M850" s="24"/>
    </row>
    <row r="851" spans="1:13" x14ac:dyDescent="0.25">
      <c r="A851" s="1"/>
      <c r="B851" s="1"/>
      <c r="C851" s="58"/>
      <c r="D851" s="74"/>
      <c r="E851" s="2"/>
      <c r="F851" s="24"/>
      <c r="H851" s="1"/>
      <c r="I851" s="1"/>
      <c r="J851" s="58"/>
      <c r="K851" s="74"/>
      <c r="L851" s="2"/>
      <c r="M851" s="24"/>
    </row>
    <row r="852" spans="1:13" x14ac:dyDescent="0.25">
      <c r="A852" s="1"/>
      <c r="B852" s="1"/>
      <c r="C852" s="58"/>
      <c r="D852" s="74"/>
      <c r="E852" s="2"/>
      <c r="F852" s="24"/>
      <c r="H852" s="1"/>
      <c r="I852" s="1"/>
      <c r="J852" s="58"/>
      <c r="K852" s="74"/>
      <c r="L852" s="2"/>
      <c r="M852" s="24"/>
    </row>
    <row r="853" spans="1:13" x14ac:dyDescent="0.25">
      <c r="A853" s="76"/>
      <c r="B853" s="76"/>
      <c r="C853" s="77"/>
      <c r="D853" s="78"/>
      <c r="E853" s="26"/>
      <c r="F853" s="28"/>
      <c r="H853" s="76"/>
      <c r="I853" s="76"/>
      <c r="J853" s="77"/>
      <c r="K853" s="78"/>
      <c r="L853" s="26"/>
      <c r="M853" s="28"/>
    </row>
    <row r="856" spans="1:13" x14ac:dyDescent="0.25">
      <c r="A856" s="1"/>
      <c r="B856" s="1"/>
      <c r="C856" s="2"/>
      <c r="D856" s="2"/>
      <c r="E856" s="4"/>
      <c r="F856" s="5"/>
      <c r="H856" s="1"/>
      <c r="I856" s="1"/>
      <c r="J856" s="2"/>
      <c r="K856" s="2"/>
      <c r="L856" s="4"/>
      <c r="M856" s="5"/>
    </row>
    <row r="857" spans="1:13" x14ac:dyDescent="0.25">
      <c r="A857" s="1"/>
      <c r="B857" s="1"/>
      <c r="C857" s="2"/>
      <c r="D857" s="2"/>
      <c r="E857" s="4" t="s">
        <v>0</v>
      </c>
      <c r="F857" s="3"/>
      <c r="H857" s="1"/>
      <c r="I857" s="1"/>
      <c r="J857" s="2"/>
      <c r="K857" s="2"/>
      <c r="L857" s="4" t="s">
        <v>0</v>
      </c>
      <c r="M857" s="3"/>
    </row>
    <row r="858" spans="1:13" x14ac:dyDescent="0.25">
      <c r="A858" s="6" t="s">
        <v>1</v>
      </c>
      <c r="B858" s="6"/>
      <c r="C858" s="2"/>
      <c r="D858" s="2"/>
      <c r="E858" s="2" t="s">
        <v>2</v>
      </c>
      <c r="F858" s="3"/>
      <c r="H858" s="6" t="s">
        <v>1</v>
      </c>
      <c r="I858" s="6"/>
      <c r="J858" s="2"/>
      <c r="K858" s="2"/>
      <c r="L858" s="2" t="s">
        <v>2</v>
      </c>
      <c r="M858" s="3"/>
    </row>
    <row r="859" spans="1:13" x14ac:dyDescent="0.25">
      <c r="A859" s="7" t="s">
        <v>3</v>
      </c>
      <c r="B859" s="7"/>
      <c r="C859" s="2"/>
      <c r="D859" s="2"/>
      <c r="E859" s="2"/>
      <c r="F859" s="3"/>
      <c r="H859" s="7" t="s">
        <v>3</v>
      </c>
      <c r="I859" s="7"/>
      <c r="J859" s="2"/>
      <c r="K859" s="2"/>
      <c r="L859" s="2"/>
      <c r="M859" s="3"/>
    </row>
    <row r="860" spans="1:13" x14ac:dyDescent="0.25">
      <c r="A860" s="8" t="s">
        <v>4</v>
      </c>
      <c r="B860" s="8"/>
      <c r="C860" s="2"/>
      <c r="D860" s="2"/>
      <c r="E860" s="2"/>
      <c r="F860" s="3"/>
      <c r="H860" s="8" t="s">
        <v>4</v>
      </c>
      <c r="I860" s="8"/>
      <c r="J860" s="2"/>
      <c r="K860" s="2"/>
      <c r="L860" s="2"/>
      <c r="M860" s="3"/>
    </row>
    <row r="861" spans="1:13" x14ac:dyDescent="0.25">
      <c r="A861" s="9" t="s">
        <v>1313</v>
      </c>
      <c r="B861" s="287">
        <f>'Etat paie {MOIS} {ANNEE}'!B40</f>
      </c>
      <c r="C861" s="10"/>
      <c r="D861" s="11" t="s">
        <v>6</v>
      </c>
      <c r="E861" s="11"/>
      <c r="F861" s="12" t="s">
        <v>1314</v>
      </c>
      <c r="H861" s="9" t="s">
        <v>1313</v>
      </c>
      <c r="I861" s="287">
        <f>'Etat paie {MOIS} {ANNEE}'!B41</f>
      </c>
      <c r="J861" s="10"/>
      <c r="K861" s="11" t="s">
        <v>6</v>
      </c>
      <c r="L861" s="11"/>
      <c r="M861" s="12" t="s">
        <v>1314</v>
      </c>
    </row>
    <row r="862" spans="1:13" x14ac:dyDescent="0.25">
      <c r="A862" s="13" t="s">
        <v>1315</v>
      </c>
      <c r="B862" s="288">
        <f>'Etat paie {MOIS} {ANNEE}'!A40</f>
      </c>
      <c r="C862" s="2"/>
      <c r="D862" s="14" t="s">
        <v>8</v>
      </c>
      <c r="E862" s="14"/>
      <c r="F862" s="15" t="s">
        <v>1316</v>
      </c>
      <c r="H862" s="13" t="s">
        <v>1315</v>
      </c>
      <c r="I862" s="288">
        <f>'Etat paie {MOIS} {ANNEE}'!A41</f>
      </c>
      <c r="J862" s="2"/>
      <c r="K862" s="14" t="s">
        <v>8</v>
      </c>
      <c r="L862" s="14"/>
      <c r="M862" s="15" t="s">
        <v>1316</v>
      </c>
    </row>
    <row r="863" spans="1:13" x14ac:dyDescent="0.25">
      <c r="A863" s="13" t="s">
        <v>1317</v>
      </c>
      <c r="B863" s="288">
        <f>'Etat paie {MOIS} {ANNEE}'!AL40</f>
      </c>
      <c r="C863" s="16">
        <f>'Etat paie {MOIS} {ANNEE}'!AM40</f>
      </c>
      <c r="D863" s="14" t="s">
        <v>10</v>
      </c>
      <c r="E863" s="14"/>
      <c r="F863" s="15" t="s">
        <v>1318</v>
      </c>
      <c r="H863" s="13" t="s">
        <v>1317</v>
      </c>
      <c r="I863" s="288">
        <f>'Etat paie {MOIS} {ANNEE}'!AL41</f>
      </c>
      <c r="J863" s="16">
        <f>'Etat paie {MOIS} {ANNEE}'!AM41</f>
      </c>
      <c r="K863" s="14" t="s">
        <v>10</v>
      </c>
      <c r="L863" s="14"/>
      <c r="M863" s="15" t="s">
        <v>1318</v>
      </c>
    </row>
    <row r="864" spans="1:13" x14ac:dyDescent="0.25">
      <c r="A864" s="13" t="s">
        <v>1319</v>
      </c>
      <c r="B864" s="288" t="s">
        <v>1320</v>
      </c>
      <c r="C864" s="17"/>
      <c r="D864" s="18" t="s">
        <v>12</v>
      </c>
      <c r="E864" s="19"/>
      <c r="F864" s="20" t="s">
        <v>1321</v>
      </c>
      <c r="H864" s="13" t="s">
        <v>1319</v>
      </c>
      <c r="I864" s="288" t="s">
        <v>1320</v>
      </c>
      <c r="J864" s="17"/>
      <c r="K864" s="18" t="s">
        <v>12</v>
      </c>
      <c r="L864" s="19"/>
      <c r="M864" s="20" t="s">
        <v>1321</v>
      </c>
    </row>
    <row r="865" spans="1:13" x14ac:dyDescent="0.25">
      <c r="A865" s="22" t="s">
        <v>1322</v>
      </c>
      <c r="B865" s="289">
        <f>'Etat paie {MOIS} {ANNEE}'!AP40</f>
      </c>
      <c r="C865" s="2"/>
      <c r="D865" s="23" t="s">
        <v>14</v>
      </c>
      <c r="E865" s="14"/>
      <c r="F865" s="20" t="s">
        <v>1323</v>
      </c>
      <c r="H865" s="22" t="s">
        <v>1322</v>
      </c>
      <c r="I865" s="289">
        <f>'Etat paie {MOIS} {ANNEE}'!AP41</f>
      </c>
      <c r="J865" s="2"/>
      <c r="K865" s="23" t="s">
        <v>14</v>
      </c>
      <c r="L865" s="14"/>
      <c r="M865" s="20" t="s">
        <v>1323</v>
      </c>
    </row>
    <row r="866" spans="1:13" x14ac:dyDescent="0.25">
      <c r="A866" s="13" t="s">
        <v>1324</v>
      </c>
      <c r="B866" s="288">
        <f>'Etat paie {MOIS} {ANNEE}'!AR40</f>
      </c>
      <c r="C866" s="2"/>
      <c r="D866" s="14"/>
      <c r="E866" s="14"/>
      <c r="F866" s="20"/>
      <c r="H866" s="13" t="s">
        <v>1324</v>
      </c>
      <c r="I866" s="288">
        <f>'Etat paie {MOIS} {ANNEE}'!AR41</f>
      </c>
      <c r="J866" s="2"/>
      <c r="K866" s="14"/>
      <c r="L866" s="14"/>
      <c r="M866" s="20"/>
    </row>
    <row r="867" spans="1:13" x14ac:dyDescent="0.25">
      <c r="A867" s="13" t="s">
        <v>1325</v>
      </c>
      <c r="B867" s="288">
        <f>'Etat paie {MOIS} {ANNEE}'!AO40</f>
      </c>
      <c r="C867" s="2"/>
      <c r="D867" s="14"/>
      <c r="E867" s="14"/>
      <c r="F867" s="24"/>
      <c r="H867" s="13" t="s">
        <v>1325</v>
      </c>
      <c r="I867" s="288">
        <f>'Etat paie {MOIS} {ANNEE}'!AO41</f>
      </c>
      <c r="J867" s="2"/>
      <c r="K867" s="14"/>
      <c r="L867" s="14"/>
      <c r="M867" s="24"/>
    </row>
    <row r="868" spans="1:13" x14ac:dyDescent="0.25">
      <c r="A868" s="13" t="s">
        <v>1326</v>
      </c>
      <c r="B868" s="288">
        <f>'Etat paie {MOIS} {ANNEE}'!AQ40</f>
      </c>
      <c r="C868" s="2"/>
      <c r="D868" s="14" t="s">
        <v>18</v>
      </c>
      <c r="E868" s="14"/>
      <c r="F868" s="24" t="s">
        <v>1327</v>
      </c>
      <c r="H868" s="13" t="s">
        <v>1326</v>
      </c>
      <c r="I868" s="288">
        <f>'Etat paie {MOIS} {ANNEE}'!AQ41</f>
      </c>
      <c r="J868" s="2"/>
      <c r="K868" s="14" t="s">
        <v>18</v>
      </c>
      <c r="L868" s="14"/>
      <c r="M868" s="24" t="s">
        <v>1327</v>
      </c>
    </row>
    <row r="869" spans="1:13" x14ac:dyDescent="0.25">
      <c r="A869" s="25" t="s">
        <v>1328</v>
      </c>
      <c r="B869" s="290" t="s">
        <v>1329</v>
      </c>
      <c r="C869" s="26"/>
      <c r="D869" s="27" t="s">
        <v>20</v>
      </c>
      <c r="E869" s="27"/>
      <c r="F869" s="28" t="s">
        <v>1330</v>
      </c>
      <c r="H869" s="25" t="s">
        <v>1328</v>
      </c>
      <c r="I869" s="290" t="s">
        <v>1329</v>
      </c>
      <c r="J869" s="26"/>
      <c r="K869" s="27" t="s">
        <v>20</v>
      </c>
      <c r="L869" s="27"/>
      <c r="M869" s="28" t="s">
        <v>1330</v>
      </c>
    </row>
    <row r="870" spans="1:13" x14ac:dyDescent="0.25">
      <c r="A870" s="1"/>
      <c r="B870" s="1"/>
      <c r="C870" s="2"/>
      <c r="D870" s="2"/>
      <c r="E870" s="2"/>
      <c r="F870" s="3"/>
      <c r="H870" s="1"/>
      <c r="I870" s="1"/>
      <c r="J870" s="2"/>
      <c r="K870" s="2"/>
      <c r="L870" s="2"/>
      <c r="M870" s="3"/>
    </row>
    <row r="871" spans="1:13" x14ac:dyDescent="0.25">
      <c r="A871" s="291" t="s">
        <v>22</v>
      </c>
      <c r="B871" s="291"/>
      <c r="C871" s="30" t="s">
        <v>23</v>
      </c>
      <c r="D871" s="30" t="s">
        <v>24</v>
      </c>
      <c r="E871" s="31" t="s">
        <v>25</v>
      </c>
      <c r="F871" s="32" t="s">
        <v>26</v>
      </c>
      <c r="H871" s="291" t="s">
        <v>22</v>
      </c>
      <c r="I871" s="291"/>
      <c r="J871" s="30" t="s">
        <v>23</v>
      </c>
      <c r="K871" s="30" t="s">
        <v>24</v>
      </c>
      <c r="L871" s="31" t="s">
        <v>25</v>
      </c>
      <c r="M871" s="32" t="s">
        <v>26</v>
      </c>
    </row>
    <row r="872" spans="1:13" x14ac:dyDescent="0.25">
      <c r="A872" s="34" t="s">
        <v>27</v>
      </c>
      <c r="B872" s="34"/>
      <c r="C872" s="35"/>
      <c r="D872" s="36">
        <f>'Etat paie OCTOBRE 2024'!E16</f>
        <v>142259.193446028</v>
      </c>
      <c r="E872" s="37"/>
      <c r="F872" s="24"/>
      <c r="H872" s="34" t="s">
        <v>27</v>
      </c>
      <c r="I872" s="34"/>
      <c r="J872" s="35"/>
      <c r="K872" s="36">
        <f>'Etat paie OCTOBRE 2024'!E16</f>
        <v>142259.193446028</v>
      </c>
      <c r="L872" s="37"/>
      <c r="M872" s="24"/>
    </row>
    <row r="873" spans="1:13" x14ac:dyDescent="0.25">
      <c r="A873" s="39" t="s">
        <v>28</v>
      </c>
      <c r="B873" s="39"/>
      <c r="C873" s="40"/>
      <c r="D873" s="41"/>
      <c r="E873" s="42"/>
      <c r="F873" s="24"/>
      <c r="H873" s="39" t="s">
        <v>28</v>
      </c>
      <c r="I873" s="39"/>
      <c r="J873" s="40"/>
      <c r="K873" s="41"/>
      <c r="L873" s="42"/>
      <c r="M873" s="24"/>
    </row>
    <row r="874" spans="1:13" x14ac:dyDescent="0.25">
      <c r="A874" s="44" t="s">
        <v>29</v>
      </c>
      <c r="B874" s="44"/>
      <c r="C874" s="42"/>
      <c r="D874" s="41">
        <f>'Etat paie OCTOBRE 2024'!I16</f>
      </c>
      <c r="E874" s="42"/>
      <c r="F874" s="24"/>
      <c r="H874" s="44" t="s">
        <v>29</v>
      </c>
      <c r="I874" s="44"/>
      <c r="J874" s="42"/>
      <c r="K874" s="41">
        <f>'Etat paie OCTOBRE 2024'!I16</f>
      </c>
      <c r="L874" s="42"/>
      <c r="M874" s="24"/>
    </row>
    <row r="875" spans="1:13" x14ac:dyDescent="0.25">
      <c r="A875" s="44" t="s">
        <v>30</v>
      </c>
      <c r="B875" s="44"/>
      <c r="C875" s="42"/>
      <c r="D875" s="41">
        <f>'Etat paie OCTOBRE 2024'!J16</f>
      </c>
      <c r="E875" s="42"/>
      <c r="F875" s="24"/>
      <c r="H875" s="44" t="s">
        <v>30</v>
      </c>
      <c r="I875" s="44"/>
      <c r="J875" s="42"/>
      <c r="K875" s="41">
        <f>'Etat paie OCTOBRE 2024'!J16</f>
      </c>
      <c r="L875" s="42"/>
      <c r="M875" s="24"/>
    </row>
    <row r="876" spans="1:13" x14ac:dyDescent="0.25">
      <c r="A876" s="44" t="s">
        <v>31</v>
      </c>
      <c r="B876" s="44"/>
      <c r="C876" s="42"/>
      <c r="D876" s="41">
        <f>'Etat paie OCTOBRE 2024'!H16</f>
      </c>
      <c r="E876" s="42"/>
      <c r="F876" s="24"/>
      <c r="H876" s="44" t="s">
        <v>31</v>
      </c>
      <c r="I876" s="44"/>
      <c r="J876" s="42"/>
      <c r="K876" s="41">
        <f>'Etat paie OCTOBRE 2024'!H16</f>
      </c>
      <c r="L876" s="42"/>
      <c r="M876" s="24"/>
    </row>
    <row r="877" spans="1:13" x14ac:dyDescent="0.25">
      <c r="A877" s="46" t="s">
        <v>32</v>
      </c>
      <c r="B877" s="46"/>
      <c r="C877" s="42"/>
      <c r="D877" s="41"/>
      <c r="E877" s="42"/>
      <c r="F877" s="24"/>
      <c r="H877" s="46" t="s">
        <v>32</v>
      </c>
      <c r="I877" s="46"/>
      <c r="J877" s="42"/>
      <c r="K877" s="41"/>
      <c r="L877" s="42"/>
      <c r="M877" s="24"/>
    </row>
    <row r="878" spans="1:13" x14ac:dyDescent="0.25">
      <c r="A878" s="44" t="s">
        <v>33</v>
      </c>
      <c r="B878" s="44"/>
      <c r="C878" s="42">
        <v>12</v>
      </c>
      <c r="D878" s="41">
        <f>'Etat paie OCTOBRE 2024'!K16</f>
        <v>28800</v>
      </c>
      <c r="E878" s="42"/>
      <c r="F878" s="24"/>
      <c r="H878" s="44" t="s">
        <v>33</v>
      </c>
      <c r="I878" s="44"/>
      <c r="J878" s="42">
        <v>12</v>
      </c>
      <c r="K878" s="41">
        <f>'Etat paie OCTOBRE 2024'!K16</f>
        <v>28800</v>
      </c>
      <c r="L878" s="42"/>
      <c r="M878" s="24"/>
    </row>
    <row r="879" spans="1:13" x14ac:dyDescent="0.25">
      <c r="A879" s="44" t="s">
        <v>34</v>
      </c>
      <c r="B879" s="44"/>
      <c r="C879" s="42"/>
      <c r="D879" s="41">
        <f>'Etat paie OCTOBRE 2024'!L16</f>
        <v>42000</v>
      </c>
      <c r="E879" s="42"/>
      <c r="F879" s="24"/>
      <c r="H879" s="44" t="s">
        <v>34</v>
      </c>
      <c r="I879" s="44"/>
      <c r="J879" s="42"/>
      <c r="K879" s="41">
        <f>'Etat paie OCTOBRE 2024'!L16</f>
        <v>42000</v>
      </c>
      <c r="L879" s="42"/>
      <c r="M879" s="24"/>
    </row>
    <row r="880" spans="1:13" x14ac:dyDescent="0.25">
      <c r="A880" s="39" t="s">
        <v>35</v>
      </c>
      <c r="B880" s="39"/>
      <c r="C880" s="42"/>
      <c r="D880" s="41"/>
      <c r="E880" s="42"/>
      <c r="F880" s="24"/>
      <c r="H880" s="39" t="s">
        <v>35</v>
      </c>
      <c r="I880" s="39"/>
      <c r="J880" s="42"/>
      <c r="K880" s="41"/>
      <c r="L880" s="42"/>
      <c r="M880" s="24"/>
    </row>
    <row r="881" spans="1:13" x14ac:dyDescent="0.25">
      <c r="A881" s="44" t="s">
        <v>36</v>
      </c>
      <c r="B881" s="44"/>
      <c r="C881" s="42"/>
      <c r="D881" s="48">
        <f>'Etat paie OCTOBRE 2024'!R16</f>
      </c>
      <c r="E881" s="42"/>
      <c r="F881" s="24"/>
      <c r="H881" s="44" t="s">
        <v>36</v>
      </c>
      <c r="I881" s="44"/>
      <c r="J881" s="42"/>
      <c r="K881" s="48">
        <f>'Etat paie OCTOBRE 2024'!R16</f>
      </c>
      <c r="L881" s="42"/>
      <c r="M881" s="24"/>
    </row>
    <row r="882" spans="1:13" x14ac:dyDescent="0.25">
      <c r="A882" s="44" t="s">
        <v>37</v>
      </c>
      <c r="B882" s="44"/>
      <c r="C882" s="42"/>
      <c r="D882" s="41">
        <f>'Etat paie OCTOBRE 2024'!F16</f>
      </c>
      <c r="E882" s="42"/>
      <c r="F882" s="24"/>
      <c r="H882" s="44" t="s">
        <v>37</v>
      </c>
      <c r="I882" s="44"/>
      <c r="J882" s="42"/>
      <c r="K882" s="41">
        <f>'Etat paie OCTOBRE 2024'!F16</f>
      </c>
      <c r="L882" s="42"/>
      <c r="M882" s="24"/>
    </row>
    <row r="883" spans="1:13" x14ac:dyDescent="0.25">
      <c r="A883" s="292" t="s">
        <v>38</v>
      </c>
      <c r="B883" s="292"/>
      <c r="C883" s="42"/>
      <c r="D883" s="41">
        <f>'Etat paie OCTOBRE 2024'!G16</f>
      </c>
      <c r="E883" s="42"/>
      <c r="F883" s="24"/>
      <c r="H883" s="292" t="s">
        <v>38</v>
      </c>
      <c r="I883" s="292"/>
      <c r="J883" s="42"/>
      <c r="K883" s="41">
        <f>'Etat paie OCTOBRE 2024'!G16</f>
      </c>
      <c r="L883" s="42"/>
      <c r="M883" s="24"/>
    </row>
    <row r="884" spans="1:13" x14ac:dyDescent="0.25">
      <c r="A884" s="44" t="s">
        <v>1331</v>
      </c>
      <c r="B884" s="44"/>
      <c r="C884" s="42"/>
      <c r="D884" s="41">
        <f>'Etat paie OCTOBRE 2024'!O16</f>
      </c>
      <c r="E884" s="42"/>
      <c r="F884" s="24"/>
      <c r="H884" s="44" t="s">
        <v>1331</v>
      </c>
      <c r="I884" s="44"/>
      <c r="J884" s="42"/>
      <c r="K884" s="41">
        <f>'Etat paie OCTOBRE 2024'!O16</f>
      </c>
      <c r="L884" s="42"/>
      <c r="M884" s="24"/>
    </row>
    <row r="885" spans="1:13" x14ac:dyDescent="0.25">
      <c r="A885" s="44" t="s">
        <v>1332</v>
      </c>
      <c r="B885" s="44"/>
      <c r="C885" s="42"/>
      <c r="D885" s="41">
        <f>'Etat paie OCTOBRE 2024'!P16</f>
        <v>20000</v>
      </c>
      <c r="E885" s="42"/>
      <c r="F885" s="24"/>
      <c r="H885" s="44" t="s">
        <v>1332</v>
      </c>
      <c r="I885" s="44"/>
      <c r="J885" s="42"/>
      <c r="K885" s="41">
        <f>'Etat paie OCTOBRE 2024'!P16</f>
        <v>20000</v>
      </c>
      <c r="L885" s="42"/>
      <c r="M885" s="24"/>
    </row>
    <row r="886" spans="1:13" x14ac:dyDescent="0.25">
      <c r="A886" s="44" t="s">
        <v>1333</v>
      </c>
      <c r="B886" s="44"/>
      <c r="C886" s="42"/>
      <c r="D886" s="41">
        <f>'Etat paie OCTOBRE 2024'!Q16</f>
        <v>50000</v>
      </c>
      <c r="E886" s="42"/>
      <c r="F886" s="24" t="s">
        <v>43</v>
      </c>
      <c r="H886" s="44" t="s">
        <v>1333</v>
      </c>
      <c r="I886" s="44"/>
      <c r="J886" s="42"/>
      <c r="K886" s="41">
        <f>'Etat paie OCTOBRE 2024'!Q16</f>
        <v>50000</v>
      </c>
      <c r="L886" s="42"/>
      <c r="M886" s="24" t="s">
        <v>43</v>
      </c>
    </row>
    <row r="887" spans="1:13" x14ac:dyDescent="0.25">
      <c r="A887" s="39" t="s">
        <v>44</v>
      </c>
      <c r="B887" s="39"/>
      <c r="C887" s="42"/>
      <c r="D887" s="41">
        <f>'Etat paie OCTOBRE 2024'!N16</f>
        <v>195251.321196466</v>
      </c>
      <c r="E887" s="42"/>
      <c r="F887" s="24" t="s">
        <v>45</v>
      </c>
      <c r="H887" s="39" t="s">
        <v>44</v>
      </c>
      <c r="I887" s="39"/>
      <c r="J887" s="42"/>
      <c r="K887" s="41">
        <f>'Etat paie OCTOBRE 2024'!N16</f>
        <v>195251.321196466</v>
      </c>
      <c r="L887" s="42"/>
      <c r="M887" s="24" t="s">
        <v>45</v>
      </c>
    </row>
    <row r="888" spans="1:13" x14ac:dyDescent="0.25">
      <c r="A888" s="39" t="s">
        <v>46</v>
      </c>
      <c r="B888" s="39"/>
      <c r="C888" s="42"/>
      <c r="D888" s="41">
        <f>'Etat paie OCTOBRE 2024'!M16</f>
      </c>
      <c r="E888" s="42"/>
      <c r="F888" s="24"/>
      <c r="H888" s="39" t="s">
        <v>46</v>
      </c>
      <c r="I888" s="39"/>
      <c r="J888" s="42"/>
      <c r="K888" s="41">
        <f>'Etat paie OCTOBRE 2024'!M16</f>
      </c>
      <c r="L888" s="42"/>
      <c r="M888" s="24"/>
    </row>
    <row r="889" spans="1:13" x14ac:dyDescent="0.25">
      <c r="A889" s="46" t="s">
        <v>47</v>
      </c>
      <c r="B889" s="46"/>
      <c r="C889" s="42"/>
      <c r="D889" s="41"/>
      <c r="E889" s="41">
        <f>'Etat paie OCTOBRE 2024'!U16</f>
        <v>4783.10514642494</v>
      </c>
      <c r="F889" s="24"/>
      <c r="H889" s="46" t="s">
        <v>47</v>
      </c>
      <c r="I889" s="46"/>
      <c r="J889" s="42"/>
      <c r="K889" s="41"/>
      <c r="L889" s="41">
        <f>'Etat paie OCTOBRE 2024'!U16</f>
        <v>4783.10514642494</v>
      </c>
      <c r="M889" s="24"/>
    </row>
    <row r="890" spans="1:13" x14ac:dyDescent="0.25">
      <c r="A890" s="46" t="s">
        <v>48</v>
      </c>
      <c r="B890" s="46"/>
      <c r="C890" s="42"/>
      <c r="D890" s="41"/>
      <c r="E890" s="41">
        <f>'Etat paie OCTOBRE 2024'!V16</f>
        <v>4783.10514642494</v>
      </c>
      <c r="F890" s="24"/>
      <c r="H890" s="46" t="s">
        <v>48</v>
      </c>
      <c r="I890" s="46"/>
      <c r="J890" s="42"/>
      <c r="K890" s="41"/>
      <c r="L890" s="41">
        <f>'Etat paie OCTOBRE 2024'!V16</f>
        <v>4783.10514642494</v>
      </c>
      <c r="M890" s="24"/>
    </row>
    <row r="891" spans="1:13" x14ac:dyDescent="0.25">
      <c r="A891" s="46" t="s">
        <v>49</v>
      </c>
      <c r="B891" s="46"/>
      <c r="C891" s="41">
        <f>+D43-E34-E35</f>
        <v>468744.304349644</v>
      </c>
      <c r="D891" s="41"/>
      <c r="E891" s="42"/>
      <c r="F891" s="24"/>
      <c r="H891" s="46" t="s">
        <v>49</v>
      </c>
      <c r="I891" s="46"/>
      <c r="J891" s="41">
        <f>+D43-E34-E35</f>
        <v>468744.304349644</v>
      </c>
      <c r="K891" s="41"/>
      <c r="L891" s="42"/>
      <c r="M891" s="24"/>
    </row>
    <row r="892" spans="1:13" x14ac:dyDescent="0.25">
      <c r="A892" s="46" t="s">
        <v>50</v>
      </c>
      <c r="B892" s="46"/>
      <c r="C892" s="41">
        <f>D38+E39</f>
        <v>9374.43043496436</v>
      </c>
      <c r="D892" s="41"/>
      <c r="E892" s="42"/>
      <c r="F892" s="24"/>
      <c r="H892" s="46" t="s">
        <v>50</v>
      </c>
      <c r="I892" s="46"/>
      <c r="J892" s="41">
        <f>D38+E39</f>
        <v>9374.43043496436</v>
      </c>
      <c r="K892" s="41"/>
      <c r="L892" s="42"/>
      <c r="M892" s="24"/>
    </row>
    <row r="893" spans="1:13" x14ac:dyDescent="0.25">
      <c r="A893" s="46" t="s">
        <v>51</v>
      </c>
      <c r="B893" s="46"/>
      <c r="C893" s="41">
        <v>2</v>
      </c>
      <c r="D893" s="41">
        <f>'Etat paie OCTOBRE 2024'!X16</f>
        <v>4000</v>
      </c>
      <c r="E893" s="42"/>
      <c r="F893" s="24"/>
      <c r="H893" s="46" t="s">
        <v>51</v>
      </c>
      <c r="I893" s="46"/>
      <c r="J893" s="41">
        <v>2</v>
      </c>
      <c r="K893" s="41">
        <f>'Etat paie OCTOBRE 2024'!X16</f>
        <v>4000</v>
      </c>
      <c r="L893" s="42"/>
      <c r="M893" s="24"/>
    </row>
    <row r="894" spans="1:13" x14ac:dyDescent="0.25">
      <c r="A894" s="46" t="s">
        <v>52</v>
      </c>
      <c r="B894" s="46"/>
      <c r="C894" s="42"/>
      <c r="D894" s="41"/>
      <c r="E894" s="41">
        <f>'Etat paie OCTOBRE 2024'!Z16</f>
        <v>5374.43043496436</v>
      </c>
      <c r="F894" s="24"/>
      <c r="H894" s="46" t="s">
        <v>52</v>
      </c>
      <c r="I894" s="46"/>
      <c r="J894" s="42"/>
      <c r="K894" s="41"/>
      <c r="L894" s="41">
        <f>'Etat paie OCTOBRE 2024'!Z16</f>
        <v>5374.43043496436</v>
      </c>
      <c r="M894" s="24"/>
    </row>
    <row r="895" spans="1:13" x14ac:dyDescent="0.25">
      <c r="A895" s="46" t="s">
        <v>53</v>
      </c>
      <c r="B895" s="46"/>
      <c r="C895" s="42"/>
      <c r="D895" s="41"/>
      <c r="E895" s="41">
        <f>'Etat paie OCTOBRE 2024'!Y16</f>
        <v>100000</v>
      </c>
      <c r="F895" s="24"/>
      <c r="H895" s="46" t="s">
        <v>53</v>
      </c>
      <c r="I895" s="46"/>
      <c r="J895" s="42"/>
      <c r="K895" s="41"/>
      <c r="L895" s="41">
        <f>'Etat paie OCTOBRE 2024'!Y16</f>
        <v>100000</v>
      </c>
      <c r="M895" s="24"/>
    </row>
    <row r="896" spans="1:13" x14ac:dyDescent="0.25">
      <c r="A896" s="46" t="s">
        <v>54</v>
      </c>
      <c r="B896" s="46"/>
      <c r="C896" s="42"/>
      <c r="D896" s="41"/>
      <c r="E896" s="41">
        <f>'Etat paie OCTOBRE 2024'!AA16</f>
      </c>
      <c r="F896" s="24"/>
      <c r="H896" s="46" t="s">
        <v>54</v>
      </c>
      <c r="I896" s="46"/>
      <c r="J896" s="42"/>
      <c r="K896" s="41"/>
      <c r="L896" s="41">
        <f>'Etat paie OCTOBRE 2024'!AA16</f>
      </c>
      <c r="M896" s="24"/>
    </row>
    <row r="897" spans="1:13" x14ac:dyDescent="0.25">
      <c r="A897" s="49" t="s">
        <v>55</v>
      </c>
      <c r="B897" s="49"/>
      <c r="C897" s="50"/>
      <c r="D897" s="51"/>
      <c r="E897" s="51">
        <f>'Etat paie OCTOBRE 2024'!AB16</f>
        <v>100000</v>
      </c>
      <c r="F897" s="24"/>
      <c r="H897" s="49" t="s">
        <v>55</v>
      </c>
      <c r="I897" s="49"/>
      <c r="J897" s="50"/>
      <c r="K897" s="51"/>
      <c r="L897" s="51">
        <f>'Etat paie OCTOBRE 2024'!AB16</f>
        <v>100000</v>
      </c>
      <c r="M897" s="24"/>
    </row>
    <row r="898" spans="1:13" x14ac:dyDescent="0.25">
      <c r="A898" s="53" t="s">
        <v>56</v>
      </c>
      <c r="B898" s="53"/>
      <c r="C898" s="54" t="s">
        <v>57</v>
      </c>
      <c r="D898" s="36">
        <f>SUM(D17:D37)</f>
        <v>478310.514642494</v>
      </c>
      <c r="E898" s="55">
        <f>SUM(E34:E42)</f>
        <v>214940.640727814</v>
      </c>
      <c r="F898" s="24"/>
      <c r="H898" s="53" t="s">
        <v>56</v>
      </c>
      <c r="I898" s="53"/>
      <c r="J898" s="54" t="s">
        <v>57</v>
      </c>
      <c r="K898" s="36">
        <f>SUM(D17:D37)</f>
        <v>478310.514642494</v>
      </c>
      <c r="L898" s="55">
        <f>SUM(E34:E42)</f>
        <v>214940.640727814</v>
      </c>
      <c r="M898" s="24"/>
    </row>
    <row r="899" spans="1:13" x14ac:dyDescent="0.25">
      <c r="A899" s="57" t="s">
        <v>58</v>
      </c>
      <c r="B899" s="57"/>
      <c r="C899" s="14"/>
      <c r="D899" s="42"/>
      <c r="E899" s="58"/>
      <c r="F899" s="24"/>
      <c r="H899" s="57" t="s">
        <v>58</v>
      </c>
      <c r="I899" s="57"/>
      <c r="J899" s="14"/>
      <c r="K899" s="42"/>
      <c r="L899" s="58"/>
      <c r="M899" s="24"/>
    </row>
    <row r="900" spans="1:13" x14ac:dyDescent="0.25">
      <c r="A900" s="44" t="s">
        <v>59</v>
      </c>
      <c r="B900" s="44"/>
      <c r="C900" s="14"/>
      <c r="D900" s="42"/>
      <c r="E900" s="58"/>
      <c r="F900" s="24"/>
      <c r="H900" s="44" t="s">
        <v>59</v>
      </c>
      <c r="I900" s="44"/>
      <c r="J900" s="14"/>
      <c r="K900" s="42"/>
      <c r="L900" s="58"/>
      <c r="M900" s="24"/>
    </row>
    <row r="901" spans="1:13" x14ac:dyDescent="0.25">
      <c r="A901" s="57" t="s">
        <v>60</v>
      </c>
      <c r="B901" s="57"/>
      <c r="C901" s="14"/>
      <c r="D901" s="42"/>
      <c r="E901" s="58"/>
      <c r="F901" s="24"/>
      <c r="H901" s="57" t="s">
        <v>60</v>
      </c>
      <c r="I901" s="57"/>
      <c r="J901" s="14"/>
      <c r="K901" s="42"/>
      <c r="L901" s="58"/>
      <c r="M901" s="24"/>
    </row>
    <row r="902" spans="1:13" x14ac:dyDescent="0.25">
      <c r="A902" s="57"/>
      <c r="B902" s="57"/>
      <c r="C902" s="60" t="s">
        <v>61</v>
      </c>
      <c r="D902" s="61">
        <f>IF((D43-E43)&gt;=0,ROUND(FLOOR((D43-E43),0.01),-2),ROUND(FLOOR((D43-E43),-0.01),-2))</f>
        <v>263400</v>
      </c>
      <c r="E902" s="58"/>
      <c r="F902" s="24"/>
      <c r="H902" s="57"/>
      <c r="I902" s="57"/>
      <c r="J902" s="60" t="s">
        <v>61</v>
      </c>
      <c r="K902" s="61">
        <f>IF((D43-E43)&gt;=0,ROUND(FLOOR((D43-E43),0.01),-2),ROUND(FLOOR((D43-E43),-0.01),-2))</f>
        <v>263400</v>
      </c>
      <c r="L902" s="58"/>
      <c r="M902" s="24"/>
    </row>
    <row r="903" spans="1:13" x14ac:dyDescent="0.25">
      <c r="A903" s="62" t="s">
        <v>62</v>
      </c>
      <c r="B903" s="62"/>
      <c r="C903" s="63">
        <v>22</v>
      </c>
      <c r="D903" s="61"/>
      <c r="E903" s="58"/>
      <c r="F903" s="24"/>
      <c r="H903" s="62" t="s">
        <v>62</v>
      </c>
      <c r="I903" s="62"/>
      <c r="J903" s="63">
        <v>22</v>
      </c>
      <c r="K903" s="61"/>
      <c r="L903" s="58"/>
      <c r="M903" s="24"/>
    </row>
    <row r="904" spans="1:13" x14ac:dyDescent="0.25">
      <c r="A904" s="64" t="s">
        <v>63</v>
      </c>
      <c r="B904" s="64"/>
      <c r="C904" s="65">
        <v>-0.5</v>
      </c>
      <c r="D904" s="66"/>
      <c r="E904" s="58"/>
      <c r="F904" s="67"/>
      <c r="H904" s="64" t="s">
        <v>63</v>
      </c>
      <c r="I904" s="64"/>
      <c r="J904" s="65">
        <v>-0.5</v>
      </c>
      <c r="K904" s="66"/>
      <c r="L904" s="58"/>
      <c r="M904" s="67"/>
    </row>
    <row r="905" spans="1:13" x14ac:dyDescent="0.25">
      <c r="A905" s="69"/>
      <c r="B905" s="69"/>
      <c r="C905" s="70"/>
      <c r="D905" s="71"/>
      <c r="E905" s="72"/>
      <c r="F905" s="24"/>
      <c r="H905" s="69"/>
      <c r="I905" s="69"/>
      <c r="J905" s="70"/>
      <c r="K905" s="71"/>
      <c r="L905" s="72"/>
      <c r="M905" s="24"/>
    </row>
    <row r="906" spans="1:13" x14ac:dyDescent="0.25">
      <c r="A906" s="1" t="s">
        <v>64</v>
      </c>
      <c r="B906" s="1"/>
      <c r="C906" s="58"/>
      <c r="D906" s="74" t="s">
        <v>65</v>
      </c>
      <c r="E906" s="2"/>
      <c r="F906" s="24"/>
      <c r="H906" s="1" t="s">
        <v>64</v>
      </c>
      <c r="I906" s="1"/>
      <c r="J906" s="58"/>
      <c r="K906" s="74" t="s">
        <v>65</v>
      </c>
      <c r="L906" s="2"/>
      <c r="M906" s="24"/>
    </row>
    <row r="907" spans="1:13" x14ac:dyDescent="0.25">
      <c r="A907" s="1"/>
      <c r="B907" s="1"/>
      <c r="C907" s="58"/>
      <c r="D907" s="74"/>
      <c r="E907" s="2"/>
      <c r="F907" s="24"/>
      <c r="H907" s="1"/>
      <c r="I907" s="1"/>
      <c r="J907" s="58"/>
      <c r="K907" s="74"/>
      <c r="L907" s="2"/>
      <c r="M907" s="24"/>
    </row>
    <row r="908" spans="1:13" x14ac:dyDescent="0.25">
      <c r="A908" s="1"/>
      <c r="B908" s="1"/>
      <c r="C908" s="58"/>
      <c r="D908" s="74"/>
      <c r="E908" s="2"/>
      <c r="F908" s="24"/>
      <c r="H908" s="1"/>
      <c r="I908" s="1"/>
      <c r="J908" s="58"/>
      <c r="K908" s="74"/>
      <c r="L908" s="2"/>
      <c r="M908" s="24"/>
    </row>
    <row r="909" spans="1:13" x14ac:dyDescent="0.25">
      <c r="A909" s="1"/>
      <c r="B909" s="1"/>
      <c r="C909" s="58"/>
      <c r="D909" s="74"/>
      <c r="E909" s="2"/>
      <c r="F909" s="24"/>
      <c r="H909" s="1"/>
      <c r="I909" s="1"/>
      <c r="J909" s="58"/>
      <c r="K909" s="74"/>
      <c r="L909" s="2"/>
      <c r="M909" s="24"/>
    </row>
    <row r="910" spans="1:13" x14ac:dyDescent="0.25">
      <c r="A910" s="76"/>
      <c r="B910" s="76"/>
      <c r="C910" s="77"/>
      <c r="D910" s="78"/>
      <c r="E910" s="26"/>
      <c r="F910" s="28"/>
      <c r="H910" s="76"/>
      <c r="I910" s="76"/>
      <c r="J910" s="77"/>
      <c r="K910" s="78"/>
      <c r="L910" s="26"/>
      <c r="M910" s="28"/>
    </row>
    <row r="913" spans="1:13" x14ac:dyDescent="0.25">
      <c r="A913" s="1"/>
      <c r="B913" s="1"/>
      <c r="C913" s="2"/>
      <c r="D913" s="2"/>
      <c r="E913" s="4"/>
      <c r="F913" s="5"/>
      <c r="H913" s="1"/>
      <c r="I913" s="1"/>
      <c r="J913" s="2"/>
      <c r="K913" s="2"/>
      <c r="L913" s="4"/>
      <c r="M913" s="5"/>
    </row>
    <row r="914" spans="1:13" x14ac:dyDescent="0.25">
      <c r="A914" s="1"/>
      <c r="B914" s="1"/>
      <c r="C914" s="2"/>
      <c r="D914" s="2"/>
      <c r="E914" s="4" t="s">
        <v>0</v>
      </c>
      <c r="F914" s="3"/>
      <c r="H914" s="1"/>
      <c r="I914" s="1"/>
      <c r="J914" s="2"/>
      <c r="K914" s="2"/>
      <c r="L914" s="4" t="s">
        <v>0</v>
      </c>
      <c r="M914" s="3"/>
    </row>
    <row r="915" spans="1:13" x14ac:dyDescent="0.25">
      <c r="A915" s="6" t="s">
        <v>1</v>
      </c>
      <c r="B915" s="6"/>
      <c r="C915" s="2"/>
      <c r="D915" s="2"/>
      <c r="E915" s="2" t="s">
        <v>2</v>
      </c>
      <c r="F915" s="3"/>
      <c r="H915" s="6" t="s">
        <v>1</v>
      </c>
      <c r="I915" s="6"/>
      <c r="J915" s="2"/>
      <c r="K915" s="2"/>
      <c r="L915" s="2" t="s">
        <v>2</v>
      </c>
      <c r="M915" s="3"/>
    </row>
    <row r="916" spans="1:13" x14ac:dyDescent="0.25">
      <c r="A916" s="7" t="s">
        <v>3</v>
      </c>
      <c r="B916" s="7"/>
      <c r="C916" s="2"/>
      <c r="D916" s="2"/>
      <c r="E916" s="2"/>
      <c r="F916" s="3"/>
      <c r="H916" s="7" t="s">
        <v>3</v>
      </c>
      <c r="I916" s="7"/>
      <c r="J916" s="2"/>
      <c r="K916" s="2"/>
      <c r="L916" s="2"/>
      <c r="M916" s="3"/>
    </row>
    <row r="917" spans="1:13" x14ac:dyDescent="0.25">
      <c r="A917" s="8" t="s">
        <v>4</v>
      </c>
      <c r="B917" s="8"/>
      <c r="C917" s="2"/>
      <c r="D917" s="2"/>
      <c r="E917" s="2"/>
      <c r="F917" s="3"/>
      <c r="H917" s="8" t="s">
        <v>4</v>
      </c>
      <c r="I917" s="8"/>
      <c r="J917" s="2"/>
      <c r="K917" s="2"/>
      <c r="L917" s="2"/>
      <c r="M917" s="3"/>
    </row>
    <row r="918" spans="1:13" x14ac:dyDescent="0.25">
      <c r="A918" s="9" t="s">
        <v>1313</v>
      </c>
      <c r="B918" s="287">
        <f>'Etat paie {MOIS} {ANNEE}'!B42</f>
      </c>
      <c r="C918" s="10"/>
      <c r="D918" s="11" t="s">
        <v>6</v>
      </c>
      <c r="E918" s="11"/>
      <c r="F918" s="12" t="s">
        <v>1314</v>
      </c>
      <c r="H918" s="9" t="s">
        <v>1313</v>
      </c>
      <c r="I918" s="287">
        <f>'Etat paie {MOIS} {ANNEE}'!B43</f>
      </c>
      <c r="J918" s="10"/>
      <c r="K918" s="11" t="s">
        <v>6</v>
      </c>
      <c r="L918" s="11"/>
      <c r="M918" s="12" t="s">
        <v>1314</v>
      </c>
    </row>
    <row r="919" spans="1:13" x14ac:dyDescent="0.25">
      <c r="A919" s="13" t="s">
        <v>1315</v>
      </c>
      <c r="B919" s="288">
        <f>'Etat paie {MOIS} {ANNEE}'!A42</f>
      </c>
      <c r="C919" s="2"/>
      <c r="D919" s="14" t="s">
        <v>8</v>
      </c>
      <c r="E919" s="14"/>
      <c r="F919" s="15" t="s">
        <v>1316</v>
      </c>
      <c r="H919" s="13" t="s">
        <v>1315</v>
      </c>
      <c r="I919" s="288">
        <f>'Etat paie {MOIS} {ANNEE}'!A43</f>
      </c>
      <c r="J919" s="2"/>
      <c r="K919" s="14" t="s">
        <v>8</v>
      </c>
      <c r="L919" s="14"/>
      <c r="M919" s="15" t="s">
        <v>1316</v>
      </c>
    </row>
    <row r="920" spans="1:13" x14ac:dyDescent="0.25">
      <c r="A920" s="13" t="s">
        <v>1317</v>
      </c>
      <c r="B920" s="288">
        <f>'Etat paie {MOIS} {ANNEE}'!AL42</f>
      </c>
      <c r="C920" s="16">
        <f>'Etat paie {MOIS} {ANNEE}'!AM42</f>
      </c>
      <c r="D920" s="14" t="s">
        <v>10</v>
      </c>
      <c r="E920" s="14"/>
      <c r="F920" s="15" t="s">
        <v>1318</v>
      </c>
      <c r="H920" s="13" t="s">
        <v>1317</v>
      </c>
      <c r="I920" s="288">
        <f>'Etat paie {MOIS} {ANNEE}'!AL43</f>
      </c>
      <c r="J920" s="16">
        <f>'Etat paie {MOIS} {ANNEE}'!AM43</f>
      </c>
      <c r="K920" s="14" t="s">
        <v>10</v>
      </c>
      <c r="L920" s="14"/>
      <c r="M920" s="15" t="s">
        <v>1318</v>
      </c>
    </row>
    <row r="921" spans="1:13" x14ac:dyDescent="0.25">
      <c r="A921" s="13" t="s">
        <v>1319</v>
      </c>
      <c r="B921" s="288" t="s">
        <v>1320</v>
      </c>
      <c r="C921" s="17"/>
      <c r="D921" s="18" t="s">
        <v>12</v>
      </c>
      <c r="E921" s="19"/>
      <c r="F921" s="20" t="s">
        <v>1321</v>
      </c>
      <c r="H921" s="13" t="s">
        <v>1319</v>
      </c>
      <c r="I921" s="288" t="s">
        <v>1320</v>
      </c>
      <c r="J921" s="17"/>
      <c r="K921" s="18" t="s">
        <v>12</v>
      </c>
      <c r="L921" s="19"/>
      <c r="M921" s="20" t="s">
        <v>1321</v>
      </c>
    </row>
    <row r="922" spans="1:13" x14ac:dyDescent="0.25">
      <c r="A922" s="22" t="s">
        <v>1322</v>
      </c>
      <c r="B922" s="289">
        <f>'Etat paie {MOIS} {ANNEE}'!AP42</f>
      </c>
      <c r="C922" s="2"/>
      <c r="D922" s="23" t="s">
        <v>14</v>
      </c>
      <c r="E922" s="14"/>
      <c r="F922" s="20" t="s">
        <v>1323</v>
      </c>
      <c r="H922" s="22" t="s">
        <v>1322</v>
      </c>
      <c r="I922" s="289">
        <f>'Etat paie {MOIS} {ANNEE}'!AP43</f>
      </c>
      <c r="J922" s="2"/>
      <c r="K922" s="23" t="s">
        <v>14</v>
      </c>
      <c r="L922" s="14"/>
      <c r="M922" s="20" t="s">
        <v>1323</v>
      </c>
    </row>
    <row r="923" spans="1:13" x14ac:dyDescent="0.25">
      <c r="A923" s="13" t="s">
        <v>1324</v>
      </c>
      <c r="B923" s="288">
        <f>'Etat paie {MOIS} {ANNEE}'!AR42</f>
      </c>
      <c r="C923" s="2"/>
      <c r="D923" s="14"/>
      <c r="E923" s="14"/>
      <c r="F923" s="20"/>
      <c r="H923" s="13" t="s">
        <v>1324</v>
      </c>
      <c r="I923" s="288">
        <f>'Etat paie {MOIS} {ANNEE}'!AR43</f>
      </c>
      <c r="J923" s="2"/>
      <c r="K923" s="14"/>
      <c r="L923" s="14"/>
      <c r="M923" s="20"/>
    </row>
    <row r="924" spans="1:13" x14ac:dyDescent="0.25">
      <c r="A924" s="13" t="s">
        <v>1325</v>
      </c>
      <c r="B924" s="288">
        <f>'Etat paie {MOIS} {ANNEE}'!AO42</f>
      </c>
      <c r="C924" s="2"/>
      <c r="D924" s="14"/>
      <c r="E924" s="14"/>
      <c r="F924" s="24"/>
      <c r="H924" s="13" t="s">
        <v>1325</v>
      </c>
      <c r="I924" s="288">
        <f>'Etat paie {MOIS} {ANNEE}'!AO43</f>
      </c>
      <c r="J924" s="2"/>
      <c r="K924" s="14"/>
      <c r="L924" s="14"/>
      <c r="M924" s="24"/>
    </row>
    <row r="925" spans="1:13" x14ac:dyDescent="0.25">
      <c r="A925" s="13" t="s">
        <v>1326</v>
      </c>
      <c r="B925" s="288">
        <f>'Etat paie {MOIS} {ANNEE}'!AQ42</f>
      </c>
      <c r="C925" s="2"/>
      <c r="D925" s="14" t="s">
        <v>18</v>
      </c>
      <c r="E925" s="14"/>
      <c r="F925" s="24" t="s">
        <v>1327</v>
      </c>
      <c r="H925" s="13" t="s">
        <v>1326</v>
      </c>
      <c r="I925" s="288">
        <f>'Etat paie {MOIS} {ANNEE}'!AQ43</f>
      </c>
      <c r="J925" s="2"/>
      <c r="K925" s="14" t="s">
        <v>18</v>
      </c>
      <c r="L925" s="14"/>
      <c r="M925" s="24" t="s">
        <v>1327</v>
      </c>
    </row>
    <row r="926" spans="1:13" x14ac:dyDescent="0.25">
      <c r="A926" s="25" t="s">
        <v>1328</v>
      </c>
      <c r="B926" s="290" t="s">
        <v>1329</v>
      </c>
      <c r="C926" s="26"/>
      <c r="D926" s="27" t="s">
        <v>20</v>
      </c>
      <c r="E926" s="27"/>
      <c r="F926" s="28" t="s">
        <v>1330</v>
      </c>
      <c r="H926" s="25" t="s">
        <v>1328</v>
      </c>
      <c r="I926" s="290" t="s">
        <v>1329</v>
      </c>
      <c r="J926" s="26"/>
      <c r="K926" s="27" t="s">
        <v>20</v>
      </c>
      <c r="L926" s="27"/>
      <c r="M926" s="28" t="s">
        <v>1330</v>
      </c>
    </row>
    <row r="927" spans="1:13" x14ac:dyDescent="0.25">
      <c r="A927" s="1"/>
      <c r="B927" s="1"/>
      <c r="C927" s="2"/>
      <c r="D927" s="2"/>
      <c r="E927" s="2"/>
      <c r="F927" s="3"/>
      <c r="H927" s="1"/>
      <c r="I927" s="1"/>
      <c r="J927" s="2"/>
      <c r="K927" s="2"/>
      <c r="L927" s="2"/>
      <c r="M927" s="3"/>
    </row>
    <row r="928" spans="1:13" x14ac:dyDescent="0.25">
      <c r="A928" s="291" t="s">
        <v>22</v>
      </c>
      <c r="B928" s="291"/>
      <c r="C928" s="30" t="s">
        <v>23</v>
      </c>
      <c r="D928" s="30" t="s">
        <v>24</v>
      </c>
      <c r="E928" s="31" t="s">
        <v>25</v>
      </c>
      <c r="F928" s="32" t="s">
        <v>26</v>
      </c>
      <c r="H928" s="291" t="s">
        <v>22</v>
      </c>
      <c r="I928" s="291"/>
      <c r="J928" s="30" t="s">
        <v>23</v>
      </c>
      <c r="K928" s="30" t="s">
        <v>24</v>
      </c>
      <c r="L928" s="31" t="s">
        <v>25</v>
      </c>
      <c r="M928" s="32" t="s">
        <v>26</v>
      </c>
    </row>
    <row r="929" spans="1:13" x14ac:dyDescent="0.25">
      <c r="A929" s="34" t="s">
        <v>27</v>
      </c>
      <c r="B929" s="34"/>
      <c r="C929" s="35"/>
      <c r="D929" s="36">
        <f>'Etat paie OCTOBRE 2024'!E16</f>
        <v>142259.193446028</v>
      </c>
      <c r="E929" s="37"/>
      <c r="F929" s="24"/>
      <c r="H929" s="34" t="s">
        <v>27</v>
      </c>
      <c r="I929" s="34"/>
      <c r="J929" s="35"/>
      <c r="K929" s="36">
        <f>'Etat paie OCTOBRE 2024'!E16</f>
        <v>142259.193446028</v>
      </c>
      <c r="L929" s="37"/>
      <c r="M929" s="24"/>
    </row>
    <row r="930" spans="1:13" x14ac:dyDescent="0.25">
      <c r="A930" s="39" t="s">
        <v>28</v>
      </c>
      <c r="B930" s="39"/>
      <c r="C930" s="40"/>
      <c r="D930" s="41"/>
      <c r="E930" s="42"/>
      <c r="F930" s="24"/>
      <c r="H930" s="39" t="s">
        <v>28</v>
      </c>
      <c r="I930" s="39"/>
      <c r="J930" s="40"/>
      <c r="K930" s="41"/>
      <c r="L930" s="42"/>
      <c r="M930" s="24"/>
    </row>
    <row r="931" spans="1:13" x14ac:dyDescent="0.25">
      <c r="A931" s="44" t="s">
        <v>29</v>
      </c>
      <c r="B931" s="44"/>
      <c r="C931" s="42"/>
      <c r="D931" s="41">
        <f>'Etat paie OCTOBRE 2024'!I16</f>
      </c>
      <c r="E931" s="42"/>
      <c r="F931" s="24"/>
      <c r="H931" s="44" t="s">
        <v>29</v>
      </c>
      <c r="I931" s="44"/>
      <c r="J931" s="42"/>
      <c r="K931" s="41">
        <f>'Etat paie OCTOBRE 2024'!I16</f>
      </c>
      <c r="L931" s="42"/>
      <c r="M931" s="24"/>
    </row>
    <row r="932" spans="1:13" x14ac:dyDescent="0.25">
      <c r="A932" s="44" t="s">
        <v>30</v>
      </c>
      <c r="B932" s="44"/>
      <c r="C932" s="42"/>
      <c r="D932" s="41">
        <f>'Etat paie OCTOBRE 2024'!J16</f>
      </c>
      <c r="E932" s="42"/>
      <c r="F932" s="24"/>
      <c r="H932" s="44" t="s">
        <v>30</v>
      </c>
      <c r="I932" s="44"/>
      <c r="J932" s="42"/>
      <c r="K932" s="41">
        <f>'Etat paie OCTOBRE 2024'!J16</f>
      </c>
      <c r="L932" s="42"/>
      <c r="M932" s="24"/>
    </row>
    <row r="933" spans="1:13" x14ac:dyDescent="0.25">
      <c r="A933" s="44" t="s">
        <v>31</v>
      </c>
      <c r="B933" s="44"/>
      <c r="C933" s="42"/>
      <c r="D933" s="41">
        <f>'Etat paie OCTOBRE 2024'!H16</f>
      </c>
      <c r="E933" s="42"/>
      <c r="F933" s="24"/>
      <c r="H933" s="44" t="s">
        <v>31</v>
      </c>
      <c r="I933" s="44"/>
      <c r="J933" s="42"/>
      <c r="K933" s="41">
        <f>'Etat paie OCTOBRE 2024'!H16</f>
      </c>
      <c r="L933" s="42"/>
      <c r="M933" s="24"/>
    </row>
    <row r="934" spans="1:13" x14ac:dyDescent="0.25">
      <c r="A934" s="46" t="s">
        <v>32</v>
      </c>
      <c r="B934" s="46"/>
      <c r="C934" s="42"/>
      <c r="D934" s="41"/>
      <c r="E934" s="42"/>
      <c r="F934" s="24"/>
      <c r="H934" s="46" t="s">
        <v>32</v>
      </c>
      <c r="I934" s="46"/>
      <c r="J934" s="42"/>
      <c r="K934" s="41"/>
      <c r="L934" s="42"/>
      <c r="M934" s="24"/>
    </row>
    <row r="935" spans="1:13" x14ac:dyDescent="0.25">
      <c r="A935" s="44" t="s">
        <v>33</v>
      </c>
      <c r="B935" s="44"/>
      <c r="C935" s="42">
        <v>12</v>
      </c>
      <c r="D935" s="41">
        <f>'Etat paie OCTOBRE 2024'!K16</f>
        <v>28800</v>
      </c>
      <c r="E935" s="42"/>
      <c r="F935" s="24"/>
      <c r="H935" s="44" t="s">
        <v>33</v>
      </c>
      <c r="I935" s="44"/>
      <c r="J935" s="42">
        <v>12</v>
      </c>
      <c r="K935" s="41">
        <f>'Etat paie OCTOBRE 2024'!K16</f>
        <v>28800</v>
      </c>
      <c r="L935" s="42"/>
      <c r="M935" s="24"/>
    </row>
    <row r="936" spans="1:13" x14ac:dyDescent="0.25">
      <c r="A936" s="44" t="s">
        <v>34</v>
      </c>
      <c r="B936" s="44"/>
      <c r="C936" s="42"/>
      <c r="D936" s="41">
        <f>'Etat paie OCTOBRE 2024'!L16</f>
        <v>42000</v>
      </c>
      <c r="E936" s="42"/>
      <c r="F936" s="24"/>
      <c r="H936" s="44" t="s">
        <v>34</v>
      </c>
      <c r="I936" s="44"/>
      <c r="J936" s="42"/>
      <c r="K936" s="41">
        <f>'Etat paie OCTOBRE 2024'!L16</f>
        <v>42000</v>
      </c>
      <c r="L936" s="42"/>
      <c r="M936" s="24"/>
    </row>
    <row r="937" spans="1:13" x14ac:dyDescent="0.25">
      <c r="A937" s="39" t="s">
        <v>35</v>
      </c>
      <c r="B937" s="39"/>
      <c r="C937" s="42"/>
      <c r="D937" s="41"/>
      <c r="E937" s="42"/>
      <c r="F937" s="24"/>
      <c r="H937" s="39" t="s">
        <v>35</v>
      </c>
      <c r="I937" s="39"/>
      <c r="J937" s="42"/>
      <c r="K937" s="41"/>
      <c r="L937" s="42"/>
      <c r="M937" s="24"/>
    </row>
    <row r="938" spans="1:13" x14ac:dyDescent="0.25">
      <c r="A938" s="44" t="s">
        <v>36</v>
      </c>
      <c r="B938" s="44"/>
      <c r="C938" s="42"/>
      <c r="D938" s="48">
        <f>'Etat paie OCTOBRE 2024'!R16</f>
      </c>
      <c r="E938" s="42"/>
      <c r="F938" s="24"/>
      <c r="H938" s="44" t="s">
        <v>36</v>
      </c>
      <c r="I938" s="44"/>
      <c r="J938" s="42"/>
      <c r="K938" s="48">
        <f>'Etat paie OCTOBRE 2024'!R16</f>
      </c>
      <c r="L938" s="42"/>
      <c r="M938" s="24"/>
    </row>
    <row r="939" spans="1:13" x14ac:dyDescent="0.25">
      <c r="A939" s="44" t="s">
        <v>37</v>
      </c>
      <c r="B939" s="44"/>
      <c r="C939" s="42"/>
      <c r="D939" s="41">
        <f>'Etat paie OCTOBRE 2024'!F16</f>
      </c>
      <c r="E939" s="42"/>
      <c r="F939" s="24"/>
      <c r="H939" s="44" t="s">
        <v>37</v>
      </c>
      <c r="I939" s="44"/>
      <c r="J939" s="42"/>
      <c r="K939" s="41">
        <f>'Etat paie OCTOBRE 2024'!F16</f>
      </c>
      <c r="L939" s="42"/>
      <c r="M939" s="24"/>
    </row>
    <row r="940" spans="1:13" x14ac:dyDescent="0.25">
      <c r="A940" s="292" t="s">
        <v>38</v>
      </c>
      <c r="B940" s="292"/>
      <c r="C940" s="42"/>
      <c r="D940" s="41">
        <f>'Etat paie OCTOBRE 2024'!G16</f>
      </c>
      <c r="E940" s="42"/>
      <c r="F940" s="24"/>
      <c r="H940" s="292" t="s">
        <v>38</v>
      </c>
      <c r="I940" s="292"/>
      <c r="J940" s="42"/>
      <c r="K940" s="41">
        <f>'Etat paie OCTOBRE 2024'!G16</f>
      </c>
      <c r="L940" s="42"/>
      <c r="M940" s="24"/>
    </row>
    <row r="941" spans="1:13" x14ac:dyDescent="0.25">
      <c r="A941" s="44" t="s">
        <v>1331</v>
      </c>
      <c r="B941" s="44"/>
      <c r="C941" s="42"/>
      <c r="D941" s="41">
        <f>'Etat paie OCTOBRE 2024'!O16</f>
      </c>
      <c r="E941" s="42"/>
      <c r="F941" s="24"/>
      <c r="H941" s="44" t="s">
        <v>1331</v>
      </c>
      <c r="I941" s="44"/>
      <c r="J941" s="42"/>
      <c r="K941" s="41">
        <f>'Etat paie OCTOBRE 2024'!O16</f>
      </c>
      <c r="L941" s="42"/>
      <c r="M941" s="24"/>
    </row>
    <row r="942" spans="1:13" x14ac:dyDescent="0.25">
      <c r="A942" s="44" t="s">
        <v>1332</v>
      </c>
      <c r="B942" s="44"/>
      <c r="C942" s="42"/>
      <c r="D942" s="41">
        <f>'Etat paie OCTOBRE 2024'!P16</f>
        <v>20000</v>
      </c>
      <c r="E942" s="42"/>
      <c r="F942" s="24"/>
      <c r="H942" s="44" t="s">
        <v>1332</v>
      </c>
      <c r="I942" s="44"/>
      <c r="J942" s="42"/>
      <c r="K942" s="41">
        <f>'Etat paie OCTOBRE 2024'!P16</f>
        <v>20000</v>
      </c>
      <c r="L942" s="42"/>
      <c r="M942" s="24"/>
    </row>
    <row r="943" spans="1:13" x14ac:dyDescent="0.25">
      <c r="A943" s="44" t="s">
        <v>1333</v>
      </c>
      <c r="B943" s="44"/>
      <c r="C943" s="42"/>
      <c r="D943" s="41">
        <f>'Etat paie OCTOBRE 2024'!Q16</f>
        <v>50000</v>
      </c>
      <c r="E943" s="42"/>
      <c r="F943" s="24" t="s">
        <v>43</v>
      </c>
      <c r="H943" s="44" t="s">
        <v>1333</v>
      </c>
      <c r="I943" s="44"/>
      <c r="J943" s="42"/>
      <c r="K943" s="41">
        <f>'Etat paie OCTOBRE 2024'!Q16</f>
        <v>50000</v>
      </c>
      <c r="L943" s="42"/>
      <c r="M943" s="24" t="s">
        <v>43</v>
      </c>
    </row>
    <row r="944" spans="1:13" x14ac:dyDescent="0.25">
      <c r="A944" s="39" t="s">
        <v>44</v>
      </c>
      <c r="B944" s="39"/>
      <c r="C944" s="42"/>
      <c r="D944" s="41">
        <f>'Etat paie OCTOBRE 2024'!N16</f>
        <v>195251.321196466</v>
      </c>
      <c r="E944" s="42"/>
      <c r="F944" s="24" t="s">
        <v>45</v>
      </c>
      <c r="H944" s="39" t="s">
        <v>44</v>
      </c>
      <c r="I944" s="39"/>
      <c r="J944" s="42"/>
      <c r="K944" s="41">
        <f>'Etat paie OCTOBRE 2024'!N16</f>
        <v>195251.321196466</v>
      </c>
      <c r="L944" s="42"/>
      <c r="M944" s="24" t="s">
        <v>45</v>
      </c>
    </row>
    <row r="945" spans="1:13" x14ac:dyDescent="0.25">
      <c r="A945" s="39" t="s">
        <v>46</v>
      </c>
      <c r="B945" s="39"/>
      <c r="C945" s="42"/>
      <c r="D945" s="41">
        <f>'Etat paie OCTOBRE 2024'!M16</f>
      </c>
      <c r="E945" s="42"/>
      <c r="F945" s="24"/>
      <c r="H945" s="39" t="s">
        <v>46</v>
      </c>
      <c r="I945" s="39"/>
      <c r="J945" s="42"/>
      <c r="K945" s="41">
        <f>'Etat paie OCTOBRE 2024'!M16</f>
      </c>
      <c r="L945" s="42"/>
      <c r="M945" s="24"/>
    </row>
    <row r="946" spans="1:13" x14ac:dyDescent="0.25">
      <c r="A946" s="46" t="s">
        <v>47</v>
      </c>
      <c r="B946" s="46"/>
      <c r="C946" s="42"/>
      <c r="D946" s="41"/>
      <c r="E946" s="41">
        <f>'Etat paie OCTOBRE 2024'!U16</f>
        <v>4783.10514642494</v>
      </c>
      <c r="F946" s="24"/>
      <c r="H946" s="46" t="s">
        <v>47</v>
      </c>
      <c r="I946" s="46"/>
      <c r="J946" s="42"/>
      <c r="K946" s="41"/>
      <c r="L946" s="41">
        <f>'Etat paie OCTOBRE 2024'!U16</f>
        <v>4783.10514642494</v>
      </c>
      <c r="M946" s="24"/>
    </row>
    <row r="947" spans="1:13" x14ac:dyDescent="0.25">
      <c r="A947" s="46" t="s">
        <v>48</v>
      </c>
      <c r="B947" s="46"/>
      <c r="C947" s="42"/>
      <c r="D947" s="41"/>
      <c r="E947" s="41">
        <f>'Etat paie OCTOBRE 2024'!V16</f>
        <v>4783.10514642494</v>
      </c>
      <c r="F947" s="24"/>
      <c r="H947" s="46" t="s">
        <v>48</v>
      </c>
      <c r="I947" s="46"/>
      <c r="J947" s="42"/>
      <c r="K947" s="41"/>
      <c r="L947" s="41">
        <f>'Etat paie OCTOBRE 2024'!V16</f>
        <v>4783.10514642494</v>
      </c>
      <c r="M947" s="24"/>
    </row>
    <row r="948" spans="1:13" x14ac:dyDescent="0.25">
      <c r="A948" s="46" t="s">
        <v>49</v>
      </c>
      <c r="B948" s="46"/>
      <c r="C948" s="41">
        <f>+D43-E34-E35</f>
        <v>468744.304349644</v>
      </c>
      <c r="D948" s="41"/>
      <c r="E948" s="42"/>
      <c r="F948" s="24"/>
      <c r="H948" s="46" t="s">
        <v>49</v>
      </c>
      <c r="I948" s="46"/>
      <c r="J948" s="41">
        <f>+D43-E34-E35</f>
        <v>468744.304349644</v>
      </c>
      <c r="K948" s="41"/>
      <c r="L948" s="42"/>
      <c r="M948" s="24"/>
    </row>
    <row r="949" spans="1:13" x14ac:dyDescent="0.25">
      <c r="A949" s="46" t="s">
        <v>50</v>
      </c>
      <c r="B949" s="46"/>
      <c r="C949" s="41">
        <f>D38+E39</f>
        <v>9374.43043496436</v>
      </c>
      <c r="D949" s="41"/>
      <c r="E949" s="42"/>
      <c r="F949" s="24"/>
      <c r="H949" s="46" t="s">
        <v>50</v>
      </c>
      <c r="I949" s="46"/>
      <c r="J949" s="41">
        <f>D38+E39</f>
        <v>9374.43043496436</v>
      </c>
      <c r="K949" s="41"/>
      <c r="L949" s="42"/>
      <c r="M949" s="24"/>
    </row>
    <row r="950" spans="1:13" x14ac:dyDescent="0.25">
      <c r="A950" s="46" t="s">
        <v>51</v>
      </c>
      <c r="B950" s="46"/>
      <c r="C950" s="41">
        <v>2</v>
      </c>
      <c r="D950" s="41">
        <f>'Etat paie OCTOBRE 2024'!X16</f>
        <v>4000</v>
      </c>
      <c r="E950" s="42"/>
      <c r="F950" s="24"/>
      <c r="H950" s="46" t="s">
        <v>51</v>
      </c>
      <c r="I950" s="46"/>
      <c r="J950" s="41">
        <v>2</v>
      </c>
      <c r="K950" s="41">
        <f>'Etat paie OCTOBRE 2024'!X16</f>
        <v>4000</v>
      </c>
      <c r="L950" s="42"/>
      <c r="M950" s="24"/>
    </row>
    <row r="951" spans="1:13" x14ac:dyDescent="0.25">
      <c r="A951" s="46" t="s">
        <v>52</v>
      </c>
      <c r="B951" s="46"/>
      <c r="C951" s="42"/>
      <c r="D951" s="41"/>
      <c r="E951" s="41">
        <f>'Etat paie OCTOBRE 2024'!Z16</f>
        <v>5374.43043496436</v>
      </c>
      <c r="F951" s="24"/>
      <c r="H951" s="46" t="s">
        <v>52</v>
      </c>
      <c r="I951" s="46"/>
      <c r="J951" s="42"/>
      <c r="K951" s="41"/>
      <c r="L951" s="41">
        <f>'Etat paie OCTOBRE 2024'!Z16</f>
        <v>5374.43043496436</v>
      </c>
      <c r="M951" s="24"/>
    </row>
    <row r="952" spans="1:13" x14ac:dyDescent="0.25">
      <c r="A952" s="46" t="s">
        <v>53</v>
      </c>
      <c r="B952" s="46"/>
      <c r="C952" s="42"/>
      <c r="D952" s="41"/>
      <c r="E952" s="41">
        <f>'Etat paie OCTOBRE 2024'!Y16</f>
        <v>100000</v>
      </c>
      <c r="F952" s="24"/>
      <c r="H952" s="46" t="s">
        <v>53</v>
      </c>
      <c r="I952" s="46"/>
      <c r="J952" s="42"/>
      <c r="K952" s="41"/>
      <c r="L952" s="41">
        <f>'Etat paie OCTOBRE 2024'!Y16</f>
        <v>100000</v>
      </c>
      <c r="M952" s="24"/>
    </row>
    <row r="953" spans="1:13" x14ac:dyDescent="0.25">
      <c r="A953" s="46" t="s">
        <v>54</v>
      </c>
      <c r="B953" s="46"/>
      <c r="C953" s="42"/>
      <c r="D953" s="41"/>
      <c r="E953" s="41">
        <f>'Etat paie OCTOBRE 2024'!AA16</f>
      </c>
      <c r="F953" s="24"/>
      <c r="H953" s="46" t="s">
        <v>54</v>
      </c>
      <c r="I953" s="46"/>
      <c r="J953" s="42"/>
      <c r="K953" s="41"/>
      <c r="L953" s="41">
        <f>'Etat paie OCTOBRE 2024'!AA16</f>
      </c>
      <c r="M953" s="24"/>
    </row>
    <row r="954" spans="1:13" x14ac:dyDescent="0.25">
      <c r="A954" s="49" t="s">
        <v>55</v>
      </c>
      <c r="B954" s="49"/>
      <c r="C954" s="50"/>
      <c r="D954" s="51"/>
      <c r="E954" s="51">
        <f>'Etat paie OCTOBRE 2024'!AB16</f>
        <v>100000</v>
      </c>
      <c r="F954" s="24"/>
      <c r="H954" s="49" t="s">
        <v>55</v>
      </c>
      <c r="I954" s="49"/>
      <c r="J954" s="50"/>
      <c r="K954" s="51"/>
      <c r="L954" s="51">
        <f>'Etat paie OCTOBRE 2024'!AB16</f>
        <v>100000</v>
      </c>
      <c r="M954" s="24"/>
    </row>
    <row r="955" spans="1:13" x14ac:dyDescent="0.25">
      <c r="A955" s="53" t="s">
        <v>56</v>
      </c>
      <c r="B955" s="53"/>
      <c r="C955" s="54" t="s">
        <v>57</v>
      </c>
      <c r="D955" s="36">
        <f>SUM(D17:D37)</f>
        <v>478310.514642494</v>
      </c>
      <c r="E955" s="55">
        <f>SUM(E34:E42)</f>
        <v>214940.640727814</v>
      </c>
      <c r="F955" s="24"/>
      <c r="H955" s="53" t="s">
        <v>56</v>
      </c>
      <c r="I955" s="53"/>
      <c r="J955" s="54" t="s">
        <v>57</v>
      </c>
      <c r="K955" s="36">
        <f>SUM(D17:D37)</f>
        <v>478310.514642494</v>
      </c>
      <c r="L955" s="55">
        <f>SUM(E34:E42)</f>
        <v>214940.640727814</v>
      </c>
      <c r="M955" s="24"/>
    </row>
    <row r="956" spans="1:13" x14ac:dyDescent="0.25">
      <c r="A956" s="57" t="s">
        <v>58</v>
      </c>
      <c r="B956" s="57"/>
      <c r="C956" s="14"/>
      <c r="D956" s="42"/>
      <c r="E956" s="58"/>
      <c r="F956" s="24"/>
      <c r="H956" s="57" t="s">
        <v>58</v>
      </c>
      <c r="I956" s="57"/>
      <c r="J956" s="14"/>
      <c r="K956" s="42"/>
      <c r="L956" s="58"/>
      <c r="M956" s="24"/>
    </row>
    <row r="957" spans="1:13" x14ac:dyDescent="0.25">
      <c r="A957" s="44" t="s">
        <v>59</v>
      </c>
      <c r="B957" s="44"/>
      <c r="C957" s="14"/>
      <c r="D957" s="42"/>
      <c r="E957" s="58"/>
      <c r="F957" s="24"/>
      <c r="H957" s="44" t="s">
        <v>59</v>
      </c>
      <c r="I957" s="44"/>
      <c r="J957" s="14"/>
      <c r="K957" s="42"/>
      <c r="L957" s="58"/>
      <c r="M957" s="24"/>
    </row>
    <row r="958" spans="1:13" x14ac:dyDescent="0.25">
      <c r="A958" s="57" t="s">
        <v>60</v>
      </c>
      <c r="B958" s="57"/>
      <c r="C958" s="14"/>
      <c r="D958" s="42"/>
      <c r="E958" s="58"/>
      <c r="F958" s="24"/>
      <c r="H958" s="57" t="s">
        <v>60</v>
      </c>
      <c r="I958" s="57"/>
      <c r="J958" s="14"/>
      <c r="K958" s="42"/>
      <c r="L958" s="58"/>
      <c r="M958" s="24"/>
    </row>
    <row r="959" spans="1:13" x14ac:dyDescent="0.25">
      <c r="A959" s="57"/>
      <c r="B959" s="57"/>
      <c r="C959" s="60" t="s">
        <v>61</v>
      </c>
      <c r="D959" s="61">
        <f>IF((D43-E43)&gt;=0,ROUND(FLOOR((D43-E43),0.01),-2),ROUND(FLOOR((D43-E43),-0.01),-2))</f>
        <v>263400</v>
      </c>
      <c r="E959" s="58"/>
      <c r="F959" s="24"/>
      <c r="H959" s="57"/>
      <c r="I959" s="57"/>
      <c r="J959" s="60" t="s">
        <v>61</v>
      </c>
      <c r="K959" s="61">
        <f>IF((D43-E43)&gt;=0,ROUND(FLOOR((D43-E43),0.01),-2),ROUND(FLOOR((D43-E43),-0.01),-2))</f>
        <v>263400</v>
      </c>
      <c r="L959" s="58"/>
      <c r="M959" s="24"/>
    </row>
    <row r="960" spans="1:13" x14ac:dyDescent="0.25">
      <c r="A960" s="62" t="s">
        <v>62</v>
      </c>
      <c r="B960" s="62"/>
      <c r="C960" s="63">
        <v>22</v>
      </c>
      <c r="D960" s="61"/>
      <c r="E960" s="58"/>
      <c r="F960" s="24"/>
      <c r="H960" s="62" t="s">
        <v>62</v>
      </c>
      <c r="I960" s="62"/>
      <c r="J960" s="63">
        <v>22</v>
      </c>
      <c r="K960" s="61"/>
      <c r="L960" s="58"/>
      <c r="M960" s="24"/>
    </row>
    <row r="961" spans="1:13" x14ac:dyDescent="0.25">
      <c r="A961" s="64" t="s">
        <v>63</v>
      </c>
      <c r="B961" s="64"/>
      <c r="C961" s="65">
        <v>-0.5</v>
      </c>
      <c r="D961" s="66"/>
      <c r="E961" s="58"/>
      <c r="F961" s="67"/>
      <c r="H961" s="64" t="s">
        <v>63</v>
      </c>
      <c r="I961" s="64"/>
      <c r="J961" s="65">
        <v>-0.5</v>
      </c>
      <c r="K961" s="66"/>
      <c r="L961" s="58"/>
      <c r="M961" s="67"/>
    </row>
    <row r="962" spans="1:13" x14ac:dyDescent="0.25">
      <c r="A962" s="69"/>
      <c r="B962" s="69"/>
      <c r="C962" s="70"/>
      <c r="D962" s="71"/>
      <c r="E962" s="72"/>
      <c r="F962" s="24"/>
      <c r="H962" s="69"/>
      <c r="I962" s="69"/>
      <c r="J962" s="70"/>
      <c r="K962" s="71"/>
      <c r="L962" s="72"/>
      <c r="M962" s="24"/>
    </row>
    <row r="963" spans="1:13" x14ac:dyDescent="0.25">
      <c r="A963" s="1" t="s">
        <v>64</v>
      </c>
      <c r="B963" s="1"/>
      <c r="C963" s="58"/>
      <c r="D963" s="74" t="s">
        <v>65</v>
      </c>
      <c r="E963" s="2"/>
      <c r="F963" s="24"/>
      <c r="H963" s="1" t="s">
        <v>64</v>
      </c>
      <c r="I963" s="1"/>
      <c r="J963" s="58"/>
      <c r="K963" s="74" t="s">
        <v>65</v>
      </c>
      <c r="L963" s="2"/>
      <c r="M963" s="24"/>
    </row>
    <row r="964" spans="1:13" x14ac:dyDescent="0.25">
      <c r="A964" s="1"/>
      <c r="B964" s="1"/>
      <c r="C964" s="58"/>
      <c r="D964" s="74"/>
      <c r="E964" s="2"/>
      <c r="F964" s="24"/>
      <c r="H964" s="1"/>
      <c r="I964" s="1"/>
      <c r="J964" s="58"/>
      <c r="K964" s="74"/>
      <c r="L964" s="2"/>
      <c r="M964" s="24"/>
    </row>
    <row r="965" spans="1:13" x14ac:dyDescent="0.25">
      <c r="A965" s="1"/>
      <c r="B965" s="1"/>
      <c r="C965" s="58"/>
      <c r="D965" s="74"/>
      <c r="E965" s="2"/>
      <c r="F965" s="24"/>
      <c r="H965" s="1"/>
      <c r="I965" s="1"/>
      <c r="J965" s="58"/>
      <c r="K965" s="74"/>
      <c r="L965" s="2"/>
      <c r="M965" s="24"/>
    </row>
    <row r="966" spans="1:13" x14ac:dyDescent="0.25">
      <c r="A966" s="1"/>
      <c r="B966" s="1"/>
      <c r="C966" s="58"/>
      <c r="D966" s="74"/>
      <c r="E966" s="2"/>
      <c r="F966" s="24"/>
      <c r="H966" s="1"/>
      <c r="I966" s="1"/>
      <c r="J966" s="58"/>
      <c r="K966" s="74"/>
      <c r="L966" s="2"/>
      <c r="M966" s="24"/>
    </row>
    <row r="967" spans="1:13" x14ac:dyDescent="0.25">
      <c r="A967" s="76"/>
      <c r="B967" s="76"/>
      <c r="C967" s="77"/>
      <c r="D967" s="78"/>
      <c r="E967" s="26"/>
      <c r="F967" s="28"/>
      <c r="H967" s="76"/>
      <c r="I967" s="76"/>
      <c r="J967" s="77"/>
      <c r="K967" s="78"/>
      <c r="L967" s="26"/>
      <c r="M967" s="28"/>
    </row>
    <row r="970" spans="1:13" x14ac:dyDescent="0.25">
      <c r="A970" s="1"/>
      <c r="B970" s="1"/>
      <c r="C970" s="2"/>
      <c r="D970" s="2"/>
      <c r="E970" s="4"/>
      <c r="F970" s="5"/>
      <c r="H970" s="1"/>
      <c r="I970" s="1"/>
      <c r="J970" s="2"/>
      <c r="K970" s="2"/>
      <c r="L970" s="4"/>
      <c r="M970" s="5"/>
    </row>
    <row r="971" spans="1:13" x14ac:dyDescent="0.25">
      <c r="A971" s="1"/>
      <c r="B971" s="1"/>
      <c r="C971" s="2"/>
      <c r="D971" s="2"/>
      <c r="E971" s="4" t="s">
        <v>0</v>
      </c>
      <c r="F971" s="3"/>
      <c r="H971" s="1"/>
      <c r="I971" s="1"/>
      <c r="J971" s="2"/>
      <c r="K971" s="2"/>
      <c r="L971" s="4" t="s">
        <v>0</v>
      </c>
      <c r="M971" s="3"/>
    </row>
    <row r="972" spans="1:13" x14ac:dyDescent="0.25">
      <c r="A972" s="6" t="s">
        <v>1</v>
      </c>
      <c r="B972" s="6"/>
      <c r="C972" s="2"/>
      <c r="D972" s="2"/>
      <c r="E972" s="2" t="s">
        <v>2</v>
      </c>
      <c r="F972" s="3"/>
      <c r="H972" s="6" t="s">
        <v>1</v>
      </c>
      <c r="I972" s="6"/>
      <c r="J972" s="2"/>
      <c r="K972" s="2"/>
      <c r="L972" s="2" t="s">
        <v>2</v>
      </c>
      <c r="M972" s="3"/>
    </row>
    <row r="973" spans="1:13" x14ac:dyDescent="0.25">
      <c r="A973" s="7" t="s">
        <v>3</v>
      </c>
      <c r="B973" s="7"/>
      <c r="C973" s="2"/>
      <c r="D973" s="2"/>
      <c r="E973" s="2"/>
      <c r="F973" s="3"/>
      <c r="H973" s="7" t="s">
        <v>3</v>
      </c>
      <c r="I973" s="7"/>
      <c r="J973" s="2"/>
      <c r="K973" s="2"/>
      <c r="L973" s="2"/>
      <c r="M973" s="3"/>
    </row>
    <row r="974" spans="1:13" x14ac:dyDescent="0.25">
      <c r="A974" s="8" t="s">
        <v>4</v>
      </c>
      <c r="B974" s="8"/>
      <c r="C974" s="2"/>
      <c r="D974" s="2"/>
      <c r="E974" s="2"/>
      <c r="F974" s="3"/>
      <c r="H974" s="8" t="s">
        <v>4</v>
      </c>
      <c r="I974" s="8"/>
      <c r="J974" s="2"/>
      <c r="K974" s="2"/>
      <c r="L974" s="2"/>
      <c r="M974" s="3"/>
    </row>
    <row r="975" spans="1:13" x14ac:dyDescent="0.25">
      <c r="A975" s="9" t="s">
        <v>1313</v>
      </c>
      <c r="B975" s="287">
        <f>'Etat paie {MOIS} {ANNEE}'!B44</f>
      </c>
      <c r="C975" s="10"/>
      <c r="D975" s="11" t="s">
        <v>6</v>
      </c>
      <c r="E975" s="11"/>
      <c r="F975" s="12" t="s">
        <v>1314</v>
      </c>
      <c r="H975" s="9" t="s">
        <v>1313</v>
      </c>
      <c r="I975" s="287">
        <f>'Etat paie {MOIS} {ANNEE}'!B45</f>
      </c>
      <c r="J975" s="10"/>
      <c r="K975" s="11" t="s">
        <v>6</v>
      </c>
      <c r="L975" s="11"/>
      <c r="M975" s="12" t="s">
        <v>1314</v>
      </c>
    </row>
    <row r="976" spans="1:13" x14ac:dyDescent="0.25">
      <c r="A976" s="13" t="s">
        <v>1315</v>
      </c>
      <c r="B976" s="288">
        <f>'Etat paie {MOIS} {ANNEE}'!A44</f>
      </c>
      <c r="C976" s="2"/>
      <c r="D976" s="14" t="s">
        <v>8</v>
      </c>
      <c r="E976" s="14"/>
      <c r="F976" s="15" t="s">
        <v>1316</v>
      </c>
      <c r="H976" s="13" t="s">
        <v>1315</v>
      </c>
      <c r="I976" s="288">
        <f>'Etat paie {MOIS} {ANNEE}'!A45</f>
      </c>
      <c r="J976" s="2"/>
      <c r="K976" s="14" t="s">
        <v>8</v>
      </c>
      <c r="L976" s="14"/>
      <c r="M976" s="15" t="s">
        <v>1316</v>
      </c>
    </row>
    <row r="977" spans="1:13" x14ac:dyDescent="0.25">
      <c r="A977" s="13" t="s">
        <v>1317</v>
      </c>
      <c r="B977" s="288">
        <f>'Etat paie {MOIS} {ANNEE}'!AL44</f>
      </c>
      <c r="C977" s="16">
        <f>'Etat paie {MOIS} {ANNEE}'!AM44</f>
      </c>
      <c r="D977" s="14" t="s">
        <v>10</v>
      </c>
      <c r="E977" s="14"/>
      <c r="F977" s="15" t="s">
        <v>1318</v>
      </c>
      <c r="H977" s="13" t="s">
        <v>1317</v>
      </c>
      <c r="I977" s="288">
        <f>'Etat paie {MOIS} {ANNEE}'!AL45</f>
      </c>
      <c r="J977" s="16">
        <f>'Etat paie {MOIS} {ANNEE}'!AM45</f>
      </c>
      <c r="K977" s="14" t="s">
        <v>10</v>
      </c>
      <c r="L977" s="14"/>
      <c r="M977" s="15" t="s">
        <v>1318</v>
      </c>
    </row>
    <row r="978" spans="1:13" x14ac:dyDescent="0.25">
      <c r="A978" s="13" t="s">
        <v>1319</v>
      </c>
      <c r="B978" s="288" t="s">
        <v>1320</v>
      </c>
      <c r="C978" s="17"/>
      <c r="D978" s="18" t="s">
        <v>12</v>
      </c>
      <c r="E978" s="19"/>
      <c r="F978" s="20" t="s">
        <v>1321</v>
      </c>
      <c r="H978" s="13" t="s">
        <v>1319</v>
      </c>
      <c r="I978" s="288" t="s">
        <v>1320</v>
      </c>
      <c r="J978" s="17"/>
      <c r="K978" s="18" t="s">
        <v>12</v>
      </c>
      <c r="L978" s="19"/>
      <c r="M978" s="20" t="s">
        <v>1321</v>
      </c>
    </row>
    <row r="979" spans="1:13" x14ac:dyDescent="0.25">
      <c r="A979" s="22" t="s">
        <v>1322</v>
      </c>
      <c r="B979" s="289">
        <f>'Etat paie {MOIS} {ANNEE}'!AP44</f>
      </c>
      <c r="C979" s="2"/>
      <c r="D979" s="23" t="s">
        <v>14</v>
      </c>
      <c r="E979" s="14"/>
      <c r="F979" s="20" t="s">
        <v>1323</v>
      </c>
      <c r="H979" s="22" t="s">
        <v>1322</v>
      </c>
      <c r="I979" s="289">
        <f>'Etat paie {MOIS} {ANNEE}'!AP45</f>
      </c>
      <c r="J979" s="2"/>
      <c r="K979" s="23" t="s">
        <v>14</v>
      </c>
      <c r="L979" s="14"/>
      <c r="M979" s="20" t="s">
        <v>1323</v>
      </c>
    </row>
    <row r="980" spans="1:13" x14ac:dyDescent="0.25">
      <c r="A980" s="13" t="s">
        <v>1324</v>
      </c>
      <c r="B980" s="288">
        <f>'Etat paie {MOIS} {ANNEE}'!AR44</f>
      </c>
      <c r="C980" s="2"/>
      <c r="D980" s="14"/>
      <c r="E980" s="14"/>
      <c r="F980" s="20"/>
      <c r="H980" s="13" t="s">
        <v>1324</v>
      </c>
      <c r="I980" s="288">
        <f>'Etat paie {MOIS} {ANNEE}'!AR45</f>
      </c>
      <c r="J980" s="2"/>
      <c r="K980" s="14"/>
      <c r="L980" s="14"/>
      <c r="M980" s="20"/>
    </row>
    <row r="981" spans="1:13" x14ac:dyDescent="0.25">
      <c r="A981" s="13" t="s">
        <v>1325</v>
      </c>
      <c r="B981" s="288">
        <f>'Etat paie {MOIS} {ANNEE}'!AO44</f>
      </c>
      <c r="C981" s="2"/>
      <c r="D981" s="14"/>
      <c r="E981" s="14"/>
      <c r="F981" s="24"/>
      <c r="H981" s="13" t="s">
        <v>1325</v>
      </c>
      <c r="I981" s="288">
        <f>'Etat paie {MOIS} {ANNEE}'!AO45</f>
      </c>
      <c r="J981" s="2"/>
      <c r="K981" s="14"/>
      <c r="L981" s="14"/>
      <c r="M981" s="24"/>
    </row>
    <row r="982" spans="1:13" x14ac:dyDescent="0.25">
      <c r="A982" s="13" t="s">
        <v>1326</v>
      </c>
      <c r="B982" s="288">
        <f>'Etat paie {MOIS} {ANNEE}'!AQ44</f>
      </c>
      <c r="C982" s="2"/>
      <c r="D982" s="14" t="s">
        <v>18</v>
      </c>
      <c r="E982" s="14"/>
      <c r="F982" s="24" t="s">
        <v>1327</v>
      </c>
      <c r="H982" s="13" t="s">
        <v>1326</v>
      </c>
      <c r="I982" s="288">
        <f>'Etat paie {MOIS} {ANNEE}'!AQ45</f>
      </c>
      <c r="J982" s="2"/>
      <c r="K982" s="14" t="s">
        <v>18</v>
      </c>
      <c r="L982" s="14"/>
      <c r="M982" s="24" t="s">
        <v>1327</v>
      </c>
    </row>
    <row r="983" spans="1:13" x14ac:dyDescent="0.25">
      <c r="A983" s="25" t="s">
        <v>1328</v>
      </c>
      <c r="B983" s="290" t="s">
        <v>1329</v>
      </c>
      <c r="C983" s="26"/>
      <c r="D983" s="27" t="s">
        <v>20</v>
      </c>
      <c r="E983" s="27"/>
      <c r="F983" s="28" t="s">
        <v>1330</v>
      </c>
      <c r="H983" s="25" t="s">
        <v>1328</v>
      </c>
      <c r="I983" s="290" t="s">
        <v>1329</v>
      </c>
      <c r="J983" s="26"/>
      <c r="K983" s="27" t="s">
        <v>20</v>
      </c>
      <c r="L983" s="27"/>
      <c r="M983" s="28" t="s">
        <v>1330</v>
      </c>
    </row>
    <row r="984" spans="1:13" x14ac:dyDescent="0.25">
      <c r="A984" s="1"/>
      <c r="B984" s="1"/>
      <c r="C984" s="2"/>
      <c r="D984" s="2"/>
      <c r="E984" s="2"/>
      <c r="F984" s="3"/>
      <c r="H984" s="1"/>
      <c r="I984" s="1"/>
      <c r="J984" s="2"/>
      <c r="K984" s="2"/>
      <c r="L984" s="2"/>
      <c r="M984" s="3"/>
    </row>
    <row r="985" spans="1:13" x14ac:dyDescent="0.25">
      <c r="A985" s="291" t="s">
        <v>22</v>
      </c>
      <c r="B985" s="291"/>
      <c r="C985" s="30" t="s">
        <v>23</v>
      </c>
      <c r="D985" s="30" t="s">
        <v>24</v>
      </c>
      <c r="E985" s="31" t="s">
        <v>25</v>
      </c>
      <c r="F985" s="32" t="s">
        <v>26</v>
      </c>
      <c r="H985" s="291" t="s">
        <v>22</v>
      </c>
      <c r="I985" s="291"/>
      <c r="J985" s="30" t="s">
        <v>23</v>
      </c>
      <c r="K985" s="30" t="s">
        <v>24</v>
      </c>
      <c r="L985" s="31" t="s">
        <v>25</v>
      </c>
      <c r="M985" s="32" t="s">
        <v>26</v>
      </c>
    </row>
    <row r="986" spans="1:13" x14ac:dyDescent="0.25">
      <c r="A986" s="34" t="s">
        <v>27</v>
      </c>
      <c r="B986" s="34"/>
      <c r="C986" s="35"/>
      <c r="D986" s="36">
        <f>'Etat paie OCTOBRE 2024'!E16</f>
        <v>142259.193446028</v>
      </c>
      <c r="E986" s="37"/>
      <c r="F986" s="24"/>
      <c r="H986" s="34" t="s">
        <v>27</v>
      </c>
      <c r="I986" s="34"/>
      <c r="J986" s="35"/>
      <c r="K986" s="36">
        <f>'Etat paie OCTOBRE 2024'!E16</f>
        <v>142259.193446028</v>
      </c>
      <c r="L986" s="37"/>
      <c r="M986" s="24"/>
    </row>
    <row r="987" spans="1:13" x14ac:dyDescent="0.25">
      <c r="A987" s="39" t="s">
        <v>28</v>
      </c>
      <c r="B987" s="39"/>
      <c r="C987" s="40"/>
      <c r="D987" s="41"/>
      <c r="E987" s="42"/>
      <c r="F987" s="24"/>
      <c r="H987" s="39" t="s">
        <v>28</v>
      </c>
      <c r="I987" s="39"/>
      <c r="J987" s="40"/>
      <c r="K987" s="41"/>
      <c r="L987" s="42"/>
      <c r="M987" s="24"/>
    </row>
    <row r="988" spans="1:13" x14ac:dyDescent="0.25">
      <c r="A988" s="44" t="s">
        <v>29</v>
      </c>
      <c r="B988" s="44"/>
      <c r="C988" s="42"/>
      <c r="D988" s="41">
        <f>'Etat paie OCTOBRE 2024'!I16</f>
      </c>
      <c r="E988" s="42"/>
      <c r="F988" s="24"/>
      <c r="H988" s="44" t="s">
        <v>29</v>
      </c>
      <c r="I988" s="44"/>
      <c r="J988" s="42"/>
      <c r="K988" s="41">
        <f>'Etat paie OCTOBRE 2024'!I16</f>
      </c>
      <c r="L988" s="42"/>
      <c r="M988" s="24"/>
    </row>
    <row r="989" spans="1:13" x14ac:dyDescent="0.25">
      <c r="A989" s="44" t="s">
        <v>30</v>
      </c>
      <c r="B989" s="44"/>
      <c r="C989" s="42"/>
      <c r="D989" s="41">
        <f>'Etat paie OCTOBRE 2024'!J16</f>
      </c>
      <c r="E989" s="42"/>
      <c r="F989" s="24"/>
      <c r="H989" s="44" t="s">
        <v>30</v>
      </c>
      <c r="I989" s="44"/>
      <c r="J989" s="42"/>
      <c r="K989" s="41">
        <f>'Etat paie OCTOBRE 2024'!J16</f>
      </c>
      <c r="L989" s="42"/>
      <c r="M989" s="24"/>
    </row>
    <row r="990" spans="1:13" x14ac:dyDescent="0.25">
      <c r="A990" s="44" t="s">
        <v>31</v>
      </c>
      <c r="B990" s="44"/>
      <c r="C990" s="42"/>
      <c r="D990" s="41">
        <f>'Etat paie OCTOBRE 2024'!H16</f>
      </c>
      <c r="E990" s="42"/>
      <c r="F990" s="24"/>
      <c r="H990" s="44" t="s">
        <v>31</v>
      </c>
      <c r="I990" s="44"/>
      <c r="J990" s="42"/>
      <c r="K990" s="41">
        <f>'Etat paie OCTOBRE 2024'!H16</f>
      </c>
      <c r="L990" s="42"/>
      <c r="M990" s="24"/>
    </row>
    <row r="991" spans="1:13" x14ac:dyDescent="0.25">
      <c r="A991" s="46" t="s">
        <v>32</v>
      </c>
      <c r="B991" s="46"/>
      <c r="C991" s="42"/>
      <c r="D991" s="41"/>
      <c r="E991" s="42"/>
      <c r="F991" s="24"/>
      <c r="H991" s="46" t="s">
        <v>32</v>
      </c>
      <c r="I991" s="46"/>
      <c r="J991" s="42"/>
      <c r="K991" s="41"/>
      <c r="L991" s="42"/>
      <c r="M991" s="24"/>
    </row>
    <row r="992" spans="1:13" x14ac:dyDescent="0.25">
      <c r="A992" s="44" t="s">
        <v>33</v>
      </c>
      <c r="B992" s="44"/>
      <c r="C992" s="42">
        <v>12</v>
      </c>
      <c r="D992" s="41">
        <f>'Etat paie OCTOBRE 2024'!K16</f>
        <v>28800</v>
      </c>
      <c r="E992" s="42"/>
      <c r="F992" s="24"/>
      <c r="H992" s="44" t="s">
        <v>33</v>
      </c>
      <c r="I992" s="44"/>
      <c r="J992" s="42">
        <v>12</v>
      </c>
      <c r="K992" s="41">
        <f>'Etat paie OCTOBRE 2024'!K16</f>
        <v>28800</v>
      </c>
      <c r="L992" s="42"/>
      <c r="M992" s="24"/>
    </row>
    <row r="993" spans="1:13" x14ac:dyDescent="0.25">
      <c r="A993" s="44" t="s">
        <v>34</v>
      </c>
      <c r="B993" s="44"/>
      <c r="C993" s="42"/>
      <c r="D993" s="41">
        <f>'Etat paie OCTOBRE 2024'!L16</f>
        <v>42000</v>
      </c>
      <c r="E993" s="42"/>
      <c r="F993" s="24"/>
      <c r="H993" s="44" t="s">
        <v>34</v>
      </c>
      <c r="I993" s="44"/>
      <c r="J993" s="42"/>
      <c r="K993" s="41">
        <f>'Etat paie OCTOBRE 2024'!L16</f>
        <v>42000</v>
      </c>
      <c r="L993" s="42"/>
      <c r="M993" s="24"/>
    </row>
    <row r="994" spans="1:13" x14ac:dyDescent="0.25">
      <c r="A994" s="39" t="s">
        <v>35</v>
      </c>
      <c r="B994" s="39"/>
      <c r="C994" s="42"/>
      <c r="D994" s="41"/>
      <c r="E994" s="42"/>
      <c r="F994" s="24"/>
      <c r="H994" s="39" t="s">
        <v>35</v>
      </c>
      <c r="I994" s="39"/>
      <c r="J994" s="42"/>
      <c r="K994" s="41"/>
      <c r="L994" s="42"/>
      <c r="M994" s="24"/>
    </row>
    <row r="995" spans="1:13" x14ac:dyDescent="0.25">
      <c r="A995" s="44" t="s">
        <v>36</v>
      </c>
      <c r="B995" s="44"/>
      <c r="C995" s="42"/>
      <c r="D995" s="48">
        <f>'Etat paie OCTOBRE 2024'!R16</f>
      </c>
      <c r="E995" s="42"/>
      <c r="F995" s="24"/>
      <c r="H995" s="44" t="s">
        <v>36</v>
      </c>
      <c r="I995" s="44"/>
      <c r="J995" s="42"/>
      <c r="K995" s="48">
        <f>'Etat paie OCTOBRE 2024'!R16</f>
      </c>
      <c r="L995" s="42"/>
      <c r="M995" s="24"/>
    </row>
    <row r="996" spans="1:13" x14ac:dyDescent="0.25">
      <c r="A996" s="44" t="s">
        <v>37</v>
      </c>
      <c r="B996" s="44"/>
      <c r="C996" s="42"/>
      <c r="D996" s="41">
        <f>'Etat paie OCTOBRE 2024'!F16</f>
      </c>
      <c r="E996" s="42"/>
      <c r="F996" s="24"/>
      <c r="H996" s="44" t="s">
        <v>37</v>
      </c>
      <c r="I996" s="44"/>
      <c r="J996" s="42"/>
      <c r="K996" s="41">
        <f>'Etat paie OCTOBRE 2024'!F16</f>
      </c>
      <c r="L996" s="42"/>
      <c r="M996" s="24"/>
    </row>
    <row r="997" spans="1:13" x14ac:dyDescent="0.25">
      <c r="A997" s="292" t="s">
        <v>38</v>
      </c>
      <c r="B997" s="292"/>
      <c r="C997" s="42"/>
      <c r="D997" s="41">
        <f>'Etat paie OCTOBRE 2024'!G16</f>
      </c>
      <c r="E997" s="42"/>
      <c r="F997" s="24"/>
      <c r="H997" s="292" t="s">
        <v>38</v>
      </c>
      <c r="I997" s="292"/>
      <c r="J997" s="42"/>
      <c r="K997" s="41">
        <f>'Etat paie OCTOBRE 2024'!G16</f>
      </c>
      <c r="L997" s="42"/>
      <c r="M997" s="24"/>
    </row>
    <row r="998" spans="1:13" x14ac:dyDescent="0.25">
      <c r="A998" s="44" t="s">
        <v>1331</v>
      </c>
      <c r="B998" s="44"/>
      <c r="C998" s="42"/>
      <c r="D998" s="41">
        <f>'Etat paie OCTOBRE 2024'!O16</f>
      </c>
      <c r="E998" s="42"/>
      <c r="F998" s="24"/>
      <c r="H998" s="44" t="s">
        <v>1331</v>
      </c>
      <c r="I998" s="44"/>
      <c r="J998" s="42"/>
      <c r="K998" s="41">
        <f>'Etat paie OCTOBRE 2024'!O16</f>
      </c>
      <c r="L998" s="42"/>
      <c r="M998" s="24"/>
    </row>
    <row r="999" spans="1:13" x14ac:dyDescent="0.25">
      <c r="A999" s="44" t="s">
        <v>1332</v>
      </c>
      <c r="B999" s="44"/>
      <c r="C999" s="42"/>
      <c r="D999" s="41">
        <f>'Etat paie OCTOBRE 2024'!P16</f>
        <v>20000</v>
      </c>
      <c r="E999" s="42"/>
      <c r="F999" s="24"/>
      <c r="H999" s="44" t="s">
        <v>1332</v>
      </c>
      <c r="I999" s="44"/>
      <c r="J999" s="42"/>
      <c r="K999" s="41">
        <f>'Etat paie OCTOBRE 2024'!P16</f>
        <v>20000</v>
      </c>
      <c r="L999" s="42"/>
      <c r="M999" s="24"/>
    </row>
    <row r="1000" spans="1:13" x14ac:dyDescent="0.25">
      <c r="A1000" s="44" t="s">
        <v>1333</v>
      </c>
      <c r="B1000" s="44"/>
      <c r="C1000" s="42"/>
      <c r="D1000" s="41">
        <f>'Etat paie OCTOBRE 2024'!Q16</f>
        <v>50000</v>
      </c>
      <c r="E1000" s="42"/>
      <c r="F1000" s="24" t="s">
        <v>43</v>
      </c>
      <c r="H1000" s="44" t="s">
        <v>1333</v>
      </c>
      <c r="I1000" s="44"/>
      <c r="J1000" s="42"/>
      <c r="K1000" s="41">
        <f>'Etat paie OCTOBRE 2024'!Q16</f>
        <v>50000</v>
      </c>
      <c r="L1000" s="42"/>
      <c r="M1000" s="24" t="s">
        <v>43</v>
      </c>
    </row>
    <row r="1001" spans="1:13" x14ac:dyDescent="0.25">
      <c r="A1001" s="39" t="s">
        <v>44</v>
      </c>
      <c r="B1001" s="39"/>
      <c r="C1001" s="42"/>
      <c r="D1001" s="41">
        <f>'Etat paie OCTOBRE 2024'!N16</f>
        <v>195251.321196466</v>
      </c>
      <c r="E1001" s="42"/>
      <c r="F1001" s="24" t="s">
        <v>45</v>
      </c>
      <c r="H1001" s="39" t="s">
        <v>44</v>
      </c>
      <c r="I1001" s="39"/>
      <c r="J1001" s="42"/>
      <c r="K1001" s="41">
        <f>'Etat paie OCTOBRE 2024'!N16</f>
        <v>195251.321196466</v>
      </c>
      <c r="L1001" s="42"/>
      <c r="M1001" s="24" t="s">
        <v>45</v>
      </c>
    </row>
    <row r="1002" spans="1:13" x14ac:dyDescent="0.25">
      <c r="A1002" s="39" t="s">
        <v>46</v>
      </c>
      <c r="B1002" s="39"/>
      <c r="C1002" s="42"/>
      <c r="D1002" s="41">
        <f>'Etat paie OCTOBRE 2024'!M16</f>
      </c>
      <c r="E1002" s="42"/>
      <c r="F1002" s="24"/>
      <c r="H1002" s="39" t="s">
        <v>46</v>
      </c>
      <c r="I1002" s="39"/>
      <c r="J1002" s="42"/>
      <c r="K1002" s="41">
        <f>'Etat paie OCTOBRE 2024'!M16</f>
      </c>
      <c r="L1002" s="42"/>
      <c r="M1002" s="24"/>
    </row>
    <row r="1003" spans="1:13" x14ac:dyDescent="0.25">
      <c r="A1003" s="46" t="s">
        <v>47</v>
      </c>
      <c r="B1003" s="46"/>
      <c r="C1003" s="42"/>
      <c r="D1003" s="41"/>
      <c r="E1003" s="41">
        <f>'Etat paie OCTOBRE 2024'!U16</f>
        <v>4783.10514642494</v>
      </c>
      <c r="F1003" s="24"/>
      <c r="H1003" s="46" t="s">
        <v>47</v>
      </c>
      <c r="I1003" s="46"/>
      <c r="J1003" s="42"/>
      <c r="K1003" s="41"/>
      <c r="L1003" s="41">
        <f>'Etat paie OCTOBRE 2024'!U16</f>
        <v>4783.10514642494</v>
      </c>
      <c r="M1003" s="24"/>
    </row>
    <row r="1004" spans="1:13" x14ac:dyDescent="0.25">
      <c r="A1004" s="46" t="s">
        <v>48</v>
      </c>
      <c r="B1004" s="46"/>
      <c r="C1004" s="42"/>
      <c r="D1004" s="41"/>
      <c r="E1004" s="41">
        <f>'Etat paie OCTOBRE 2024'!V16</f>
        <v>4783.10514642494</v>
      </c>
      <c r="F1004" s="24"/>
      <c r="H1004" s="46" t="s">
        <v>48</v>
      </c>
      <c r="I1004" s="46"/>
      <c r="J1004" s="42"/>
      <c r="K1004" s="41"/>
      <c r="L1004" s="41">
        <f>'Etat paie OCTOBRE 2024'!V16</f>
        <v>4783.10514642494</v>
      </c>
      <c r="M1004" s="24"/>
    </row>
    <row r="1005" spans="1:13" x14ac:dyDescent="0.25">
      <c r="A1005" s="46" t="s">
        <v>49</v>
      </c>
      <c r="B1005" s="46"/>
      <c r="C1005" s="41">
        <f>+D43-E34-E35</f>
        <v>468744.304349644</v>
      </c>
      <c r="D1005" s="41"/>
      <c r="E1005" s="42"/>
      <c r="F1005" s="24"/>
      <c r="H1005" s="46" t="s">
        <v>49</v>
      </c>
      <c r="I1005" s="46"/>
      <c r="J1005" s="41">
        <f>+D43-E34-E35</f>
        <v>468744.304349644</v>
      </c>
      <c r="K1005" s="41"/>
      <c r="L1005" s="42"/>
      <c r="M1005" s="24"/>
    </row>
    <row r="1006" spans="1:13" x14ac:dyDescent="0.25">
      <c r="A1006" s="46" t="s">
        <v>50</v>
      </c>
      <c r="B1006" s="46"/>
      <c r="C1006" s="41">
        <f>D38+E39</f>
        <v>9374.43043496436</v>
      </c>
      <c r="D1006" s="41"/>
      <c r="E1006" s="42"/>
      <c r="F1006" s="24"/>
      <c r="H1006" s="46" t="s">
        <v>50</v>
      </c>
      <c r="I1006" s="46"/>
      <c r="J1006" s="41">
        <f>D38+E39</f>
        <v>9374.43043496436</v>
      </c>
      <c r="K1006" s="41"/>
      <c r="L1006" s="42"/>
      <c r="M1006" s="24"/>
    </row>
    <row r="1007" spans="1:13" x14ac:dyDescent="0.25">
      <c r="A1007" s="46" t="s">
        <v>51</v>
      </c>
      <c r="B1007" s="46"/>
      <c r="C1007" s="41">
        <v>2</v>
      </c>
      <c r="D1007" s="41">
        <f>'Etat paie OCTOBRE 2024'!X16</f>
        <v>4000</v>
      </c>
      <c r="E1007" s="42"/>
      <c r="F1007" s="24"/>
      <c r="H1007" s="46" t="s">
        <v>51</v>
      </c>
      <c r="I1007" s="46"/>
      <c r="J1007" s="41">
        <v>2</v>
      </c>
      <c r="K1007" s="41">
        <f>'Etat paie OCTOBRE 2024'!X16</f>
        <v>4000</v>
      </c>
      <c r="L1007" s="42"/>
      <c r="M1007" s="24"/>
    </row>
    <row r="1008" spans="1:13" x14ac:dyDescent="0.25">
      <c r="A1008" s="46" t="s">
        <v>52</v>
      </c>
      <c r="B1008" s="46"/>
      <c r="C1008" s="42"/>
      <c r="D1008" s="41"/>
      <c r="E1008" s="41">
        <f>'Etat paie OCTOBRE 2024'!Z16</f>
        <v>5374.43043496436</v>
      </c>
      <c r="F1008" s="24"/>
      <c r="H1008" s="46" t="s">
        <v>52</v>
      </c>
      <c r="I1008" s="46"/>
      <c r="J1008" s="42"/>
      <c r="K1008" s="41"/>
      <c r="L1008" s="41">
        <f>'Etat paie OCTOBRE 2024'!Z16</f>
        <v>5374.43043496436</v>
      </c>
      <c r="M1008" s="24"/>
    </row>
    <row r="1009" spans="1:13" x14ac:dyDescent="0.25">
      <c r="A1009" s="46" t="s">
        <v>53</v>
      </c>
      <c r="B1009" s="46"/>
      <c r="C1009" s="42"/>
      <c r="D1009" s="41"/>
      <c r="E1009" s="41">
        <f>'Etat paie OCTOBRE 2024'!Y16</f>
        <v>100000</v>
      </c>
      <c r="F1009" s="24"/>
      <c r="H1009" s="46" t="s">
        <v>53</v>
      </c>
      <c r="I1009" s="46"/>
      <c r="J1009" s="42"/>
      <c r="K1009" s="41"/>
      <c r="L1009" s="41">
        <f>'Etat paie OCTOBRE 2024'!Y16</f>
        <v>100000</v>
      </c>
      <c r="M1009" s="24"/>
    </row>
    <row r="1010" spans="1:13" x14ac:dyDescent="0.25">
      <c r="A1010" s="46" t="s">
        <v>54</v>
      </c>
      <c r="B1010" s="46"/>
      <c r="C1010" s="42"/>
      <c r="D1010" s="41"/>
      <c r="E1010" s="41">
        <f>'Etat paie OCTOBRE 2024'!AA16</f>
      </c>
      <c r="F1010" s="24"/>
      <c r="H1010" s="46" t="s">
        <v>54</v>
      </c>
      <c r="I1010" s="46"/>
      <c r="J1010" s="42"/>
      <c r="K1010" s="41"/>
      <c r="L1010" s="41">
        <f>'Etat paie OCTOBRE 2024'!AA16</f>
      </c>
      <c r="M1010" s="24"/>
    </row>
    <row r="1011" spans="1:13" x14ac:dyDescent="0.25">
      <c r="A1011" s="49" t="s">
        <v>55</v>
      </c>
      <c r="B1011" s="49"/>
      <c r="C1011" s="50"/>
      <c r="D1011" s="51"/>
      <c r="E1011" s="51">
        <f>'Etat paie OCTOBRE 2024'!AB16</f>
        <v>100000</v>
      </c>
      <c r="F1011" s="24"/>
      <c r="H1011" s="49" t="s">
        <v>55</v>
      </c>
      <c r="I1011" s="49"/>
      <c r="J1011" s="50"/>
      <c r="K1011" s="51"/>
      <c r="L1011" s="51">
        <f>'Etat paie OCTOBRE 2024'!AB16</f>
        <v>100000</v>
      </c>
      <c r="M1011" s="24"/>
    </row>
    <row r="1012" spans="1:13" x14ac:dyDescent="0.25">
      <c r="A1012" s="53" t="s">
        <v>56</v>
      </c>
      <c r="B1012" s="53"/>
      <c r="C1012" s="54" t="s">
        <v>57</v>
      </c>
      <c r="D1012" s="36">
        <f>SUM(D17:D37)</f>
        <v>478310.514642494</v>
      </c>
      <c r="E1012" s="55">
        <f>SUM(E34:E42)</f>
        <v>214940.640727814</v>
      </c>
      <c r="F1012" s="24"/>
      <c r="H1012" s="53" t="s">
        <v>56</v>
      </c>
      <c r="I1012" s="53"/>
      <c r="J1012" s="54" t="s">
        <v>57</v>
      </c>
      <c r="K1012" s="36">
        <f>SUM(D17:D37)</f>
        <v>478310.514642494</v>
      </c>
      <c r="L1012" s="55">
        <f>SUM(E34:E42)</f>
        <v>214940.640727814</v>
      </c>
      <c r="M1012" s="24"/>
    </row>
    <row r="1013" spans="1:13" x14ac:dyDescent="0.25">
      <c r="A1013" s="57" t="s">
        <v>58</v>
      </c>
      <c r="B1013" s="57"/>
      <c r="C1013" s="14"/>
      <c r="D1013" s="42"/>
      <c r="E1013" s="58"/>
      <c r="F1013" s="24"/>
      <c r="H1013" s="57" t="s">
        <v>58</v>
      </c>
      <c r="I1013" s="57"/>
      <c r="J1013" s="14"/>
      <c r="K1013" s="42"/>
      <c r="L1013" s="58"/>
      <c r="M1013" s="24"/>
    </row>
    <row r="1014" spans="1:13" x14ac:dyDescent="0.25">
      <c r="A1014" s="44" t="s">
        <v>59</v>
      </c>
      <c r="B1014" s="44"/>
      <c r="C1014" s="14"/>
      <c r="D1014" s="42"/>
      <c r="E1014" s="58"/>
      <c r="F1014" s="24"/>
      <c r="H1014" s="44" t="s">
        <v>59</v>
      </c>
      <c r="I1014" s="44"/>
      <c r="J1014" s="14"/>
      <c r="K1014" s="42"/>
      <c r="L1014" s="58"/>
      <c r="M1014" s="24"/>
    </row>
    <row r="1015" spans="1:13" x14ac:dyDescent="0.25">
      <c r="A1015" s="57" t="s">
        <v>60</v>
      </c>
      <c r="B1015" s="57"/>
      <c r="C1015" s="14"/>
      <c r="D1015" s="42"/>
      <c r="E1015" s="58"/>
      <c r="F1015" s="24"/>
      <c r="H1015" s="57" t="s">
        <v>60</v>
      </c>
      <c r="I1015" s="57"/>
      <c r="J1015" s="14"/>
      <c r="K1015" s="42"/>
      <c r="L1015" s="58"/>
      <c r="M1015" s="24"/>
    </row>
    <row r="1016" spans="1:13" x14ac:dyDescent="0.25">
      <c r="A1016" s="57"/>
      <c r="B1016" s="57"/>
      <c r="C1016" s="60" t="s">
        <v>61</v>
      </c>
      <c r="D1016" s="61">
        <f>IF((D43-E43)&gt;=0,ROUND(FLOOR((D43-E43),0.01),-2),ROUND(FLOOR((D43-E43),-0.01),-2))</f>
        <v>263400</v>
      </c>
      <c r="E1016" s="58"/>
      <c r="F1016" s="24"/>
      <c r="H1016" s="57"/>
      <c r="I1016" s="57"/>
      <c r="J1016" s="60" t="s">
        <v>61</v>
      </c>
      <c r="K1016" s="61">
        <f>IF((D43-E43)&gt;=0,ROUND(FLOOR((D43-E43),0.01),-2),ROUND(FLOOR((D43-E43),-0.01),-2))</f>
        <v>263400</v>
      </c>
      <c r="L1016" s="58"/>
      <c r="M1016" s="24"/>
    </row>
    <row r="1017" spans="1:13" x14ac:dyDescent="0.25">
      <c r="A1017" s="62" t="s">
        <v>62</v>
      </c>
      <c r="B1017" s="62"/>
      <c r="C1017" s="63">
        <v>22</v>
      </c>
      <c r="D1017" s="61"/>
      <c r="E1017" s="58"/>
      <c r="F1017" s="24"/>
      <c r="H1017" s="62" t="s">
        <v>62</v>
      </c>
      <c r="I1017" s="62"/>
      <c r="J1017" s="63">
        <v>22</v>
      </c>
      <c r="K1017" s="61"/>
      <c r="L1017" s="58"/>
      <c r="M1017" s="24"/>
    </row>
    <row r="1018" spans="1:13" x14ac:dyDescent="0.25">
      <c r="A1018" s="64" t="s">
        <v>63</v>
      </c>
      <c r="B1018" s="64"/>
      <c r="C1018" s="65">
        <v>-0.5</v>
      </c>
      <c r="D1018" s="66"/>
      <c r="E1018" s="58"/>
      <c r="F1018" s="67"/>
      <c r="H1018" s="64" t="s">
        <v>63</v>
      </c>
      <c r="I1018" s="64"/>
      <c r="J1018" s="65">
        <v>-0.5</v>
      </c>
      <c r="K1018" s="66"/>
      <c r="L1018" s="58"/>
      <c r="M1018" s="67"/>
    </row>
    <row r="1019" spans="1:13" x14ac:dyDescent="0.25">
      <c r="A1019" s="69"/>
      <c r="B1019" s="69"/>
      <c r="C1019" s="70"/>
      <c r="D1019" s="71"/>
      <c r="E1019" s="72"/>
      <c r="F1019" s="24"/>
      <c r="H1019" s="69"/>
      <c r="I1019" s="69"/>
      <c r="J1019" s="70"/>
      <c r="K1019" s="71"/>
      <c r="L1019" s="72"/>
      <c r="M1019" s="24"/>
    </row>
    <row r="1020" spans="1:13" x14ac:dyDescent="0.25">
      <c r="A1020" s="1" t="s">
        <v>64</v>
      </c>
      <c r="B1020" s="1"/>
      <c r="C1020" s="58"/>
      <c r="D1020" s="74" t="s">
        <v>65</v>
      </c>
      <c r="E1020" s="2"/>
      <c r="F1020" s="24"/>
      <c r="H1020" s="1" t="s">
        <v>64</v>
      </c>
      <c r="I1020" s="1"/>
      <c r="J1020" s="58"/>
      <c r="K1020" s="74" t="s">
        <v>65</v>
      </c>
      <c r="L1020" s="2"/>
      <c r="M1020" s="24"/>
    </row>
    <row r="1021" spans="1:13" x14ac:dyDescent="0.25">
      <c r="A1021" s="1"/>
      <c r="B1021" s="1"/>
      <c r="C1021" s="58"/>
      <c r="D1021" s="74"/>
      <c r="E1021" s="2"/>
      <c r="F1021" s="24"/>
      <c r="H1021" s="1"/>
      <c r="I1021" s="1"/>
      <c r="J1021" s="58"/>
      <c r="K1021" s="74"/>
      <c r="L1021" s="2"/>
      <c r="M1021" s="24"/>
    </row>
    <row r="1022" spans="1:13" x14ac:dyDescent="0.25">
      <c r="A1022" s="1"/>
      <c r="B1022" s="1"/>
      <c r="C1022" s="58"/>
      <c r="D1022" s="74"/>
      <c r="E1022" s="2"/>
      <c r="F1022" s="24"/>
      <c r="H1022" s="1"/>
      <c r="I1022" s="1"/>
      <c r="J1022" s="58"/>
      <c r="K1022" s="74"/>
      <c r="L1022" s="2"/>
      <c r="M1022" s="24"/>
    </row>
    <row r="1023" spans="1:13" x14ac:dyDescent="0.25">
      <c r="A1023" s="1"/>
      <c r="B1023" s="1"/>
      <c r="C1023" s="58"/>
      <c r="D1023" s="74"/>
      <c r="E1023" s="2"/>
      <c r="F1023" s="24"/>
      <c r="H1023" s="1"/>
      <c r="I1023" s="1"/>
      <c r="J1023" s="58"/>
      <c r="K1023" s="74"/>
      <c r="L1023" s="2"/>
      <c r="M1023" s="24"/>
    </row>
    <row r="1024" spans="1:13" x14ac:dyDescent="0.25">
      <c r="A1024" s="76"/>
      <c r="B1024" s="76"/>
      <c r="C1024" s="77"/>
      <c r="D1024" s="78"/>
      <c r="E1024" s="26"/>
      <c r="F1024" s="28"/>
      <c r="H1024" s="76"/>
      <c r="I1024" s="76"/>
      <c r="J1024" s="77"/>
      <c r="K1024" s="78"/>
      <c r="L1024" s="26"/>
      <c r="M1024" s="28"/>
    </row>
    <row r="1027" spans="1:13" x14ac:dyDescent="0.25">
      <c r="A1027" s="1"/>
      <c r="B1027" s="1"/>
      <c r="C1027" s="2"/>
      <c r="D1027" s="2"/>
      <c r="E1027" s="4"/>
      <c r="F1027" s="5"/>
      <c r="H1027" s="1"/>
      <c r="I1027" s="1"/>
      <c r="J1027" s="2"/>
      <c r="K1027" s="2"/>
      <c r="L1027" s="4"/>
      <c r="M1027" s="5"/>
    </row>
    <row r="1028" spans="1:13" x14ac:dyDescent="0.25">
      <c r="A1028" s="1"/>
      <c r="B1028" s="1"/>
      <c r="C1028" s="2"/>
      <c r="D1028" s="2"/>
      <c r="E1028" s="4" t="s">
        <v>0</v>
      </c>
      <c r="F1028" s="3"/>
      <c r="H1028" s="1"/>
      <c r="I1028" s="1"/>
      <c r="J1028" s="2"/>
      <c r="K1028" s="2"/>
      <c r="L1028" s="4" t="s">
        <v>0</v>
      </c>
      <c r="M1028" s="3"/>
    </row>
    <row r="1029" spans="1:13" x14ac:dyDescent="0.25">
      <c r="A1029" s="6" t="s">
        <v>1</v>
      </c>
      <c r="B1029" s="6"/>
      <c r="C1029" s="2"/>
      <c r="D1029" s="2"/>
      <c r="E1029" s="2" t="s">
        <v>2</v>
      </c>
      <c r="F1029" s="3"/>
      <c r="H1029" s="6" t="s">
        <v>1</v>
      </c>
      <c r="I1029" s="6"/>
      <c r="J1029" s="2"/>
      <c r="K1029" s="2"/>
      <c r="L1029" s="2" t="s">
        <v>2</v>
      </c>
      <c r="M1029" s="3"/>
    </row>
    <row r="1030" spans="1:13" x14ac:dyDescent="0.25">
      <c r="A1030" s="7" t="s">
        <v>3</v>
      </c>
      <c r="B1030" s="7"/>
      <c r="C1030" s="2"/>
      <c r="D1030" s="2"/>
      <c r="E1030" s="2"/>
      <c r="F1030" s="3"/>
      <c r="H1030" s="7" t="s">
        <v>3</v>
      </c>
      <c r="I1030" s="7"/>
      <c r="J1030" s="2"/>
      <c r="K1030" s="2"/>
      <c r="L1030" s="2"/>
      <c r="M1030" s="3"/>
    </row>
    <row r="1031" spans="1:13" x14ac:dyDescent="0.25">
      <c r="A1031" s="8" t="s">
        <v>4</v>
      </c>
      <c r="B1031" s="8"/>
      <c r="C1031" s="2"/>
      <c r="D1031" s="2"/>
      <c r="E1031" s="2"/>
      <c r="F1031" s="3"/>
      <c r="H1031" s="8" t="s">
        <v>4</v>
      </c>
      <c r="I1031" s="8"/>
      <c r="J1031" s="2"/>
      <c r="K1031" s="2"/>
      <c r="L1031" s="2"/>
      <c r="M1031" s="3"/>
    </row>
    <row r="1032" spans="1:13" x14ac:dyDescent="0.25">
      <c r="A1032" s="9" t="s">
        <v>1313</v>
      </c>
      <c r="B1032" s="287">
        <f>'Etat paie {MOIS} {ANNEE}'!B46</f>
      </c>
      <c r="C1032" s="10"/>
      <c r="D1032" s="11" t="s">
        <v>6</v>
      </c>
      <c r="E1032" s="11"/>
      <c r="F1032" s="12" t="s">
        <v>1314</v>
      </c>
      <c r="H1032" s="9" t="s">
        <v>1313</v>
      </c>
      <c r="I1032" s="287">
        <f>'Etat paie {MOIS} {ANNEE}'!B47</f>
      </c>
      <c r="J1032" s="10"/>
      <c r="K1032" s="11" t="s">
        <v>6</v>
      </c>
      <c r="L1032" s="11"/>
      <c r="M1032" s="12" t="s">
        <v>1314</v>
      </c>
    </row>
    <row r="1033" spans="1:13" x14ac:dyDescent="0.25">
      <c r="A1033" s="13" t="s">
        <v>1315</v>
      </c>
      <c r="B1033" s="288">
        <f>'Etat paie {MOIS} {ANNEE}'!A46</f>
      </c>
      <c r="C1033" s="2"/>
      <c r="D1033" s="14" t="s">
        <v>8</v>
      </c>
      <c r="E1033" s="14"/>
      <c r="F1033" s="15" t="s">
        <v>1316</v>
      </c>
      <c r="H1033" s="13" t="s">
        <v>1315</v>
      </c>
      <c r="I1033" s="288">
        <f>'Etat paie {MOIS} {ANNEE}'!A47</f>
      </c>
      <c r="J1033" s="2"/>
      <c r="K1033" s="14" t="s">
        <v>8</v>
      </c>
      <c r="L1033" s="14"/>
      <c r="M1033" s="15" t="s">
        <v>1316</v>
      </c>
    </row>
    <row r="1034" spans="1:13" x14ac:dyDescent="0.25">
      <c r="A1034" s="13" t="s">
        <v>1317</v>
      </c>
      <c r="B1034" s="288">
        <f>'Etat paie {MOIS} {ANNEE}'!AL46</f>
      </c>
      <c r="C1034" s="16">
        <f>'Etat paie {MOIS} {ANNEE}'!AM46</f>
      </c>
      <c r="D1034" s="14" t="s">
        <v>10</v>
      </c>
      <c r="E1034" s="14"/>
      <c r="F1034" s="15" t="s">
        <v>1318</v>
      </c>
      <c r="H1034" s="13" t="s">
        <v>1317</v>
      </c>
      <c r="I1034" s="288">
        <f>'Etat paie {MOIS} {ANNEE}'!AL47</f>
      </c>
      <c r="J1034" s="16">
        <f>'Etat paie {MOIS} {ANNEE}'!AM47</f>
      </c>
      <c r="K1034" s="14" t="s">
        <v>10</v>
      </c>
      <c r="L1034" s="14"/>
      <c r="M1034" s="15" t="s">
        <v>1318</v>
      </c>
    </row>
    <row r="1035" spans="1:13" x14ac:dyDescent="0.25">
      <c r="A1035" s="13" t="s">
        <v>1319</v>
      </c>
      <c r="B1035" s="288" t="s">
        <v>1320</v>
      </c>
      <c r="C1035" s="17"/>
      <c r="D1035" s="18" t="s">
        <v>12</v>
      </c>
      <c r="E1035" s="19"/>
      <c r="F1035" s="20" t="s">
        <v>1321</v>
      </c>
      <c r="H1035" s="13" t="s">
        <v>1319</v>
      </c>
      <c r="I1035" s="288" t="s">
        <v>1320</v>
      </c>
      <c r="J1035" s="17"/>
      <c r="K1035" s="18" t="s">
        <v>12</v>
      </c>
      <c r="L1035" s="19"/>
      <c r="M1035" s="20" t="s">
        <v>1321</v>
      </c>
    </row>
    <row r="1036" spans="1:13" x14ac:dyDescent="0.25">
      <c r="A1036" s="22" t="s">
        <v>1322</v>
      </c>
      <c r="B1036" s="289">
        <f>'Etat paie {MOIS} {ANNEE}'!AP46</f>
      </c>
      <c r="C1036" s="2"/>
      <c r="D1036" s="23" t="s">
        <v>14</v>
      </c>
      <c r="E1036" s="14"/>
      <c r="F1036" s="20" t="s">
        <v>1323</v>
      </c>
      <c r="H1036" s="22" t="s">
        <v>1322</v>
      </c>
      <c r="I1036" s="289">
        <f>'Etat paie {MOIS} {ANNEE}'!AP47</f>
      </c>
      <c r="J1036" s="2"/>
      <c r="K1036" s="23" t="s">
        <v>14</v>
      </c>
      <c r="L1036" s="14"/>
      <c r="M1036" s="20" t="s">
        <v>1323</v>
      </c>
    </row>
    <row r="1037" spans="1:13" x14ac:dyDescent="0.25">
      <c r="A1037" s="13" t="s">
        <v>1324</v>
      </c>
      <c r="B1037" s="288">
        <f>'Etat paie {MOIS} {ANNEE}'!AR46</f>
      </c>
      <c r="C1037" s="2"/>
      <c r="D1037" s="14"/>
      <c r="E1037" s="14"/>
      <c r="F1037" s="20"/>
      <c r="H1037" s="13" t="s">
        <v>1324</v>
      </c>
      <c r="I1037" s="288">
        <f>'Etat paie {MOIS} {ANNEE}'!AR47</f>
      </c>
      <c r="J1037" s="2"/>
      <c r="K1037" s="14"/>
      <c r="L1037" s="14"/>
      <c r="M1037" s="20"/>
    </row>
    <row r="1038" spans="1:13" x14ac:dyDescent="0.25">
      <c r="A1038" s="13" t="s">
        <v>1325</v>
      </c>
      <c r="B1038" s="288">
        <f>'Etat paie {MOIS} {ANNEE}'!AO46</f>
      </c>
      <c r="C1038" s="2"/>
      <c r="D1038" s="14"/>
      <c r="E1038" s="14"/>
      <c r="F1038" s="24"/>
      <c r="H1038" s="13" t="s">
        <v>1325</v>
      </c>
      <c r="I1038" s="288">
        <f>'Etat paie {MOIS} {ANNEE}'!AO47</f>
      </c>
      <c r="J1038" s="2"/>
      <c r="K1038" s="14"/>
      <c r="L1038" s="14"/>
      <c r="M1038" s="24"/>
    </row>
    <row r="1039" spans="1:13" x14ac:dyDescent="0.25">
      <c r="A1039" s="13" t="s">
        <v>1326</v>
      </c>
      <c r="B1039" s="288">
        <f>'Etat paie {MOIS} {ANNEE}'!AQ46</f>
      </c>
      <c r="C1039" s="2"/>
      <c r="D1039" s="14" t="s">
        <v>18</v>
      </c>
      <c r="E1039" s="14"/>
      <c r="F1039" s="24" t="s">
        <v>1327</v>
      </c>
      <c r="H1039" s="13" t="s">
        <v>1326</v>
      </c>
      <c r="I1039" s="288">
        <f>'Etat paie {MOIS} {ANNEE}'!AQ47</f>
      </c>
      <c r="J1039" s="2"/>
      <c r="K1039" s="14" t="s">
        <v>18</v>
      </c>
      <c r="L1039" s="14"/>
      <c r="M1039" s="24" t="s">
        <v>1327</v>
      </c>
    </row>
    <row r="1040" spans="1:13" x14ac:dyDescent="0.25">
      <c r="A1040" s="25" t="s">
        <v>1328</v>
      </c>
      <c r="B1040" s="290" t="s">
        <v>1329</v>
      </c>
      <c r="C1040" s="26"/>
      <c r="D1040" s="27" t="s">
        <v>20</v>
      </c>
      <c r="E1040" s="27"/>
      <c r="F1040" s="28" t="s">
        <v>1330</v>
      </c>
      <c r="H1040" s="25" t="s">
        <v>1328</v>
      </c>
      <c r="I1040" s="290" t="s">
        <v>1329</v>
      </c>
      <c r="J1040" s="26"/>
      <c r="K1040" s="27" t="s">
        <v>20</v>
      </c>
      <c r="L1040" s="27"/>
      <c r="M1040" s="28" t="s">
        <v>1330</v>
      </c>
    </row>
    <row r="1041" spans="1:13" x14ac:dyDescent="0.25">
      <c r="A1041" s="1"/>
      <c r="B1041" s="1"/>
      <c r="C1041" s="2"/>
      <c r="D1041" s="2"/>
      <c r="E1041" s="2"/>
      <c r="F1041" s="3"/>
      <c r="H1041" s="1"/>
      <c r="I1041" s="1"/>
      <c r="J1041" s="2"/>
      <c r="K1041" s="2"/>
      <c r="L1041" s="2"/>
      <c r="M1041" s="3"/>
    </row>
    <row r="1042" spans="1:13" x14ac:dyDescent="0.25">
      <c r="A1042" s="291" t="s">
        <v>22</v>
      </c>
      <c r="B1042" s="291"/>
      <c r="C1042" s="30" t="s">
        <v>23</v>
      </c>
      <c r="D1042" s="30" t="s">
        <v>24</v>
      </c>
      <c r="E1042" s="31" t="s">
        <v>25</v>
      </c>
      <c r="F1042" s="32" t="s">
        <v>26</v>
      </c>
      <c r="H1042" s="291" t="s">
        <v>22</v>
      </c>
      <c r="I1042" s="291"/>
      <c r="J1042" s="30" t="s">
        <v>23</v>
      </c>
      <c r="K1042" s="30" t="s">
        <v>24</v>
      </c>
      <c r="L1042" s="31" t="s">
        <v>25</v>
      </c>
      <c r="M1042" s="32" t="s">
        <v>26</v>
      </c>
    </row>
    <row r="1043" spans="1:13" x14ac:dyDescent="0.25">
      <c r="A1043" s="34" t="s">
        <v>27</v>
      </c>
      <c r="B1043" s="34"/>
      <c r="C1043" s="35"/>
      <c r="D1043" s="36">
        <f>'Etat paie OCTOBRE 2024'!E16</f>
        <v>142259.193446028</v>
      </c>
      <c r="E1043" s="37"/>
      <c r="F1043" s="24"/>
      <c r="H1043" s="34" t="s">
        <v>27</v>
      </c>
      <c r="I1043" s="34"/>
      <c r="J1043" s="35"/>
      <c r="K1043" s="36">
        <f>'Etat paie OCTOBRE 2024'!E16</f>
        <v>142259.193446028</v>
      </c>
      <c r="L1043" s="37"/>
      <c r="M1043" s="24"/>
    </row>
    <row r="1044" spans="1:13" x14ac:dyDescent="0.25">
      <c r="A1044" s="39" t="s">
        <v>28</v>
      </c>
      <c r="B1044" s="39"/>
      <c r="C1044" s="40"/>
      <c r="D1044" s="41"/>
      <c r="E1044" s="42"/>
      <c r="F1044" s="24"/>
      <c r="H1044" s="39" t="s">
        <v>28</v>
      </c>
      <c r="I1044" s="39"/>
      <c r="J1044" s="40"/>
      <c r="K1044" s="41"/>
      <c r="L1044" s="42"/>
      <c r="M1044" s="24"/>
    </row>
    <row r="1045" spans="1:13" x14ac:dyDescent="0.25">
      <c r="A1045" s="44" t="s">
        <v>29</v>
      </c>
      <c r="B1045" s="44"/>
      <c r="C1045" s="42"/>
      <c r="D1045" s="41">
        <f>'Etat paie OCTOBRE 2024'!I16</f>
      </c>
      <c r="E1045" s="42"/>
      <c r="F1045" s="24"/>
      <c r="H1045" s="44" t="s">
        <v>29</v>
      </c>
      <c r="I1045" s="44"/>
      <c r="J1045" s="42"/>
      <c r="K1045" s="41">
        <f>'Etat paie OCTOBRE 2024'!I16</f>
      </c>
      <c r="L1045" s="42"/>
      <c r="M1045" s="24"/>
    </row>
    <row r="1046" spans="1:13" x14ac:dyDescent="0.25">
      <c r="A1046" s="44" t="s">
        <v>30</v>
      </c>
      <c r="B1046" s="44"/>
      <c r="C1046" s="42"/>
      <c r="D1046" s="41">
        <f>'Etat paie OCTOBRE 2024'!J16</f>
      </c>
      <c r="E1046" s="42"/>
      <c r="F1046" s="24"/>
      <c r="H1046" s="44" t="s">
        <v>30</v>
      </c>
      <c r="I1046" s="44"/>
      <c r="J1046" s="42"/>
      <c r="K1046" s="41">
        <f>'Etat paie OCTOBRE 2024'!J16</f>
      </c>
      <c r="L1046" s="42"/>
      <c r="M1046" s="24"/>
    </row>
    <row r="1047" spans="1:13" x14ac:dyDescent="0.25">
      <c r="A1047" s="44" t="s">
        <v>31</v>
      </c>
      <c r="B1047" s="44"/>
      <c r="C1047" s="42"/>
      <c r="D1047" s="41">
        <f>'Etat paie OCTOBRE 2024'!H16</f>
      </c>
      <c r="E1047" s="42"/>
      <c r="F1047" s="24"/>
      <c r="H1047" s="44" t="s">
        <v>31</v>
      </c>
      <c r="I1047" s="44"/>
      <c r="J1047" s="42"/>
      <c r="K1047" s="41">
        <f>'Etat paie OCTOBRE 2024'!H16</f>
      </c>
      <c r="L1047" s="42"/>
      <c r="M1047" s="24"/>
    </row>
    <row r="1048" spans="1:13" x14ac:dyDescent="0.25">
      <c r="A1048" s="46" t="s">
        <v>32</v>
      </c>
      <c r="B1048" s="46"/>
      <c r="C1048" s="42"/>
      <c r="D1048" s="41"/>
      <c r="E1048" s="42"/>
      <c r="F1048" s="24"/>
      <c r="H1048" s="46" t="s">
        <v>32</v>
      </c>
      <c r="I1048" s="46"/>
      <c r="J1048" s="42"/>
      <c r="K1048" s="41"/>
      <c r="L1048" s="42"/>
      <c r="M1048" s="24"/>
    </row>
    <row r="1049" spans="1:13" x14ac:dyDescent="0.25">
      <c r="A1049" s="44" t="s">
        <v>33</v>
      </c>
      <c r="B1049" s="44"/>
      <c r="C1049" s="42">
        <v>12</v>
      </c>
      <c r="D1049" s="41">
        <f>'Etat paie OCTOBRE 2024'!K16</f>
        <v>28800</v>
      </c>
      <c r="E1049" s="42"/>
      <c r="F1049" s="24"/>
      <c r="H1049" s="44" t="s">
        <v>33</v>
      </c>
      <c r="I1049" s="44"/>
      <c r="J1049" s="42">
        <v>12</v>
      </c>
      <c r="K1049" s="41">
        <f>'Etat paie OCTOBRE 2024'!K16</f>
        <v>28800</v>
      </c>
      <c r="L1049" s="42"/>
      <c r="M1049" s="24"/>
    </row>
    <row r="1050" spans="1:13" x14ac:dyDescent="0.25">
      <c r="A1050" s="44" t="s">
        <v>34</v>
      </c>
      <c r="B1050" s="44"/>
      <c r="C1050" s="42"/>
      <c r="D1050" s="41">
        <f>'Etat paie OCTOBRE 2024'!L16</f>
        <v>42000</v>
      </c>
      <c r="E1050" s="42"/>
      <c r="F1050" s="24"/>
      <c r="H1050" s="44" t="s">
        <v>34</v>
      </c>
      <c r="I1050" s="44"/>
      <c r="J1050" s="42"/>
      <c r="K1050" s="41">
        <f>'Etat paie OCTOBRE 2024'!L16</f>
        <v>42000</v>
      </c>
      <c r="L1050" s="42"/>
      <c r="M1050" s="24"/>
    </row>
    <row r="1051" spans="1:13" x14ac:dyDescent="0.25">
      <c r="A1051" s="39" t="s">
        <v>35</v>
      </c>
      <c r="B1051" s="39"/>
      <c r="C1051" s="42"/>
      <c r="D1051" s="41"/>
      <c r="E1051" s="42"/>
      <c r="F1051" s="24"/>
      <c r="H1051" s="39" t="s">
        <v>35</v>
      </c>
      <c r="I1051" s="39"/>
      <c r="J1051" s="42"/>
      <c r="K1051" s="41"/>
      <c r="L1051" s="42"/>
      <c r="M1051" s="24"/>
    </row>
    <row r="1052" spans="1:13" x14ac:dyDescent="0.25">
      <c r="A1052" s="44" t="s">
        <v>36</v>
      </c>
      <c r="B1052" s="44"/>
      <c r="C1052" s="42"/>
      <c r="D1052" s="48">
        <f>'Etat paie OCTOBRE 2024'!R16</f>
      </c>
      <c r="E1052" s="42"/>
      <c r="F1052" s="24"/>
      <c r="H1052" s="44" t="s">
        <v>36</v>
      </c>
      <c r="I1052" s="44"/>
      <c r="J1052" s="42"/>
      <c r="K1052" s="48">
        <f>'Etat paie OCTOBRE 2024'!R16</f>
      </c>
      <c r="L1052" s="42"/>
      <c r="M1052" s="24"/>
    </row>
    <row r="1053" spans="1:13" x14ac:dyDescent="0.25">
      <c r="A1053" s="44" t="s">
        <v>37</v>
      </c>
      <c r="B1053" s="44"/>
      <c r="C1053" s="42"/>
      <c r="D1053" s="41">
        <f>'Etat paie OCTOBRE 2024'!F16</f>
      </c>
      <c r="E1053" s="42"/>
      <c r="F1053" s="24"/>
      <c r="H1053" s="44" t="s">
        <v>37</v>
      </c>
      <c r="I1053" s="44"/>
      <c r="J1053" s="42"/>
      <c r="K1053" s="41">
        <f>'Etat paie OCTOBRE 2024'!F16</f>
      </c>
      <c r="L1053" s="42"/>
      <c r="M1053" s="24"/>
    </row>
    <row r="1054" spans="1:13" x14ac:dyDescent="0.25">
      <c r="A1054" s="292" t="s">
        <v>38</v>
      </c>
      <c r="B1054" s="292"/>
      <c r="C1054" s="42"/>
      <c r="D1054" s="41">
        <f>'Etat paie OCTOBRE 2024'!G16</f>
      </c>
      <c r="E1054" s="42"/>
      <c r="F1054" s="24"/>
      <c r="H1054" s="292" t="s">
        <v>38</v>
      </c>
      <c r="I1054" s="292"/>
      <c r="J1054" s="42"/>
      <c r="K1054" s="41">
        <f>'Etat paie OCTOBRE 2024'!G16</f>
      </c>
      <c r="L1054" s="42"/>
      <c r="M1054" s="24"/>
    </row>
    <row r="1055" spans="1:13" x14ac:dyDescent="0.25">
      <c r="A1055" s="44" t="s">
        <v>1331</v>
      </c>
      <c r="B1055" s="44"/>
      <c r="C1055" s="42"/>
      <c r="D1055" s="41">
        <f>'Etat paie OCTOBRE 2024'!O16</f>
      </c>
      <c r="E1055" s="42"/>
      <c r="F1055" s="24"/>
      <c r="H1055" s="44" t="s">
        <v>1331</v>
      </c>
      <c r="I1055" s="44"/>
      <c r="J1055" s="42"/>
      <c r="K1055" s="41">
        <f>'Etat paie OCTOBRE 2024'!O16</f>
      </c>
      <c r="L1055" s="42"/>
      <c r="M1055" s="24"/>
    </row>
    <row r="1056" spans="1:13" x14ac:dyDescent="0.25">
      <c r="A1056" s="44" t="s">
        <v>1332</v>
      </c>
      <c r="B1056" s="44"/>
      <c r="C1056" s="42"/>
      <c r="D1056" s="41">
        <f>'Etat paie OCTOBRE 2024'!P16</f>
        <v>20000</v>
      </c>
      <c r="E1056" s="42"/>
      <c r="F1056" s="24"/>
      <c r="H1056" s="44" t="s">
        <v>1332</v>
      </c>
      <c r="I1056" s="44"/>
      <c r="J1056" s="42"/>
      <c r="K1056" s="41">
        <f>'Etat paie OCTOBRE 2024'!P16</f>
        <v>20000</v>
      </c>
      <c r="L1056" s="42"/>
      <c r="M1056" s="24"/>
    </row>
    <row r="1057" spans="1:13" x14ac:dyDescent="0.25">
      <c r="A1057" s="44" t="s">
        <v>1333</v>
      </c>
      <c r="B1057" s="44"/>
      <c r="C1057" s="42"/>
      <c r="D1057" s="41">
        <f>'Etat paie OCTOBRE 2024'!Q16</f>
        <v>50000</v>
      </c>
      <c r="E1057" s="42"/>
      <c r="F1057" s="24" t="s">
        <v>43</v>
      </c>
      <c r="H1057" s="44" t="s">
        <v>1333</v>
      </c>
      <c r="I1057" s="44"/>
      <c r="J1057" s="42"/>
      <c r="K1057" s="41">
        <f>'Etat paie OCTOBRE 2024'!Q16</f>
        <v>50000</v>
      </c>
      <c r="L1057" s="42"/>
      <c r="M1057" s="24" t="s">
        <v>43</v>
      </c>
    </row>
    <row r="1058" spans="1:13" x14ac:dyDescent="0.25">
      <c r="A1058" s="39" t="s">
        <v>44</v>
      </c>
      <c r="B1058" s="39"/>
      <c r="C1058" s="42"/>
      <c r="D1058" s="41">
        <f>'Etat paie OCTOBRE 2024'!N16</f>
        <v>195251.321196466</v>
      </c>
      <c r="E1058" s="42"/>
      <c r="F1058" s="24" t="s">
        <v>45</v>
      </c>
      <c r="H1058" s="39" t="s">
        <v>44</v>
      </c>
      <c r="I1058" s="39"/>
      <c r="J1058" s="42"/>
      <c r="K1058" s="41">
        <f>'Etat paie OCTOBRE 2024'!N16</f>
        <v>195251.321196466</v>
      </c>
      <c r="L1058" s="42"/>
      <c r="M1058" s="24" t="s">
        <v>45</v>
      </c>
    </row>
    <row r="1059" spans="1:13" x14ac:dyDescent="0.25">
      <c r="A1059" s="39" t="s">
        <v>46</v>
      </c>
      <c r="B1059" s="39"/>
      <c r="C1059" s="42"/>
      <c r="D1059" s="41">
        <f>'Etat paie OCTOBRE 2024'!M16</f>
      </c>
      <c r="E1059" s="42"/>
      <c r="F1059" s="24"/>
      <c r="H1059" s="39" t="s">
        <v>46</v>
      </c>
      <c r="I1059" s="39"/>
      <c r="J1059" s="42"/>
      <c r="K1059" s="41">
        <f>'Etat paie OCTOBRE 2024'!M16</f>
      </c>
      <c r="L1059" s="42"/>
      <c r="M1059" s="24"/>
    </row>
    <row r="1060" spans="1:13" x14ac:dyDescent="0.25">
      <c r="A1060" s="46" t="s">
        <v>47</v>
      </c>
      <c r="B1060" s="46"/>
      <c r="C1060" s="42"/>
      <c r="D1060" s="41"/>
      <c r="E1060" s="41">
        <f>'Etat paie OCTOBRE 2024'!U16</f>
        <v>4783.10514642494</v>
      </c>
      <c r="F1060" s="24"/>
      <c r="H1060" s="46" t="s">
        <v>47</v>
      </c>
      <c r="I1060" s="46"/>
      <c r="J1060" s="42"/>
      <c r="K1060" s="41"/>
      <c r="L1060" s="41">
        <f>'Etat paie OCTOBRE 2024'!U16</f>
        <v>4783.10514642494</v>
      </c>
      <c r="M1060" s="24"/>
    </row>
    <row r="1061" spans="1:13" x14ac:dyDescent="0.25">
      <c r="A1061" s="46" t="s">
        <v>48</v>
      </c>
      <c r="B1061" s="46"/>
      <c r="C1061" s="42"/>
      <c r="D1061" s="41"/>
      <c r="E1061" s="41">
        <f>'Etat paie OCTOBRE 2024'!V16</f>
        <v>4783.10514642494</v>
      </c>
      <c r="F1061" s="24"/>
      <c r="H1061" s="46" t="s">
        <v>48</v>
      </c>
      <c r="I1061" s="46"/>
      <c r="J1061" s="42"/>
      <c r="K1061" s="41"/>
      <c r="L1061" s="41">
        <f>'Etat paie OCTOBRE 2024'!V16</f>
        <v>4783.10514642494</v>
      </c>
      <c r="M1061" s="24"/>
    </row>
    <row r="1062" spans="1:13" x14ac:dyDescent="0.25">
      <c r="A1062" s="46" t="s">
        <v>49</v>
      </c>
      <c r="B1062" s="46"/>
      <c r="C1062" s="41">
        <f>+D43-E34-E35</f>
        <v>468744.304349644</v>
      </c>
      <c r="D1062" s="41"/>
      <c r="E1062" s="42"/>
      <c r="F1062" s="24"/>
      <c r="H1062" s="46" t="s">
        <v>49</v>
      </c>
      <c r="I1062" s="46"/>
      <c r="J1062" s="41">
        <f>+D43-E34-E35</f>
        <v>468744.304349644</v>
      </c>
      <c r="K1062" s="41"/>
      <c r="L1062" s="42"/>
      <c r="M1062" s="24"/>
    </row>
    <row r="1063" spans="1:13" x14ac:dyDescent="0.25">
      <c r="A1063" s="46" t="s">
        <v>50</v>
      </c>
      <c r="B1063" s="46"/>
      <c r="C1063" s="41">
        <f>D38+E39</f>
        <v>9374.43043496436</v>
      </c>
      <c r="D1063" s="41"/>
      <c r="E1063" s="42"/>
      <c r="F1063" s="24"/>
      <c r="H1063" s="46" t="s">
        <v>50</v>
      </c>
      <c r="I1063" s="46"/>
      <c r="J1063" s="41">
        <f>D38+E39</f>
        <v>9374.43043496436</v>
      </c>
      <c r="K1063" s="41"/>
      <c r="L1063" s="42"/>
      <c r="M1063" s="24"/>
    </row>
    <row r="1064" spans="1:13" x14ac:dyDescent="0.25">
      <c r="A1064" s="46" t="s">
        <v>51</v>
      </c>
      <c r="B1064" s="46"/>
      <c r="C1064" s="41">
        <v>2</v>
      </c>
      <c r="D1064" s="41">
        <f>'Etat paie OCTOBRE 2024'!X16</f>
        <v>4000</v>
      </c>
      <c r="E1064" s="42"/>
      <c r="F1064" s="24"/>
      <c r="H1064" s="46" t="s">
        <v>51</v>
      </c>
      <c r="I1064" s="46"/>
      <c r="J1064" s="41">
        <v>2</v>
      </c>
      <c r="K1064" s="41">
        <f>'Etat paie OCTOBRE 2024'!X16</f>
        <v>4000</v>
      </c>
      <c r="L1064" s="42"/>
      <c r="M1064" s="24"/>
    </row>
    <row r="1065" spans="1:13" x14ac:dyDescent="0.25">
      <c r="A1065" s="46" t="s">
        <v>52</v>
      </c>
      <c r="B1065" s="46"/>
      <c r="C1065" s="42"/>
      <c r="D1065" s="41"/>
      <c r="E1065" s="41">
        <f>'Etat paie OCTOBRE 2024'!Z16</f>
        <v>5374.43043496436</v>
      </c>
      <c r="F1065" s="24"/>
      <c r="H1065" s="46" t="s">
        <v>52</v>
      </c>
      <c r="I1065" s="46"/>
      <c r="J1065" s="42"/>
      <c r="K1065" s="41"/>
      <c r="L1065" s="41">
        <f>'Etat paie OCTOBRE 2024'!Z16</f>
        <v>5374.43043496436</v>
      </c>
      <c r="M1065" s="24"/>
    </row>
    <row r="1066" spans="1:13" x14ac:dyDescent="0.25">
      <c r="A1066" s="46" t="s">
        <v>53</v>
      </c>
      <c r="B1066" s="46"/>
      <c r="C1066" s="42"/>
      <c r="D1066" s="41"/>
      <c r="E1066" s="41">
        <f>'Etat paie OCTOBRE 2024'!Y16</f>
        <v>100000</v>
      </c>
      <c r="F1066" s="24"/>
      <c r="H1066" s="46" t="s">
        <v>53</v>
      </c>
      <c r="I1066" s="46"/>
      <c r="J1066" s="42"/>
      <c r="K1066" s="41"/>
      <c r="L1066" s="41">
        <f>'Etat paie OCTOBRE 2024'!Y16</f>
        <v>100000</v>
      </c>
      <c r="M1066" s="24"/>
    </row>
    <row r="1067" spans="1:13" x14ac:dyDescent="0.25">
      <c r="A1067" s="46" t="s">
        <v>54</v>
      </c>
      <c r="B1067" s="46"/>
      <c r="C1067" s="42"/>
      <c r="D1067" s="41"/>
      <c r="E1067" s="41">
        <f>'Etat paie OCTOBRE 2024'!AA16</f>
      </c>
      <c r="F1067" s="24"/>
      <c r="H1067" s="46" t="s">
        <v>54</v>
      </c>
      <c r="I1067" s="46"/>
      <c r="J1067" s="42"/>
      <c r="K1067" s="41"/>
      <c r="L1067" s="41">
        <f>'Etat paie OCTOBRE 2024'!AA16</f>
      </c>
      <c r="M1067" s="24"/>
    </row>
    <row r="1068" spans="1:13" x14ac:dyDescent="0.25">
      <c r="A1068" s="49" t="s">
        <v>55</v>
      </c>
      <c r="B1068" s="49"/>
      <c r="C1068" s="50"/>
      <c r="D1068" s="51"/>
      <c r="E1068" s="51">
        <f>'Etat paie OCTOBRE 2024'!AB16</f>
        <v>100000</v>
      </c>
      <c r="F1068" s="24"/>
      <c r="H1068" s="49" t="s">
        <v>55</v>
      </c>
      <c r="I1068" s="49"/>
      <c r="J1068" s="50"/>
      <c r="K1068" s="51"/>
      <c r="L1068" s="51">
        <f>'Etat paie OCTOBRE 2024'!AB16</f>
        <v>100000</v>
      </c>
      <c r="M1068" s="24"/>
    </row>
    <row r="1069" spans="1:13" x14ac:dyDescent="0.25">
      <c r="A1069" s="53" t="s">
        <v>56</v>
      </c>
      <c r="B1069" s="53"/>
      <c r="C1069" s="54" t="s">
        <v>57</v>
      </c>
      <c r="D1069" s="36">
        <f>SUM(D17:D37)</f>
        <v>478310.514642494</v>
      </c>
      <c r="E1069" s="55">
        <f>SUM(E34:E42)</f>
        <v>214940.640727814</v>
      </c>
      <c r="F1069" s="24"/>
      <c r="H1069" s="53" t="s">
        <v>56</v>
      </c>
      <c r="I1069" s="53"/>
      <c r="J1069" s="54" t="s">
        <v>57</v>
      </c>
      <c r="K1069" s="36">
        <f>SUM(D17:D37)</f>
        <v>478310.514642494</v>
      </c>
      <c r="L1069" s="55">
        <f>SUM(E34:E42)</f>
        <v>214940.640727814</v>
      </c>
      <c r="M1069" s="24"/>
    </row>
    <row r="1070" spans="1:13" x14ac:dyDescent="0.25">
      <c r="A1070" s="57" t="s">
        <v>58</v>
      </c>
      <c r="B1070" s="57"/>
      <c r="C1070" s="14"/>
      <c r="D1070" s="42"/>
      <c r="E1070" s="58"/>
      <c r="F1070" s="24"/>
      <c r="H1070" s="57" t="s">
        <v>58</v>
      </c>
      <c r="I1070" s="57"/>
      <c r="J1070" s="14"/>
      <c r="K1070" s="42"/>
      <c r="L1070" s="58"/>
      <c r="M1070" s="24"/>
    </row>
    <row r="1071" spans="1:13" x14ac:dyDescent="0.25">
      <c r="A1071" s="44" t="s">
        <v>59</v>
      </c>
      <c r="B1071" s="44"/>
      <c r="C1071" s="14"/>
      <c r="D1071" s="42"/>
      <c r="E1071" s="58"/>
      <c r="F1071" s="24"/>
      <c r="H1071" s="44" t="s">
        <v>59</v>
      </c>
      <c r="I1071" s="44"/>
      <c r="J1071" s="14"/>
      <c r="K1071" s="42"/>
      <c r="L1071" s="58"/>
      <c r="M1071" s="24"/>
    </row>
    <row r="1072" spans="1:13" x14ac:dyDescent="0.25">
      <c r="A1072" s="57" t="s">
        <v>60</v>
      </c>
      <c r="B1072" s="57"/>
      <c r="C1072" s="14"/>
      <c r="D1072" s="42"/>
      <c r="E1072" s="58"/>
      <c r="F1072" s="24"/>
      <c r="H1072" s="57" t="s">
        <v>60</v>
      </c>
      <c r="I1072" s="57"/>
      <c r="J1072" s="14"/>
      <c r="K1072" s="42"/>
      <c r="L1072" s="58"/>
      <c r="M1072" s="24"/>
    </row>
    <row r="1073" spans="1:13" x14ac:dyDescent="0.25">
      <c r="A1073" s="57"/>
      <c r="B1073" s="57"/>
      <c r="C1073" s="60" t="s">
        <v>61</v>
      </c>
      <c r="D1073" s="61">
        <f>IF((D43-E43)&gt;=0,ROUND(FLOOR((D43-E43),0.01),-2),ROUND(FLOOR((D43-E43),-0.01),-2))</f>
        <v>263400</v>
      </c>
      <c r="E1073" s="58"/>
      <c r="F1073" s="24"/>
      <c r="H1073" s="57"/>
      <c r="I1073" s="57"/>
      <c r="J1073" s="60" t="s">
        <v>61</v>
      </c>
      <c r="K1073" s="61">
        <f>IF((D43-E43)&gt;=0,ROUND(FLOOR((D43-E43),0.01),-2),ROUND(FLOOR((D43-E43),-0.01),-2))</f>
        <v>263400</v>
      </c>
      <c r="L1073" s="58"/>
      <c r="M1073" s="24"/>
    </row>
    <row r="1074" spans="1:13" x14ac:dyDescent="0.25">
      <c r="A1074" s="62" t="s">
        <v>62</v>
      </c>
      <c r="B1074" s="62"/>
      <c r="C1074" s="63">
        <v>22</v>
      </c>
      <c r="D1074" s="61"/>
      <c r="E1074" s="58"/>
      <c r="F1074" s="24"/>
      <c r="H1074" s="62" t="s">
        <v>62</v>
      </c>
      <c r="I1074" s="62"/>
      <c r="J1074" s="63">
        <v>22</v>
      </c>
      <c r="K1074" s="61"/>
      <c r="L1074" s="58"/>
      <c r="M1074" s="24"/>
    </row>
    <row r="1075" spans="1:13" x14ac:dyDescent="0.25">
      <c r="A1075" s="64" t="s">
        <v>63</v>
      </c>
      <c r="B1075" s="64"/>
      <c r="C1075" s="65">
        <v>-0.5</v>
      </c>
      <c r="D1075" s="66"/>
      <c r="E1075" s="58"/>
      <c r="F1075" s="67"/>
      <c r="H1075" s="64" t="s">
        <v>63</v>
      </c>
      <c r="I1075" s="64"/>
      <c r="J1075" s="65">
        <v>-0.5</v>
      </c>
      <c r="K1075" s="66"/>
      <c r="L1075" s="58"/>
      <c r="M1075" s="67"/>
    </row>
    <row r="1076" spans="1:13" x14ac:dyDescent="0.25">
      <c r="A1076" s="69"/>
      <c r="B1076" s="69"/>
      <c r="C1076" s="70"/>
      <c r="D1076" s="71"/>
      <c r="E1076" s="72"/>
      <c r="F1076" s="24"/>
      <c r="H1076" s="69"/>
      <c r="I1076" s="69"/>
      <c r="J1076" s="70"/>
      <c r="K1076" s="71"/>
      <c r="L1076" s="72"/>
      <c r="M1076" s="24"/>
    </row>
    <row r="1077" spans="1:13" x14ac:dyDescent="0.25">
      <c r="A1077" s="1" t="s">
        <v>64</v>
      </c>
      <c r="B1077" s="1"/>
      <c r="C1077" s="58"/>
      <c r="D1077" s="74" t="s">
        <v>65</v>
      </c>
      <c r="E1077" s="2"/>
      <c r="F1077" s="24"/>
      <c r="H1077" s="1" t="s">
        <v>64</v>
      </c>
      <c r="I1077" s="1"/>
      <c r="J1077" s="58"/>
      <c r="K1077" s="74" t="s">
        <v>65</v>
      </c>
      <c r="L1077" s="2"/>
      <c r="M1077" s="24"/>
    </row>
    <row r="1078" spans="1:13" x14ac:dyDescent="0.25">
      <c r="A1078" s="1"/>
      <c r="B1078" s="1"/>
      <c r="C1078" s="58"/>
      <c r="D1078" s="74"/>
      <c r="E1078" s="2"/>
      <c r="F1078" s="24"/>
      <c r="H1078" s="1"/>
      <c r="I1078" s="1"/>
      <c r="J1078" s="58"/>
      <c r="K1078" s="74"/>
      <c r="L1078" s="2"/>
      <c r="M1078" s="24"/>
    </row>
    <row r="1079" spans="1:13" x14ac:dyDescent="0.25">
      <c r="A1079" s="1"/>
      <c r="B1079" s="1"/>
      <c r="C1079" s="58"/>
      <c r="D1079" s="74"/>
      <c r="E1079" s="2"/>
      <c r="F1079" s="24"/>
      <c r="H1079" s="1"/>
      <c r="I1079" s="1"/>
      <c r="J1079" s="58"/>
      <c r="K1079" s="74"/>
      <c r="L1079" s="2"/>
      <c r="M1079" s="24"/>
    </row>
    <row r="1080" spans="1:13" x14ac:dyDescent="0.25">
      <c r="A1080" s="1"/>
      <c r="B1080" s="1"/>
      <c r="C1080" s="58"/>
      <c r="D1080" s="74"/>
      <c r="E1080" s="2"/>
      <c r="F1080" s="24"/>
      <c r="H1080" s="1"/>
      <c r="I1080" s="1"/>
      <c r="J1080" s="58"/>
      <c r="K1080" s="74"/>
      <c r="L1080" s="2"/>
      <c r="M1080" s="24"/>
    </row>
    <row r="1081" spans="1:13" x14ac:dyDescent="0.25">
      <c r="A1081" s="76"/>
      <c r="B1081" s="76"/>
      <c r="C1081" s="77"/>
      <c r="D1081" s="78"/>
      <c r="E1081" s="26"/>
      <c r="F1081" s="28"/>
      <c r="H1081" s="76"/>
      <c r="I1081" s="76"/>
      <c r="J1081" s="77"/>
      <c r="K1081" s="78"/>
      <c r="L1081" s="26"/>
      <c r="M1081" s="28"/>
    </row>
    <row r="1084" spans="1:13" x14ac:dyDescent="0.25">
      <c r="A1084" s="1"/>
      <c r="B1084" s="1"/>
      <c r="C1084" s="2"/>
      <c r="D1084" s="2"/>
      <c r="E1084" s="4"/>
      <c r="F1084" s="5"/>
      <c r="H1084" s="1"/>
      <c r="I1084" s="1"/>
      <c r="J1084" s="2"/>
      <c r="K1084" s="2"/>
      <c r="L1084" s="4"/>
      <c r="M1084" s="5"/>
    </row>
    <row r="1085" spans="1:13" x14ac:dyDescent="0.25">
      <c r="A1085" s="1"/>
      <c r="B1085" s="1"/>
      <c r="C1085" s="2"/>
      <c r="D1085" s="2"/>
      <c r="E1085" s="4" t="s">
        <v>0</v>
      </c>
      <c r="F1085" s="3"/>
      <c r="H1085" s="1"/>
      <c r="I1085" s="1"/>
      <c r="J1085" s="2"/>
      <c r="K1085" s="2"/>
      <c r="L1085" s="4" t="s">
        <v>0</v>
      </c>
      <c r="M1085" s="3"/>
    </row>
    <row r="1086" spans="1:13" x14ac:dyDescent="0.25">
      <c r="A1086" s="6" t="s">
        <v>1</v>
      </c>
      <c r="B1086" s="6"/>
      <c r="C1086" s="2"/>
      <c r="D1086" s="2"/>
      <c r="E1086" s="2" t="s">
        <v>2</v>
      </c>
      <c r="F1086" s="3"/>
      <c r="H1086" s="6" t="s">
        <v>1</v>
      </c>
      <c r="I1086" s="6"/>
      <c r="J1086" s="2"/>
      <c r="K1086" s="2"/>
      <c r="L1086" s="2" t="s">
        <v>2</v>
      </c>
      <c r="M1086" s="3"/>
    </row>
    <row r="1087" spans="1:13" x14ac:dyDescent="0.25">
      <c r="A1087" s="7" t="s">
        <v>3</v>
      </c>
      <c r="B1087" s="7"/>
      <c r="C1087" s="2"/>
      <c r="D1087" s="2"/>
      <c r="E1087" s="2"/>
      <c r="F1087" s="3"/>
      <c r="H1087" s="7" t="s">
        <v>3</v>
      </c>
      <c r="I1087" s="7"/>
      <c r="J1087" s="2"/>
      <c r="K1087" s="2"/>
      <c r="L1087" s="2"/>
      <c r="M1087" s="3"/>
    </row>
    <row r="1088" spans="1:13" x14ac:dyDescent="0.25">
      <c r="A1088" s="8" t="s">
        <v>4</v>
      </c>
      <c r="B1088" s="8"/>
      <c r="C1088" s="2"/>
      <c r="D1088" s="2"/>
      <c r="E1088" s="2"/>
      <c r="F1088" s="3"/>
      <c r="H1088" s="8" t="s">
        <v>4</v>
      </c>
      <c r="I1088" s="8"/>
      <c r="J1088" s="2"/>
      <c r="K1088" s="2"/>
      <c r="L1088" s="2"/>
      <c r="M1088" s="3"/>
    </row>
    <row r="1089" spans="1:13" x14ac:dyDescent="0.25">
      <c r="A1089" s="9" t="s">
        <v>1313</v>
      </c>
      <c r="B1089" s="287">
        <f>'Etat paie {MOIS} {ANNEE}'!B48</f>
      </c>
      <c r="C1089" s="10"/>
      <c r="D1089" s="11" t="s">
        <v>6</v>
      </c>
      <c r="E1089" s="11"/>
      <c r="F1089" s="12" t="s">
        <v>1314</v>
      </c>
      <c r="H1089" s="9" t="s">
        <v>1313</v>
      </c>
      <c r="I1089" s="287">
        <f>'Etat paie {MOIS} {ANNEE}'!B49</f>
      </c>
      <c r="J1089" s="10"/>
      <c r="K1089" s="11" t="s">
        <v>6</v>
      </c>
      <c r="L1089" s="11"/>
      <c r="M1089" s="12" t="s">
        <v>1314</v>
      </c>
    </row>
    <row r="1090" spans="1:13" x14ac:dyDescent="0.25">
      <c r="A1090" s="13" t="s">
        <v>1315</v>
      </c>
      <c r="B1090" s="288">
        <f>'Etat paie {MOIS} {ANNEE}'!A48</f>
      </c>
      <c r="C1090" s="2"/>
      <c r="D1090" s="14" t="s">
        <v>8</v>
      </c>
      <c r="E1090" s="14"/>
      <c r="F1090" s="15" t="s">
        <v>1316</v>
      </c>
      <c r="H1090" s="13" t="s">
        <v>1315</v>
      </c>
      <c r="I1090" s="288">
        <f>'Etat paie {MOIS} {ANNEE}'!A49</f>
      </c>
      <c r="J1090" s="2"/>
      <c r="K1090" s="14" t="s">
        <v>8</v>
      </c>
      <c r="L1090" s="14"/>
      <c r="M1090" s="15" t="s">
        <v>1316</v>
      </c>
    </row>
    <row r="1091" spans="1:13" x14ac:dyDescent="0.25">
      <c r="A1091" s="13" t="s">
        <v>1317</v>
      </c>
      <c r="B1091" s="288">
        <f>'Etat paie {MOIS} {ANNEE}'!AL48</f>
      </c>
      <c r="C1091" s="16">
        <f>'Etat paie {MOIS} {ANNEE}'!AM48</f>
      </c>
      <c r="D1091" s="14" t="s">
        <v>10</v>
      </c>
      <c r="E1091" s="14"/>
      <c r="F1091" s="15" t="s">
        <v>1318</v>
      </c>
      <c r="H1091" s="13" t="s">
        <v>1317</v>
      </c>
      <c r="I1091" s="288">
        <f>'Etat paie {MOIS} {ANNEE}'!AL49</f>
      </c>
      <c r="J1091" s="16">
        <f>'Etat paie {MOIS} {ANNEE}'!AM49</f>
      </c>
      <c r="K1091" s="14" t="s">
        <v>10</v>
      </c>
      <c r="L1091" s="14"/>
      <c r="M1091" s="15" t="s">
        <v>1318</v>
      </c>
    </row>
    <row r="1092" spans="1:13" x14ac:dyDescent="0.25">
      <c r="A1092" s="13" t="s">
        <v>1319</v>
      </c>
      <c r="B1092" s="288" t="s">
        <v>1320</v>
      </c>
      <c r="C1092" s="17"/>
      <c r="D1092" s="18" t="s">
        <v>12</v>
      </c>
      <c r="E1092" s="19"/>
      <c r="F1092" s="20" t="s">
        <v>1321</v>
      </c>
      <c r="H1092" s="13" t="s">
        <v>1319</v>
      </c>
      <c r="I1092" s="288" t="s">
        <v>1320</v>
      </c>
      <c r="J1092" s="17"/>
      <c r="K1092" s="18" t="s">
        <v>12</v>
      </c>
      <c r="L1092" s="19"/>
      <c r="M1092" s="20" t="s">
        <v>1321</v>
      </c>
    </row>
    <row r="1093" spans="1:13" x14ac:dyDescent="0.25">
      <c r="A1093" s="22" t="s">
        <v>1322</v>
      </c>
      <c r="B1093" s="289">
        <f>'Etat paie {MOIS} {ANNEE}'!AP48</f>
      </c>
      <c r="C1093" s="2"/>
      <c r="D1093" s="23" t="s">
        <v>14</v>
      </c>
      <c r="E1093" s="14"/>
      <c r="F1093" s="20" t="s">
        <v>1323</v>
      </c>
      <c r="H1093" s="22" t="s">
        <v>1322</v>
      </c>
      <c r="I1093" s="289">
        <f>'Etat paie {MOIS} {ANNEE}'!AP49</f>
      </c>
      <c r="J1093" s="2"/>
      <c r="K1093" s="23" t="s">
        <v>14</v>
      </c>
      <c r="L1093" s="14"/>
      <c r="M1093" s="20" t="s">
        <v>1323</v>
      </c>
    </row>
    <row r="1094" spans="1:13" x14ac:dyDescent="0.25">
      <c r="A1094" s="13" t="s">
        <v>1324</v>
      </c>
      <c r="B1094" s="288">
        <f>'Etat paie {MOIS} {ANNEE}'!AR48</f>
      </c>
      <c r="C1094" s="2"/>
      <c r="D1094" s="14"/>
      <c r="E1094" s="14"/>
      <c r="F1094" s="20"/>
      <c r="H1094" s="13" t="s">
        <v>1324</v>
      </c>
      <c r="I1094" s="288">
        <f>'Etat paie {MOIS} {ANNEE}'!AR49</f>
      </c>
      <c r="J1094" s="2"/>
      <c r="K1094" s="14"/>
      <c r="L1094" s="14"/>
      <c r="M1094" s="20"/>
    </row>
    <row r="1095" spans="1:13" x14ac:dyDescent="0.25">
      <c r="A1095" s="13" t="s">
        <v>1325</v>
      </c>
      <c r="B1095" s="288">
        <f>'Etat paie {MOIS} {ANNEE}'!AO48</f>
      </c>
      <c r="C1095" s="2"/>
      <c r="D1095" s="14"/>
      <c r="E1095" s="14"/>
      <c r="F1095" s="24"/>
      <c r="H1095" s="13" t="s">
        <v>1325</v>
      </c>
      <c r="I1095" s="288">
        <f>'Etat paie {MOIS} {ANNEE}'!AO49</f>
      </c>
      <c r="J1095" s="2"/>
      <c r="K1095" s="14"/>
      <c r="L1095" s="14"/>
      <c r="M1095" s="24"/>
    </row>
    <row r="1096" spans="1:13" x14ac:dyDescent="0.25">
      <c r="A1096" s="13" t="s">
        <v>1326</v>
      </c>
      <c r="B1096" s="288">
        <f>'Etat paie {MOIS} {ANNEE}'!AQ48</f>
      </c>
      <c r="C1096" s="2"/>
      <c r="D1096" s="14" t="s">
        <v>18</v>
      </c>
      <c r="E1096" s="14"/>
      <c r="F1096" s="24" t="s">
        <v>1327</v>
      </c>
      <c r="H1096" s="13" t="s">
        <v>1326</v>
      </c>
      <c r="I1096" s="288">
        <f>'Etat paie {MOIS} {ANNEE}'!AQ49</f>
      </c>
      <c r="J1096" s="2"/>
      <c r="K1096" s="14" t="s">
        <v>18</v>
      </c>
      <c r="L1096" s="14"/>
      <c r="M1096" s="24" t="s">
        <v>1327</v>
      </c>
    </row>
    <row r="1097" spans="1:13" x14ac:dyDescent="0.25">
      <c r="A1097" s="25" t="s">
        <v>1328</v>
      </c>
      <c r="B1097" s="290" t="s">
        <v>1329</v>
      </c>
      <c r="C1097" s="26"/>
      <c r="D1097" s="27" t="s">
        <v>20</v>
      </c>
      <c r="E1097" s="27"/>
      <c r="F1097" s="28" t="s">
        <v>1330</v>
      </c>
      <c r="H1097" s="25" t="s">
        <v>1328</v>
      </c>
      <c r="I1097" s="290" t="s">
        <v>1329</v>
      </c>
      <c r="J1097" s="26"/>
      <c r="K1097" s="27" t="s">
        <v>20</v>
      </c>
      <c r="L1097" s="27"/>
      <c r="M1097" s="28" t="s">
        <v>1330</v>
      </c>
    </row>
    <row r="1098" spans="1:13" x14ac:dyDescent="0.25">
      <c r="A1098" s="1"/>
      <c r="B1098" s="1"/>
      <c r="C1098" s="2"/>
      <c r="D1098" s="2"/>
      <c r="E1098" s="2"/>
      <c r="F1098" s="3"/>
      <c r="H1098" s="1"/>
      <c r="I1098" s="1"/>
      <c r="J1098" s="2"/>
      <c r="K1098" s="2"/>
      <c r="L1098" s="2"/>
      <c r="M1098" s="3"/>
    </row>
    <row r="1099" spans="1:13" x14ac:dyDescent="0.25">
      <c r="A1099" s="291" t="s">
        <v>22</v>
      </c>
      <c r="B1099" s="291"/>
      <c r="C1099" s="30" t="s">
        <v>23</v>
      </c>
      <c r="D1099" s="30" t="s">
        <v>24</v>
      </c>
      <c r="E1099" s="31" t="s">
        <v>25</v>
      </c>
      <c r="F1099" s="32" t="s">
        <v>26</v>
      </c>
      <c r="H1099" s="291" t="s">
        <v>22</v>
      </c>
      <c r="I1099" s="291"/>
      <c r="J1099" s="30" t="s">
        <v>23</v>
      </c>
      <c r="K1099" s="30" t="s">
        <v>24</v>
      </c>
      <c r="L1099" s="31" t="s">
        <v>25</v>
      </c>
      <c r="M1099" s="32" t="s">
        <v>26</v>
      </c>
    </row>
    <row r="1100" spans="1:13" x14ac:dyDescent="0.25">
      <c r="A1100" s="34" t="s">
        <v>27</v>
      </c>
      <c r="B1100" s="34"/>
      <c r="C1100" s="35"/>
      <c r="D1100" s="36">
        <f>'Etat paie OCTOBRE 2024'!E16</f>
        <v>142259.193446028</v>
      </c>
      <c r="E1100" s="37"/>
      <c r="F1100" s="24"/>
      <c r="H1100" s="34" t="s">
        <v>27</v>
      </c>
      <c r="I1100" s="34"/>
      <c r="J1100" s="35"/>
      <c r="K1100" s="36">
        <f>'Etat paie OCTOBRE 2024'!E16</f>
        <v>142259.193446028</v>
      </c>
      <c r="L1100" s="37"/>
      <c r="M1100" s="24"/>
    </row>
    <row r="1101" spans="1:13" x14ac:dyDescent="0.25">
      <c r="A1101" s="39" t="s">
        <v>28</v>
      </c>
      <c r="B1101" s="39"/>
      <c r="C1101" s="40"/>
      <c r="D1101" s="41"/>
      <c r="E1101" s="42"/>
      <c r="F1101" s="24"/>
      <c r="H1101" s="39" t="s">
        <v>28</v>
      </c>
      <c r="I1101" s="39"/>
      <c r="J1101" s="40"/>
      <c r="K1101" s="41"/>
      <c r="L1101" s="42"/>
      <c r="M1101" s="24"/>
    </row>
    <row r="1102" spans="1:13" x14ac:dyDescent="0.25">
      <c r="A1102" s="44" t="s">
        <v>29</v>
      </c>
      <c r="B1102" s="44"/>
      <c r="C1102" s="42"/>
      <c r="D1102" s="41">
        <f>'Etat paie OCTOBRE 2024'!I16</f>
      </c>
      <c r="E1102" s="42"/>
      <c r="F1102" s="24"/>
      <c r="H1102" s="44" t="s">
        <v>29</v>
      </c>
      <c r="I1102" s="44"/>
      <c r="J1102" s="42"/>
      <c r="K1102" s="41">
        <f>'Etat paie OCTOBRE 2024'!I16</f>
      </c>
      <c r="L1102" s="42"/>
      <c r="M1102" s="24"/>
    </row>
    <row r="1103" spans="1:13" x14ac:dyDescent="0.25">
      <c r="A1103" s="44" t="s">
        <v>30</v>
      </c>
      <c r="B1103" s="44"/>
      <c r="C1103" s="42"/>
      <c r="D1103" s="41">
        <f>'Etat paie OCTOBRE 2024'!J16</f>
      </c>
      <c r="E1103" s="42"/>
      <c r="F1103" s="24"/>
      <c r="H1103" s="44" t="s">
        <v>30</v>
      </c>
      <c r="I1103" s="44"/>
      <c r="J1103" s="42"/>
      <c r="K1103" s="41">
        <f>'Etat paie OCTOBRE 2024'!J16</f>
      </c>
      <c r="L1103" s="42"/>
      <c r="M1103" s="24"/>
    </row>
    <row r="1104" spans="1:13" x14ac:dyDescent="0.25">
      <c r="A1104" s="44" t="s">
        <v>31</v>
      </c>
      <c r="B1104" s="44"/>
      <c r="C1104" s="42"/>
      <c r="D1104" s="41">
        <f>'Etat paie OCTOBRE 2024'!H16</f>
      </c>
      <c r="E1104" s="42"/>
      <c r="F1104" s="24"/>
      <c r="H1104" s="44" t="s">
        <v>31</v>
      </c>
      <c r="I1104" s="44"/>
      <c r="J1104" s="42"/>
      <c r="K1104" s="41">
        <f>'Etat paie OCTOBRE 2024'!H16</f>
      </c>
      <c r="L1104" s="42"/>
      <c r="M1104" s="24"/>
    </row>
    <row r="1105" spans="1:13" x14ac:dyDescent="0.25">
      <c r="A1105" s="46" t="s">
        <v>32</v>
      </c>
      <c r="B1105" s="46"/>
      <c r="C1105" s="42"/>
      <c r="D1105" s="41"/>
      <c r="E1105" s="42"/>
      <c r="F1105" s="24"/>
      <c r="H1105" s="46" t="s">
        <v>32</v>
      </c>
      <c r="I1105" s="46"/>
      <c r="J1105" s="42"/>
      <c r="K1105" s="41"/>
      <c r="L1105" s="42"/>
      <c r="M1105" s="24"/>
    </row>
    <row r="1106" spans="1:13" x14ac:dyDescent="0.25">
      <c r="A1106" s="44" t="s">
        <v>33</v>
      </c>
      <c r="B1106" s="44"/>
      <c r="C1106" s="42">
        <v>12</v>
      </c>
      <c r="D1106" s="41">
        <f>'Etat paie OCTOBRE 2024'!K16</f>
        <v>28800</v>
      </c>
      <c r="E1106" s="42"/>
      <c r="F1106" s="24"/>
      <c r="H1106" s="44" t="s">
        <v>33</v>
      </c>
      <c r="I1106" s="44"/>
      <c r="J1106" s="42">
        <v>12</v>
      </c>
      <c r="K1106" s="41">
        <f>'Etat paie OCTOBRE 2024'!K16</f>
        <v>28800</v>
      </c>
      <c r="L1106" s="42"/>
      <c r="M1106" s="24"/>
    </row>
    <row r="1107" spans="1:13" x14ac:dyDescent="0.25">
      <c r="A1107" s="44" t="s">
        <v>34</v>
      </c>
      <c r="B1107" s="44"/>
      <c r="C1107" s="42"/>
      <c r="D1107" s="41">
        <f>'Etat paie OCTOBRE 2024'!L16</f>
        <v>42000</v>
      </c>
      <c r="E1107" s="42"/>
      <c r="F1107" s="24"/>
      <c r="H1107" s="44" t="s">
        <v>34</v>
      </c>
      <c r="I1107" s="44"/>
      <c r="J1107" s="42"/>
      <c r="K1107" s="41">
        <f>'Etat paie OCTOBRE 2024'!L16</f>
        <v>42000</v>
      </c>
      <c r="L1107" s="42"/>
      <c r="M1107" s="24"/>
    </row>
    <row r="1108" spans="1:13" x14ac:dyDescent="0.25">
      <c r="A1108" s="39" t="s">
        <v>35</v>
      </c>
      <c r="B1108" s="39"/>
      <c r="C1108" s="42"/>
      <c r="D1108" s="41"/>
      <c r="E1108" s="42"/>
      <c r="F1108" s="24"/>
      <c r="H1108" s="39" t="s">
        <v>35</v>
      </c>
      <c r="I1108" s="39"/>
      <c r="J1108" s="42"/>
      <c r="K1108" s="41"/>
      <c r="L1108" s="42"/>
      <c r="M1108" s="24"/>
    </row>
    <row r="1109" spans="1:13" x14ac:dyDescent="0.25">
      <c r="A1109" s="44" t="s">
        <v>36</v>
      </c>
      <c r="B1109" s="44"/>
      <c r="C1109" s="42"/>
      <c r="D1109" s="48">
        <f>'Etat paie OCTOBRE 2024'!R16</f>
      </c>
      <c r="E1109" s="42"/>
      <c r="F1109" s="24"/>
      <c r="H1109" s="44" t="s">
        <v>36</v>
      </c>
      <c r="I1109" s="44"/>
      <c r="J1109" s="42"/>
      <c r="K1109" s="48">
        <f>'Etat paie OCTOBRE 2024'!R16</f>
      </c>
      <c r="L1109" s="42"/>
      <c r="M1109" s="24"/>
    </row>
    <row r="1110" spans="1:13" x14ac:dyDescent="0.25">
      <c r="A1110" s="44" t="s">
        <v>37</v>
      </c>
      <c r="B1110" s="44"/>
      <c r="C1110" s="42"/>
      <c r="D1110" s="41">
        <f>'Etat paie OCTOBRE 2024'!F16</f>
      </c>
      <c r="E1110" s="42"/>
      <c r="F1110" s="24"/>
      <c r="H1110" s="44" t="s">
        <v>37</v>
      </c>
      <c r="I1110" s="44"/>
      <c r="J1110" s="42"/>
      <c r="K1110" s="41">
        <f>'Etat paie OCTOBRE 2024'!F16</f>
      </c>
      <c r="L1110" s="42"/>
      <c r="M1110" s="24"/>
    </row>
    <row r="1111" spans="1:13" x14ac:dyDescent="0.25">
      <c r="A1111" s="292" t="s">
        <v>38</v>
      </c>
      <c r="B1111" s="292"/>
      <c r="C1111" s="42"/>
      <c r="D1111" s="41">
        <f>'Etat paie OCTOBRE 2024'!G16</f>
      </c>
      <c r="E1111" s="42"/>
      <c r="F1111" s="24"/>
      <c r="H1111" s="292" t="s">
        <v>38</v>
      </c>
      <c r="I1111" s="292"/>
      <c r="J1111" s="42"/>
      <c r="K1111" s="41">
        <f>'Etat paie OCTOBRE 2024'!G16</f>
      </c>
      <c r="L1111" s="42"/>
      <c r="M1111" s="24"/>
    </row>
    <row r="1112" spans="1:13" x14ac:dyDescent="0.25">
      <c r="A1112" s="44" t="s">
        <v>1331</v>
      </c>
      <c r="B1112" s="44"/>
      <c r="C1112" s="42"/>
      <c r="D1112" s="41">
        <f>'Etat paie OCTOBRE 2024'!O16</f>
      </c>
      <c r="E1112" s="42"/>
      <c r="F1112" s="24"/>
      <c r="H1112" s="44" t="s">
        <v>1331</v>
      </c>
      <c r="I1112" s="44"/>
      <c r="J1112" s="42"/>
      <c r="K1112" s="41">
        <f>'Etat paie OCTOBRE 2024'!O16</f>
      </c>
      <c r="L1112" s="42"/>
      <c r="M1112" s="24"/>
    </row>
    <row r="1113" spans="1:13" x14ac:dyDescent="0.25">
      <c r="A1113" s="44" t="s">
        <v>1332</v>
      </c>
      <c r="B1113" s="44"/>
      <c r="C1113" s="42"/>
      <c r="D1113" s="41">
        <f>'Etat paie OCTOBRE 2024'!P16</f>
        <v>20000</v>
      </c>
      <c r="E1113" s="42"/>
      <c r="F1113" s="24"/>
      <c r="H1113" s="44" t="s">
        <v>1332</v>
      </c>
      <c r="I1113" s="44"/>
      <c r="J1113" s="42"/>
      <c r="K1113" s="41">
        <f>'Etat paie OCTOBRE 2024'!P16</f>
        <v>20000</v>
      </c>
      <c r="L1113" s="42"/>
      <c r="M1113" s="24"/>
    </row>
    <row r="1114" spans="1:13" x14ac:dyDescent="0.25">
      <c r="A1114" s="44" t="s">
        <v>1333</v>
      </c>
      <c r="B1114" s="44"/>
      <c r="C1114" s="42"/>
      <c r="D1114" s="41">
        <f>'Etat paie OCTOBRE 2024'!Q16</f>
        <v>50000</v>
      </c>
      <c r="E1114" s="42"/>
      <c r="F1114" s="24" t="s">
        <v>43</v>
      </c>
      <c r="H1114" s="44" t="s">
        <v>1333</v>
      </c>
      <c r="I1114" s="44"/>
      <c r="J1114" s="42"/>
      <c r="K1114" s="41">
        <f>'Etat paie OCTOBRE 2024'!Q16</f>
        <v>50000</v>
      </c>
      <c r="L1114" s="42"/>
      <c r="M1114" s="24" t="s">
        <v>43</v>
      </c>
    </row>
    <row r="1115" spans="1:13" x14ac:dyDescent="0.25">
      <c r="A1115" s="39" t="s">
        <v>44</v>
      </c>
      <c r="B1115" s="39"/>
      <c r="C1115" s="42"/>
      <c r="D1115" s="41">
        <f>'Etat paie OCTOBRE 2024'!N16</f>
        <v>195251.321196466</v>
      </c>
      <c r="E1115" s="42"/>
      <c r="F1115" s="24" t="s">
        <v>45</v>
      </c>
      <c r="H1115" s="39" t="s">
        <v>44</v>
      </c>
      <c r="I1115" s="39"/>
      <c r="J1115" s="42"/>
      <c r="K1115" s="41">
        <f>'Etat paie OCTOBRE 2024'!N16</f>
        <v>195251.321196466</v>
      </c>
      <c r="L1115" s="42"/>
      <c r="M1115" s="24" t="s">
        <v>45</v>
      </c>
    </row>
    <row r="1116" spans="1:13" x14ac:dyDescent="0.25">
      <c r="A1116" s="39" t="s">
        <v>46</v>
      </c>
      <c r="B1116" s="39"/>
      <c r="C1116" s="42"/>
      <c r="D1116" s="41">
        <f>'Etat paie OCTOBRE 2024'!M16</f>
      </c>
      <c r="E1116" s="42"/>
      <c r="F1116" s="24"/>
      <c r="H1116" s="39" t="s">
        <v>46</v>
      </c>
      <c r="I1116" s="39"/>
      <c r="J1116" s="42"/>
      <c r="K1116" s="41">
        <f>'Etat paie OCTOBRE 2024'!M16</f>
      </c>
      <c r="L1116" s="42"/>
      <c r="M1116" s="24"/>
    </row>
    <row r="1117" spans="1:13" x14ac:dyDescent="0.25">
      <c r="A1117" s="46" t="s">
        <v>47</v>
      </c>
      <c r="B1117" s="46"/>
      <c r="C1117" s="42"/>
      <c r="D1117" s="41"/>
      <c r="E1117" s="41">
        <f>'Etat paie OCTOBRE 2024'!U16</f>
        <v>4783.10514642494</v>
      </c>
      <c r="F1117" s="24"/>
      <c r="H1117" s="46" t="s">
        <v>47</v>
      </c>
      <c r="I1117" s="46"/>
      <c r="J1117" s="42"/>
      <c r="K1117" s="41"/>
      <c r="L1117" s="41">
        <f>'Etat paie OCTOBRE 2024'!U16</f>
        <v>4783.10514642494</v>
      </c>
      <c r="M1117" s="24"/>
    </row>
    <row r="1118" spans="1:13" x14ac:dyDescent="0.25">
      <c r="A1118" s="46" t="s">
        <v>48</v>
      </c>
      <c r="B1118" s="46"/>
      <c r="C1118" s="42"/>
      <c r="D1118" s="41"/>
      <c r="E1118" s="41">
        <f>'Etat paie OCTOBRE 2024'!V16</f>
        <v>4783.10514642494</v>
      </c>
      <c r="F1118" s="24"/>
      <c r="H1118" s="46" t="s">
        <v>48</v>
      </c>
      <c r="I1118" s="46"/>
      <c r="J1118" s="42"/>
      <c r="K1118" s="41"/>
      <c r="L1118" s="41">
        <f>'Etat paie OCTOBRE 2024'!V16</f>
        <v>4783.10514642494</v>
      </c>
      <c r="M1118" s="24"/>
    </row>
    <row r="1119" spans="1:13" x14ac:dyDescent="0.25">
      <c r="A1119" s="46" t="s">
        <v>49</v>
      </c>
      <c r="B1119" s="46"/>
      <c r="C1119" s="41">
        <f>+D43-E34-E35</f>
        <v>468744.304349644</v>
      </c>
      <c r="D1119" s="41"/>
      <c r="E1119" s="42"/>
      <c r="F1119" s="24"/>
      <c r="H1119" s="46" t="s">
        <v>49</v>
      </c>
      <c r="I1119" s="46"/>
      <c r="J1119" s="41">
        <f>+D43-E34-E35</f>
        <v>468744.304349644</v>
      </c>
      <c r="K1119" s="41"/>
      <c r="L1119" s="42"/>
      <c r="M1119" s="24"/>
    </row>
    <row r="1120" spans="1:13" x14ac:dyDescent="0.25">
      <c r="A1120" s="46" t="s">
        <v>50</v>
      </c>
      <c r="B1120" s="46"/>
      <c r="C1120" s="41">
        <f>D38+E39</f>
        <v>9374.43043496436</v>
      </c>
      <c r="D1120" s="41"/>
      <c r="E1120" s="42"/>
      <c r="F1120" s="24"/>
      <c r="H1120" s="46" t="s">
        <v>50</v>
      </c>
      <c r="I1120" s="46"/>
      <c r="J1120" s="41">
        <f>D38+E39</f>
        <v>9374.43043496436</v>
      </c>
      <c r="K1120" s="41"/>
      <c r="L1120" s="42"/>
      <c r="M1120" s="24"/>
    </row>
    <row r="1121" spans="1:13" x14ac:dyDescent="0.25">
      <c r="A1121" s="46" t="s">
        <v>51</v>
      </c>
      <c r="B1121" s="46"/>
      <c r="C1121" s="41">
        <v>2</v>
      </c>
      <c r="D1121" s="41">
        <f>'Etat paie OCTOBRE 2024'!X16</f>
        <v>4000</v>
      </c>
      <c r="E1121" s="42"/>
      <c r="F1121" s="24"/>
      <c r="H1121" s="46" t="s">
        <v>51</v>
      </c>
      <c r="I1121" s="46"/>
      <c r="J1121" s="41">
        <v>2</v>
      </c>
      <c r="K1121" s="41">
        <f>'Etat paie OCTOBRE 2024'!X16</f>
        <v>4000</v>
      </c>
      <c r="L1121" s="42"/>
      <c r="M1121" s="24"/>
    </row>
    <row r="1122" spans="1:13" x14ac:dyDescent="0.25">
      <c r="A1122" s="46" t="s">
        <v>52</v>
      </c>
      <c r="B1122" s="46"/>
      <c r="C1122" s="42"/>
      <c r="D1122" s="41"/>
      <c r="E1122" s="41">
        <f>'Etat paie OCTOBRE 2024'!Z16</f>
        <v>5374.43043496436</v>
      </c>
      <c r="F1122" s="24"/>
      <c r="H1122" s="46" t="s">
        <v>52</v>
      </c>
      <c r="I1122" s="46"/>
      <c r="J1122" s="42"/>
      <c r="K1122" s="41"/>
      <c r="L1122" s="41">
        <f>'Etat paie OCTOBRE 2024'!Z16</f>
        <v>5374.43043496436</v>
      </c>
      <c r="M1122" s="24"/>
    </row>
    <row r="1123" spans="1:13" x14ac:dyDescent="0.25">
      <c r="A1123" s="46" t="s">
        <v>53</v>
      </c>
      <c r="B1123" s="46"/>
      <c r="C1123" s="42"/>
      <c r="D1123" s="41"/>
      <c r="E1123" s="41">
        <f>'Etat paie OCTOBRE 2024'!Y16</f>
        <v>100000</v>
      </c>
      <c r="F1123" s="24"/>
      <c r="H1123" s="46" t="s">
        <v>53</v>
      </c>
      <c r="I1123" s="46"/>
      <c r="J1123" s="42"/>
      <c r="K1123" s="41"/>
      <c r="L1123" s="41">
        <f>'Etat paie OCTOBRE 2024'!Y16</f>
        <v>100000</v>
      </c>
      <c r="M1123" s="24"/>
    </row>
    <row r="1124" spans="1:13" x14ac:dyDescent="0.25">
      <c r="A1124" s="46" t="s">
        <v>54</v>
      </c>
      <c r="B1124" s="46"/>
      <c r="C1124" s="42"/>
      <c r="D1124" s="41"/>
      <c r="E1124" s="41">
        <f>'Etat paie OCTOBRE 2024'!AA16</f>
      </c>
      <c r="F1124" s="24"/>
      <c r="H1124" s="46" t="s">
        <v>54</v>
      </c>
      <c r="I1124" s="46"/>
      <c r="J1124" s="42"/>
      <c r="K1124" s="41"/>
      <c r="L1124" s="41">
        <f>'Etat paie OCTOBRE 2024'!AA16</f>
      </c>
      <c r="M1124" s="24"/>
    </row>
    <row r="1125" spans="1:13" x14ac:dyDescent="0.25">
      <c r="A1125" s="49" t="s">
        <v>55</v>
      </c>
      <c r="B1125" s="49"/>
      <c r="C1125" s="50"/>
      <c r="D1125" s="51"/>
      <c r="E1125" s="51">
        <f>'Etat paie OCTOBRE 2024'!AB16</f>
        <v>100000</v>
      </c>
      <c r="F1125" s="24"/>
      <c r="H1125" s="49" t="s">
        <v>55</v>
      </c>
      <c r="I1125" s="49"/>
      <c r="J1125" s="50"/>
      <c r="K1125" s="51"/>
      <c r="L1125" s="51">
        <f>'Etat paie OCTOBRE 2024'!AB16</f>
        <v>100000</v>
      </c>
      <c r="M1125" s="24"/>
    </row>
    <row r="1126" spans="1:13" x14ac:dyDescent="0.25">
      <c r="A1126" s="53" t="s">
        <v>56</v>
      </c>
      <c r="B1126" s="53"/>
      <c r="C1126" s="54" t="s">
        <v>57</v>
      </c>
      <c r="D1126" s="36">
        <f>SUM(D17:D37)</f>
        <v>478310.514642494</v>
      </c>
      <c r="E1126" s="55">
        <f>SUM(E34:E42)</f>
        <v>214940.640727814</v>
      </c>
      <c r="F1126" s="24"/>
      <c r="H1126" s="53" t="s">
        <v>56</v>
      </c>
      <c r="I1126" s="53"/>
      <c r="J1126" s="54" t="s">
        <v>57</v>
      </c>
      <c r="K1126" s="36">
        <f>SUM(D17:D37)</f>
        <v>478310.514642494</v>
      </c>
      <c r="L1126" s="55">
        <f>SUM(E34:E42)</f>
        <v>214940.640727814</v>
      </c>
      <c r="M1126" s="24"/>
    </row>
    <row r="1127" spans="1:13" x14ac:dyDescent="0.25">
      <c r="A1127" s="57" t="s">
        <v>58</v>
      </c>
      <c r="B1127" s="57"/>
      <c r="C1127" s="14"/>
      <c r="D1127" s="42"/>
      <c r="E1127" s="58"/>
      <c r="F1127" s="24"/>
      <c r="H1127" s="57" t="s">
        <v>58</v>
      </c>
      <c r="I1127" s="57"/>
      <c r="J1127" s="14"/>
      <c r="K1127" s="42"/>
      <c r="L1127" s="58"/>
      <c r="M1127" s="24"/>
    </row>
    <row r="1128" spans="1:13" x14ac:dyDescent="0.25">
      <c r="A1128" s="44" t="s">
        <v>59</v>
      </c>
      <c r="B1128" s="44"/>
      <c r="C1128" s="14"/>
      <c r="D1128" s="42"/>
      <c r="E1128" s="58"/>
      <c r="F1128" s="24"/>
      <c r="H1128" s="44" t="s">
        <v>59</v>
      </c>
      <c r="I1128" s="44"/>
      <c r="J1128" s="14"/>
      <c r="K1128" s="42"/>
      <c r="L1128" s="58"/>
      <c r="M1128" s="24"/>
    </row>
    <row r="1129" spans="1:13" x14ac:dyDescent="0.25">
      <c r="A1129" s="57" t="s">
        <v>60</v>
      </c>
      <c r="B1129" s="57"/>
      <c r="C1129" s="14"/>
      <c r="D1129" s="42"/>
      <c r="E1129" s="58"/>
      <c r="F1129" s="24"/>
      <c r="H1129" s="57" t="s">
        <v>60</v>
      </c>
      <c r="I1129" s="57"/>
      <c r="J1129" s="14"/>
      <c r="K1129" s="42"/>
      <c r="L1129" s="58"/>
      <c r="M1129" s="24"/>
    </row>
    <row r="1130" spans="1:13" x14ac:dyDescent="0.25">
      <c r="A1130" s="57"/>
      <c r="B1130" s="57"/>
      <c r="C1130" s="60" t="s">
        <v>61</v>
      </c>
      <c r="D1130" s="61">
        <f>IF((D43-E43)&gt;=0,ROUND(FLOOR((D43-E43),0.01),-2),ROUND(FLOOR((D43-E43),-0.01),-2))</f>
        <v>263400</v>
      </c>
      <c r="E1130" s="58"/>
      <c r="F1130" s="24"/>
      <c r="H1130" s="57"/>
      <c r="I1130" s="57"/>
      <c r="J1130" s="60" t="s">
        <v>61</v>
      </c>
      <c r="K1130" s="61">
        <f>IF((D43-E43)&gt;=0,ROUND(FLOOR((D43-E43),0.01),-2),ROUND(FLOOR((D43-E43),-0.01),-2))</f>
        <v>263400</v>
      </c>
      <c r="L1130" s="58"/>
      <c r="M1130" s="24"/>
    </row>
    <row r="1131" spans="1:13" x14ac:dyDescent="0.25">
      <c r="A1131" s="62" t="s">
        <v>62</v>
      </c>
      <c r="B1131" s="62"/>
      <c r="C1131" s="63">
        <v>22</v>
      </c>
      <c r="D1131" s="61"/>
      <c r="E1131" s="58"/>
      <c r="F1131" s="24"/>
      <c r="H1131" s="62" t="s">
        <v>62</v>
      </c>
      <c r="I1131" s="62"/>
      <c r="J1131" s="63">
        <v>22</v>
      </c>
      <c r="K1131" s="61"/>
      <c r="L1131" s="58"/>
      <c r="M1131" s="24"/>
    </row>
    <row r="1132" spans="1:13" x14ac:dyDescent="0.25">
      <c r="A1132" s="64" t="s">
        <v>63</v>
      </c>
      <c r="B1132" s="64"/>
      <c r="C1132" s="65">
        <v>-0.5</v>
      </c>
      <c r="D1132" s="66"/>
      <c r="E1132" s="58"/>
      <c r="F1132" s="67"/>
      <c r="H1132" s="64" t="s">
        <v>63</v>
      </c>
      <c r="I1132" s="64"/>
      <c r="J1132" s="65">
        <v>-0.5</v>
      </c>
      <c r="K1132" s="66"/>
      <c r="L1132" s="58"/>
      <c r="M1132" s="67"/>
    </row>
    <row r="1133" spans="1:13" x14ac:dyDescent="0.25">
      <c r="A1133" s="69"/>
      <c r="B1133" s="69"/>
      <c r="C1133" s="70"/>
      <c r="D1133" s="71"/>
      <c r="E1133" s="72"/>
      <c r="F1133" s="24"/>
      <c r="H1133" s="69"/>
      <c r="I1133" s="69"/>
      <c r="J1133" s="70"/>
      <c r="K1133" s="71"/>
      <c r="L1133" s="72"/>
      <c r="M1133" s="24"/>
    </row>
    <row r="1134" spans="1:13" x14ac:dyDescent="0.25">
      <c r="A1134" s="1" t="s">
        <v>64</v>
      </c>
      <c r="B1134" s="1"/>
      <c r="C1134" s="58"/>
      <c r="D1134" s="74" t="s">
        <v>65</v>
      </c>
      <c r="E1134" s="2"/>
      <c r="F1134" s="24"/>
      <c r="H1134" s="1" t="s">
        <v>64</v>
      </c>
      <c r="I1134" s="1"/>
      <c r="J1134" s="58"/>
      <c r="K1134" s="74" t="s">
        <v>65</v>
      </c>
      <c r="L1134" s="2"/>
      <c r="M1134" s="24"/>
    </row>
    <row r="1135" spans="1:13" x14ac:dyDescent="0.25">
      <c r="A1135" s="1"/>
      <c r="B1135" s="1"/>
      <c r="C1135" s="58"/>
      <c r="D1135" s="74"/>
      <c r="E1135" s="2"/>
      <c r="F1135" s="24"/>
      <c r="H1135" s="1"/>
      <c r="I1135" s="1"/>
      <c r="J1135" s="58"/>
      <c r="K1135" s="74"/>
      <c r="L1135" s="2"/>
      <c r="M1135" s="24"/>
    </row>
    <row r="1136" spans="1:13" x14ac:dyDescent="0.25">
      <c r="A1136" s="1"/>
      <c r="B1136" s="1"/>
      <c r="C1136" s="58"/>
      <c r="D1136" s="74"/>
      <c r="E1136" s="2"/>
      <c r="F1136" s="24"/>
      <c r="H1136" s="1"/>
      <c r="I1136" s="1"/>
      <c r="J1136" s="58"/>
      <c r="K1136" s="74"/>
      <c r="L1136" s="2"/>
      <c r="M1136" s="24"/>
    </row>
    <row r="1137" spans="1:13" x14ac:dyDescent="0.25">
      <c r="A1137" s="1"/>
      <c r="B1137" s="1"/>
      <c r="C1137" s="58"/>
      <c r="D1137" s="74"/>
      <c r="E1137" s="2"/>
      <c r="F1137" s="24"/>
      <c r="H1137" s="1"/>
      <c r="I1137" s="1"/>
      <c r="J1137" s="58"/>
      <c r="K1137" s="74"/>
      <c r="L1137" s="2"/>
      <c r="M1137" s="24"/>
    </row>
    <row r="1138" spans="1:13" x14ac:dyDescent="0.25">
      <c r="A1138" s="76"/>
      <c r="B1138" s="76"/>
      <c r="C1138" s="77"/>
      <c r="D1138" s="78"/>
      <c r="E1138" s="26"/>
      <c r="F1138" s="28"/>
      <c r="H1138" s="76"/>
      <c r="I1138" s="76"/>
      <c r="J1138" s="77"/>
      <c r="K1138" s="78"/>
      <c r="L1138" s="26"/>
      <c r="M1138" s="28"/>
    </row>
    <row r="1141" spans="1:13" x14ac:dyDescent="0.25">
      <c r="A1141" s="1"/>
      <c r="B1141" s="1"/>
      <c r="C1141" s="2"/>
      <c r="D1141" s="2"/>
      <c r="E1141" s="4"/>
      <c r="F1141" s="5"/>
      <c r="H1141" s="1"/>
      <c r="I1141" s="1"/>
      <c r="J1141" s="2"/>
      <c r="K1141" s="2"/>
      <c r="L1141" s="4"/>
      <c r="M1141" s="5"/>
    </row>
    <row r="1142" spans="1:13" x14ac:dyDescent="0.25">
      <c r="A1142" s="1"/>
      <c r="B1142" s="1"/>
      <c r="C1142" s="2"/>
      <c r="D1142" s="2"/>
      <c r="E1142" s="4" t="s">
        <v>0</v>
      </c>
      <c r="F1142" s="3"/>
      <c r="H1142" s="1"/>
      <c r="I1142" s="1"/>
      <c r="J1142" s="2"/>
      <c r="K1142" s="2"/>
      <c r="L1142" s="4" t="s">
        <v>0</v>
      </c>
      <c r="M1142" s="3"/>
    </row>
    <row r="1143" spans="1:13" x14ac:dyDescent="0.25">
      <c r="A1143" s="6" t="s">
        <v>1</v>
      </c>
      <c r="B1143" s="6"/>
      <c r="C1143" s="2"/>
      <c r="D1143" s="2"/>
      <c r="E1143" s="2" t="s">
        <v>2</v>
      </c>
      <c r="F1143" s="3"/>
      <c r="H1143" s="6" t="s">
        <v>1</v>
      </c>
      <c r="I1143" s="6"/>
      <c r="J1143" s="2"/>
      <c r="K1143" s="2"/>
      <c r="L1143" s="2" t="s">
        <v>2</v>
      </c>
      <c r="M1143" s="3"/>
    </row>
    <row r="1144" spans="1:13" x14ac:dyDescent="0.25">
      <c r="A1144" s="7" t="s">
        <v>3</v>
      </c>
      <c r="B1144" s="7"/>
      <c r="C1144" s="2"/>
      <c r="D1144" s="2"/>
      <c r="E1144" s="2"/>
      <c r="F1144" s="3"/>
      <c r="H1144" s="7" t="s">
        <v>3</v>
      </c>
      <c r="I1144" s="7"/>
      <c r="J1144" s="2"/>
      <c r="K1144" s="2"/>
      <c r="L1144" s="2"/>
      <c r="M1144" s="3"/>
    </row>
    <row r="1145" spans="1:13" x14ac:dyDescent="0.25">
      <c r="A1145" s="8" t="s">
        <v>4</v>
      </c>
      <c r="B1145" s="8"/>
      <c r="C1145" s="2"/>
      <c r="D1145" s="2"/>
      <c r="E1145" s="2"/>
      <c r="F1145" s="3"/>
      <c r="H1145" s="8" t="s">
        <v>4</v>
      </c>
      <c r="I1145" s="8"/>
      <c r="J1145" s="2"/>
      <c r="K1145" s="2"/>
      <c r="L1145" s="2"/>
      <c r="M1145" s="3"/>
    </row>
    <row r="1146" spans="1:13" x14ac:dyDescent="0.25">
      <c r="A1146" s="9" t="s">
        <v>1313</v>
      </c>
      <c r="B1146" s="287">
        <f>'Etat paie {MOIS} {ANNEE}'!B50</f>
      </c>
      <c r="C1146" s="10"/>
      <c r="D1146" s="11" t="s">
        <v>6</v>
      </c>
      <c r="E1146" s="11"/>
      <c r="F1146" s="12" t="s">
        <v>1314</v>
      </c>
      <c r="H1146" s="9" t="s">
        <v>1313</v>
      </c>
      <c r="I1146" s="287">
        <f>'Etat paie {MOIS} {ANNEE}'!B51</f>
      </c>
      <c r="J1146" s="10"/>
      <c r="K1146" s="11" t="s">
        <v>6</v>
      </c>
      <c r="L1146" s="11"/>
      <c r="M1146" s="12" t="s">
        <v>1314</v>
      </c>
    </row>
    <row r="1147" spans="1:13" x14ac:dyDescent="0.25">
      <c r="A1147" s="13" t="s">
        <v>1315</v>
      </c>
      <c r="B1147" s="288">
        <f>'Etat paie {MOIS} {ANNEE}'!A50</f>
      </c>
      <c r="C1147" s="2"/>
      <c r="D1147" s="14" t="s">
        <v>8</v>
      </c>
      <c r="E1147" s="14"/>
      <c r="F1147" s="15" t="s">
        <v>1316</v>
      </c>
      <c r="H1147" s="13" t="s">
        <v>1315</v>
      </c>
      <c r="I1147" s="288">
        <f>'Etat paie {MOIS} {ANNEE}'!A51</f>
      </c>
      <c r="J1147" s="2"/>
      <c r="K1147" s="14" t="s">
        <v>8</v>
      </c>
      <c r="L1147" s="14"/>
      <c r="M1147" s="15" t="s">
        <v>1316</v>
      </c>
    </row>
    <row r="1148" spans="1:13" x14ac:dyDescent="0.25">
      <c r="A1148" s="13" t="s">
        <v>1317</v>
      </c>
      <c r="B1148" s="288">
        <f>'Etat paie {MOIS} {ANNEE}'!AL50</f>
      </c>
      <c r="C1148" s="16">
        <f>'Etat paie {MOIS} {ANNEE}'!AM50</f>
      </c>
      <c r="D1148" s="14" t="s">
        <v>10</v>
      </c>
      <c r="E1148" s="14"/>
      <c r="F1148" s="15" t="s">
        <v>1318</v>
      </c>
      <c r="H1148" s="13" t="s">
        <v>1317</v>
      </c>
      <c r="I1148" s="288">
        <f>'Etat paie {MOIS} {ANNEE}'!AL51</f>
      </c>
      <c r="J1148" s="16">
        <f>'Etat paie {MOIS} {ANNEE}'!AM51</f>
      </c>
      <c r="K1148" s="14" t="s">
        <v>10</v>
      </c>
      <c r="L1148" s="14"/>
      <c r="M1148" s="15" t="s">
        <v>1318</v>
      </c>
    </row>
    <row r="1149" spans="1:13" x14ac:dyDescent="0.25">
      <c r="A1149" s="13" t="s">
        <v>1319</v>
      </c>
      <c r="B1149" s="288" t="s">
        <v>1320</v>
      </c>
      <c r="C1149" s="17"/>
      <c r="D1149" s="18" t="s">
        <v>12</v>
      </c>
      <c r="E1149" s="19"/>
      <c r="F1149" s="20" t="s">
        <v>1321</v>
      </c>
      <c r="H1149" s="13" t="s">
        <v>1319</v>
      </c>
      <c r="I1149" s="288" t="s">
        <v>1320</v>
      </c>
      <c r="J1149" s="17"/>
      <c r="K1149" s="18" t="s">
        <v>12</v>
      </c>
      <c r="L1149" s="19"/>
      <c r="M1149" s="20" t="s">
        <v>1321</v>
      </c>
    </row>
    <row r="1150" spans="1:13" x14ac:dyDescent="0.25">
      <c r="A1150" s="22" t="s">
        <v>1322</v>
      </c>
      <c r="B1150" s="289">
        <f>'Etat paie {MOIS} {ANNEE}'!AP50</f>
      </c>
      <c r="C1150" s="2"/>
      <c r="D1150" s="23" t="s">
        <v>14</v>
      </c>
      <c r="E1150" s="14"/>
      <c r="F1150" s="20" t="s">
        <v>1323</v>
      </c>
      <c r="H1150" s="22" t="s">
        <v>1322</v>
      </c>
      <c r="I1150" s="289">
        <f>'Etat paie {MOIS} {ANNEE}'!AP51</f>
      </c>
      <c r="J1150" s="2"/>
      <c r="K1150" s="23" t="s">
        <v>14</v>
      </c>
      <c r="L1150" s="14"/>
      <c r="M1150" s="20" t="s">
        <v>1323</v>
      </c>
    </row>
    <row r="1151" spans="1:13" x14ac:dyDescent="0.25">
      <c r="A1151" s="13" t="s">
        <v>1324</v>
      </c>
      <c r="B1151" s="288">
        <f>'Etat paie {MOIS} {ANNEE}'!AR50</f>
      </c>
      <c r="C1151" s="2"/>
      <c r="D1151" s="14"/>
      <c r="E1151" s="14"/>
      <c r="F1151" s="20"/>
      <c r="H1151" s="13" t="s">
        <v>1324</v>
      </c>
      <c r="I1151" s="288">
        <f>'Etat paie {MOIS} {ANNEE}'!AR51</f>
      </c>
      <c r="J1151" s="2"/>
      <c r="K1151" s="14"/>
      <c r="L1151" s="14"/>
      <c r="M1151" s="20"/>
    </row>
    <row r="1152" spans="1:13" x14ac:dyDescent="0.25">
      <c r="A1152" s="13" t="s">
        <v>1325</v>
      </c>
      <c r="B1152" s="288">
        <f>'Etat paie {MOIS} {ANNEE}'!AO50</f>
      </c>
      <c r="C1152" s="2"/>
      <c r="D1152" s="14"/>
      <c r="E1152" s="14"/>
      <c r="F1152" s="24"/>
      <c r="H1152" s="13" t="s">
        <v>1325</v>
      </c>
      <c r="I1152" s="288">
        <f>'Etat paie {MOIS} {ANNEE}'!AO51</f>
      </c>
      <c r="J1152" s="2"/>
      <c r="K1152" s="14"/>
      <c r="L1152" s="14"/>
      <c r="M1152" s="24"/>
    </row>
    <row r="1153" spans="1:13" x14ac:dyDescent="0.25">
      <c r="A1153" s="13" t="s">
        <v>1326</v>
      </c>
      <c r="B1153" s="288">
        <f>'Etat paie {MOIS} {ANNEE}'!AQ50</f>
      </c>
      <c r="C1153" s="2"/>
      <c r="D1153" s="14" t="s">
        <v>18</v>
      </c>
      <c r="E1153" s="14"/>
      <c r="F1153" s="24" t="s">
        <v>1327</v>
      </c>
      <c r="H1153" s="13" t="s">
        <v>1326</v>
      </c>
      <c r="I1153" s="288">
        <f>'Etat paie {MOIS} {ANNEE}'!AQ51</f>
      </c>
      <c r="J1153" s="2"/>
      <c r="K1153" s="14" t="s">
        <v>18</v>
      </c>
      <c r="L1153" s="14"/>
      <c r="M1153" s="24" t="s">
        <v>1327</v>
      </c>
    </row>
    <row r="1154" spans="1:13" x14ac:dyDescent="0.25">
      <c r="A1154" s="25" t="s">
        <v>1328</v>
      </c>
      <c r="B1154" s="290" t="s">
        <v>1329</v>
      </c>
      <c r="C1154" s="26"/>
      <c r="D1154" s="27" t="s">
        <v>20</v>
      </c>
      <c r="E1154" s="27"/>
      <c r="F1154" s="28" t="s">
        <v>1330</v>
      </c>
      <c r="H1154" s="25" t="s">
        <v>1328</v>
      </c>
      <c r="I1154" s="290" t="s">
        <v>1329</v>
      </c>
      <c r="J1154" s="26"/>
      <c r="K1154" s="27" t="s">
        <v>20</v>
      </c>
      <c r="L1154" s="27"/>
      <c r="M1154" s="28" t="s">
        <v>1330</v>
      </c>
    </row>
    <row r="1155" spans="1:13" x14ac:dyDescent="0.25">
      <c r="A1155" s="1"/>
      <c r="B1155" s="1"/>
      <c r="C1155" s="2"/>
      <c r="D1155" s="2"/>
      <c r="E1155" s="2"/>
      <c r="F1155" s="3"/>
      <c r="H1155" s="1"/>
      <c r="I1155" s="1"/>
      <c r="J1155" s="2"/>
      <c r="K1155" s="2"/>
      <c r="L1155" s="2"/>
      <c r="M1155" s="3"/>
    </row>
    <row r="1156" spans="1:13" x14ac:dyDescent="0.25">
      <c r="A1156" s="291" t="s">
        <v>22</v>
      </c>
      <c r="B1156" s="291"/>
      <c r="C1156" s="30" t="s">
        <v>23</v>
      </c>
      <c r="D1156" s="30" t="s">
        <v>24</v>
      </c>
      <c r="E1156" s="31" t="s">
        <v>25</v>
      </c>
      <c r="F1156" s="32" t="s">
        <v>26</v>
      </c>
      <c r="H1156" s="291" t="s">
        <v>22</v>
      </c>
      <c r="I1156" s="291"/>
      <c r="J1156" s="30" t="s">
        <v>23</v>
      </c>
      <c r="K1156" s="30" t="s">
        <v>24</v>
      </c>
      <c r="L1156" s="31" t="s">
        <v>25</v>
      </c>
      <c r="M1156" s="32" t="s">
        <v>26</v>
      </c>
    </row>
    <row r="1157" spans="1:13" x14ac:dyDescent="0.25">
      <c r="A1157" s="34" t="s">
        <v>27</v>
      </c>
      <c r="B1157" s="34"/>
      <c r="C1157" s="35"/>
      <c r="D1157" s="36">
        <f>'Etat paie OCTOBRE 2024'!E16</f>
        <v>142259.193446028</v>
      </c>
      <c r="E1157" s="37"/>
      <c r="F1157" s="24"/>
      <c r="H1157" s="34" t="s">
        <v>27</v>
      </c>
      <c r="I1157" s="34"/>
      <c r="J1157" s="35"/>
      <c r="K1157" s="36">
        <f>'Etat paie OCTOBRE 2024'!E16</f>
        <v>142259.193446028</v>
      </c>
      <c r="L1157" s="37"/>
      <c r="M1157" s="24"/>
    </row>
    <row r="1158" spans="1:13" x14ac:dyDescent="0.25">
      <c r="A1158" s="39" t="s">
        <v>28</v>
      </c>
      <c r="B1158" s="39"/>
      <c r="C1158" s="40"/>
      <c r="D1158" s="41"/>
      <c r="E1158" s="42"/>
      <c r="F1158" s="24"/>
      <c r="H1158" s="39" t="s">
        <v>28</v>
      </c>
      <c r="I1158" s="39"/>
      <c r="J1158" s="40"/>
      <c r="K1158" s="41"/>
      <c r="L1158" s="42"/>
      <c r="M1158" s="24"/>
    </row>
    <row r="1159" spans="1:13" x14ac:dyDescent="0.25">
      <c r="A1159" s="44" t="s">
        <v>29</v>
      </c>
      <c r="B1159" s="44"/>
      <c r="C1159" s="42"/>
      <c r="D1159" s="41">
        <f>'Etat paie OCTOBRE 2024'!I16</f>
      </c>
      <c r="E1159" s="42"/>
      <c r="F1159" s="24"/>
      <c r="H1159" s="44" t="s">
        <v>29</v>
      </c>
      <c r="I1159" s="44"/>
      <c r="J1159" s="42"/>
      <c r="K1159" s="41">
        <f>'Etat paie OCTOBRE 2024'!I16</f>
      </c>
      <c r="L1159" s="42"/>
      <c r="M1159" s="24"/>
    </row>
    <row r="1160" spans="1:13" x14ac:dyDescent="0.25">
      <c r="A1160" s="44" t="s">
        <v>30</v>
      </c>
      <c r="B1160" s="44"/>
      <c r="C1160" s="42"/>
      <c r="D1160" s="41">
        <f>'Etat paie OCTOBRE 2024'!J16</f>
      </c>
      <c r="E1160" s="42"/>
      <c r="F1160" s="24"/>
      <c r="H1160" s="44" t="s">
        <v>30</v>
      </c>
      <c r="I1160" s="44"/>
      <c r="J1160" s="42"/>
      <c r="K1160" s="41">
        <f>'Etat paie OCTOBRE 2024'!J16</f>
      </c>
      <c r="L1160" s="42"/>
      <c r="M1160" s="24"/>
    </row>
    <row r="1161" spans="1:13" x14ac:dyDescent="0.25">
      <c r="A1161" s="44" t="s">
        <v>31</v>
      </c>
      <c r="B1161" s="44"/>
      <c r="C1161" s="42"/>
      <c r="D1161" s="41">
        <f>'Etat paie OCTOBRE 2024'!H16</f>
      </c>
      <c r="E1161" s="42"/>
      <c r="F1161" s="24"/>
      <c r="H1161" s="44" t="s">
        <v>31</v>
      </c>
      <c r="I1161" s="44"/>
      <c r="J1161" s="42"/>
      <c r="K1161" s="41">
        <f>'Etat paie OCTOBRE 2024'!H16</f>
      </c>
      <c r="L1161" s="42"/>
      <c r="M1161" s="24"/>
    </row>
    <row r="1162" spans="1:13" x14ac:dyDescent="0.25">
      <c r="A1162" s="46" t="s">
        <v>32</v>
      </c>
      <c r="B1162" s="46"/>
      <c r="C1162" s="42"/>
      <c r="D1162" s="41"/>
      <c r="E1162" s="42"/>
      <c r="F1162" s="24"/>
      <c r="H1162" s="46" t="s">
        <v>32</v>
      </c>
      <c r="I1162" s="46"/>
      <c r="J1162" s="42"/>
      <c r="K1162" s="41"/>
      <c r="L1162" s="42"/>
      <c r="M1162" s="24"/>
    </row>
    <row r="1163" spans="1:13" x14ac:dyDescent="0.25">
      <c r="A1163" s="44" t="s">
        <v>33</v>
      </c>
      <c r="B1163" s="44"/>
      <c r="C1163" s="42">
        <v>12</v>
      </c>
      <c r="D1163" s="41">
        <f>'Etat paie OCTOBRE 2024'!K16</f>
        <v>28800</v>
      </c>
      <c r="E1163" s="42"/>
      <c r="F1163" s="24"/>
      <c r="H1163" s="44" t="s">
        <v>33</v>
      </c>
      <c r="I1163" s="44"/>
      <c r="J1163" s="42">
        <v>12</v>
      </c>
      <c r="K1163" s="41">
        <f>'Etat paie OCTOBRE 2024'!K16</f>
        <v>28800</v>
      </c>
      <c r="L1163" s="42"/>
      <c r="M1163" s="24"/>
    </row>
    <row r="1164" spans="1:13" x14ac:dyDescent="0.25">
      <c r="A1164" s="44" t="s">
        <v>34</v>
      </c>
      <c r="B1164" s="44"/>
      <c r="C1164" s="42"/>
      <c r="D1164" s="41">
        <f>'Etat paie OCTOBRE 2024'!L16</f>
        <v>42000</v>
      </c>
      <c r="E1164" s="42"/>
      <c r="F1164" s="24"/>
      <c r="H1164" s="44" t="s">
        <v>34</v>
      </c>
      <c r="I1164" s="44"/>
      <c r="J1164" s="42"/>
      <c r="K1164" s="41">
        <f>'Etat paie OCTOBRE 2024'!L16</f>
        <v>42000</v>
      </c>
      <c r="L1164" s="42"/>
      <c r="M1164" s="24"/>
    </row>
    <row r="1165" spans="1:13" x14ac:dyDescent="0.25">
      <c r="A1165" s="39" t="s">
        <v>35</v>
      </c>
      <c r="B1165" s="39"/>
      <c r="C1165" s="42"/>
      <c r="D1165" s="41"/>
      <c r="E1165" s="42"/>
      <c r="F1165" s="24"/>
      <c r="H1165" s="39" t="s">
        <v>35</v>
      </c>
      <c r="I1165" s="39"/>
      <c r="J1165" s="42"/>
      <c r="K1165" s="41"/>
      <c r="L1165" s="42"/>
      <c r="M1165" s="24"/>
    </row>
    <row r="1166" spans="1:13" x14ac:dyDescent="0.25">
      <c r="A1166" s="44" t="s">
        <v>36</v>
      </c>
      <c r="B1166" s="44"/>
      <c r="C1166" s="42"/>
      <c r="D1166" s="48">
        <f>'Etat paie OCTOBRE 2024'!R16</f>
      </c>
      <c r="E1166" s="42"/>
      <c r="F1166" s="24"/>
      <c r="H1166" s="44" t="s">
        <v>36</v>
      </c>
      <c r="I1166" s="44"/>
      <c r="J1166" s="42"/>
      <c r="K1166" s="48">
        <f>'Etat paie OCTOBRE 2024'!R16</f>
      </c>
      <c r="L1166" s="42"/>
      <c r="M1166" s="24"/>
    </row>
    <row r="1167" spans="1:13" x14ac:dyDescent="0.25">
      <c r="A1167" s="44" t="s">
        <v>37</v>
      </c>
      <c r="B1167" s="44"/>
      <c r="C1167" s="42"/>
      <c r="D1167" s="41">
        <f>'Etat paie OCTOBRE 2024'!F16</f>
      </c>
      <c r="E1167" s="42"/>
      <c r="F1167" s="24"/>
      <c r="H1167" s="44" t="s">
        <v>37</v>
      </c>
      <c r="I1167" s="44"/>
      <c r="J1167" s="42"/>
      <c r="K1167" s="41">
        <f>'Etat paie OCTOBRE 2024'!F16</f>
      </c>
      <c r="L1167" s="42"/>
      <c r="M1167" s="24"/>
    </row>
    <row r="1168" spans="1:13" x14ac:dyDescent="0.25">
      <c r="A1168" s="292" t="s">
        <v>38</v>
      </c>
      <c r="B1168" s="292"/>
      <c r="C1168" s="42"/>
      <c r="D1168" s="41">
        <f>'Etat paie OCTOBRE 2024'!G16</f>
      </c>
      <c r="E1168" s="42"/>
      <c r="F1168" s="24"/>
      <c r="H1168" s="292" t="s">
        <v>38</v>
      </c>
      <c r="I1168" s="292"/>
      <c r="J1168" s="42"/>
      <c r="K1168" s="41">
        <f>'Etat paie OCTOBRE 2024'!G16</f>
      </c>
      <c r="L1168" s="42"/>
      <c r="M1168" s="24"/>
    </row>
    <row r="1169" spans="1:13" x14ac:dyDescent="0.25">
      <c r="A1169" s="44" t="s">
        <v>1331</v>
      </c>
      <c r="B1169" s="44"/>
      <c r="C1169" s="42"/>
      <c r="D1169" s="41">
        <f>'Etat paie OCTOBRE 2024'!O16</f>
      </c>
      <c r="E1169" s="42"/>
      <c r="F1169" s="24"/>
      <c r="H1169" s="44" t="s">
        <v>1331</v>
      </c>
      <c r="I1169" s="44"/>
      <c r="J1169" s="42"/>
      <c r="K1169" s="41">
        <f>'Etat paie OCTOBRE 2024'!O16</f>
      </c>
      <c r="L1169" s="42"/>
      <c r="M1169" s="24"/>
    </row>
    <row r="1170" spans="1:13" x14ac:dyDescent="0.25">
      <c r="A1170" s="44" t="s">
        <v>1332</v>
      </c>
      <c r="B1170" s="44"/>
      <c r="C1170" s="42"/>
      <c r="D1170" s="41">
        <f>'Etat paie OCTOBRE 2024'!P16</f>
        <v>20000</v>
      </c>
      <c r="E1170" s="42"/>
      <c r="F1170" s="24"/>
      <c r="H1170" s="44" t="s">
        <v>1332</v>
      </c>
      <c r="I1170" s="44"/>
      <c r="J1170" s="42"/>
      <c r="K1170" s="41">
        <f>'Etat paie OCTOBRE 2024'!P16</f>
        <v>20000</v>
      </c>
      <c r="L1170" s="42"/>
      <c r="M1170" s="24"/>
    </row>
    <row r="1171" spans="1:13" x14ac:dyDescent="0.25">
      <c r="A1171" s="44" t="s">
        <v>1333</v>
      </c>
      <c r="B1171" s="44"/>
      <c r="C1171" s="42"/>
      <c r="D1171" s="41">
        <f>'Etat paie OCTOBRE 2024'!Q16</f>
        <v>50000</v>
      </c>
      <c r="E1171" s="42"/>
      <c r="F1171" s="24" t="s">
        <v>43</v>
      </c>
      <c r="H1171" s="44" t="s">
        <v>1333</v>
      </c>
      <c r="I1171" s="44"/>
      <c r="J1171" s="42"/>
      <c r="K1171" s="41">
        <f>'Etat paie OCTOBRE 2024'!Q16</f>
        <v>50000</v>
      </c>
      <c r="L1171" s="42"/>
      <c r="M1171" s="24" t="s">
        <v>43</v>
      </c>
    </row>
    <row r="1172" spans="1:13" x14ac:dyDescent="0.25">
      <c r="A1172" s="39" t="s">
        <v>44</v>
      </c>
      <c r="B1172" s="39"/>
      <c r="C1172" s="42"/>
      <c r="D1172" s="41">
        <f>'Etat paie OCTOBRE 2024'!N16</f>
        <v>195251.321196466</v>
      </c>
      <c r="E1172" s="42"/>
      <c r="F1172" s="24" t="s">
        <v>45</v>
      </c>
      <c r="H1172" s="39" t="s">
        <v>44</v>
      </c>
      <c r="I1172" s="39"/>
      <c r="J1172" s="42"/>
      <c r="K1172" s="41">
        <f>'Etat paie OCTOBRE 2024'!N16</f>
        <v>195251.321196466</v>
      </c>
      <c r="L1172" s="42"/>
      <c r="M1172" s="24" t="s">
        <v>45</v>
      </c>
    </row>
    <row r="1173" spans="1:13" x14ac:dyDescent="0.25">
      <c r="A1173" s="39" t="s">
        <v>46</v>
      </c>
      <c r="B1173" s="39"/>
      <c r="C1173" s="42"/>
      <c r="D1173" s="41">
        <f>'Etat paie OCTOBRE 2024'!M16</f>
      </c>
      <c r="E1173" s="42"/>
      <c r="F1173" s="24"/>
      <c r="H1173" s="39" t="s">
        <v>46</v>
      </c>
      <c r="I1173" s="39"/>
      <c r="J1173" s="42"/>
      <c r="K1173" s="41">
        <f>'Etat paie OCTOBRE 2024'!M16</f>
      </c>
      <c r="L1173" s="42"/>
      <c r="M1173" s="24"/>
    </row>
    <row r="1174" spans="1:13" x14ac:dyDescent="0.25">
      <c r="A1174" s="46" t="s">
        <v>47</v>
      </c>
      <c r="B1174" s="46"/>
      <c r="C1174" s="42"/>
      <c r="D1174" s="41"/>
      <c r="E1174" s="41">
        <f>'Etat paie OCTOBRE 2024'!U16</f>
        <v>4783.10514642494</v>
      </c>
      <c r="F1174" s="24"/>
      <c r="H1174" s="46" t="s">
        <v>47</v>
      </c>
      <c r="I1174" s="46"/>
      <c r="J1174" s="42"/>
      <c r="K1174" s="41"/>
      <c r="L1174" s="41">
        <f>'Etat paie OCTOBRE 2024'!U16</f>
        <v>4783.10514642494</v>
      </c>
      <c r="M1174" s="24"/>
    </row>
    <row r="1175" spans="1:13" x14ac:dyDescent="0.25">
      <c r="A1175" s="46" t="s">
        <v>48</v>
      </c>
      <c r="B1175" s="46"/>
      <c r="C1175" s="42"/>
      <c r="D1175" s="41"/>
      <c r="E1175" s="41">
        <f>'Etat paie OCTOBRE 2024'!V16</f>
        <v>4783.10514642494</v>
      </c>
      <c r="F1175" s="24"/>
      <c r="H1175" s="46" t="s">
        <v>48</v>
      </c>
      <c r="I1175" s="46"/>
      <c r="J1175" s="42"/>
      <c r="K1175" s="41"/>
      <c r="L1175" s="41">
        <f>'Etat paie OCTOBRE 2024'!V16</f>
        <v>4783.10514642494</v>
      </c>
      <c r="M1175" s="24"/>
    </row>
    <row r="1176" spans="1:13" x14ac:dyDescent="0.25">
      <c r="A1176" s="46" t="s">
        <v>49</v>
      </c>
      <c r="B1176" s="46"/>
      <c r="C1176" s="41">
        <f>+D43-E34-E35</f>
        <v>468744.304349644</v>
      </c>
      <c r="D1176" s="41"/>
      <c r="E1176" s="42"/>
      <c r="F1176" s="24"/>
      <c r="H1176" s="46" t="s">
        <v>49</v>
      </c>
      <c r="I1176" s="46"/>
      <c r="J1176" s="41">
        <f>+D43-E34-E35</f>
        <v>468744.304349644</v>
      </c>
      <c r="K1176" s="41"/>
      <c r="L1176" s="42"/>
      <c r="M1176" s="24"/>
    </row>
    <row r="1177" spans="1:13" x14ac:dyDescent="0.25">
      <c r="A1177" s="46" t="s">
        <v>50</v>
      </c>
      <c r="B1177" s="46"/>
      <c r="C1177" s="41">
        <f>D38+E39</f>
        <v>9374.43043496436</v>
      </c>
      <c r="D1177" s="41"/>
      <c r="E1177" s="42"/>
      <c r="F1177" s="24"/>
      <c r="H1177" s="46" t="s">
        <v>50</v>
      </c>
      <c r="I1177" s="46"/>
      <c r="J1177" s="41">
        <f>D38+E39</f>
        <v>9374.43043496436</v>
      </c>
      <c r="K1177" s="41"/>
      <c r="L1177" s="42"/>
      <c r="M1177" s="24"/>
    </row>
    <row r="1178" spans="1:13" x14ac:dyDescent="0.25">
      <c r="A1178" s="46" t="s">
        <v>51</v>
      </c>
      <c r="B1178" s="46"/>
      <c r="C1178" s="41">
        <v>2</v>
      </c>
      <c r="D1178" s="41">
        <f>'Etat paie OCTOBRE 2024'!X16</f>
        <v>4000</v>
      </c>
      <c r="E1178" s="42"/>
      <c r="F1178" s="24"/>
      <c r="H1178" s="46" t="s">
        <v>51</v>
      </c>
      <c r="I1178" s="46"/>
      <c r="J1178" s="41">
        <v>2</v>
      </c>
      <c r="K1178" s="41">
        <f>'Etat paie OCTOBRE 2024'!X16</f>
        <v>4000</v>
      </c>
      <c r="L1178" s="42"/>
      <c r="M1178" s="24"/>
    </row>
    <row r="1179" spans="1:13" x14ac:dyDescent="0.25">
      <c r="A1179" s="46" t="s">
        <v>52</v>
      </c>
      <c r="B1179" s="46"/>
      <c r="C1179" s="42"/>
      <c r="D1179" s="41"/>
      <c r="E1179" s="41">
        <f>'Etat paie OCTOBRE 2024'!Z16</f>
        <v>5374.43043496436</v>
      </c>
      <c r="F1179" s="24"/>
      <c r="H1179" s="46" t="s">
        <v>52</v>
      </c>
      <c r="I1179" s="46"/>
      <c r="J1179" s="42"/>
      <c r="K1179" s="41"/>
      <c r="L1179" s="41">
        <f>'Etat paie OCTOBRE 2024'!Z16</f>
        <v>5374.43043496436</v>
      </c>
      <c r="M1179" s="24"/>
    </row>
    <row r="1180" spans="1:13" x14ac:dyDescent="0.25">
      <c r="A1180" s="46" t="s">
        <v>53</v>
      </c>
      <c r="B1180" s="46"/>
      <c r="C1180" s="42"/>
      <c r="D1180" s="41"/>
      <c r="E1180" s="41">
        <f>'Etat paie OCTOBRE 2024'!Y16</f>
        <v>100000</v>
      </c>
      <c r="F1180" s="24"/>
      <c r="H1180" s="46" t="s">
        <v>53</v>
      </c>
      <c r="I1180" s="46"/>
      <c r="J1180" s="42"/>
      <c r="K1180" s="41"/>
      <c r="L1180" s="41">
        <f>'Etat paie OCTOBRE 2024'!Y16</f>
        <v>100000</v>
      </c>
      <c r="M1180" s="24"/>
    </row>
    <row r="1181" spans="1:13" x14ac:dyDescent="0.25">
      <c r="A1181" s="46" t="s">
        <v>54</v>
      </c>
      <c r="B1181" s="46"/>
      <c r="C1181" s="42"/>
      <c r="D1181" s="41"/>
      <c r="E1181" s="41">
        <f>'Etat paie OCTOBRE 2024'!AA16</f>
      </c>
      <c r="F1181" s="24"/>
      <c r="H1181" s="46" t="s">
        <v>54</v>
      </c>
      <c r="I1181" s="46"/>
      <c r="J1181" s="42"/>
      <c r="K1181" s="41"/>
      <c r="L1181" s="41">
        <f>'Etat paie OCTOBRE 2024'!AA16</f>
      </c>
      <c r="M1181" s="24"/>
    </row>
    <row r="1182" spans="1:13" x14ac:dyDescent="0.25">
      <c r="A1182" s="49" t="s">
        <v>55</v>
      </c>
      <c r="B1182" s="49"/>
      <c r="C1182" s="50"/>
      <c r="D1182" s="51"/>
      <c r="E1182" s="51">
        <f>'Etat paie OCTOBRE 2024'!AB16</f>
        <v>100000</v>
      </c>
      <c r="F1182" s="24"/>
      <c r="H1182" s="49" t="s">
        <v>55</v>
      </c>
      <c r="I1182" s="49"/>
      <c r="J1182" s="50"/>
      <c r="K1182" s="51"/>
      <c r="L1182" s="51">
        <f>'Etat paie OCTOBRE 2024'!AB16</f>
        <v>100000</v>
      </c>
      <c r="M1182" s="24"/>
    </row>
    <row r="1183" spans="1:13" x14ac:dyDescent="0.25">
      <c r="A1183" s="53" t="s">
        <v>56</v>
      </c>
      <c r="B1183" s="53"/>
      <c r="C1183" s="54" t="s">
        <v>57</v>
      </c>
      <c r="D1183" s="36">
        <f>SUM(D17:D37)</f>
        <v>478310.514642494</v>
      </c>
      <c r="E1183" s="55">
        <f>SUM(E34:E42)</f>
        <v>214940.640727814</v>
      </c>
      <c r="F1183" s="24"/>
      <c r="H1183" s="53" t="s">
        <v>56</v>
      </c>
      <c r="I1183" s="53"/>
      <c r="J1183" s="54" t="s">
        <v>57</v>
      </c>
      <c r="K1183" s="36">
        <f>SUM(D17:D37)</f>
        <v>478310.514642494</v>
      </c>
      <c r="L1183" s="55">
        <f>SUM(E34:E42)</f>
        <v>214940.640727814</v>
      </c>
      <c r="M1183" s="24"/>
    </row>
    <row r="1184" spans="1:13" x14ac:dyDescent="0.25">
      <c r="A1184" s="57" t="s">
        <v>58</v>
      </c>
      <c r="B1184" s="57"/>
      <c r="C1184" s="14"/>
      <c r="D1184" s="42"/>
      <c r="E1184" s="58"/>
      <c r="F1184" s="24"/>
      <c r="H1184" s="57" t="s">
        <v>58</v>
      </c>
      <c r="I1184" s="57"/>
      <c r="J1184" s="14"/>
      <c r="K1184" s="42"/>
      <c r="L1184" s="58"/>
      <c r="M1184" s="24"/>
    </row>
    <row r="1185" spans="1:13" x14ac:dyDescent="0.25">
      <c r="A1185" s="44" t="s">
        <v>59</v>
      </c>
      <c r="B1185" s="44"/>
      <c r="C1185" s="14"/>
      <c r="D1185" s="42"/>
      <c r="E1185" s="58"/>
      <c r="F1185" s="24"/>
      <c r="H1185" s="44" t="s">
        <v>59</v>
      </c>
      <c r="I1185" s="44"/>
      <c r="J1185" s="14"/>
      <c r="K1185" s="42"/>
      <c r="L1185" s="58"/>
      <c r="M1185" s="24"/>
    </row>
    <row r="1186" spans="1:13" x14ac:dyDescent="0.25">
      <c r="A1186" s="57" t="s">
        <v>60</v>
      </c>
      <c r="B1186" s="57"/>
      <c r="C1186" s="14"/>
      <c r="D1186" s="42"/>
      <c r="E1186" s="58"/>
      <c r="F1186" s="24"/>
      <c r="H1186" s="57" t="s">
        <v>60</v>
      </c>
      <c r="I1186" s="57"/>
      <c r="J1186" s="14"/>
      <c r="K1186" s="42"/>
      <c r="L1186" s="58"/>
      <c r="M1186" s="24"/>
    </row>
    <row r="1187" spans="1:13" x14ac:dyDescent="0.25">
      <c r="A1187" s="57"/>
      <c r="B1187" s="57"/>
      <c r="C1187" s="60" t="s">
        <v>61</v>
      </c>
      <c r="D1187" s="61">
        <f>IF((D43-E43)&gt;=0,ROUND(FLOOR((D43-E43),0.01),-2),ROUND(FLOOR((D43-E43),-0.01),-2))</f>
        <v>263400</v>
      </c>
      <c r="E1187" s="58"/>
      <c r="F1187" s="24"/>
      <c r="H1187" s="57"/>
      <c r="I1187" s="57"/>
      <c r="J1187" s="60" t="s">
        <v>61</v>
      </c>
      <c r="K1187" s="61">
        <f>IF((D43-E43)&gt;=0,ROUND(FLOOR((D43-E43),0.01),-2),ROUND(FLOOR((D43-E43),-0.01),-2))</f>
        <v>263400</v>
      </c>
      <c r="L1187" s="58"/>
      <c r="M1187" s="24"/>
    </row>
    <row r="1188" spans="1:13" x14ac:dyDescent="0.25">
      <c r="A1188" s="62" t="s">
        <v>62</v>
      </c>
      <c r="B1188" s="62"/>
      <c r="C1188" s="63">
        <v>22</v>
      </c>
      <c r="D1188" s="61"/>
      <c r="E1188" s="58"/>
      <c r="F1188" s="24"/>
      <c r="H1188" s="62" t="s">
        <v>62</v>
      </c>
      <c r="I1188" s="62"/>
      <c r="J1188" s="63">
        <v>22</v>
      </c>
      <c r="K1188" s="61"/>
      <c r="L1188" s="58"/>
      <c r="M1188" s="24"/>
    </row>
    <row r="1189" spans="1:13" x14ac:dyDescent="0.25">
      <c r="A1189" s="64" t="s">
        <v>63</v>
      </c>
      <c r="B1189" s="64"/>
      <c r="C1189" s="65">
        <v>-0.5</v>
      </c>
      <c r="D1189" s="66"/>
      <c r="E1189" s="58"/>
      <c r="F1189" s="67"/>
      <c r="H1189" s="64" t="s">
        <v>63</v>
      </c>
      <c r="I1189" s="64"/>
      <c r="J1189" s="65">
        <v>-0.5</v>
      </c>
      <c r="K1189" s="66"/>
      <c r="L1189" s="58"/>
      <c r="M1189" s="67"/>
    </row>
    <row r="1190" spans="1:13" x14ac:dyDescent="0.25">
      <c r="A1190" s="69"/>
      <c r="B1190" s="69"/>
      <c r="C1190" s="70"/>
      <c r="D1190" s="71"/>
      <c r="E1190" s="72"/>
      <c r="F1190" s="24"/>
      <c r="H1190" s="69"/>
      <c r="I1190" s="69"/>
      <c r="J1190" s="70"/>
      <c r="K1190" s="71"/>
      <c r="L1190" s="72"/>
      <c r="M1190" s="24"/>
    </row>
    <row r="1191" spans="1:13" x14ac:dyDescent="0.25">
      <c r="A1191" s="1" t="s">
        <v>64</v>
      </c>
      <c r="B1191" s="1"/>
      <c r="C1191" s="58"/>
      <c r="D1191" s="74" t="s">
        <v>65</v>
      </c>
      <c r="E1191" s="2"/>
      <c r="F1191" s="24"/>
      <c r="H1191" s="1" t="s">
        <v>64</v>
      </c>
      <c r="I1191" s="1"/>
      <c r="J1191" s="58"/>
      <c r="K1191" s="74" t="s">
        <v>65</v>
      </c>
      <c r="L1191" s="2"/>
      <c r="M1191" s="24"/>
    </row>
    <row r="1192" spans="1:13" x14ac:dyDescent="0.25">
      <c r="A1192" s="1"/>
      <c r="B1192" s="1"/>
      <c r="C1192" s="58"/>
      <c r="D1192" s="74"/>
      <c r="E1192" s="2"/>
      <c r="F1192" s="24"/>
      <c r="H1192" s="1"/>
      <c r="I1192" s="1"/>
      <c r="J1192" s="58"/>
      <c r="K1192" s="74"/>
      <c r="L1192" s="2"/>
      <c r="M1192" s="24"/>
    </row>
    <row r="1193" spans="1:13" x14ac:dyDescent="0.25">
      <c r="A1193" s="1"/>
      <c r="B1193" s="1"/>
      <c r="C1193" s="58"/>
      <c r="D1193" s="74"/>
      <c r="E1193" s="2"/>
      <c r="F1193" s="24"/>
      <c r="H1193" s="1"/>
      <c r="I1193" s="1"/>
      <c r="J1193" s="58"/>
      <c r="K1193" s="74"/>
      <c r="L1193" s="2"/>
      <c r="M1193" s="24"/>
    </row>
    <row r="1194" spans="1:13" x14ac:dyDescent="0.25">
      <c r="A1194" s="1"/>
      <c r="B1194" s="1"/>
      <c r="C1194" s="58"/>
      <c r="D1194" s="74"/>
      <c r="E1194" s="2"/>
      <c r="F1194" s="24"/>
      <c r="H1194" s="1"/>
      <c r="I1194" s="1"/>
      <c r="J1194" s="58"/>
      <c r="K1194" s="74"/>
      <c r="L1194" s="2"/>
      <c r="M1194" s="24"/>
    </row>
    <row r="1195" spans="1:13" x14ac:dyDescent="0.25">
      <c r="A1195" s="76"/>
      <c r="B1195" s="76"/>
      <c r="C1195" s="77"/>
      <c r="D1195" s="78"/>
      <c r="E1195" s="26"/>
      <c r="F1195" s="28"/>
      <c r="H1195" s="76"/>
      <c r="I1195" s="76"/>
      <c r="J1195" s="77"/>
      <c r="K1195" s="78"/>
      <c r="L1195" s="26"/>
      <c r="M1195" s="28"/>
    </row>
    <row r="1198" spans="1:13" x14ac:dyDescent="0.25">
      <c r="A1198" s="1"/>
      <c r="B1198" s="1"/>
      <c r="C1198" s="2"/>
      <c r="D1198" s="2"/>
      <c r="E1198" s="4"/>
      <c r="F1198" s="5"/>
      <c r="H1198" s="1"/>
      <c r="I1198" s="1"/>
      <c r="J1198" s="2"/>
      <c r="K1198" s="2"/>
      <c r="L1198" s="4"/>
      <c r="M1198" s="5"/>
    </row>
    <row r="1199" spans="1:13" x14ac:dyDescent="0.25">
      <c r="A1199" s="1"/>
      <c r="B1199" s="1"/>
      <c r="C1199" s="2"/>
      <c r="D1199" s="2"/>
      <c r="E1199" s="4" t="s">
        <v>0</v>
      </c>
      <c r="F1199" s="3"/>
      <c r="H1199" s="1"/>
      <c r="I1199" s="1"/>
      <c r="J1199" s="2"/>
      <c r="K1199" s="2"/>
      <c r="L1199" s="4" t="s">
        <v>0</v>
      </c>
      <c r="M1199" s="3"/>
    </row>
    <row r="1200" spans="1:13" x14ac:dyDescent="0.25">
      <c r="A1200" s="6" t="s">
        <v>1</v>
      </c>
      <c r="B1200" s="6"/>
      <c r="C1200" s="2"/>
      <c r="D1200" s="2"/>
      <c r="E1200" s="2" t="s">
        <v>2</v>
      </c>
      <c r="F1200" s="3"/>
      <c r="H1200" s="6" t="s">
        <v>1</v>
      </c>
      <c r="I1200" s="6"/>
      <c r="J1200" s="2"/>
      <c r="K1200" s="2"/>
      <c r="L1200" s="2" t="s">
        <v>2</v>
      </c>
      <c r="M1200" s="3"/>
    </row>
    <row r="1201" spans="1:13" x14ac:dyDescent="0.25">
      <c r="A1201" s="7" t="s">
        <v>3</v>
      </c>
      <c r="B1201" s="7"/>
      <c r="C1201" s="2"/>
      <c r="D1201" s="2"/>
      <c r="E1201" s="2"/>
      <c r="F1201" s="3"/>
      <c r="H1201" s="7" t="s">
        <v>3</v>
      </c>
      <c r="I1201" s="7"/>
      <c r="J1201" s="2"/>
      <c r="K1201" s="2"/>
      <c r="L1201" s="2"/>
      <c r="M1201" s="3"/>
    </row>
    <row r="1202" spans="1:13" x14ac:dyDescent="0.25">
      <c r="A1202" s="8" t="s">
        <v>4</v>
      </c>
      <c r="B1202" s="8"/>
      <c r="C1202" s="2"/>
      <c r="D1202" s="2"/>
      <c r="E1202" s="2"/>
      <c r="F1202" s="3"/>
      <c r="H1202" s="8" t="s">
        <v>4</v>
      </c>
      <c r="I1202" s="8"/>
      <c r="J1202" s="2"/>
      <c r="K1202" s="2"/>
      <c r="L1202" s="2"/>
      <c r="M1202" s="3"/>
    </row>
    <row r="1203" spans="1:13" x14ac:dyDescent="0.25">
      <c r="A1203" s="9" t="s">
        <v>1313</v>
      </c>
      <c r="B1203" s="287">
        <f>'Etat paie {MOIS} {ANNEE}'!B52</f>
      </c>
      <c r="C1203" s="10"/>
      <c r="D1203" s="11" t="s">
        <v>6</v>
      </c>
      <c r="E1203" s="11"/>
      <c r="F1203" s="12" t="s">
        <v>1314</v>
      </c>
      <c r="H1203" s="9" t="s">
        <v>1313</v>
      </c>
      <c r="I1203" s="287">
        <f>'Etat paie {MOIS} {ANNEE}'!B53</f>
      </c>
      <c r="J1203" s="10"/>
      <c r="K1203" s="11" t="s">
        <v>6</v>
      </c>
      <c r="L1203" s="11"/>
      <c r="M1203" s="12" t="s">
        <v>1314</v>
      </c>
    </row>
    <row r="1204" spans="1:13" x14ac:dyDescent="0.25">
      <c r="A1204" s="13" t="s">
        <v>1315</v>
      </c>
      <c r="B1204" s="288">
        <f>'Etat paie {MOIS} {ANNEE}'!A52</f>
      </c>
      <c r="C1204" s="2"/>
      <c r="D1204" s="14" t="s">
        <v>8</v>
      </c>
      <c r="E1204" s="14"/>
      <c r="F1204" s="15" t="s">
        <v>1316</v>
      </c>
      <c r="H1204" s="13" t="s">
        <v>1315</v>
      </c>
      <c r="I1204" s="288">
        <f>'Etat paie {MOIS} {ANNEE}'!A53</f>
      </c>
      <c r="J1204" s="2"/>
      <c r="K1204" s="14" t="s">
        <v>8</v>
      </c>
      <c r="L1204" s="14"/>
      <c r="M1204" s="15" t="s">
        <v>1316</v>
      </c>
    </row>
    <row r="1205" spans="1:13" x14ac:dyDescent="0.25">
      <c r="A1205" s="13" t="s">
        <v>1317</v>
      </c>
      <c r="B1205" s="288">
        <f>'Etat paie {MOIS} {ANNEE}'!AL52</f>
      </c>
      <c r="C1205" s="16">
        <f>'Etat paie {MOIS} {ANNEE}'!AM52</f>
      </c>
      <c r="D1205" s="14" t="s">
        <v>10</v>
      </c>
      <c r="E1205" s="14"/>
      <c r="F1205" s="15" t="s">
        <v>1318</v>
      </c>
      <c r="H1205" s="13" t="s">
        <v>1317</v>
      </c>
      <c r="I1205" s="288">
        <f>'Etat paie {MOIS} {ANNEE}'!AL53</f>
      </c>
      <c r="J1205" s="16">
        <f>'Etat paie {MOIS} {ANNEE}'!AM53</f>
      </c>
      <c r="K1205" s="14" t="s">
        <v>10</v>
      </c>
      <c r="L1205" s="14"/>
      <c r="M1205" s="15" t="s">
        <v>1318</v>
      </c>
    </row>
    <row r="1206" spans="1:13" x14ac:dyDescent="0.25">
      <c r="A1206" s="13" t="s">
        <v>1319</v>
      </c>
      <c r="B1206" s="288" t="s">
        <v>1320</v>
      </c>
      <c r="C1206" s="17"/>
      <c r="D1206" s="18" t="s">
        <v>12</v>
      </c>
      <c r="E1206" s="19"/>
      <c r="F1206" s="20" t="s">
        <v>1321</v>
      </c>
      <c r="H1206" s="13" t="s">
        <v>1319</v>
      </c>
      <c r="I1206" s="288" t="s">
        <v>1320</v>
      </c>
      <c r="J1206" s="17"/>
      <c r="K1206" s="18" t="s">
        <v>12</v>
      </c>
      <c r="L1206" s="19"/>
      <c r="M1206" s="20" t="s">
        <v>1321</v>
      </c>
    </row>
    <row r="1207" spans="1:13" x14ac:dyDescent="0.25">
      <c r="A1207" s="22" t="s">
        <v>1322</v>
      </c>
      <c r="B1207" s="289">
        <f>'Etat paie {MOIS} {ANNEE}'!AP52</f>
      </c>
      <c r="C1207" s="2"/>
      <c r="D1207" s="23" t="s">
        <v>14</v>
      </c>
      <c r="E1207" s="14"/>
      <c r="F1207" s="20" t="s">
        <v>1323</v>
      </c>
      <c r="H1207" s="22" t="s">
        <v>1322</v>
      </c>
      <c r="I1207" s="289">
        <f>'Etat paie {MOIS} {ANNEE}'!AP53</f>
      </c>
      <c r="J1207" s="2"/>
      <c r="K1207" s="23" t="s">
        <v>14</v>
      </c>
      <c r="L1207" s="14"/>
      <c r="M1207" s="20" t="s">
        <v>1323</v>
      </c>
    </row>
    <row r="1208" spans="1:13" x14ac:dyDescent="0.25">
      <c r="A1208" s="13" t="s">
        <v>1324</v>
      </c>
      <c r="B1208" s="288">
        <f>'Etat paie {MOIS} {ANNEE}'!AR52</f>
      </c>
      <c r="C1208" s="2"/>
      <c r="D1208" s="14"/>
      <c r="E1208" s="14"/>
      <c r="F1208" s="20"/>
      <c r="H1208" s="13" t="s">
        <v>1324</v>
      </c>
      <c r="I1208" s="288">
        <f>'Etat paie {MOIS} {ANNEE}'!AR53</f>
      </c>
      <c r="J1208" s="2"/>
      <c r="K1208" s="14"/>
      <c r="L1208" s="14"/>
      <c r="M1208" s="20"/>
    </row>
    <row r="1209" spans="1:13" x14ac:dyDescent="0.25">
      <c r="A1209" s="13" t="s">
        <v>1325</v>
      </c>
      <c r="B1209" s="288">
        <f>'Etat paie {MOIS} {ANNEE}'!AO52</f>
      </c>
      <c r="C1209" s="2"/>
      <c r="D1209" s="14"/>
      <c r="E1209" s="14"/>
      <c r="F1209" s="24"/>
      <c r="H1209" s="13" t="s">
        <v>1325</v>
      </c>
      <c r="I1209" s="288">
        <f>'Etat paie {MOIS} {ANNEE}'!AO53</f>
      </c>
      <c r="J1209" s="2"/>
      <c r="K1209" s="14"/>
      <c r="L1209" s="14"/>
      <c r="M1209" s="24"/>
    </row>
    <row r="1210" spans="1:13" x14ac:dyDescent="0.25">
      <c r="A1210" s="13" t="s">
        <v>1326</v>
      </c>
      <c r="B1210" s="288">
        <f>'Etat paie {MOIS} {ANNEE}'!AQ52</f>
      </c>
      <c r="C1210" s="2"/>
      <c r="D1210" s="14" t="s">
        <v>18</v>
      </c>
      <c r="E1210" s="14"/>
      <c r="F1210" s="24" t="s">
        <v>1327</v>
      </c>
      <c r="H1210" s="13" t="s">
        <v>1326</v>
      </c>
      <c r="I1210" s="288">
        <f>'Etat paie {MOIS} {ANNEE}'!AQ53</f>
      </c>
      <c r="J1210" s="2"/>
      <c r="K1210" s="14" t="s">
        <v>18</v>
      </c>
      <c r="L1210" s="14"/>
      <c r="M1210" s="24" t="s">
        <v>1327</v>
      </c>
    </row>
    <row r="1211" spans="1:13" x14ac:dyDescent="0.25">
      <c r="A1211" s="25" t="s">
        <v>1328</v>
      </c>
      <c r="B1211" s="290" t="s">
        <v>1329</v>
      </c>
      <c r="C1211" s="26"/>
      <c r="D1211" s="27" t="s">
        <v>20</v>
      </c>
      <c r="E1211" s="27"/>
      <c r="F1211" s="28" t="s">
        <v>1330</v>
      </c>
      <c r="H1211" s="25" t="s">
        <v>1328</v>
      </c>
      <c r="I1211" s="290" t="s">
        <v>1329</v>
      </c>
      <c r="J1211" s="26"/>
      <c r="K1211" s="27" t="s">
        <v>20</v>
      </c>
      <c r="L1211" s="27"/>
      <c r="M1211" s="28" t="s">
        <v>1330</v>
      </c>
    </row>
    <row r="1212" spans="1:13" x14ac:dyDescent="0.25">
      <c r="A1212" s="1"/>
      <c r="B1212" s="1"/>
      <c r="C1212" s="2"/>
      <c r="D1212" s="2"/>
      <c r="E1212" s="2"/>
      <c r="F1212" s="3"/>
      <c r="H1212" s="1"/>
      <c r="I1212" s="1"/>
      <c r="J1212" s="2"/>
      <c r="K1212" s="2"/>
      <c r="L1212" s="2"/>
      <c r="M1212" s="3"/>
    </row>
    <row r="1213" spans="1:13" x14ac:dyDescent="0.25">
      <c r="A1213" s="291" t="s">
        <v>22</v>
      </c>
      <c r="B1213" s="291"/>
      <c r="C1213" s="30" t="s">
        <v>23</v>
      </c>
      <c r="D1213" s="30" t="s">
        <v>24</v>
      </c>
      <c r="E1213" s="31" t="s">
        <v>25</v>
      </c>
      <c r="F1213" s="32" t="s">
        <v>26</v>
      </c>
      <c r="H1213" s="291" t="s">
        <v>22</v>
      </c>
      <c r="I1213" s="291"/>
      <c r="J1213" s="30" t="s">
        <v>23</v>
      </c>
      <c r="K1213" s="30" t="s">
        <v>24</v>
      </c>
      <c r="L1213" s="31" t="s">
        <v>25</v>
      </c>
      <c r="M1213" s="32" t="s">
        <v>26</v>
      </c>
    </row>
    <row r="1214" spans="1:13" x14ac:dyDescent="0.25">
      <c r="A1214" s="34" t="s">
        <v>27</v>
      </c>
      <c r="B1214" s="34"/>
      <c r="C1214" s="35"/>
      <c r="D1214" s="36">
        <f>'Etat paie OCTOBRE 2024'!E16</f>
        <v>142259.193446028</v>
      </c>
      <c r="E1214" s="37"/>
      <c r="F1214" s="24"/>
      <c r="H1214" s="34" t="s">
        <v>27</v>
      </c>
      <c r="I1214" s="34"/>
      <c r="J1214" s="35"/>
      <c r="K1214" s="36">
        <f>'Etat paie OCTOBRE 2024'!E16</f>
        <v>142259.193446028</v>
      </c>
      <c r="L1214" s="37"/>
      <c r="M1214" s="24"/>
    </row>
    <row r="1215" spans="1:13" x14ac:dyDescent="0.25">
      <c r="A1215" s="39" t="s">
        <v>28</v>
      </c>
      <c r="B1215" s="39"/>
      <c r="C1215" s="40"/>
      <c r="D1215" s="41"/>
      <c r="E1215" s="42"/>
      <c r="F1215" s="24"/>
      <c r="H1215" s="39" t="s">
        <v>28</v>
      </c>
      <c r="I1215" s="39"/>
      <c r="J1215" s="40"/>
      <c r="K1215" s="41"/>
      <c r="L1215" s="42"/>
      <c r="M1215" s="24"/>
    </row>
    <row r="1216" spans="1:13" x14ac:dyDescent="0.25">
      <c r="A1216" s="44" t="s">
        <v>29</v>
      </c>
      <c r="B1216" s="44"/>
      <c r="C1216" s="42"/>
      <c r="D1216" s="41">
        <f>'Etat paie OCTOBRE 2024'!I16</f>
      </c>
      <c r="E1216" s="42"/>
      <c r="F1216" s="24"/>
      <c r="H1216" s="44" t="s">
        <v>29</v>
      </c>
      <c r="I1216" s="44"/>
      <c r="J1216" s="42"/>
      <c r="K1216" s="41">
        <f>'Etat paie OCTOBRE 2024'!I16</f>
      </c>
      <c r="L1216" s="42"/>
      <c r="M1216" s="24"/>
    </row>
    <row r="1217" spans="1:13" x14ac:dyDescent="0.25">
      <c r="A1217" s="44" t="s">
        <v>30</v>
      </c>
      <c r="B1217" s="44"/>
      <c r="C1217" s="42"/>
      <c r="D1217" s="41">
        <f>'Etat paie OCTOBRE 2024'!J16</f>
      </c>
      <c r="E1217" s="42"/>
      <c r="F1217" s="24"/>
      <c r="H1217" s="44" t="s">
        <v>30</v>
      </c>
      <c r="I1217" s="44"/>
      <c r="J1217" s="42"/>
      <c r="K1217" s="41">
        <f>'Etat paie OCTOBRE 2024'!J16</f>
      </c>
      <c r="L1217" s="42"/>
      <c r="M1217" s="24"/>
    </row>
    <row r="1218" spans="1:13" x14ac:dyDescent="0.25">
      <c r="A1218" s="44" t="s">
        <v>31</v>
      </c>
      <c r="B1218" s="44"/>
      <c r="C1218" s="42"/>
      <c r="D1218" s="41">
        <f>'Etat paie OCTOBRE 2024'!H16</f>
      </c>
      <c r="E1218" s="42"/>
      <c r="F1218" s="24"/>
      <c r="H1218" s="44" t="s">
        <v>31</v>
      </c>
      <c r="I1218" s="44"/>
      <c r="J1218" s="42"/>
      <c r="K1218" s="41">
        <f>'Etat paie OCTOBRE 2024'!H16</f>
      </c>
      <c r="L1218" s="42"/>
      <c r="M1218" s="24"/>
    </row>
    <row r="1219" spans="1:13" x14ac:dyDescent="0.25">
      <c r="A1219" s="46" t="s">
        <v>32</v>
      </c>
      <c r="B1219" s="46"/>
      <c r="C1219" s="42"/>
      <c r="D1219" s="41"/>
      <c r="E1219" s="42"/>
      <c r="F1219" s="24"/>
      <c r="H1219" s="46" t="s">
        <v>32</v>
      </c>
      <c r="I1219" s="46"/>
      <c r="J1219" s="42"/>
      <c r="K1219" s="41"/>
      <c r="L1219" s="42"/>
      <c r="M1219" s="24"/>
    </row>
    <row r="1220" spans="1:13" x14ac:dyDescent="0.25">
      <c r="A1220" s="44" t="s">
        <v>33</v>
      </c>
      <c r="B1220" s="44"/>
      <c r="C1220" s="42">
        <v>12</v>
      </c>
      <c r="D1220" s="41">
        <f>'Etat paie OCTOBRE 2024'!K16</f>
        <v>28800</v>
      </c>
      <c r="E1220" s="42"/>
      <c r="F1220" s="24"/>
      <c r="H1220" s="44" t="s">
        <v>33</v>
      </c>
      <c r="I1220" s="44"/>
      <c r="J1220" s="42">
        <v>12</v>
      </c>
      <c r="K1220" s="41">
        <f>'Etat paie OCTOBRE 2024'!K16</f>
        <v>28800</v>
      </c>
      <c r="L1220" s="42"/>
      <c r="M1220" s="24"/>
    </row>
    <row r="1221" spans="1:13" x14ac:dyDescent="0.25">
      <c r="A1221" s="44" t="s">
        <v>34</v>
      </c>
      <c r="B1221" s="44"/>
      <c r="C1221" s="42"/>
      <c r="D1221" s="41">
        <f>'Etat paie OCTOBRE 2024'!L16</f>
        <v>42000</v>
      </c>
      <c r="E1221" s="42"/>
      <c r="F1221" s="24"/>
      <c r="H1221" s="44" t="s">
        <v>34</v>
      </c>
      <c r="I1221" s="44"/>
      <c r="J1221" s="42"/>
      <c r="K1221" s="41">
        <f>'Etat paie OCTOBRE 2024'!L16</f>
        <v>42000</v>
      </c>
      <c r="L1221" s="42"/>
      <c r="M1221" s="24"/>
    </row>
    <row r="1222" spans="1:13" x14ac:dyDescent="0.25">
      <c r="A1222" s="39" t="s">
        <v>35</v>
      </c>
      <c r="B1222" s="39"/>
      <c r="C1222" s="42"/>
      <c r="D1222" s="41"/>
      <c r="E1222" s="42"/>
      <c r="F1222" s="24"/>
      <c r="H1222" s="39" t="s">
        <v>35</v>
      </c>
      <c r="I1222" s="39"/>
      <c r="J1222" s="42"/>
      <c r="K1222" s="41"/>
      <c r="L1222" s="42"/>
      <c r="M1222" s="24"/>
    </row>
    <row r="1223" spans="1:13" x14ac:dyDescent="0.25">
      <c r="A1223" s="44" t="s">
        <v>36</v>
      </c>
      <c r="B1223" s="44"/>
      <c r="C1223" s="42"/>
      <c r="D1223" s="48">
        <f>'Etat paie OCTOBRE 2024'!R16</f>
      </c>
      <c r="E1223" s="42"/>
      <c r="F1223" s="24"/>
      <c r="H1223" s="44" t="s">
        <v>36</v>
      </c>
      <c r="I1223" s="44"/>
      <c r="J1223" s="42"/>
      <c r="K1223" s="48">
        <f>'Etat paie OCTOBRE 2024'!R16</f>
      </c>
      <c r="L1223" s="42"/>
      <c r="M1223" s="24"/>
    </row>
    <row r="1224" spans="1:13" x14ac:dyDescent="0.25">
      <c r="A1224" s="44" t="s">
        <v>37</v>
      </c>
      <c r="B1224" s="44"/>
      <c r="C1224" s="42"/>
      <c r="D1224" s="41">
        <f>'Etat paie OCTOBRE 2024'!F16</f>
      </c>
      <c r="E1224" s="42"/>
      <c r="F1224" s="24"/>
      <c r="H1224" s="44" t="s">
        <v>37</v>
      </c>
      <c r="I1224" s="44"/>
      <c r="J1224" s="42"/>
      <c r="K1224" s="41">
        <f>'Etat paie OCTOBRE 2024'!F16</f>
      </c>
      <c r="L1224" s="42"/>
      <c r="M1224" s="24"/>
    </row>
    <row r="1225" spans="1:13" x14ac:dyDescent="0.25">
      <c r="A1225" s="292" t="s">
        <v>38</v>
      </c>
      <c r="B1225" s="292"/>
      <c r="C1225" s="42"/>
      <c r="D1225" s="41">
        <f>'Etat paie OCTOBRE 2024'!G16</f>
      </c>
      <c r="E1225" s="42"/>
      <c r="F1225" s="24"/>
      <c r="H1225" s="292" t="s">
        <v>38</v>
      </c>
      <c r="I1225" s="292"/>
      <c r="J1225" s="42"/>
      <c r="K1225" s="41">
        <f>'Etat paie OCTOBRE 2024'!G16</f>
      </c>
      <c r="L1225" s="42"/>
      <c r="M1225" s="24"/>
    </row>
    <row r="1226" spans="1:13" x14ac:dyDescent="0.25">
      <c r="A1226" s="44" t="s">
        <v>1331</v>
      </c>
      <c r="B1226" s="44"/>
      <c r="C1226" s="42"/>
      <c r="D1226" s="41">
        <f>'Etat paie OCTOBRE 2024'!O16</f>
      </c>
      <c r="E1226" s="42"/>
      <c r="F1226" s="24"/>
      <c r="H1226" s="44" t="s">
        <v>1331</v>
      </c>
      <c r="I1226" s="44"/>
      <c r="J1226" s="42"/>
      <c r="K1226" s="41">
        <f>'Etat paie OCTOBRE 2024'!O16</f>
      </c>
      <c r="L1226" s="42"/>
      <c r="M1226" s="24"/>
    </row>
    <row r="1227" spans="1:13" x14ac:dyDescent="0.25">
      <c r="A1227" s="44" t="s">
        <v>1332</v>
      </c>
      <c r="B1227" s="44"/>
      <c r="C1227" s="42"/>
      <c r="D1227" s="41">
        <f>'Etat paie OCTOBRE 2024'!P16</f>
        <v>20000</v>
      </c>
      <c r="E1227" s="42"/>
      <c r="F1227" s="24"/>
      <c r="H1227" s="44" t="s">
        <v>1332</v>
      </c>
      <c r="I1227" s="44"/>
      <c r="J1227" s="42"/>
      <c r="K1227" s="41">
        <f>'Etat paie OCTOBRE 2024'!P16</f>
        <v>20000</v>
      </c>
      <c r="L1227" s="42"/>
      <c r="M1227" s="24"/>
    </row>
    <row r="1228" spans="1:13" x14ac:dyDescent="0.25">
      <c r="A1228" s="44" t="s">
        <v>1333</v>
      </c>
      <c r="B1228" s="44"/>
      <c r="C1228" s="42"/>
      <c r="D1228" s="41">
        <f>'Etat paie OCTOBRE 2024'!Q16</f>
        <v>50000</v>
      </c>
      <c r="E1228" s="42"/>
      <c r="F1228" s="24" t="s">
        <v>43</v>
      </c>
      <c r="H1228" s="44" t="s">
        <v>1333</v>
      </c>
      <c r="I1228" s="44"/>
      <c r="J1228" s="42"/>
      <c r="K1228" s="41">
        <f>'Etat paie OCTOBRE 2024'!Q16</f>
        <v>50000</v>
      </c>
      <c r="L1228" s="42"/>
      <c r="M1228" s="24" t="s">
        <v>43</v>
      </c>
    </row>
    <row r="1229" spans="1:13" x14ac:dyDescent="0.25">
      <c r="A1229" s="39" t="s">
        <v>44</v>
      </c>
      <c r="B1229" s="39"/>
      <c r="C1229" s="42"/>
      <c r="D1229" s="41">
        <f>'Etat paie OCTOBRE 2024'!N16</f>
        <v>195251.321196466</v>
      </c>
      <c r="E1229" s="42"/>
      <c r="F1229" s="24" t="s">
        <v>45</v>
      </c>
      <c r="H1229" s="39" t="s">
        <v>44</v>
      </c>
      <c r="I1229" s="39"/>
      <c r="J1229" s="42"/>
      <c r="K1229" s="41">
        <f>'Etat paie OCTOBRE 2024'!N16</f>
        <v>195251.321196466</v>
      </c>
      <c r="L1229" s="42"/>
      <c r="M1229" s="24" t="s">
        <v>45</v>
      </c>
    </row>
    <row r="1230" spans="1:13" x14ac:dyDescent="0.25">
      <c r="A1230" s="39" t="s">
        <v>46</v>
      </c>
      <c r="B1230" s="39"/>
      <c r="C1230" s="42"/>
      <c r="D1230" s="41">
        <f>'Etat paie OCTOBRE 2024'!M16</f>
      </c>
      <c r="E1230" s="42"/>
      <c r="F1230" s="24"/>
      <c r="H1230" s="39" t="s">
        <v>46</v>
      </c>
      <c r="I1230" s="39"/>
      <c r="J1230" s="42"/>
      <c r="K1230" s="41">
        <f>'Etat paie OCTOBRE 2024'!M16</f>
      </c>
      <c r="L1230" s="42"/>
      <c r="M1230" s="24"/>
    </row>
    <row r="1231" spans="1:13" x14ac:dyDescent="0.25">
      <c r="A1231" s="46" t="s">
        <v>47</v>
      </c>
      <c r="B1231" s="46"/>
      <c r="C1231" s="42"/>
      <c r="D1231" s="41"/>
      <c r="E1231" s="41">
        <f>'Etat paie OCTOBRE 2024'!U16</f>
        <v>4783.10514642494</v>
      </c>
      <c r="F1231" s="24"/>
      <c r="H1231" s="46" t="s">
        <v>47</v>
      </c>
      <c r="I1231" s="46"/>
      <c r="J1231" s="42"/>
      <c r="K1231" s="41"/>
      <c r="L1231" s="41">
        <f>'Etat paie OCTOBRE 2024'!U16</f>
        <v>4783.10514642494</v>
      </c>
      <c r="M1231" s="24"/>
    </row>
    <row r="1232" spans="1:13" x14ac:dyDescent="0.25">
      <c r="A1232" s="46" t="s">
        <v>48</v>
      </c>
      <c r="B1232" s="46"/>
      <c r="C1232" s="42"/>
      <c r="D1232" s="41"/>
      <c r="E1232" s="41">
        <f>'Etat paie OCTOBRE 2024'!V16</f>
        <v>4783.10514642494</v>
      </c>
      <c r="F1232" s="24"/>
      <c r="H1232" s="46" t="s">
        <v>48</v>
      </c>
      <c r="I1232" s="46"/>
      <c r="J1232" s="42"/>
      <c r="K1232" s="41"/>
      <c r="L1232" s="41">
        <f>'Etat paie OCTOBRE 2024'!V16</f>
        <v>4783.10514642494</v>
      </c>
      <c r="M1232" s="24"/>
    </row>
    <row r="1233" spans="1:13" x14ac:dyDescent="0.25">
      <c r="A1233" s="46" t="s">
        <v>49</v>
      </c>
      <c r="B1233" s="46"/>
      <c r="C1233" s="41">
        <f>+D43-E34-E35</f>
        <v>468744.304349644</v>
      </c>
      <c r="D1233" s="41"/>
      <c r="E1233" s="42"/>
      <c r="F1233" s="24"/>
      <c r="H1233" s="46" t="s">
        <v>49</v>
      </c>
      <c r="I1233" s="46"/>
      <c r="J1233" s="41">
        <f>+D43-E34-E35</f>
        <v>468744.304349644</v>
      </c>
      <c r="K1233" s="41"/>
      <c r="L1233" s="42"/>
      <c r="M1233" s="24"/>
    </row>
    <row r="1234" spans="1:13" x14ac:dyDescent="0.25">
      <c r="A1234" s="46" t="s">
        <v>50</v>
      </c>
      <c r="B1234" s="46"/>
      <c r="C1234" s="41">
        <f>D38+E39</f>
        <v>9374.43043496436</v>
      </c>
      <c r="D1234" s="41"/>
      <c r="E1234" s="42"/>
      <c r="F1234" s="24"/>
      <c r="H1234" s="46" t="s">
        <v>50</v>
      </c>
      <c r="I1234" s="46"/>
      <c r="J1234" s="41">
        <f>D38+E39</f>
        <v>9374.43043496436</v>
      </c>
      <c r="K1234" s="41"/>
      <c r="L1234" s="42"/>
      <c r="M1234" s="24"/>
    </row>
    <row r="1235" spans="1:13" x14ac:dyDescent="0.25">
      <c r="A1235" s="46" t="s">
        <v>51</v>
      </c>
      <c r="B1235" s="46"/>
      <c r="C1235" s="41">
        <v>2</v>
      </c>
      <c r="D1235" s="41">
        <f>'Etat paie OCTOBRE 2024'!X16</f>
        <v>4000</v>
      </c>
      <c r="E1235" s="42"/>
      <c r="F1235" s="24"/>
      <c r="H1235" s="46" t="s">
        <v>51</v>
      </c>
      <c r="I1235" s="46"/>
      <c r="J1235" s="41">
        <v>2</v>
      </c>
      <c r="K1235" s="41">
        <f>'Etat paie OCTOBRE 2024'!X16</f>
        <v>4000</v>
      </c>
      <c r="L1235" s="42"/>
      <c r="M1235" s="24"/>
    </row>
    <row r="1236" spans="1:13" x14ac:dyDescent="0.25">
      <c r="A1236" s="46" t="s">
        <v>52</v>
      </c>
      <c r="B1236" s="46"/>
      <c r="C1236" s="42"/>
      <c r="D1236" s="41"/>
      <c r="E1236" s="41">
        <f>'Etat paie OCTOBRE 2024'!Z16</f>
        <v>5374.43043496436</v>
      </c>
      <c r="F1236" s="24"/>
      <c r="H1236" s="46" t="s">
        <v>52</v>
      </c>
      <c r="I1236" s="46"/>
      <c r="J1236" s="42"/>
      <c r="K1236" s="41"/>
      <c r="L1236" s="41">
        <f>'Etat paie OCTOBRE 2024'!Z16</f>
        <v>5374.43043496436</v>
      </c>
      <c r="M1236" s="24"/>
    </row>
    <row r="1237" spans="1:13" x14ac:dyDescent="0.25">
      <c r="A1237" s="46" t="s">
        <v>53</v>
      </c>
      <c r="B1237" s="46"/>
      <c r="C1237" s="42"/>
      <c r="D1237" s="41"/>
      <c r="E1237" s="41">
        <f>'Etat paie OCTOBRE 2024'!Y16</f>
        <v>100000</v>
      </c>
      <c r="F1237" s="24"/>
      <c r="H1237" s="46" t="s">
        <v>53</v>
      </c>
      <c r="I1237" s="46"/>
      <c r="J1237" s="42"/>
      <c r="K1237" s="41"/>
      <c r="L1237" s="41">
        <f>'Etat paie OCTOBRE 2024'!Y16</f>
        <v>100000</v>
      </c>
      <c r="M1237" s="24"/>
    </row>
    <row r="1238" spans="1:13" x14ac:dyDescent="0.25">
      <c r="A1238" s="46" t="s">
        <v>54</v>
      </c>
      <c r="B1238" s="46"/>
      <c r="C1238" s="42"/>
      <c r="D1238" s="41"/>
      <c r="E1238" s="41">
        <f>'Etat paie OCTOBRE 2024'!AA16</f>
      </c>
      <c r="F1238" s="24"/>
      <c r="H1238" s="46" t="s">
        <v>54</v>
      </c>
      <c r="I1238" s="46"/>
      <c r="J1238" s="42"/>
      <c r="K1238" s="41"/>
      <c r="L1238" s="41">
        <f>'Etat paie OCTOBRE 2024'!AA16</f>
      </c>
      <c r="M1238" s="24"/>
    </row>
    <row r="1239" spans="1:13" x14ac:dyDescent="0.25">
      <c r="A1239" s="49" t="s">
        <v>55</v>
      </c>
      <c r="B1239" s="49"/>
      <c r="C1239" s="50"/>
      <c r="D1239" s="51"/>
      <c r="E1239" s="51">
        <f>'Etat paie OCTOBRE 2024'!AB16</f>
        <v>100000</v>
      </c>
      <c r="F1239" s="24"/>
      <c r="H1239" s="49" t="s">
        <v>55</v>
      </c>
      <c r="I1239" s="49"/>
      <c r="J1239" s="50"/>
      <c r="K1239" s="51"/>
      <c r="L1239" s="51">
        <f>'Etat paie OCTOBRE 2024'!AB16</f>
        <v>100000</v>
      </c>
      <c r="M1239" s="24"/>
    </row>
    <row r="1240" spans="1:13" x14ac:dyDescent="0.25">
      <c r="A1240" s="53" t="s">
        <v>56</v>
      </c>
      <c r="B1240" s="53"/>
      <c r="C1240" s="54" t="s">
        <v>57</v>
      </c>
      <c r="D1240" s="36">
        <f>SUM(D17:D37)</f>
        <v>478310.514642494</v>
      </c>
      <c r="E1240" s="55">
        <f>SUM(E34:E42)</f>
        <v>214940.640727814</v>
      </c>
      <c r="F1240" s="24"/>
      <c r="H1240" s="53" t="s">
        <v>56</v>
      </c>
      <c r="I1240" s="53"/>
      <c r="J1240" s="54" t="s">
        <v>57</v>
      </c>
      <c r="K1240" s="36">
        <f>SUM(D17:D37)</f>
        <v>478310.514642494</v>
      </c>
      <c r="L1240" s="55">
        <f>SUM(E34:E42)</f>
        <v>214940.640727814</v>
      </c>
      <c r="M1240" s="24"/>
    </row>
    <row r="1241" spans="1:13" x14ac:dyDescent="0.25">
      <c r="A1241" s="57" t="s">
        <v>58</v>
      </c>
      <c r="B1241" s="57"/>
      <c r="C1241" s="14"/>
      <c r="D1241" s="42"/>
      <c r="E1241" s="58"/>
      <c r="F1241" s="24"/>
      <c r="H1241" s="57" t="s">
        <v>58</v>
      </c>
      <c r="I1241" s="57"/>
      <c r="J1241" s="14"/>
      <c r="K1241" s="42"/>
      <c r="L1241" s="58"/>
      <c r="M1241" s="24"/>
    </row>
    <row r="1242" spans="1:13" x14ac:dyDescent="0.25">
      <c r="A1242" s="44" t="s">
        <v>59</v>
      </c>
      <c r="B1242" s="44"/>
      <c r="C1242" s="14"/>
      <c r="D1242" s="42"/>
      <c r="E1242" s="58"/>
      <c r="F1242" s="24"/>
      <c r="H1242" s="44" t="s">
        <v>59</v>
      </c>
      <c r="I1242" s="44"/>
      <c r="J1242" s="14"/>
      <c r="K1242" s="42"/>
      <c r="L1242" s="58"/>
      <c r="M1242" s="24"/>
    </row>
    <row r="1243" spans="1:13" x14ac:dyDescent="0.25">
      <c r="A1243" s="57" t="s">
        <v>60</v>
      </c>
      <c r="B1243" s="57"/>
      <c r="C1243" s="14"/>
      <c r="D1243" s="42"/>
      <c r="E1243" s="58"/>
      <c r="F1243" s="24"/>
      <c r="H1243" s="57" t="s">
        <v>60</v>
      </c>
      <c r="I1243" s="57"/>
      <c r="J1243" s="14"/>
      <c r="K1243" s="42"/>
      <c r="L1243" s="58"/>
      <c r="M1243" s="24"/>
    </row>
    <row r="1244" spans="1:13" x14ac:dyDescent="0.25">
      <c r="A1244" s="57"/>
      <c r="B1244" s="57"/>
      <c r="C1244" s="60" t="s">
        <v>61</v>
      </c>
      <c r="D1244" s="61">
        <f>IF((D43-E43)&gt;=0,ROUND(FLOOR((D43-E43),0.01),-2),ROUND(FLOOR((D43-E43),-0.01),-2))</f>
        <v>263400</v>
      </c>
      <c r="E1244" s="58"/>
      <c r="F1244" s="24"/>
      <c r="H1244" s="57"/>
      <c r="I1244" s="57"/>
      <c r="J1244" s="60" t="s">
        <v>61</v>
      </c>
      <c r="K1244" s="61">
        <f>IF((D43-E43)&gt;=0,ROUND(FLOOR((D43-E43),0.01),-2),ROUND(FLOOR((D43-E43),-0.01),-2))</f>
        <v>263400</v>
      </c>
      <c r="L1244" s="58"/>
      <c r="M1244" s="24"/>
    </row>
    <row r="1245" spans="1:13" x14ac:dyDescent="0.25">
      <c r="A1245" s="62" t="s">
        <v>62</v>
      </c>
      <c r="B1245" s="62"/>
      <c r="C1245" s="63">
        <v>22</v>
      </c>
      <c r="D1245" s="61"/>
      <c r="E1245" s="58"/>
      <c r="F1245" s="24"/>
      <c r="H1245" s="62" t="s">
        <v>62</v>
      </c>
      <c r="I1245" s="62"/>
      <c r="J1245" s="63">
        <v>22</v>
      </c>
      <c r="K1245" s="61"/>
      <c r="L1245" s="58"/>
      <c r="M1245" s="24"/>
    </row>
    <row r="1246" spans="1:13" x14ac:dyDescent="0.25">
      <c r="A1246" s="64" t="s">
        <v>63</v>
      </c>
      <c r="B1246" s="64"/>
      <c r="C1246" s="65">
        <v>-0.5</v>
      </c>
      <c r="D1246" s="66"/>
      <c r="E1246" s="58"/>
      <c r="F1246" s="67"/>
      <c r="H1246" s="64" t="s">
        <v>63</v>
      </c>
      <c r="I1246" s="64"/>
      <c r="J1246" s="65">
        <v>-0.5</v>
      </c>
      <c r="K1246" s="66"/>
      <c r="L1246" s="58"/>
      <c r="M1246" s="67"/>
    </row>
    <row r="1247" spans="1:13" x14ac:dyDescent="0.25">
      <c r="A1247" s="69"/>
      <c r="B1247" s="69"/>
      <c r="C1247" s="70"/>
      <c r="D1247" s="71"/>
      <c r="E1247" s="72"/>
      <c r="F1247" s="24"/>
      <c r="H1247" s="69"/>
      <c r="I1247" s="69"/>
      <c r="J1247" s="70"/>
      <c r="K1247" s="71"/>
      <c r="L1247" s="72"/>
      <c r="M1247" s="24"/>
    </row>
    <row r="1248" spans="1:13" x14ac:dyDescent="0.25">
      <c r="A1248" s="1" t="s">
        <v>64</v>
      </c>
      <c r="B1248" s="1"/>
      <c r="C1248" s="58"/>
      <c r="D1248" s="74" t="s">
        <v>65</v>
      </c>
      <c r="E1248" s="2"/>
      <c r="F1248" s="24"/>
      <c r="H1248" s="1" t="s">
        <v>64</v>
      </c>
      <c r="I1248" s="1"/>
      <c r="J1248" s="58"/>
      <c r="K1248" s="74" t="s">
        <v>65</v>
      </c>
      <c r="L1248" s="2"/>
      <c r="M1248" s="24"/>
    </row>
    <row r="1249" spans="1:13" x14ac:dyDescent="0.25">
      <c r="A1249" s="1"/>
      <c r="B1249" s="1"/>
      <c r="C1249" s="58"/>
      <c r="D1249" s="74"/>
      <c r="E1249" s="2"/>
      <c r="F1249" s="24"/>
      <c r="H1249" s="1"/>
      <c r="I1249" s="1"/>
      <c r="J1249" s="58"/>
      <c r="K1249" s="74"/>
      <c r="L1249" s="2"/>
      <c r="M1249" s="24"/>
    </row>
    <row r="1250" spans="1:13" x14ac:dyDescent="0.25">
      <c r="A1250" s="1"/>
      <c r="B1250" s="1"/>
      <c r="C1250" s="58"/>
      <c r="D1250" s="74"/>
      <c r="E1250" s="2"/>
      <c r="F1250" s="24"/>
      <c r="H1250" s="1"/>
      <c r="I1250" s="1"/>
      <c r="J1250" s="58"/>
      <c r="K1250" s="74"/>
      <c r="L1250" s="2"/>
      <c r="M1250" s="24"/>
    </row>
    <row r="1251" spans="1:13" x14ac:dyDescent="0.25">
      <c r="A1251" s="1"/>
      <c r="B1251" s="1"/>
      <c r="C1251" s="58"/>
      <c r="D1251" s="74"/>
      <c r="E1251" s="2"/>
      <c r="F1251" s="24"/>
      <c r="H1251" s="1"/>
      <c r="I1251" s="1"/>
      <c r="J1251" s="58"/>
      <c r="K1251" s="74"/>
      <c r="L1251" s="2"/>
      <c r="M1251" s="24"/>
    </row>
    <row r="1252" spans="1:13" x14ac:dyDescent="0.25">
      <c r="A1252" s="76"/>
      <c r="B1252" s="76"/>
      <c r="C1252" s="77"/>
      <c r="D1252" s="78"/>
      <c r="E1252" s="26"/>
      <c r="F1252" s="28"/>
      <c r="H1252" s="76"/>
      <c r="I1252" s="76"/>
      <c r="J1252" s="77"/>
      <c r="K1252" s="78"/>
      <c r="L1252" s="26"/>
      <c r="M1252" s="28"/>
    </row>
    <row r="1255" spans="1:13" x14ac:dyDescent="0.25">
      <c r="A1255" s="1"/>
      <c r="B1255" s="1"/>
      <c r="C1255" s="2"/>
      <c r="D1255" s="2"/>
      <c r="E1255" s="4"/>
      <c r="F1255" s="5"/>
      <c r="H1255" s="1"/>
      <c r="I1255" s="1"/>
      <c r="J1255" s="2"/>
      <c r="K1255" s="2"/>
      <c r="L1255" s="4"/>
      <c r="M1255" s="5"/>
    </row>
    <row r="1256" spans="1:13" x14ac:dyDescent="0.25">
      <c r="A1256" s="1"/>
      <c r="B1256" s="1"/>
      <c r="C1256" s="2"/>
      <c r="D1256" s="2"/>
      <c r="E1256" s="4" t="s">
        <v>0</v>
      </c>
      <c r="F1256" s="3"/>
      <c r="H1256" s="1"/>
      <c r="I1256" s="1"/>
      <c r="J1256" s="2"/>
      <c r="K1256" s="2"/>
      <c r="L1256" s="4" t="s">
        <v>0</v>
      </c>
      <c r="M1256" s="3"/>
    </row>
    <row r="1257" spans="1:13" x14ac:dyDescent="0.25">
      <c r="A1257" s="6" t="s">
        <v>1</v>
      </c>
      <c r="B1257" s="6"/>
      <c r="C1257" s="2"/>
      <c r="D1257" s="2"/>
      <c r="E1257" s="2" t="s">
        <v>2</v>
      </c>
      <c r="F1257" s="3"/>
      <c r="H1257" s="6" t="s">
        <v>1</v>
      </c>
      <c r="I1257" s="6"/>
      <c r="J1257" s="2"/>
      <c r="K1257" s="2"/>
      <c r="L1257" s="2" t="s">
        <v>2</v>
      </c>
      <c r="M1257" s="3"/>
    </row>
    <row r="1258" spans="1:13" x14ac:dyDescent="0.25">
      <c r="A1258" s="7" t="s">
        <v>3</v>
      </c>
      <c r="B1258" s="7"/>
      <c r="C1258" s="2"/>
      <c r="D1258" s="2"/>
      <c r="E1258" s="2"/>
      <c r="F1258" s="3"/>
      <c r="H1258" s="7" t="s">
        <v>3</v>
      </c>
      <c r="I1258" s="7"/>
      <c r="J1258" s="2"/>
      <c r="K1258" s="2"/>
      <c r="L1258" s="2"/>
      <c r="M1258" s="3"/>
    </row>
    <row r="1259" spans="1:13" x14ac:dyDescent="0.25">
      <c r="A1259" s="8" t="s">
        <v>4</v>
      </c>
      <c r="B1259" s="8"/>
      <c r="C1259" s="2"/>
      <c r="D1259" s="2"/>
      <c r="E1259" s="2"/>
      <c r="F1259" s="3"/>
      <c r="H1259" s="8" t="s">
        <v>4</v>
      </c>
      <c r="I1259" s="8"/>
      <c r="J1259" s="2"/>
      <c r="K1259" s="2"/>
      <c r="L1259" s="2"/>
      <c r="M1259" s="3"/>
    </row>
    <row r="1260" spans="1:13" x14ac:dyDescent="0.25">
      <c r="A1260" s="9" t="s">
        <v>1313</v>
      </c>
      <c r="B1260" s="287">
        <f>'Etat paie {MOIS} {ANNEE}'!B54</f>
      </c>
      <c r="C1260" s="10"/>
      <c r="D1260" s="11" t="s">
        <v>6</v>
      </c>
      <c r="E1260" s="11"/>
      <c r="F1260" s="12" t="s">
        <v>1314</v>
      </c>
      <c r="H1260" s="9" t="s">
        <v>1313</v>
      </c>
      <c r="I1260" s="287">
        <f>'Etat paie {MOIS} {ANNEE}'!B55</f>
      </c>
      <c r="J1260" s="10"/>
      <c r="K1260" s="11" t="s">
        <v>6</v>
      </c>
      <c r="L1260" s="11"/>
      <c r="M1260" s="12" t="s">
        <v>1314</v>
      </c>
    </row>
    <row r="1261" spans="1:13" x14ac:dyDescent="0.25">
      <c r="A1261" s="13" t="s">
        <v>1315</v>
      </c>
      <c r="B1261" s="288">
        <f>'Etat paie {MOIS} {ANNEE}'!A54</f>
      </c>
      <c r="C1261" s="2"/>
      <c r="D1261" s="14" t="s">
        <v>8</v>
      </c>
      <c r="E1261" s="14"/>
      <c r="F1261" s="15" t="s">
        <v>1316</v>
      </c>
      <c r="H1261" s="13" t="s">
        <v>1315</v>
      </c>
      <c r="I1261" s="288">
        <f>'Etat paie {MOIS} {ANNEE}'!A55</f>
      </c>
      <c r="J1261" s="2"/>
      <c r="K1261" s="14" t="s">
        <v>8</v>
      </c>
      <c r="L1261" s="14"/>
      <c r="M1261" s="15" t="s">
        <v>1316</v>
      </c>
    </row>
    <row r="1262" spans="1:13" x14ac:dyDescent="0.25">
      <c r="A1262" s="13" t="s">
        <v>1317</v>
      </c>
      <c r="B1262" s="288">
        <f>'Etat paie {MOIS} {ANNEE}'!AL54</f>
      </c>
      <c r="C1262" s="16">
        <f>'Etat paie {MOIS} {ANNEE}'!AM54</f>
      </c>
      <c r="D1262" s="14" t="s">
        <v>10</v>
      </c>
      <c r="E1262" s="14"/>
      <c r="F1262" s="15" t="s">
        <v>1318</v>
      </c>
      <c r="H1262" s="13" t="s">
        <v>1317</v>
      </c>
      <c r="I1262" s="288">
        <f>'Etat paie {MOIS} {ANNEE}'!AL55</f>
      </c>
      <c r="J1262" s="16">
        <f>'Etat paie {MOIS} {ANNEE}'!AM55</f>
      </c>
      <c r="K1262" s="14" t="s">
        <v>10</v>
      </c>
      <c r="L1262" s="14"/>
      <c r="M1262" s="15" t="s">
        <v>1318</v>
      </c>
    </row>
    <row r="1263" spans="1:13" x14ac:dyDescent="0.25">
      <c r="A1263" s="13" t="s">
        <v>1319</v>
      </c>
      <c r="B1263" s="288" t="s">
        <v>1320</v>
      </c>
      <c r="C1263" s="17"/>
      <c r="D1263" s="18" t="s">
        <v>12</v>
      </c>
      <c r="E1263" s="19"/>
      <c r="F1263" s="20" t="s">
        <v>1321</v>
      </c>
      <c r="H1263" s="13" t="s">
        <v>1319</v>
      </c>
      <c r="I1263" s="288" t="s">
        <v>1320</v>
      </c>
      <c r="J1263" s="17"/>
      <c r="K1263" s="18" t="s">
        <v>12</v>
      </c>
      <c r="L1263" s="19"/>
      <c r="M1263" s="20" t="s">
        <v>1321</v>
      </c>
    </row>
    <row r="1264" spans="1:13" x14ac:dyDescent="0.25">
      <c r="A1264" s="22" t="s">
        <v>1322</v>
      </c>
      <c r="B1264" s="289">
        <f>'Etat paie {MOIS} {ANNEE}'!AP54</f>
      </c>
      <c r="C1264" s="2"/>
      <c r="D1264" s="23" t="s">
        <v>14</v>
      </c>
      <c r="E1264" s="14"/>
      <c r="F1264" s="20" t="s">
        <v>1323</v>
      </c>
      <c r="H1264" s="22" t="s">
        <v>1322</v>
      </c>
      <c r="I1264" s="289">
        <f>'Etat paie {MOIS} {ANNEE}'!AP55</f>
      </c>
      <c r="J1264" s="2"/>
      <c r="K1264" s="23" t="s">
        <v>14</v>
      </c>
      <c r="L1264" s="14"/>
      <c r="M1264" s="20" t="s">
        <v>1323</v>
      </c>
    </row>
    <row r="1265" spans="1:13" x14ac:dyDescent="0.25">
      <c r="A1265" s="13" t="s">
        <v>1324</v>
      </c>
      <c r="B1265" s="288">
        <f>'Etat paie {MOIS} {ANNEE}'!AR54</f>
      </c>
      <c r="C1265" s="2"/>
      <c r="D1265" s="14"/>
      <c r="E1265" s="14"/>
      <c r="F1265" s="20"/>
      <c r="H1265" s="13" t="s">
        <v>1324</v>
      </c>
      <c r="I1265" s="288">
        <f>'Etat paie {MOIS} {ANNEE}'!AR55</f>
      </c>
      <c r="J1265" s="2"/>
      <c r="K1265" s="14"/>
      <c r="L1265" s="14"/>
      <c r="M1265" s="20"/>
    </row>
    <row r="1266" spans="1:13" x14ac:dyDescent="0.25">
      <c r="A1266" s="13" t="s">
        <v>1325</v>
      </c>
      <c r="B1266" s="288">
        <f>'Etat paie {MOIS} {ANNEE}'!AO54</f>
      </c>
      <c r="C1266" s="2"/>
      <c r="D1266" s="14"/>
      <c r="E1266" s="14"/>
      <c r="F1266" s="24"/>
      <c r="H1266" s="13" t="s">
        <v>1325</v>
      </c>
      <c r="I1266" s="288">
        <f>'Etat paie {MOIS} {ANNEE}'!AO55</f>
      </c>
      <c r="J1266" s="2"/>
      <c r="K1266" s="14"/>
      <c r="L1266" s="14"/>
      <c r="M1266" s="24"/>
    </row>
    <row r="1267" spans="1:13" x14ac:dyDescent="0.25">
      <c r="A1267" s="13" t="s">
        <v>1326</v>
      </c>
      <c r="B1267" s="288">
        <f>'Etat paie {MOIS} {ANNEE}'!AQ54</f>
      </c>
      <c r="C1267" s="2"/>
      <c r="D1267" s="14" t="s">
        <v>18</v>
      </c>
      <c r="E1267" s="14"/>
      <c r="F1267" s="24" t="s">
        <v>1327</v>
      </c>
      <c r="H1267" s="13" t="s">
        <v>1326</v>
      </c>
      <c r="I1267" s="288">
        <f>'Etat paie {MOIS} {ANNEE}'!AQ55</f>
      </c>
      <c r="J1267" s="2"/>
      <c r="K1267" s="14" t="s">
        <v>18</v>
      </c>
      <c r="L1267" s="14"/>
      <c r="M1267" s="24" t="s">
        <v>1327</v>
      </c>
    </row>
    <row r="1268" spans="1:13" x14ac:dyDescent="0.25">
      <c r="A1268" s="25" t="s">
        <v>1328</v>
      </c>
      <c r="B1268" s="290" t="s">
        <v>1329</v>
      </c>
      <c r="C1268" s="26"/>
      <c r="D1268" s="27" t="s">
        <v>20</v>
      </c>
      <c r="E1268" s="27"/>
      <c r="F1268" s="28" t="s">
        <v>1330</v>
      </c>
      <c r="H1268" s="25" t="s">
        <v>1328</v>
      </c>
      <c r="I1268" s="290" t="s">
        <v>1329</v>
      </c>
      <c r="J1268" s="26"/>
      <c r="K1268" s="27" t="s">
        <v>20</v>
      </c>
      <c r="L1268" s="27"/>
      <c r="M1268" s="28" t="s">
        <v>1330</v>
      </c>
    </row>
    <row r="1269" spans="1:13" x14ac:dyDescent="0.25">
      <c r="A1269" s="1"/>
      <c r="B1269" s="1"/>
      <c r="C1269" s="2"/>
      <c r="D1269" s="2"/>
      <c r="E1269" s="2"/>
      <c r="F1269" s="3"/>
      <c r="H1269" s="1"/>
      <c r="I1269" s="1"/>
      <c r="J1269" s="2"/>
      <c r="K1269" s="2"/>
      <c r="L1269" s="2"/>
      <c r="M1269" s="3"/>
    </row>
    <row r="1270" spans="1:13" x14ac:dyDescent="0.25">
      <c r="A1270" s="291" t="s">
        <v>22</v>
      </c>
      <c r="B1270" s="291"/>
      <c r="C1270" s="30" t="s">
        <v>23</v>
      </c>
      <c r="D1270" s="30" t="s">
        <v>24</v>
      </c>
      <c r="E1270" s="31" t="s">
        <v>25</v>
      </c>
      <c r="F1270" s="32" t="s">
        <v>26</v>
      </c>
      <c r="H1270" s="291" t="s">
        <v>22</v>
      </c>
      <c r="I1270" s="291"/>
      <c r="J1270" s="30" t="s">
        <v>23</v>
      </c>
      <c r="K1270" s="30" t="s">
        <v>24</v>
      </c>
      <c r="L1270" s="31" t="s">
        <v>25</v>
      </c>
      <c r="M1270" s="32" t="s">
        <v>26</v>
      </c>
    </row>
    <row r="1271" spans="1:13" x14ac:dyDescent="0.25">
      <c r="A1271" s="34" t="s">
        <v>27</v>
      </c>
      <c r="B1271" s="34"/>
      <c r="C1271" s="35"/>
      <c r="D1271" s="36">
        <f>'Etat paie OCTOBRE 2024'!E16</f>
        <v>142259.193446028</v>
      </c>
      <c r="E1271" s="37"/>
      <c r="F1271" s="24"/>
      <c r="H1271" s="34" t="s">
        <v>27</v>
      </c>
      <c r="I1271" s="34"/>
      <c r="J1271" s="35"/>
      <c r="K1271" s="36">
        <f>'Etat paie OCTOBRE 2024'!E16</f>
        <v>142259.193446028</v>
      </c>
      <c r="L1271" s="37"/>
      <c r="M1271" s="24"/>
    </row>
    <row r="1272" spans="1:13" x14ac:dyDescent="0.25">
      <c r="A1272" s="39" t="s">
        <v>28</v>
      </c>
      <c r="B1272" s="39"/>
      <c r="C1272" s="40"/>
      <c r="D1272" s="41"/>
      <c r="E1272" s="42"/>
      <c r="F1272" s="24"/>
      <c r="H1272" s="39" t="s">
        <v>28</v>
      </c>
      <c r="I1272" s="39"/>
      <c r="J1272" s="40"/>
      <c r="K1272" s="41"/>
      <c r="L1272" s="42"/>
      <c r="M1272" s="24"/>
    </row>
    <row r="1273" spans="1:13" x14ac:dyDescent="0.25">
      <c r="A1273" s="44" t="s">
        <v>29</v>
      </c>
      <c r="B1273" s="44"/>
      <c r="C1273" s="42"/>
      <c r="D1273" s="41">
        <f>'Etat paie OCTOBRE 2024'!I16</f>
      </c>
      <c r="E1273" s="42"/>
      <c r="F1273" s="24"/>
      <c r="H1273" s="44" t="s">
        <v>29</v>
      </c>
      <c r="I1273" s="44"/>
      <c r="J1273" s="42"/>
      <c r="K1273" s="41">
        <f>'Etat paie OCTOBRE 2024'!I16</f>
      </c>
      <c r="L1273" s="42"/>
      <c r="M1273" s="24"/>
    </row>
    <row r="1274" spans="1:13" x14ac:dyDescent="0.25">
      <c r="A1274" s="44" t="s">
        <v>30</v>
      </c>
      <c r="B1274" s="44"/>
      <c r="C1274" s="42"/>
      <c r="D1274" s="41">
        <f>'Etat paie OCTOBRE 2024'!J16</f>
      </c>
      <c r="E1274" s="42"/>
      <c r="F1274" s="24"/>
      <c r="H1274" s="44" t="s">
        <v>30</v>
      </c>
      <c r="I1274" s="44"/>
      <c r="J1274" s="42"/>
      <c r="K1274" s="41">
        <f>'Etat paie OCTOBRE 2024'!J16</f>
      </c>
      <c r="L1274" s="42"/>
      <c r="M1274" s="24"/>
    </row>
    <row r="1275" spans="1:13" x14ac:dyDescent="0.25">
      <c r="A1275" s="44" t="s">
        <v>31</v>
      </c>
      <c r="B1275" s="44"/>
      <c r="C1275" s="42"/>
      <c r="D1275" s="41">
        <f>'Etat paie OCTOBRE 2024'!H16</f>
      </c>
      <c r="E1275" s="42"/>
      <c r="F1275" s="24"/>
      <c r="H1275" s="44" t="s">
        <v>31</v>
      </c>
      <c r="I1275" s="44"/>
      <c r="J1275" s="42"/>
      <c r="K1275" s="41">
        <f>'Etat paie OCTOBRE 2024'!H16</f>
      </c>
      <c r="L1275" s="42"/>
      <c r="M1275" s="24"/>
    </row>
    <row r="1276" spans="1:13" x14ac:dyDescent="0.25">
      <c r="A1276" s="46" t="s">
        <v>32</v>
      </c>
      <c r="B1276" s="46"/>
      <c r="C1276" s="42"/>
      <c r="D1276" s="41"/>
      <c r="E1276" s="42"/>
      <c r="F1276" s="24"/>
      <c r="H1276" s="46" t="s">
        <v>32</v>
      </c>
      <c r="I1276" s="46"/>
      <c r="J1276" s="42"/>
      <c r="K1276" s="41"/>
      <c r="L1276" s="42"/>
      <c r="M1276" s="24"/>
    </row>
    <row r="1277" spans="1:13" x14ac:dyDescent="0.25">
      <c r="A1277" s="44" t="s">
        <v>33</v>
      </c>
      <c r="B1277" s="44"/>
      <c r="C1277" s="42">
        <v>12</v>
      </c>
      <c r="D1277" s="41">
        <f>'Etat paie OCTOBRE 2024'!K16</f>
        <v>28800</v>
      </c>
      <c r="E1277" s="42"/>
      <c r="F1277" s="24"/>
      <c r="H1277" s="44" t="s">
        <v>33</v>
      </c>
      <c r="I1277" s="44"/>
      <c r="J1277" s="42">
        <v>12</v>
      </c>
      <c r="K1277" s="41">
        <f>'Etat paie OCTOBRE 2024'!K16</f>
        <v>28800</v>
      </c>
      <c r="L1277" s="42"/>
      <c r="M1277" s="24"/>
    </row>
    <row r="1278" spans="1:13" x14ac:dyDescent="0.25">
      <c r="A1278" s="44" t="s">
        <v>34</v>
      </c>
      <c r="B1278" s="44"/>
      <c r="C1278" s="42"/>
      <c r="D1278" s="41">
        <f>'Etat paie OCTOBRE 2024'!L16</f>
        <v>42000</v>
      </c>
      <c r="E1278" s="42"/>
      <c r="F1278" s="24"/>
      <c r="H1278" s="44" t="s">
        <v>34</v>
      </c>
      <c r="I1278" s="44"/>
      <c r="J1278" s="42"/>
      <c r="K1278" s="41">
        <f>'Etat paie OCTOBRE 2024'!L16</f>
        <v>42000</v>
      </c>
      <c r="L1278" s="42"/>
      <c r="M1278" s="24"/>
    </row>
    <row r="1279" spans="1:13" x14ac:dyDescent="0.25">
      <c r="A1279" s="39" t="s">
        <v>35</v>
      </c>
      <c r="B1279" s="39"/>
      <c r="C1279" s="42"/>
      <c r="D1279" s="41"/>
      <c r="E1279" s="42"/>
      <c r="F1279" s="24"/>
      <c r="H1279" s="39" t="s">
        <v>35</v>
      </c>
      <c r="I1279" s="39"/>
      <c r="J1279" s="42"/>
      <c r="K1279" s="41"/>
      <c r="L1279" s="42"/>
      <c r="M1279" s="24"/>
    </row>
    <row r="1280" spans="1:13" x14ac:dyDescent="0.25">
      <c r="A1280" s="44" t="s">
        <v>36</v>
      </c>
      <c r="B1280" s="44"/>
      <c r="C1280" s="42"/>
      <c r="D1280" s="48">
        <f>'Etat paie OCTOBRE 2024'!R16</f>
      </c>
      <c r="E1280" s="42"/>
      <c r="F1280" s="24"/>
      <c r="H1280" s="44" t="s">
        <v>36</v>
      </c>
      <c r="I1280" s="44"/>
      <c r="J1280" s="42"/>
      <c r="K1280" s="48">
        <f>'Etat paie OCTOBRE 2024'!R16</f>
      </c>
      <c r="L1280" s="42"/>
      <c r="M1280" s="24"/>
    </row>
    <row r="1281" spans="1:13" x14ac:dyDescent="0.25">
      <c r="A1281" s="44" t="s">
        <v>37</v>
      </c>
      <c r="B1281" s="44"/>
      <c r="C1281" s="42"/>
      <c r="D1281" s="41">
        <f>'Etat paie OCTOBRE 2024'!F16</f>
      </c>
      <c r="E1281" s="42"/>
      <c r="F1281" s="24"/>
      <c r="H1281" s="44" t="s">
        <v>37</v>
      </c>
      <c r="I1281" s="44"/>
      <c r="J1281" s="42"/>
      <c r="K1281" s="41">
        <f>'Etat paie OCTOBRE 2024'!F16</f>
      </c>
      <c r="L1281" s="42"/>
      <c r="M1281" s="24"/>
    </row>
    <row r="1282" spans="1:13" x14ac:dyDescent="0.25">
      <c r="A1282" s="292" t="s">
        <v>38</v>
      </c>
      <c r="B1282" s="292"/>
      <c r="C1282" s="42"/>
      <c r="D1282" s="41">
        <f>'Etat paie OCTOBRE 2024'!G16</f>
      </c>
      <c r="E1282" s="42"/>
      <c r="F1282" s="24"/>
      <c r="H1282" s="292" t="s">
        <v>38</v>
      </c>
      <c r="I1282" s="292"/>
      <c r="J1282" s="42"/>
      <c r="K1282" s="41">
        <f>'Etat paie OCTOBRE 2024'!G16</f>
      </c>
      <c r="L1282" s="42"/>
      <c r="M1282" s="24"/>
    </row>
    <row r="1283" spans="1:13" x14ac:dyDescent="0.25">
      <c r="A1283" s="44" t="s">
        <v>1331</v>
      </c>
      <c r="B1283" s="44"/>
      <c r="C1283" s="42"/>
      <c r="D1283" s="41">
        <f>'Etat paie OCTOBRE 2024'!O16</f>
      </c>
      <c r="E1283" s="42"/>
      <c r="F1283" s="24"/>
      <c r="H1283" s="44" t="s">
        <v>1331</v>
      </c>
      <c r="I1283" s="44"/>
      <c r="J1283" s="42"/>
      <c r="K1283" s="41">
        <f>'Etat paie OCTOBRE 2024'!O16</f>
      </c>
      <c r="L1283" s="42"/>
      <c r="M1283" s="24"/>
    </row>
    <row r="1284" spans="1:13" x14ac:dyDescent="0.25">
      <c r="A1284" s="44" t="s">
        <v>1332</v>
      </c>
      <c r="B1284" s="44"/>
      <c r="C1284" s="42"/>
      <c r="D1284" s="41">
        <f>'Etat paie OCTOBRE 2024'!P16</f>
        <v>20000</v>
      </c>
      <c r="E1284" s="42"/>
      <c r="F1284" s="24"/>
      <c r="H1284" s="44" t="s">
        <v>1332</v>
      </c>
      <c r="I1284" s="44"/>
      <c r="J1284" s="42"/>
      <c r="K1284" s="41">
        <f>'Etat paie OCTOBRE 2024'!P16</f>
        <v>20000</v>
      </c>
      <c r="L1284" s="42"/>
      <c r="M1284" s="24"/>
    </row>
    <row r="1285" spans="1:13" x14ac:dyDescent="0.25">
      <c r="A1285" s="44" t="s">
        <v>1333</v>
      </c>
      <c r="B1285" s="44"/>
      <c r="C1285" s="42"/>
      <c r="D1285" s="41">
        <f>'Etat paie OCTOBRE 2024'!Q16</f>
        <v>50000</v>
      </c>
      <c r="E1285" s="42"/>
      <c r="F1285" s="24" t="s">
        <v>43</v>
      </c>
      <c r="H1285" s="44" t="s">
        <v>1333</v>
      </c>
      <c r="I1285" s="44"/>
      <c r="J1285" s="42"/>
      <c r="K1285" s="41">
        <f>'Etat paie OCTOBRE 2024'!Q16</f>
        <v>50000</v>
      </c>
      <c r="L1285" s="42"/>
      <c r="M1285" s="24" t="s">
        <v>43</v>
      </c>
    </row>
    <row r="1286" spans="1:13" x14ac:dyDescent="0.25">
      <c r="A1286" s="39" t="s">
        <v>44</v>
      </c>
      <c r="B1286" s="39"/>
      <c r="C1286" s="42"/>
      <c r="D1286" s="41">
        <f>'Etat paie OCTOBRE 2024'!N16</f>
        <v>195251.321196466</v>
      </c>
      <c r="E1286" s="42"/>
      <c r="F1286" s="24" t="s">
        <v>45</v>
      </c>
      <c r="H1286" s="39" t="s">
        <v>44</v>
      </c>
      <c r="I1286" s="39"/>
      <c r="J1286" s="42"/>
      <c r="K1286" s="41">
        <f>'Etat paie OCTOBRE 2024'!N16</f>
        <v>195251.321196466</v>
      </c>
      <c r="L1286" s="42"/>
      <c r="M1286" s="24" t="s">
        <v>45</v>
      </c>
    </row>
    <row r="1287" spans="1:13" x14ac:dyDescent="0.25">
      <c r="A1287" s="39" t="s">
        <v>46</v>
      </c>
      <c r="B1287" s="39"/>
      <c r="C1287" s="42"/>
      <c r="D1287" s="41">
        <f>'Etat paie OCTOBRE 2024'!M16</f>
      </c>
      <c r="E1287" s="42"/>
      <c r="F1287" s="24"/>
      <c r="H1287" s="39" t="s">
        <v>46</v>
      </c>
      <c r="I1287" s="39"/>
      <c r="J1287" s="42"/>
      <c r="K1287" s="41">
        <f>'Etat paie OCTOBRE 2024'!M16</f>
      </c>
      <c r="L1287" s="42"/>
      <c r="M1287" s="24"/>
    </row>
    <row r="1288" spans="1:13" x14ac:dyDescent="0.25">
      <c r="A1288" s="46" t="s">
        <v>47</v>
      </c>
      <c r="B1288" s="46"/>
      <c r="C1288" s="42"/>
      <c r="D1288" s="41"/>
      <c r="E1288" s="41">
        <f>'Etat paie OCTOBRE 2024'!U16</f>
        <v>4783.10514642494</v>
      </c>
      <c r="F1288" s="24"/>
      <c r="H1288" s="46" t="s">
        <v>47</v>
      </c>
      <c r="I1288" s="46"/>
      <c r="J1288" s="42"/>
      <c r="K1288" s="41"/>
      <c r="L1288" s="41">
        <f>'Etat paie OCTOBRE 2024'!U16</f>
        <v>4783.10514642494</v>
      </c>
      <c r="M1288" s="24"/>
    </row>
    <row r="1289" spans="1:13" x14ac:dyDescent="0.25">
      <c r="A1289" s="46" t="s">
        <v>48</v>
      </c>
      <c r="B1289" s="46"/>
      <c r="C1289" s="42"/>
      <c r="D1289" s="41"/>
      <c r="E1289" s="41">
        <f>'Etat paie OCTOBRE 2024'!V16</f>
        <v>4783.10514642494</v>
      </c>
      <c r="F1289" s="24"/>
      <c r="H1289" s="46" t="s">
        <v>48</v>
      </c>
      <c r="I1289" s="46"/>
      <c r="J1289" s="42"/>
      <c r="K1289" s="41"/>
      <c r="L1289" s="41">
        <f>'Etat paie OCTOBRE 2024'!V16</f>
        <v>4783.10514642494</v>
      </c>
      <c r="M1289" s="24"/>
    </row>
    <row r="1290" spans="1:13" x14ac:dyDescent="0.25">
      <c r="A1290" s="46" t="s">
        <v>49</v>
      </c>
      <c r="B1290" s="46"/>
      <c r="C1290" s="41">
        <f>+D43-E34-E35</f>
        <v>468744.304349644</v>
      </c>
      <c r="D1290" s="41"/>
      <c r="E1290" s="42"/>
      <c r="F1290" s="24"/>
      <c r="H1290" s="46" t="s">
        <v>49</v>
      </c>
      <c r="I1290" s="46"/>
      <c r="J1290" s="41">
        <f>+D43-E34-E35</f>
        <v>468744.304349644</v>
      </c>
      <c r="K1290" s="41"/>
      <c r="L1290" s="42"/>
      <c r="M1290" s="24"/>
    </row>
    <row r="1291" spans="1:13" x14ac:dyDescent="0.25">
      <c r="A1291" s="46" t="s">
        <v>50</v>
      </c>
      <c r="B1291" s="46"/>
      <c r="C1291" s="41">
        <f>D38+E39</f>
        <v>9374.43043496436</v>
      </c>
      <c r="D1291" s="41"/>
      <c r="E1291" s="42"/>
      <c r="F1291" s="24"/>
      <c r="H1291" s="46" t="s">
        <v>50</v>
      </c>
      <c r="I1291" s="46"/>
      <c r="J1291" s="41">
        <f>D38+E39</f>
        <v>9374.43043496436</v>
      </c>
      <c r="K1291" s="41"/>
      <c r="L1291" s="42"/>
      <c r="M1291" s="24"/>
    </row>
    <row r="1292" spans="1:13" x14ac:dyDescent="0.25">
      <c r="A1292" s="46" t="s">
        <v>51</v>
      </c>
      <c r="B1292" s="46"/>
      <c r="C1292" s="41">
        <v>2</v>
      </c>
      <c r="D1292" s="41">
        <f>'Etat paie OCTOBRE 2024'!X16</f>
        <v>4000</v>
      </c>
      <c r="E1292" s="42"/>
      <c r="F1292" s="24"/>
      <c r="H1292" s="46" t="s">
        <v>51</v>
      </c>
      <c r="I1292" s="46"/>
      <c r="J1292" s="41">
        <v>2</v>
      </c>
      <c r="K1292" s="41">
        <f>'Etat paie OCTOBRE 2024'!X16</f>
        <v>4000</v>
      </c>
      <c r="L1292" s="42"/>
      <c r="M1292" s="24"/>
    </row>
    <row r="1293" spans="1:13" x14ac:dyDescent="0.25">
      <c r="A1293" s="46" t="s">
        <v>52</v>
      </c>
      <c r="B1293" s="46"/>
      <c r="C1293" s="42"/>
      <c r="D1293" s="41"/>
      <c r="E1293" s="41">
        <f>'Etat paie OCTOBRE 2024'!Z16</f>
        <v>5374.43043496436</v>
      </c>
      <c r="F1293" s="24"/>
      <c r="H1293" s="46" t="s">
        <v>52</v>
      </c>
      <c r="I1293" s="46"/>
      <c r="J1293" s="42"/>
      <c r="K1293" s="41"/>
      <c r="L1293" s="41">
        <f>'Etat paie OCTOBRE 2024'!Z16</f>
        <v>5374.43043496436</v>
      </c>
      <c r="M1293" s="24"/>
    </row>
    <row r="1294" spans="1:13" x14ac:dyDescent="0.25">
      <c r="A1294" s="46" t="s">
        <v>53</v>
      </c>
      <c r="B1294" s="46"/>
      <c r="C1294" s="42"/>
      <c r="D1294" s="41"/>
      <c r="E1294" s="41">
        <f>'Etat paie OCTOBRE 2024'!Y16</f>
        <v>100000</v>
      </c>
      <c r="F1294" s="24"/>
      <c r="H1294" s="46" t="s">
        <v>53</v>
      </c>
      <c r="I1294" s="46"/>
      <c r="J1294" s="42"/>
      <c r="K1294" s="41"/>
      <c r="L1294" s="41">
        <f>'Etat paie OCTOBRE 2024'!Y16</f>
        <v>100000</v>
      </c>
      <c r="M1294" s="24"/>
    </row>
    <row r="1295" spans="1:13" x14ac:dyDescent="0.25">
      <c r="A1295" s="46" t="s">
        <v>54</v>
      </c>
      <c r="B1295" s="46"/>
      <c r="C1295" s="42"/>
      <c r="D1295" s="41"/>
      <c r="E1295" s="41">
        <f>'Etat paie OCTOBRE 2024'!AA16</f>
      </c>
      <c r="F1295" s="24"/>
      <c r="H1295" s="46" t="s">
        <v>54</v>
      </c>
      <c r="I1295" s="46"/>
      <c r="J1295" s="42"/>
      <c r="K1295" s="41"/>
      <c r="L1295" s="41">
        <f>'Etat paie OCTOBRE 2024'!AA16</f>
      </c>
      <c r="M1295" s="24"/>
    </row>
    <row r="1296" spans="1:13" x14ac:dyDescent="0.25">
      <c r="A1296" s="49" t="s">
        <v>55</v>
      </c>
      <c r="B1296" s="49"/>
      <c r="C1296" s="50"/>
      <c r="D1296" s="51"/>
      <c r="E1296" s="51">
        <f>'Etat paie OCTOBRE 2024'!AB16</f>
        <v>100000</v>
      </c>
      <c r="F1296" s="24"/>
      <c r="H1296" s="49" t="s">
        <v>55</v>
      </c>
      <c r="I1296" s="49"/>
      <c r="J1296" s="50"/>
      <c r="K1296" s="51"/>
      <c r="L1296" s="51">
        <f>'Etat paie OCTOBRE 2024'!AB16</f>
        <v>100000</v>
      </c>
      <c r="M1296" s="24"/>
    </row>
    <row r="1297" spans="1:13" x14ac:dyDescent="0.25">
      <c r="A1297" s="53" t="s">
        <v>56</v>
      </c>
      <c r="B1297" s="53"/>
      <c r="C1297" s="54" t="s">
        <v>57</v>
      </c>
      <c r="D1297" s="36">
        <f>SUM(D17:D37)</f>
        <v>478310.514642494</v>
      </c>
      <c r="E1297" s="55">
        <f>SUM(E34:E42)</f>
        <v>214940.640727814</v>
      </c>
      <c r="F1297" s="24"/>
      <c r="H1297" s="53" t="s">
        <v>56</v>
      </c>
      <c r="I1297" s="53"/>
      <c r="J1297" s="54" t="s">
        <v>57</v>
      </c>
      <c r="K1297" s="36">
        <f>SUM(D17:D37)</f>
        <v>478310.514642494</v>
      </c>
      <c r="L1297" s="55">
        <f>SUM(E34:E42)</f>
        <v>214940.640727814</v>
      </c>
      <c r="M1297" s="24"/>
    </row>
    <row r="1298" spans="1:13" x14ac:dyDescent="0.25">
      <c r="A1298" s="57" t="s">
        <v>58</v>
      </c>
      <c r="B1298" s="57"/>
      <c r="C1298" s="14"/>
      <c r="D1298" s="42"/>
      <c r="E1298" s="58"/>
      <c r="F1298" s="24"/>
      <c r="H1298" s="57" t="s">
        <v>58</v>
      </c>
      <c r="I1298" s="57"/>
      <c r="J1298" s="14"/>
      <c r="K1298" s="42"/>
      <c r="L1298" s="58"/>
      <c r="M1298" s="24"/>
    </row>
    <row r="1299" spans="1:13" x14ac:dyDescent="0.25">
      <c r="A1299" s="44" t="s">
        <v>59</v>
      </c>
      <c r="B1299" s="44"/>
      <c r="C1299" s="14"/>
      <c r="D1299" s="42"/>
      <c r="E1299" s="58"/>
      <c r="F1299" s="24"/>
      <c r="H1299" s="44" t="s">
        <v>59</v>
      </c>
      <c r="I1299" s="44"/>
      <c r="J1299" s="14"/>
      <c r="K1299" s="42"/>
      <c r="L1299" s="58"/>
      <c r="M1299" s="24"/>
    </row>
    <row r="1300" spans="1:13" x14ac:dyDescent="0.25">
      <c r="A1300" s="57" t="s">
        <v>60</v>
      </c>
      <c r="B1300" s="57"/>
      <c r="C1300" s="14"/>
      <c r="D1300" s="42"/>
      <c r="E1300" s="58"/>
      <c r="F1300" s="24"/>
      <c r="H1300" s="57" t="s">
        <v>60</v>
      </c>
      <c r="I1300" s="57"/>
      <c r="J1300" s="14"/>
      <c r="K1300" s="42"/>
      <c r="L1300" s="58"/>
      <c r="M1300" s="24"/>
    </row>
    <row r="1301" spans="1:13" x14ac:dyDescent="0.25">
      <c r="A1301" s="57"/>
      <c r="B1301" s="57"/>
      <c r="C1301" s="60" t="s">
        <v>61</v>
      </c>
      <c r="D1301" s="61">
        <f>IF((D43-E43)&gt;=0,ROUND(FLOOR((D43-E43),0.01),-2),ROUND(FLOOR((D43-E43),-0.01),-2))</f>
        <v>263400</v>
      </c>
      <c r="E1301" s="58"/>
      <c r="F1301" s="24"/>
      <c r="H1301" s="57"/>
      <c r="I1301" s="57"/>
      <c r="J1301" s="60" t="s">
        <v>61</v>
      </c>
      <c r="K1301" s="61">
        <f>IF((D43-E43)&gt;=0,ROUND(FLOOR((D43-E43),0.01),-2),ROUND(FLOOR((D43-E43),-0.01),-2))</f>
        <v>263400</v>
      </c>
      <c r="L1301" s="58"/>
      <c r="M1301" s="24"/>
    </row>
    <row r="1302" spans="1:13" x14ac:dyDescent="0.25">
      <c r="A1302" s="62" t="s">
        <v>62</v>
      </c>
      <c r="B1302" s="62"/>
      <c r="C1302" s="63">
        <v>22</v>
      </c>
      <c r="D1302" s="61"/>
      <c r="E1302" s="58"/>
      <c r="F1302" s="24"/>
      <c r="H1302" s="62" t="s">
        <v>62</v>
      </c>
      <c r="I1302" s="62"/>
      <c r="J1302" s="63">
        <v>22</v>
      </c>
      <c r="K1302" s="61"/>
      <c r="L1302" s="58"/>
      <c r="M1302" s="24"/>
    </row>
    <row r="1303" spans="1:13" x14ac:dyDescent="0.25">
      <c r="A1303" s="64" t="s">
        <v>63</v>
      </c>
      <c r="B1303" s="64"/>
      <c r="C1303" s="65">
        <v>-0.5</v>
      </c>
      <c r="D1303" s="66"/>
      <c r="E1303" s="58"/>
      <c r="F1303" s="67"/>
      <c r="H1303" s="64" t="s">
        <v>63</v>
      </c>
      <c r="I1303" s="64"/>
      <c r="J1303" s="65">
        <v>-0.5</v>
      </c>
      <c r="K1303" s="66"/>
      <c r="L1303" s="58"/>
      <c r="M1303" s="67"/>
    </row>
    <row r="1304" spans="1:13" x14ac:dyDescent="0.25">
      <c r="A1304" s="69"/>
      <c r="B1304" s="69"/>
      <c r="C1304" s="70"/>
      <c r="D1304" s="71"/>
      <c r="E1304" s="72"/>
      <c r="F1304" s="24"/>
      <c r="H1304" s="69"/>
      <c r="I1304" s="69"/>
      <c r="J1304" s="70"/>
      <c r="K1304" s="71"/>
      <c r="L1304" s="72"/>
      <c r="M1304" s="24"/>
    </row>
    <row r="1305" spans="1:13" x14ac:dyDescent="0.25">
      <c r="A1305" s="1" t="s">
        <v>64</v>
      </c>
      <c r="B1305" s="1"/>
      <c r="C1305" s="58"/>
      <c r="D1305" s="74" t="s">
        <v>65</v>
      </c>
      <c r="E1305" s="2"/>
      <c r="F1305" s="24"/>
      <c r="H1305" s="1" t="s">
        <v>64</v>
      </c>
      <c r="I1305" s="1"/>
      <c r="J1305" s="58"/>
      <c r="K1305" s="74" t="s">
        <v>65</v>
      </c>
      <c r="L1305" s="2"/>
      <c r="M1305" s="24"/>
    </row>
    <row r="1306" spans="1:13" x14ac:dyDescent="0.25">
      <c r="A1306" s="1"/>
      <c r="B1306" s="1"/>
      <c r="C1306" s="58"/>
      <c r="D1306" s="74"/>
      <c r="E1306" s="2"/>
      <c r="F1306" s="24"/>
      <c r="H1306" s="1"/>
      <c r="I1306" s="1"/>
      <c r="J1306" s="58"/>
      <c r="K1306" s="74"/>
      <c r="L1306" s="2"/>
      <c r="M1306" s="24"/>
    </row>
    <row r="1307" spans="1:13" x14ac:dyDescent="0.25">
      <c r="A1307" s="1"/>
      <c r="B1307" s="1"/>
      <c r="C1307" s="58"/>
      <c r="D1307" s="74"/>
      <c r="E1307" s="2"/>
      <c r="F1307" s="24"/>
      <c r="H1307" s="1"/>
      <c r="I1307" s="1"/>
      <c r="J1307" s="58"/>
      <c r="K1307" s="74"/>
      <c r="L1307" s="2"/>
      <c r="M1307" s="24"/>
    </row>
    <row r="1308" spans="1:13" x14ac:dyDescent="0.25">
      <c r="A1308" s="1"/>
      <c r="B1308" s="1"/>
      <c r="C1308" s="58"/>
      <c r="D1308" s="74"/>
      <c r="E1308" s="2"/>
      <c r="F1308" s="24"/>
      <c r="H1308" s="1"/>
      <c r="I1308" s="1"/>
      <c r="J1308" s="58"/>
      <c r="K1308" s="74"/>
      <c r="L1308" s="2"/>
      <c r="M1308" s="24"/>
    </row>
    <row r="1309" spans="1:13" x14ac:dyDescent="0.25">
      <c r="A1309" s="76"/>
      <c r="B1309" s="76"/>
      <c r="C1309" s="77"/>
      <c r="D1309" s="78"/>
      <c r="E1309" s="26"/>
      <c r="F1309" s="28"/>
      <c r="H1309" s="76"/>
      <c r="I1309" s="76"/>
      <c r="J1309" s="77"/>
      <c r="K1309" s="78"/>
      <c r="L1309" s="26"/>
      <c r="M1309" s="28"/>
    </row>
    <row r="1312" spans="1:13" x14ac:dyDescent="0.25">
      <c r="A1312" s="1"/>
      <c r="B1312" s="1"/>
      <c r="C1312" s="2"/>
      <c r="D1312" s="2"/>
      <c r="E1312" s="4"/>
      <c r="F1312" s="5"/>
      <c r="H1312" s="1"/>
      <c r="I1312" s="1"/>
      <c r="J1312" s="2"/>
      <c r="K1312" s="2"/>
      <c r="L1312" s="4"/>
      <c r="M1312" s="5"/>
    </row>
    <row r="1313" spans="1:13" x14ac:dyDescent="0.25">
      <c r="A1313" s="1"/>
      <c r="B1313" s="1"/>
      <c r="C1313" s="2"/>
      <c r="D1313" s="2"/>
      <c r="E1313" s="4" t="s">
        <v>0</v>
      </c>
      <c r="F1313" s="3"/>
      <c r="H1313" s="1"/>
      <c r="I1313" s="1"/>
      <c r="J1313" s="2"/>
      <c r="K1313" s="2"/>
      <c r="L1313" s="4" t="s">
        <v>0</v>
      </c>
      <c r="M1313" s="3"/>
    </row>
    <row r="1314" spans="1:13" x14ac:dyDescent="0.25">
      <c r="A1314" s="6" t="s">
        <v>1</v>
      </c>
      <c r="B1314" s="6"/>
      <c r="C1314" s="2"/>
      <c r="D1314" s="2"/>
      <c r="E1314" s="2" t="s">
        <v>2</v>
      </c>
      <c r="F1314" s="3"/>
      <c r="H1314" s="6" t="s">
        <v>1</v>
      </c>
      <c r="I1314" s="6"/>
      <c r="J1314" s="2"/>
      <c r="K1314" s="2"/>
      <c r="L1314" s="2" t="s">
        <v>2</v>
      </c>
      <c r="M1314" s="3"/>
    </row>
    <row r="1315" spans="1:13" x14ac:dyDescent="0.25">
      <c r="A1315" s="7" t="s">
        <v>3</v>
      </c>
      <c r="B1315" s="7"/>
      <c r="C1315" s="2"/>
      <c r="D1315" s="2"/>
      <c r="E1315" s="2"/>
      <c r="F1315" s="3"/>
      <c r="H1315" s="7" t="s">
        <v>3</v>
      </c>
      <c r="I1315" s="7"/>
      <c r="J1315" s="2"/>
      <c r="K1315" s="2"/>
      <c r="L1315" s="2"/>
      <c r="M1315" s="3"/>
    </row>
    <row r="1316" spans="1:13" x14ac:dyDescent="0.25">
      <c r="A1316" s="8" t="s">
        <v>4</v>
      </c>
      <c r="B1316" s="8"/>
      <c r="C1316" s="2"/>
      <c r="D1316" s="2"/>
      <c r="E1316" s="2"/>
      <c r="F1316" s="3"/>
      <c r="H1316" s="8" t="s">
        <v>4</v>
      </c>
      <c r="I1316" s="8"/>
      <c r="J1316" s="2"/>
      <c r="K1316" s="2"/>
      <c r="L1316" s="2"/>
      <c r="M1316" s="3"/>
    </row>
    <row r="1317" spans="1:13" x14ac:dyDescent="0.25">
      <c r="A1317" s="9" t="s">
        <v>1313</v>
      </c>
      <c r="B1317" s="287">
        <f>'Etat paie {MOIS} {ANNEE}'!B56</f>
      </c>
      <c r="C1317" s="10"/>
      <c r="D1317" s="11" t="s">
        <v>6</v>
      </c>
      <c r="E1317" s="11"/>
      <c r="F1317" s="12" t="s">
        <v>1314</v>
      </c>
      <c r="H1317" s="9" t="s">
        <v>1313</v>
      </c>
      <c r="I1317" s="287">
        <f>'Etat paie {MOIS} {ANNEE}'!B57</f>
      </c>
      <c r="J1317" s="10"/>
      <c r="K1317" s="11" t="s">
        <v>6</v>
      </c>
      <c r="L1317" s="11"/>
      <c r="M1317" s="12" t="s">
        <v>1314</v>
      </c>
    </row>
    <row r="1318" spans="1:13" x14ac:dyDescent="0.25">
      <c r="A1318" s="13" t="s">
        <v>1315</v>
      </c>
      <c r="B1318" s="288">
        <f>'Etat paie {MOIS} {ANNEE}'!A56</f>
      </c>
      <c r="C1318" s="2"/>
      <c r="D1318" s="14" t="s">
        <v>8</v>
      </c>
      <c r="E1318" s="14"/>
      <c r="F1318" s="15" t="s">
        <v>1316</v>
      </c>
      <c r="H1318" s="13" t="s">
        <v>1315</v>
      </c>
      <c r="I1318" s="288">
        <f>'Etat paie {MOIS} {ANNEE}'!A57</f>
      </c>
      <c r="J1318" s="2"/>
      <c r="K1318" s="14" t="s">
        <v>8</v>
      </c>
      <c r="L1318" s="14"/>
      <c r="M1318" s="15" t="s">
        <v>1316</v>
      </c>
    </row>
    <row r="1319" spans="1:13" x14ac:dyDescent="0.25">
      <c r="A1319" s="13" t="s">
        <v>1317</v>
      </c>
      <c r="B1319" s="288">
        <f>'Etat paie {MOIS} {ANNEE}'!AL56</f>
      </c>
      <c r="C1319" s="16">
        <f>'Etat paie {MOIS} {ANNEE}'!AM56</f>
      </c>
      <c r="D1319" s="14" t="s">
        <v>10</v>
      </c>
      <c r="E1319" s="14"/>
      <c r="F1319" s="15" t="s">
        <v>1318</v>
      </c>
      <c r="H1319" s="13" t="s">
        <v>1317</v>
      </c>
      <c r="I1319" s="288">
        <f>'Etat paie {MOIS} {ANNEE}'!AL57</f>
      </c>
      <c r="J1319" s="16">
        <f>'Etat paie {MOIS} {ANNEE}'!AM57</f>
      </c>
      <c r="K1319" s="14" t="s">
        <v>10</v>
      </c>
      <c r="L1319" s="14"/>
      <c r="M1319" s="15" t="s">
        <v>1318</v>
      </c>
    </row>
    <row r="1320" spans="1:13" x14ac:dyDescent="0.25">
      <c r="A1320" s="13" t="s">
        <v>1319</v>
      </c>
      <c r="B1320" s="288" t="s">
        <v>1320</v>
      </c>
      <c r="C1320" s="17"/>
      <c r="D1320" s="18" t="s">
        <v>12</v>
      </c>
      <c r="E1320" s="19"/>
      <c r="F1320" s="20" t="s">
        <v>1321</v>
      </c>
      <c r="H1320" s="13" t="s">
        <v>1319</v>
      </c>
      <c r="I1320" s="288" t="s">
        <v>1320</v>
      </c>
      <c r="J1320" s="17"/>
      <c r="K1320" s="18" t="s">
        <v>12</v>
      </c>
      <c r="L1320" s="19"/>
      <c r="M1320" s="20" t="s">
        <v>1321</v>
      </c>
    </row>
    <row r="1321" spans="1:13" x14ac:dyDescent="0.25">
      <c r="A1321" s="22" t="s">
        <v>1322</v>
      </c>
      <c r="B1321" s="289">
        <f>'Etat paie {MOIS} {ANNEE}'!AP56</f>
      </c>
      <c r="C1321" s="2"/>
      <c r="D1321" s="23" t="s">
        <v>14</v>
      </c>
      <c r="E1321" s="14"/>
      <c r="F1321" s="20" t="s">
        <v>1323</v>
      </c>
      <c r="H1321" s="22" t="s">
        <v>1322</v>
      </c>
      <c r="I1321" s="289">
        <f>'Etat paie {MOIS} {ANNEE}'!AP57</f>
      </c>
      <c r="J1321" s="2"/>
      <c r="K1321" s="23" t="s">
        <v>14</v>
      </c>
      <c r="L1321" s="14"/>
      <c r="M1321" s="20" t="s">
        <v>1323</v>
      </c>
    </row>
    <row r="1322" spans="1:13" x14ac:dyDescent="0.25">
      <c r="A1322" s="13" t="s">
        <v>1324</v>
      </c>
      <c r="B1322" s="288">
        <f>'Etat paie {MOIS} {ANNEE}'!AR56</f>
      </c>
      <c r="C1322" s="2"/>
      <c r="D1322" s="14"/>
      <c r="E1322" s="14"/>
      <c r="F1322" s="20"/>
      <c r="H1322" s="13" t="s">
        <v>1324</v>
      </c>
      <c r="I1322" s="288">
        <f>'Etat paie {MOIS} {ANNEE}'!AR57</f>
      </c>
      <c r="J1322" s="2"/>
      <c r="K1322" s="14"/>
      <c r="L1322" s="14"/>
      <c r="M1322" s="20"/>
    </row>
    <row r="1323" spans="1:13" x14ac:dyDescent="0.25">
      <c r="A1323" s="13" t="s">
        <v>1325</v>
      </c>
      <c r="B1323" s="288">
        <f>'Etat paie {MOIS} {ANNEE}'!AO56</f>
      </c>
      <c r="C1323" s="2"/>
      <c r="D1323" s="14"/>
      <c r="E1323" s="14"/>
      <c r="F1323" s="24"/>
      <c r="H1323" s="13" t="s">
        <v>1325</v>
      </c>
      <c r="I1323" s="288">
        <f>'Etat paie {MOIS} {ANNEE}'!AO57</f>
      </c>
      <c r="J1323" s="2"/>
      <c r="K1323" s="14"/>
      <c r="L1323" s="14"/>
      <c r="M1323" s="24"/>
    </row>
    <row r="1324" spans="1:13" x14ac:dyDescent="0.25">
      <c r="A1324" s="13" t="s">
        <v>1326</v>
      </c>
      <c r="B1324" s="288">
        <f>'Etat paie {MOIS} {ANNEE}'!AQ56</f>
      </c>
      <c r="C1324" s="2"/>
      <c r="D1324" s="14" t="s">
        <v>18</v>
      </c>
      <c r="E1324" s="14"/>
      <c r="F1324" s="24" t="s">
        <v>1327</v>
      </c>
      <c r="H1324" s="13" t="s">
        <v>1326</v>
      </c>
      <c r="I1324" s="288">
        <f>'Etat paie {MOIS} {ANNEE}'!AQ57</f>
      </c>
      <c r="J1324" s="2"/>
      <c r="K1324" s="14" t="s">
        <v>18</v>
      </c>
      <c r="L1324" s="14"/>
      <c r="M1324" s="24" t="s">
        <v>1327</v>
      </c>
    </row>
    <row r="1325" spans="1:13" x14ac:dyDescent="0.25">
      <c r="A1325" s="25" t="s">
        <v>1328</v>
      </c>
      <c r="B1325" s="290" t="s">
        <v>1329</v>
      </c>
      <c r="C1325" s="26"/>
      <c r="D1325" s="27" t="s">
        <v>20</v>
      </c>
      <c r="E1325" s="27"/>
      <c r="F1325" s="28" t="s">
        <v>1330</v>
      </c>
      <c r="H1325" s="25" t="s">
        <v>1328</v>
      </c>
      <c r="I1325" s="290" t="s">
        <v>1329</v>
      </c>
      <c r="J1325" s="26"/>
      <c r="K1325" s="27" t="s">
        <v>20</v>
      </c>
      <c r="L1325" s="27"/>
      <c r="M1325" s="28" t="s">
        <v>1330</v>
      </c>
    </row>
    <row r="1326" spans="1:13" x14ac:dyDescent="0.25">
      <c r="A1326" s="1"/>
      <c r="B1326" s="1"/>
      <c r="C1326" s="2"/>
      <c r="D1326" s="2"/>
      <c r="E1326" s="2"/>
      <c r="F1326" s="3"/>
      <c r="H1326" s="1"/>
      <c r="I1326" s="1"/>
      <c r="J1326" s="2"/>
      <c r="K1326" s="2"/>
      <c r="L1326" s="2"/>
      <c r="M1326" s="3"/>
    </row>
    <row r="1327" spans="1:13" x14ac:dyDescent="0.25">
      <c r="A1327" s="291" t="s">
        <v>22</v>
      </c>
      <c r="B1327" s="291"/>
      <c r="C1327" s="30" t="s">
        <v>23</v>
      </c>
      <c r="D1327" s="30" t="s">
        <v>24</v>
      </c>
      <c r="E1327" s="31" t="s">
        <v>25</v>
      </c>
      <c r="F1327" s="32" t="s">
        <v>26</v>
      </c>
      <c r="H1327" s="291" t="s">
        <v>22</v>
      </c>
      <c r="I1327" s="291"/>
      <c r="J1327" s="30" t="s">
        <v>23</v>
      </c>
      <c r="K1327" s="30" t="s">
        <v>24</v>
      </c>
      <c r="L1327" s="31" t="s">
        <v>25</v>
      </c>
      <c r="M1327" s="32" t="s">
        <v>26</v>
      </c>
    </row>
    <row r="1328" spans="1:13" x14ac:dyDescent="0.25">
      <c r="A1328" s="34" t="s">
        <v>27</v>
      </c>
      <c r="B1328" s="34"/>
      <c r="C1328" s="35"/>
      <c r="D1328" s="36">
        <f>'Etat paie OCTOBRE 2024'!E16</f>
        <v>142259.193446028</v>
      </c>
      <c r="E1328" s="37"/>
      <c r="F1328" s="24"/>
      <c r="H1328" s="34" t="s">
        <v>27</v>
      </c>
      <c r="I1328" s="34"/>
      <c r="J1328" s="35"/>
      <c r="K1328" s="36">
        <f>'Etat paie OCTOBRE 2024'!E16</f>
        <v>142259.193446028</v>
      </c>
      <c r="L1328" s="37"/>
      <c r="M1328" s="24"/>
    </row>
    <row r="1329" spans="1:13" x14ac:dyDescent="0.25">
      <c r="A1329" s="39" t="s">
        <v>28</v>
      </c>
      <c r="B1329" s="39"/>
      <c r="C1329" s="40"/>
      <c r="D1329" s="41"/>
      <c r="E1329" s="42"/>
      <c r="F1329" s="24"/>
      <c r="H1329" s="39" t="s">
        <v>28</v>
      </c>
      <c r="I1329" s="39"/>
      <c r="J1329" s="40"/>
      <c r="K1329" s="41"/>
      <c r="L1329" s="42"/>
      <c r="M1329" s="24"/>
    </row>
    <row r="1330" spans="1:13" x14ac:dyDescent="0.25">
      <c r="A1330" s="44" t="s">
        <v>29</v>
      </c>
      <c r="B1330" s="44"/>
      <c r="C1330" s="42"/>
      <c r="D1330" s="41">
        <f>'Etat paie OCTOBRE 2024'!I16</f>
      </c>
      <c r="E1330" s="42"/>
      <c r="F1330" s="24"/>
      <c r="H1330" s="44" t="s">
        <v>29</v>
      </c>
      <c r="I1330" s="44"/>
      <c r="J1330" s="42"/>
      <c r="K1330" s="41">
        <f>'Etat paie OCTOBRE 2024'!I16</f>
      </c>
      <c r="L1330" s="42"/>
      <c r="M1330" s="24"/>
    </row>
    <row r="1331" spans="1:13" x14ac:dyDescent="0.25">
      <c r="A1331" s="44" t="s">
        <v>30</v>
      </c>
      <c r="B1331" s="44"/>
      <c r="C1331" s="42"/>
      <c r="D1331" s="41">
        <f>'Etat paie OCTOBRE 2024'!J16</f>
      </c>
      <c r="E1331" s="42"/>
      <c r="F1331" s="24"/>
      <c r="H1331" s="44" t="s">
        <v>30</v>
      </c>
      <c r="I1331" s="44"/>
      <c r="J1331" s="42"/>
      <c r="K1331" s="41">
        <f>'Etat paie OCTOBRE 2024'!J16</f>
      </c>
      <c r="L1331" s="42"/>
      <c r="M1331" s="24"/>
    </row>
    <row r="1332" spans="1:13" x14ac:dyDescent="0.25">
      <c r="A1332" s="44" t="s">
        <v>31</v>
      </c>
      <c r="B1332" s="44"/>
      <c r="C1332" s="42"/>
      <c r="D1332" s="41">
        <f>'Etat paie OCTOBRE 2024'!H16</f>
      </c>
      <c r="E1332" s="42"/>
      <c r="F1332" s="24"/>
      <c r="H1332" s="44" t="s">
        <v>31</v>
      </c>
      <c r="I1332" s="44"/>
      <c r="J1332" s="42"/>
      <c r="K1332" s="41">
        <f>'Etat paie OCTOBRE 2024'!H16</f>
      </c>
      <c r="L1332" s="42"/>
      <c r="M1332" s="24"/>
    </row>
    <row r="1333" spans="1:13" x14ac:dyDescent="0.25">
      <c r="A1333" s="46" t="s">
        <v>32</v>
      </c>
      <c r="B1333" s="46"/>
      <c r="C1333" s="42"/>
      <c r="D1333" s="41"/>
      <c r="E1333" s="42"/>
      <c r="F1333" s="24"/>
      <c r="H1333" s="46" t="s">
        <v>32</v>
      </c>
      <c r="I1333" s="46"/>
      <c r="J1333" s="42"/>
      <c r="K1333" s="41"/>
      <c r="L1333" s="42"/>
      <c r="M1333" s="24"/>
    </row>
    <row r="1334" spans="1:13" x14ac:dyDescent="0.25">
      <c r="A1334" s="44" t="s">
        <v>33</v>
      </c>
      <c r="B1334" s="44"/>
      <c r="C1334" s="42">
        <v>12</v>
      </c>
      <c r="D1334" s="41">
        <f>'Etat paie OCTOBRE 2024'!K16</f>
        <v>28800</v>
      </c>
      <c r="E1334" s="42"/>
      <c r="F1334" s="24"/>
      <c r="H1334" s="44" t="s">
        <v>33</v>
      </c>
      <c r="I1334" s="44"/>
      <c r="J1334" s="42">
        <v>12</v>
      </c>
      <c r="K1334" s="41">
        <f>'Etat paie OCTOBRE 2024'!K16</f>
        <v>28800</v>
      </c>
      <c r="L1334" s="42"/>
      <c r="M1334" s="24"/>
    </row>
    <row r="1335" spans="1:13" x14ac:dyDescent="0.25">
      <c r="A1335" s="44" t="s">
        <v>34</v>
      </c>
      <c r="B1335" s="44"/>
      <c r="C1335" s="42"/>
      <c r="D1335" s="41">
        <f>'Etat paie OCTOBRE 2024'!L16</f>
        <v>42000</v>
      </c>
      <c r="E1335" s="42"/>
      <c r="F1335" s="24"/>
      <c r="H1335" s="44" t="s">
        <v>34</v>
      </c>
      <c r="I1335" s="44"/>
      <c r="J1335" s="42"/>
      <c r="K1335" s="41">
        <f>'Etat paie OCTOBRE 2024'!L16</f>
        <v>42000</v>
      </c>
      <c r="L1335" s="42"/>
      <c r="M1335" s="24"/>
    </row>
    <row r="1336" spans="1:13" x14ac:dyDescent="0.25">
      <c r="A1336" s="39" t="s">
        <v>35</v>
      </c>
      <c r="B1336" s="39"/>
      <c r="C1336" s="42"/>
      <c r="D1336" s="41"/>
      <c r="E1336" s="42"/>
      <c r="F1336" s="24"/>
      <c r="H1336" s="39" t="s">
        <v>35</v>
      </c>
      <c r="I1336" s="39"/>
      <c r="J1336" s="42"/>
      <c r="K1336" s="41"/>
      <c r="L1336" s="42"/>
      <c r="M1336" s="24"/>
    </row>
    <row r="1337" spans="1:13" x14ac:dyDescent="0.25">
      <c r="A1337" s="44" t="s">
        <v>36</v>
      </c>
      <c r="B1337" s="44"/>
      <c r="C1337" s="42"/>
      <c r="D1337" s="48">
        <f>'Etat paie OCTOBRE 2024'!R16</f>
      </c>
      <c r="E1337" s="42"/>
      <c r="F1337" s="24"/>
      <c r="H1337" s="44" t="s">
        <v>36</v>
      </c>
      <c r="I1337" s="44"/>
      <c r="J1337" s="42"/>
      <c r="K1337" s="48">
        <f>'Etat paie OCTOBRE 2024'!R16</f>
      </c>
      <c r="L1337" s="42"/>
      <c r="M1337" s="24"/>
    </row>
    <row r="1338" spans="1:13" x14ac:dyDescent="0.25">
      <c r="A1338" s="44" t="s">
        <v>37</v>
      </c>
      <c r="B1338" s="44"/>
      <c r="C1338" s="42"/>
      <c r="D1338" s="41">
        <f>'Etat paie OCTOBRE 2024'!F16</f>
      </c>
      <c r="E1338" s="42"/>
      <c r="F1338" s="24"/>
      <c r="H1338" s="44" t="s">
        <v>37</v>
      </c>
      <c r="I1338" s="44"/>
      <c r="J1338" s="42"/>
      <c r="K1338" s="41">
        <f>'Etat paie OCTOBRE 2024'!F16</f>
      </c>
      <c r="L1338" s="42"/>
      <c r="M1338" s="24"/>
    </row>
    <row r="1339" spans="1:13" x14ac:dyDescent="0.25">
      <c r="A1339" s="292" t="s">
        <v>38</v>
      </c>
      <c r="B1339" s="292"/>
      <c r="C1339" s="42"/>
      <c r="D1339" s="41">
        <f>'Etat paie OCTOBRE 2024'!G16</f>
      </c>
      <c r="E1339" s="42"/>
      <c r="F1339" s="24"/>
      <c r="H1339" s="292" t="s">
        <v>38</v>
      </c>
      <c r="I1339" s="292"/>
      <c r="J1339" s="42"/>
      <c r="K1339" s="41">
        <f>'Etat paie OCTOBRE 2024'!G16</f>
      </c>
      <c r="L1339" s="42"/>
      <c r="M1339" s="24"/>
    </row>
    <row r="1340" spans="1:13" x14ac:dyDescent="0.25">
      <c r="A1340" s="44" t="s">
        <v>1331</v>
      </c>
      <c r="B1340" s="44"/>
      <c r="C1340" s="42"/>
      <c r="D1340" s="41">
        <f>'Etat paie OCTOBRE 2024'!O16</f>
      </c>
      <c r="E1340" s="42"/>
      <c r="F1340" s="24"/>
      <c r="H1340" s="44" t="s">
        <v>1331</v>
      </c>
      <c r="I1340" s="44"/>
      <c r="J1340" s="42"/>
      <c r="K1340" s="41">
        <f>'Etat paie OCTOBRE 2024'!O16</f>
      </c>
      <c r="L1340" s="42"/>
      <c r="M1340" s="24"/>
    </row>
    <row r="1341" spans="1:13" x14ac:dyDescent="0.25">
      <c r="A1341" s="44" t="s">
        <v>1332</v>
      </c>
      <c r="B1341" s="44"/>
      <c r="C1341" s="42"/>
      <c r="D1341" s="41">
        <f>'Etat paie OCTOBRE 2024'!P16</f>
        <v>20000</v>
      </c>
      <c r="E1341" s="42"/>
      <c r="F1341" s="24"/>
      <c r="H1341" s="44" t="s">
        <v>1332</v>
      </c>
      <c r="I1341" s="44"/>
      <c r="J1341" s="42"/>
      <c r="K1341" s="41">
        <f>'Etat paie OCTOBRE 2024'!P16</f>
        <v>20000</v>
      </c>
      <c r="L1341" s="42"/>
      <c r="M1341" s="24"/>
    </row>
    <row r="1342" spans="1:13" x14ac:dyDescent="0.25">
      <c r="A1342" s="44" t="s">
        <v>1333</v>
      </c>
      <c r="B1342" s="44"/>
      <c r="C1342" s="42"/>
      <c r="D1342" s="41">
        <f>'Etat paie OCTOBRE 2024'!Q16</f>
        <v>50000</v>
      </c>
      <c r="E1342" s="42"/>
      <c r="F1342" s="24" t="s">
        <v>43</v>
      </c>
      <c r="H1342" s="44" t="s">
        <v>1333</v>
      </c>
      <c r="I1342" s="44"/>
      <c r="J1342" s="42"/>
      <c r="K1342" s="41">
        <f>'Etat paie OCTOBRE 2024'!Q16</f>
        <v>50000</v>
      </c>
      <c r="L1342" s="42"/>
      <c r="M1342" s="24" t="s">
        <v>43</v>
      </c>
    </row>
    <row r="1343" spans="1:13" x14ac:dyDescent="0.25">
      <c r="A1343" s="39" t="s">
        <v>44</v>
      </c>
      <c r="B1343" s="39"/>
      <c r="C1343" s="42"/>
      <c r="D1343" s="41">
        <f>'Etat paie OCTOBRE 2024'!N16</f>
        <v>195251.321196466</v>
      </c>
      <c r="E1343" s="42"/>
      <c r="F1343" s="24" t="s">
        <v>45</v>
      </c>
      <c r="H1343" s="39" t="s">
        <v>44</v>
      </c>
      <c r="I1343" s="39"/>
      <c r="J1343" s="42"/>
      <c r="K1343" s="41">
        <f>'Etat paie OCTOBRE 2024'!N16</f>
        <v>195251.321196466</v>
      </c>
      <c r="L1343" s="42"/>
      <c r="M1343" s="24" t="s">
        <v>45</v>
      </c>
    </row>
    <row r="1344" spans="1:13" x14ac:dyDescent="0.25">
      <c r="A1344" s="39" t="s">
        <v>46</v>
      </c>
      <c r="B1344" s="39"/>
      <c r="C1344" s="42"/>
      <c r="D1344" s="41">
        <f>'Etat paie OCTOBRE 2024'!M16</f>
      </c>
      <c r="E1344" s="42"/>
      <c r="F1344" s="24"/>
      <c r="H1344" s="39" t="s">
        <v>46</v>
      </c>
      <c r="I1344" s="39"/>
      <c r="J1344" s="42"/>
      <c r="K1344" s="41">
        <f>'Etat paie OCTOBRE 2024'!M16</f>
      </c>
      <c r="L1344" s="42"/>
      <c r="M1344" s="24"/>
    </row>
    <row r="1345" spans="1:13" x14ac:dyDescent="0.25">
      <c r="A1345" s="46" t="s">
        <v>47</v>
      </c>
      <c r="B1345" s="46"/>
      <c r="C1345" s="42"/>
      <c r="D1345" s="41"/>
      <c r="E1345" s="41">
        <f>'Etat paie OCTOBRE 2024'!U16</f>
        <v>4783.10514642494</v>
      </c>
      <c r="F1345" s="24"/>
      <c r="H1345" s="46" t="s">
        <v>47</v>
      </c>
      <c r="I1345" s="46"/>
      <c r="J1345" s="42"/>
      <c r="K1345" s="41"/>
      <c r="L1345" s="41">
        <f>'Etat paie OCTOBRE 2024'!U16</f>
        <v>4783.10514642494</v>
      </c>
      <c r="M1345" s="24"/>
    </row>
    <row r="1346" spans="1:13" x14ac:dyDescent="0.25">
      <c r="A1346" s="46" t="s">
        <v>48</v>
      </c>
      <c r="B1346" s="46"/>
      <c r="C1346" s="42"/>
      <c r="D1346" s="41"/>
      <c r="E1346" s="41">
        <f>'Etat paie OCTOBRE 2024'!V16</f>
        <v>4783.10514642494</v>
      </c>
      <c r="F1346" s="24"/>
      <c r="H1346" s="46" t="s">
        <v>48</v>
      </c>
      <c r="I1346" s="46"/>
      <c r="J1346" s="42"/>
      <c r="K1346" s="41"/>
      <c r="L1346" s="41">
        <f>'Etat paie OCTOBRE 2024'!V16</f>
        <v>4783.10514642494</v>
      </c>
      <c r="M1346" s="24"/>
    </row>
    <row r="1347" spans="1:13" x14ac:dyDescent="0.25">
      <c r="A1347" s="46" t="s">
        <v>49</v>
      </c>
      <c r="B1347" s="46"/>
      <c r="C1347" s="41">
        <f>+D43-E34-E35</f>
        <v>468744.304349644</v>
      </c>
      <c r="D1347" s="41"/>
      <c r="E1347" s="42"/>
      <c r="F1347" s="24"/>
      <c r="H1347" s="46" t="s">
        <v>49</v>
      </c>
      <c r="I1347" s="46"/>
      <c r="J1347" s="41">
        <f>+D43-E34-E35</f>
        <v>468744.304349644</v>
      </c>
      <c r="K1347" s="41"/>
      <c r="L1347" s="42"/>
      <c r="M1347" s="24"/>
    </row>
    <row r="1348" spans="1:13" x14ac:dyDescent="0.25">
      <c r="A1348" s="46" t="s">
        <v>50</v>
      </c>
      <c r="B1348" s="46"/>
      <c r="C1348" s="41">
        <f>D38+E39</f>
        <v>9374.43043496436</v>
      </c>
      <c r="D1348" s="41"/>
      <c r="E1348" s="42"/>
      <c r="F1348" s="24"/>
      <c r="H1348" s="46" t="s">
        <v>50</v>
      </c>
      <c r="I1348" s="46"/>
      <c r="J1348" s="41">
        <f>D38+E39</f>
        <v>9374.43043496436</v>
      </c>
      <c r="K1348" s="41"/>
      <c r="L1348" s="42"/>
      <c r="M1348" s="24"/>
    </row>
    <row r="1349" spans="1:13" x14ac:dyDescent="0.25">
      <c r="A1349" s="46" t="s">
        <v>51</v>
      </c>
      <c r="B1349" s="46"/>
      <c r="C1349" s="41">
        <v>2</v>
      </c>
      <c r="D1349" s="41">
        <f>'Etat paie OCTOBRE 2024'!X16</f>
        <v>4000</v>
      </c>
      <c r="E1349" s="42"/>
      <c r="F1349" s="24"/>
      <c r="H1349" s="46" t="s">
        <v>51</v>
      </c>
      <c r="I1349" s="46"/>
      <c r="J1349" s="41">
        <v>2</v>
      </c>
      <c r="K1349" s="41">
        <f>'Etat paie OCTOBRE 2024'!X16</f>
        <v>4000</v>
      </c>
      <c r="L1349" s="42"/>
      <c r="M1349" s="24"/>
    </row>
    <row r="1350" spans="1:13" x14ac:dyDescent="0.25">
      <c r="A1350" s="46" t="s">
        <v>52</v>
      </c>
      <c r="B1350" s="46"/>
      <c r="C1350" s="42"/>
      <c r="D1350" s="41"/>
      <c r="E1350" s="41">
        <f>'Etat paie OCTOBRE 2024'!Z16</f>
        <v>5374.43043496436</v>
      </c>
      <c r="F1350" s="24"/>
      <c r="H1350" s="46" t="s">
        <v>52</v>
      </c>
      <c r="I1350" s="46"/>
      <c r="J1350" s="42"/>
      <c r="K1350" s="41"/>
      <c r="L1350" s="41">
        <f>'Etat paie OCTOBRE 2024'!Z16</f>
        <v>5374.43043496436</v>
      </c>
      <c r="M1350" s="24"/>
    </row>
    <row r="1351" spans="1:13" x14ac:dyDescent="0.25">
      <c r="A1351" s="46" t="s">
        <v>53</v>
      </c>
      <c r="B1351" s="46"/>
      <c r="C1351" s="42"/>
      <c r="D1351" s="41"/>
      <c r="E1351" s="41">
        <f>'Etat paie OCTOBRE 2024'!Y16</f>
        <v>100000</v>
      </c>
      <c r="F1351" s="24"/>
      <c r="H1351" s="46" t="s">
        <v>53</v>
      </c>
      <c r="I1351" s="46"/>
      <c r="J1351" s="42"/>
      <c r="K1351" s="41"/>
      <c r="L1351" s="41">
        <f>'Etat paie OCTOBRE 2024'!Y16</f>
        <v>100000</v>
      </c>
      <c r="M1351" s="24"/>
    </row>
    <row r="1352" spans="1:13" x14ac:dyDescent="0.25">
      <c r="A1352" s="46" t="s">
        <v>54</v>
      </c>
      <c r="B1352" s="46"/>
      <c r="C1352" s="42"/>
      <c r="D1352" s="41"/>
      <c r="E1352" s="41">
        <f>'Etat paie OCTOBRE 2024'!AA16</f>
      </c>
      <c r="F1352" s="24"/>
      <c r="H1352" s="46" t="s">
        <v>54</v>
      </c>
      <c r="I1352" s="46"/>
      <c r="J1352" s="42"/>
      <c r="K1352" s="41"/>
      <c r="L1352" s="41">
        <f>'Etat paie OCTOBRE 2024'!AA16</f>
      </c>
      <c r="M1352" s="24"/>
    </row>
    <row r="1353" spans="1:13" x14ac:dyDescent="0.25">
      <c r="A1353" s="49" t="s">
        <v>55</v>
      </c>
      <c r="B1353" s="49"/>
      <c r="C1353" s="50"/>
      <c r="D1353" s="51"/>
      <c r="E1353" s="51">
        <f>'Etat paie OCTOBRE 2024'!AB16</f>
        <v>100000</v>
      </c>
      <c r="F1353" s="24"/>
      <c r="H1353" s="49" t="s">
        <v>55</v>
      </c>
      <c r="I1353" s="49"/>
      <c r="J1353" s="50"/>
      <c r="K1353" s="51"/>
      <c r="L1353" s="51">
        <f>'Etat paie OCTOBRE 2024'!AB16</f>
        <v>100000</v>
      </c>
      <c r="M1353" s="24"/>
    </row>
    <row r="1354" spans="1:13" x14ac:dyDescent="0.25">
      <c r="A1354" s="53" t="s">
        <v>56</v>
      </c>
      <c r="B1354" s="53"/>
      <c r="C1354" s="54" t="s">
        <v>57</v>
      </c>
      <c r="D1354" s="36">
        <f>SUM(D17:D37)</f>
        <v>478310.514642494</v>
      </c>
      <c r="E1354" s="55">
        <f>SUM(E34:E42)</f>
        <v>214940.640727814</v>
      </c>
      <c r="F1354" s="24"/>
      <c r="H1354" s="53" t="s">
        <v>56</v>
      </c>
      <c r="I1354" s="53"/>
      <c r="J1354" s="54" t="s">
        <v>57</v>
      </c>
      <c r="K1354" s="36">
        <f>SUM(D17:D37)</f>
        <v>478310.514642494</v>
      </c>
      <c r="L1354" s="55">
        <f>SUM(E34:E42)</f>
        <v>214940.640727814</v>
      </c>
      <c r="M1354" s="24"/>
    </row>
    <row r="1355" spans="1:13" x14ac:dyDescent="0.25">
      <c r="A1355" s="57" t="s">
        <v>58</v>
      </c>
      <c r="B1355" s="57"/>
      <c r="C1355" s="14"/>
      <c r="D1355" s="42"/>
      <c r="E1355" s="58"/>
      <c r="F1355" s="24"/>
      <c r="H1355" s="57" t="s">
        <v>58</v>
      </c>
      <c r="I1355" s="57"/>
      <c r="J1355" s="14"/>
      <c r="K1355" s="42"/>
      <c r="L1355" s="58"/>
      <c r="M1355" s="24"/>
    </row>
    <row r="1356" spans="1:13" x14ac:dyDescent="0.25">
      <c r="A1356" s="44" t="s">
        <v>59</v>
      </c>
      <c r="B1356" s="44"/>
      <c r="C1356" s="14"/>
      <c r="D1356" s="42"/>
      <c r="E1356" s="58"/>
      <c r="F1356" s="24"/>
      <c r="H1356" s="44" t="s">
        <v>59</v>
      </c>
      <c r="I1356" s="44"/>
      <c r="J1356" s="14"/>
      <c r="K1356" s="42"/>
      <c r="L1356" s="58"/>
      <c r="M1356" s="24"/>
    </row>
    <row r="1357" spans="1:13" x14ac:dyDescent="0.25">
      <c r="A1357" s="57" t="s">
        <v>60</v>
      </c>
      <c r="B1357" s="57"/>
      <c r="C1357" s="14"/>
      <c r="D1357" s="42"/>
      <c r="E1357" s="58"/>
      <c r="F1357" s="24"/>
      <c r="H1357" s="57" t="s">
        <v>60</v>
      </c>
      <c r="I1357" s="57"/>
      <c r="J1357" s="14"/>
      <c r="K1357" s="42"/>
      <c r="L1357" s="58"/>
      <c r="M1357" s="24"/>
    </row>
    <row r="1358" spans="1:13" x14ac:dyDescent="0.25">
      <c r="A1358" s="57"/>
      <c r="B1358" s="57"/>
      <c r="C1358" s="60" t="s">
        <v>61</v>
      </c>
      <c r="D1358" s="61">
        <f>IF((D43-E43)&gt;=0,ROUND(FLOOR((D43-E43),0.01),-2),ROUND(FLOOR((D43-E43),-0.01),-2))</f>
        <v>263400</v>
      </c>
      <c r="E1358" s="58"/>
      <c r="F1358" s="24"/>
      <c r="H1358" s="57"/>
      <c r="I1358" s="57"/>
      <c r="J1358" s="60" t="s">
        <v>61</v>
      </c>
      <c r="K1358" s="61">
        <f>IF((D43-E43)&gt;=0,ROUND(FLOOR((D43-E43),0.01),-2),ROUND(FLOOR((D43-E43),-0.01),-2))</f>
        <v>263400</v>
      </c>
      <c r="L1358" s="58"/>
      <c r="M1358" s="24"/>
    </row>
    <row r="1359" spans="1:13" x14ac:dyDescent="0.25">
      <c r="A1359" s="62" t="s">
        <v>62</v>
      </c>
      <c r="B1359" s="62"/>
      <c r="C1359" s="63">
        <v>22</v>
      </c>
      <c r="D1359" s="61"/>
      <c r="E1359" s="58"/>
      <c r="F1359" s="24"/>
      <c r="H1359" s="62" t="s">
        <v>62</v>
      </c>
      <c r="I1359" s="62"/>
      <c r="J1359" s="63">
        <v>22</v>
      </c>
      <c r="K1359" s="61"/>
      <c r="L1359" s="58"/>
      <c r="M1359" s="24"/>
    </row>
    <row r="1360" spans="1:13" x14ac:dyDescent="0.25">
      <c r="A1360" s="64" t="s">
        <v>63</v>
      </c>
      <c r="B1360" s="64"/>
      <c r="C1360" s="65">
        <v>-0.5</v>
      </c>
      <c r="D1360" s="66"/>
      <c r="E1360" s="58"/>
      <c r="F1360" s="67"/>
      <c r="H1360" s="64" t="s">
        <v>63</v>
      </c>
      <c r="I1360" s="64"/>
      <c r="J1360" s="65">
        <v>-0.5</v>
      </c>
      <c r="K1360" s="66"/>
      <c r="L1360" s="58"/>
      <c r="M1360" s="67"/>
    </row>
    <row r="1361" spans="1:13" x14ac:dyDescent="0.25">
      <c r="A1361" s="69"/>
      <c r="B1361" s="69"/>
      <c r="C1361" s="70"/>
      <c r="D1361" s="71"/>
      <c r="E1361" s="72"/>
      <c r="F1361" s="24"/>
      <c r="H1361" s="69"/>
      <c r="I1361" s="69"/>
      <c r="J1361" s="70"/>
      <c r="K1361" s="71"/>
      <c r="L1361" s="72"/>
      <c r="M1361" s="24"/>
    </row>
    <row r="1362" spans="1:13" x14ac:dyDescent="0.25">
      <c r="A1362" s="1" t="s">
        <v>64</v>
      </c>
      <c r="B1362" s="1"/>
      <c r="C1362" s="58"/>
      <c r="D1362" s="74" t="s">
        <v>65</v>
      </c>
      <c r="E1362" s="2"/>
      <c r="F1362" s="24"/>
      <c r="H1362" s="1" t="s">
        <v>64</v>
      </c>
      <c r="I1362" s="1"/>
      <c r="J1362" s="58"/>
      <c r="K1362" s="74" t="s">
        <v>65</v>
      </c>
      <c r="L1362" s="2"/>
      <c r="M1362" s="24"/>
    </row>
    <row r="1363" spans="1:13" x14ac:dyDescent="0.25">
      <c r="A1363" s="1"/>
      <c r="B1363" s="1"/>
      <c r="C1363" s="58"/>
      <c r="D1363" s="74"/>
      <c r="E1363" s="2"/>
      <c r="F1363" s="24"/>
      <c r="H1363" s="1"/>
      <c r="I1363" s="1"/>
      <c r="J1363" s="58"/>
      <c r="K1363" s="74"/>
      <c r="L1363" s="2"/>
      <c r="M1363" s="24"/>
    </row>
    <row r="1364" spans="1:13" x14ac:dyDescent="0.25">
      <c r="A1364" s="1"/>
      <c r="B1364" s="1"/>
      <c r="C1364" s="58"/>
      <c r="D1364" s="74"/>
      <c r="E1364" s="2"/>
      <c r="F1364" s="24"/>
      <c r="H1364" s="1"/>
      <c r="I1364" s="1"/>
      <c r="J1364" s="58"/>
      <c r="K1364" s="74"/>
      <c r="L1364" s="2"/>
      <c r="M1364" s="24"/>
    </row>
    <row r="1365" spans="1:13" x14ac:dyDescent="0.25">
      <c r="A1365" s="1"/>
      <c r="B1365" s="1"/>
      <c r="C1365" s="58"/>
      <c r="D1365" s="74"/>
      <c r="E1365" s="2"/>
      <c r="F1365" s="24"/>
      <c r="H1365" s="1"/>
      <c r="I1365" s="1"/>
      <c r="J1365" s="58"/>
      <c r="K1365" s="74"/>
      <c r="L1365" s="2"/>
      <c r="M1365" s="24"/>
    </row>
    <row r="1366" spans="1:13" x14ac:dyDescent="0.25">
      <c r="A1366" s="76"/>
      <c r="B1366" s="76"/>
      <c r="C1366" s="77"/>
      <c r="D1366" s="78"/>
      <c r="E1366" s="26"/>
      <c r="F1366" s="28"/>
      <c r="H1366" s="76"/>
      <c r="I1366" s="76"/>
      <c r="J1366" s="77"/>
      <c r="K1366" s="78"/>
      <c r="L1366" s="26"/>
      <c r="M1366" s="28"/>
    </row>
    <row r="1369" spans="1:13" x14ac:dyDescent="0.25">
      <c r="A1369" s="1"/>
      <c r="B1369" s="1"/>
      <c r="C1369" s="2"/>
      <c r="D1369" s="2"/>
      <c r="E1369" s="4"/>
      <c r="F1369" s="5"/>
      <c r="H1369" s="1"/>
      <c r="I1369" s="1"/>
      <c r="J1369" s="2"/>
      <c r="K1369" s="2"/>
      <c r="L1369" s="4"/>
      <c r="M1369" s="5"/>
    </row>
    <row r="1370" spans="1:13" x14ac:dyDescent="0.25">
      <c r="A1370" s="1"/>
      <c r="B1370" s="1"/>
      <c r="C1370" s="2"/>
      <c r="D1370" s="2"/>
      <c r="E1370" s="4" t="s">
        <v>0</v>
      </c>
      <c r="F1370" s="3"/>
      <c r="H1370" s="1"/>
      <c r="I1370" s="1"/>
      <c r="J1370" s="2"/>
      <c r="K1370" s="2"/>
      <c r="L1370" s="4" t="s">
        <v>0</v>
      </c>
      <c r="M1370" s="3"/>
    </row>
    <row r="1371" spans="1:13" x14ac:dyDescent="0.25">
      <c r="A1371" s="6" t="s">
        <v>1</v>
      </c>
      <c r="B1371" s="6"/>
      <c r="C1371" s="2"/>
      <c r="D1371" s="2"/>
      <c r="E1371" s="2" t="s">
        <v>2</v>
      </c>
      <c r="F1371" s="3"/>
      <c r="H1371" s="6" t="s">
        <v>1</v>
      </c>
      <c r="I1371" s="6"/>
      <c r="J1371" s="2"/>
      <c r="K1371" s="2"/>
      <c r="L1371" s="2" t="s">
        <v>2</v>
      </c>
      <c r="M1371" s="3"/>
    </row>
    <row r="1372" spans="1:13" x14ac:dyDescent="0.25">
      <c r="A1372" s="7" t="s">
        <v>3</v>
      </c>
      <c r="B1372" s="7"/>
      <c r="C1372" s="2"/>
      <c r="D1372" s="2"/>
      <c r="E1372" s="2"/>
      <c r="F1372" s="3"/>
      <c r="H1372" s="7" t="s">
        <v>3</v>
      </c>
      <c r="I1372" s="7"/>
      <c r="J1372" s="2"/>
      <c r="K1372" s="2"/>
      <c r="L1372" s="2"/>
      <c r="M1372" s="3"/>
    </row>
    <row r="1373" spans="1:13" x14ac:dyDescent="0.25">
      <c r="A1373" s="8" t="s">
        <v>4</v>
      </c>
      <c r="B1373" s="8"/>
      <c r="C1373" s="2"/>
      <c r="D1373" s="2"/>
      <c r="E1373" s="2"/>
      <c r="F1373" s="3"/>
      <c r="H1373" s="8" t="s">
        <v>4</v>
      </c>
      <c r="I1373" s="8"/>
      <c r="J1373" s="2"/>
      <c r="K1373" s="2"/>
      <c r="L1373" s="2"/>
      <c r="M1373" s="3"/>
    </row>
    <row r="1374" spans="1:13" x14ac:dyDescent="0.25">
      <c r="A1374" s="9" t="s">
        <v>1313</v>
      </c>
      <c r="B1374" s="287">
        <f>'Etat paie {MOIS} {ANNEE}'!B58</f>
      </c>
      <c r="C1374" s="10"/>
      <c r="D1374" s="11" t="s">
        <v>6</v>
      </c>
      <c r="E1374" s="11"/>
      <c r="F1374" s="12" t="s">
        <v>1314</v>
      </c>
      <c r="H1374" s="9" t="s">
        <v>1313</v>
      </c>
      <c r="I1374" s="287">
        <f>'Etat paie {MOIS} {ANNEE}'!B59</f>
      </c>
      <c r="J1374" s="10"/>
      <c r="K1374" s="11" t="s">
        <v>6</v>
      </c>
      <c r="L1374" s="11"/>
      <c r="M1374" s="12" t="s">
        <v>1314</v>
      </c>
    </row>
    <row r="1375" spans="1:13" x14ac:dyDescent="0.25">
      <c r="A1375" s="13" t="s">
        <v>1315</v>
      </c>
      <c r="B1375" s="288">
        <f>'Etat paie {MOIS} {ANNEE}'!A58</f>
      </c>
      <c r="C1375" s="2"/>
      <c r="D1375" s="14" t="s">
        <v>8</v>
      </c>
      <c r="E1375" s="14"/>
      <c r="F1375" s="15" t="s">
        <v>1316</v>
      </c>
      <c r="H1375" s="13" t="s">
        <v>1315</v>
      </c>
      <c r="I1375" s="288">
        <f>'Etat paie {MOIS} {ANNEE}'!A59</f>
      </c>
      <c r="J1375" s="2"/>
      <c r="K1375" s="14" t="s">
        <v>8</v>
      </c>
      <c r="L1375" s="14"/>
      <c r="M1375" s="15" t="s">
        <v>1316</v>
      </c>
    </row>
    <row r="1376" spans="1:13" x14ac:dyDescent="0.25">
      <c r="A1376" s="13" t="s">
        <v>1317</v>
      </c>
      <c r="B1376" s="288">
        <f>'Etat paie {MOIS} {ANNEE}'!AL58</f>
      </c>
      <c r="C1376" s="16">
        <f>'Etat paie {MOIS} {ANNEE}'!AM58</f>
      </c>
      <c r="D1376" s="14" t="s">
        <v>10</v>
      </c>
      <c r="E1376" s="14"/>
      <c r="F1376" s="15" t="s">
        <v>1318</v>
      </c>
      <c r="H1376" s="13" t="s">
        <v>1317</v>
      </c>
      <c r="I1376" s="288">
        <f>'Etat paie {MOIS} {ANNEE}'!AL59</f>
      </c>
      <c r="J1376" s="16">
        <f>'Etat paie {MOIS} {ANNEE}'!AM59</f>
      </c>
      <c r="K1376" s="14" t="s">
        <v>10</v>
      </c>
      <c r="L1376" s="14"/>
      <c r="M1376" s="15" t="s">
        <v>1318</v>
      </c>
    </row>
    <row r="1377" spans="1:13" x14ac:dyDescent="0.25">
      <c r="A1377" s="13" t="s">
        <v>1319</v>
      </c>
      <c r="B1377" s="288" t="s">
        <v>1320</v>
      </c>
      <c r="C1377" s="17"/>
      <c r="D1377" s="18" t="s">
        <v>12</v>
      </c>
      <c r="E1377" s="19"/>
      <c r="F1377" s="20" t="s">
        <v>1321</v>
      </c>
      <c r="H1377" s="13" t="s">
        <v>1319</v>
      </c>
      <c r="I1377" s="288" t="s">
        <v>1320</v>
      </c>
      <c r="J1377" s="17"/>
      <c r="K1377" s="18" t="s">
        <v>12</v>
      </c>
      <c r="L1377" s="19"/>
      <c r="M1377" s="20" t="s">
        <v>1321</v>
      </c>
    </row>
    <row r="1378" spans="1:13" x14ac:dyDescent="0.25">
      <c r="A1378" s="22" t="s">
        <v>1322</v>
      </c>
      <c r="B1378" s="289">
        <f>'Etat paie {MOIS} {ANNEE}'!AP58</f>
      </c>
      <c r="C1378" s="2"/>
      <c r="D1378" s="23" t="s">
        <v>14</v>
      </c>
      <c r="E1378" s="14"/>
      <c r="F1378" s="20" t="s">
        <v>1323</v>
      </c>
      <c r="H1378" s="22" t="s">
        <v>1322</v>
      </c>
      <c r="I1378" s="289">
        <f>'Etat paie {MOIS} {ANNEE}'!AP59</f>
      </c>
      <c r="J1378" s="2"/>
      <c r="K1378" s="23" t="s">
        <v>14</v>
      </c>
      <c r="L1378" s="14"/>
      <c r="M1378" s="20" t="s">
        <v>1323</v>
      </c>
    </row>
    <row r="1379" spans="1:13" x14ac:dyDescent="0.25">
      <c r="A1379" s="13" t="s">
        <v>1324</v>
      </c>
      <c r="B1379" s="288">
        <f>'Etat paie {MOIS} {ANNEE}'!AR58</f>
      </c>
      <c r="C1379" s="2"/>
      <c r="D1379" s="14"/>
      <c r="E1379" s="14"/>
      <c r="F1379" s="20"/>
      <c r="H1379" s="13" t="s">
        <v>1324</v>
      </c>
      <c r="I1379" s="288">
        <f>'Etat paie {MOIS} {ANNEE}'!AR59</f>
      </c>
      <c r="J1379" s="2"/>
      <c r="K1379" s="14"/>
      <c r="L1379" s="14"/>
      <c r="M1379" s="20"/>
    </row>
    <row r="1380" spans="1:13" x14ac:dyDescent="0.25">
      <c r="A1380" s="13" t="s">
        <v>1325</v>
      </c>
      <c r="B1380" s="288">
        <f>'Etat paie {MOIS} {ANNEE}'!AO58</f>
      </c>
      <c r="C1380" s="2"/>
      <c r="D1380" s="14"/>
      <c r="E1380" s="14"/>
      <c r="F1380" s="24"/>
      <c r="H1380" s="13" t="s">
        <v>1325</v>
      </c>
      <c r="I1380" s="288">
        <f>'Etat paie {MOIS} {ANNEE}'!AO59</f>
      </c>
      <c r="J1380" s="2"/>
      <c r="K1380" s="14"/>
      <c r="L1380" s="14"/>
      <c r="M1380" s="24"/>
    </row>
    <row r="1381" spans="1:13" x14ac:dyDescent="0.25">
      <c r="A1381" s="13" t="s">
        <v>1326</v>
      </c>
      <c r="B1381" s="288">
        <f>'Etat paie {MOIS} {ANNEE}'!AQ58</f>
      </c>
      <c r="C1381" s="2"/>
      <c r="D1381" s="14" t="s">
        <v>18</v>
      </c>
      <c r="E1381" s="14"/>
      <c r="F1381" s="24" t="s">
        <v>1327</v>
      </c>
      <c r="H1381" s="13" t="s">
        <v>1326</v>
      </c>
      <c r="I1381" s="288">
        <f>'Etat paie {MOIS} {ANNEE}'!AQ59</f>
      </c>
      <c r="J1381" s="2"/>
      <c r="K1381" s="14" t="s">
        <v>18</v>
      </c>
      <c r="L1381" s="14"/>
      <c r="M1381" s="24" t="s">
        <v>1327</v>
      </c>
    </row>
    <row r="1382" spans="1:13" x14ac:dyDescent="0.25">
      <c r="A1382" s="25" t="s">
        <v>1328</v>
      </c>
      <c r="B1382" s="290" t="s">
        <v>1329</v>
      </c>
      <c r="C1382" s="26"/>
      <c r="D1382" s="27" t="s">
        <v>20</v>
      </c>
      <c r="E1382" s="27"/>
      <c r="F1382" s="28" t="s">
        <v>1330</v>
      </c>
      <c r="H1382" s="25" t="s">
        <v>1328</v>
      </c>
      <c r="I1382" s="290" t="s">
        <v>1329</v>
      </c>
      <c r="J1382" s="26"/>
      <c r="K1382" s="27" t="s">
        <v>20</v>
      </c>
      <c r="L1382" s="27"/>
      <c r="M1382" s="28" t="s">
        <v>1330</v>
      </c>
    </row>
    <row r="1383" spans="1:13" x14ac:dyDescent="0.25">
      <c r="A1383" s="1"/>
      <c r="B1383" s="1"/>
      <c r="C1383" s="2"/>
      <c r="D1383" s="2"/>
      <c r="E1383" s="2"/>
      <c r="F1383" s="3"/>
      <c r="H1383" s="1"/>
      <c r="I1383" s="1"/>
      <c r="J1383" s="2"/>
      <c r="K1383" s="2"/>
      <c r="L1383" s="2"/>
      <c r="M1383" s="3"/>
    </row>
    <row r="1384" spans="1:13" x14ac:dyDescent="0.25">
      <c r="A1384" s="291" t="s">
        <v>22</v>
      </c>
      <c r="B1384" s="291"/>
      <c r="C1384" s="30" t="s">
        <v>23</v>
      </c>
      <c r="D1384" s="30" t="s">
        <v>24</v>
      </c>
      <c r="E1384" s="31" t="s">
        <v>25</v>
      </c>
      <c r="F1384" s="32" t="s">
        <v>26</v>
      </c>
      <c r="H1384" s="291" t="s">
        <v>22</v>
      </c>
      <c r="I1384" s="291"/>
      <c r="J1384" s="30" t="s">
        <v>23</v>
      </c>
      <c r="K1384" s="30" t="s">
        <v>24</v>
      </c>
      <c r="L1384" s="31" t="s">
        <v>25</v>
      </c>
      <c r="M1384" s="32" t="s">
        <v>26</v>
      </c>
    </row>
    <row r="1385" spans="1:13" x14ac:dyDescent="0.25">
      <c r="A1385" s="34" t="s">
        <v>27</v>
      </c>
      <c r="B1385" s="34"/>
      <c r="C1385" s="35"/>
      <c r="D1385" s="36">
        <f>'Etat paie OCTOBRE 2024'!E16</f>
        <v>142259.193446028</v>
      </c>
      <c r="E1385" s="37"/>
      <c r="F1385" s="24"/>
      <c r="H1385" s="34" t="s">
        <v>27</v>
      </c>
      <c r="I1385" s="34"/>
      <c r="J1385" s="35"/>
      <c r="K1385" s="36">
        <f>'Etat paie OCTOBRE 2024'!E16</f>
        <v>142259.193446028</v>
      </c>
      <c r="L1385" s="37"/>
      <c r="M1385" s="24"/>
    </row>
    <row r="1386" spans="1:13" x14ac:dyDescent="0.25">
      <c r="A1386" s="39" t="s">
        <v>28</v>
      </c>
      <c r="B1386" s="39"/>
      <c r="C1386" s="40"/>
      <c r="D1386" s="41"/>
      <c r="E1386" s="42"/>
      <c r="F1386" s="24"/>
      <c r="H1386" s="39" t="s">
        <v>28</v>
      </c>
      <c r="I1386" s="39"/>
      <c r="J1386" s="40"/>
      <c r="K1386" s="41"/>
      <c r="L1386" s="42"/>
      <c r="M1386" s="24"/>
    </row>
    <row r="1387" spans="1:13" x14ac:dyDescent="0.25">
      <c r="A1387" s="44" t="s">
        <v>29</v>
      </c>
      <c r="B1387" s="44"/>
      <c r="C1387" s="42"/>
      <c r="D1387" s="41">
        <f>'Etat paie OCTOBRE 2024'!I16</f>
      </c>
      <c r="E1387" s="42"/>
      <c r="F1387" s="24"/>
      <c r="H1387" s="44" t="s">
        <v>29</v>
      </c>
      <c r="I1387" s="44"/>
      <c r="J1387" s="42"/>
      <c r="K1387" s="41">
        <f>'Etat paie OCTOBRE 2024'!I16</f>
      </c>
      <c r="L1387" s="42"/>
      <c r="M1387" s="24"/>
    </row>
    <row r="1388" spans="1:13" x14ac:dyDescent="0.25">
      <c r="A1388" s="44" t="s">
        <v>30</v>
      </c>
      <c r="B1388" s="44"/>
      <c r="C1388" s="42"/>
      <c r="D1388" s="41">
        <f>'Etat paie OCTOBRE 2024'!J16</f>
      </c>
      <c r="E1388" s="42"/>
      <c r="F1388" s="24"/>
      <c r="H1388" s="44" t="s">
        <v>30</v>
      </c>
      <c r="I1388" s="44"/>
      <c r="J1388" s="42"/>
      <c r="K1388" s="41">
        <f>'Etat paie OCTOBRE 2024'!J16</f>
      </c>
      <c r="L1388" s="42"/>
      <c r="M1388" s="24"/>
    </row>
    <row r="1389" spans="1:13" x14ac:dyDescent="0.25">
      <c r="A1389" s="44" t="s">
        <v>31</v>
      </c>
      <c r="B1389" s="44"/>
      <c r="C1389" s="42"/>
      <c r="D1389" s="41">
        <f>'Etat paie OCTOBRE 2024'!H16</f>
      </c>
      <c r="E1389" s="42"/>
      <c r="F1389" s="24"/>
      <c r="H1389" s="44" t="s">
        <v>31</v>
      </c>
      <c r="I1389" s="44"/>
      <c r="J1389" s="42"/>
      <c r="K1389" s="41">
        <f>'Etat paie OCTOBRE 2024'!H16</f>
      </c>
      <c r="L1389" s="42"/>
      <c r="M1389" s="24"/>
    </row>
    <row r="1390" spans="1:13" x14ac:dyDescent="0.25">
      <c r="A1390" s="46" t="s">
        <v>32</v>
      </c>
      <c r="B1390" s="46"/>
      <c r="C1390" s="42"/>
      <c r="D1390" s="41"/>
      <c r="E1390" s="42"/>
      <c r="F1390" s="24"/>
      <c r="H1390" s="46" t="s">
        <v>32</v>
      </c>
      <c r="I1390" s="46"/>
      <c r="J1390" s="42"/>
      <c r="K1390" s="41"/>
      <c r="L1390" s="42"/>
      <c r="M1390" s="24"/>
    </row>
    <row r="1391" spans="1:13" x14ac:dyDescent="0.25">
      <c r="A1391" s="44" t="s">
        <v>33</v>
      </c>
      <c r="B1391" s="44"/>
      <c r="C1391" s="42">
        <v>12</v>
      </c>
      <c r="D1391" s="41">
        <f>'Etat paie OCTOBRE 2024'!K16</f>
        <v>28800</v>
      </c>
      <c r="E1391" s="42"/>
      <c r="F1391" s="24"/>
      <c r="H1391" s="44" t="s">
        <v>33</v>
      </c>
      <c r="I1391" s="44"/>
      <c r="J1391" s="42">
        <v>12</v>
      </c>
      <c r="K1391" s="41">
        <f>'Etat paie OCTOBRE 2024'!K16</f>
        <v>28800</v>
      </c>
      <c r="L1391" s="42"/>
      <c r="M1391" s="24"/>
    </row>
    <row r="1392" spans="1:13" x14ac:dyDescent="0.25">
      <c r="A1392" s="44" t="s">
        <v>34</v>
      </c>
      <c r="B1392" s="44"/>
      <c r="C1392" s="42"/>
      <c r="D1392" s="41">
        <f>'Etat paie OCTOBRE 2024'!L16</f>
        <v>42000</v>
      </c>
      <c r="E1392" s="42"/>
      <c r="F1392" s="24"/>
      <c r="H1392" s="44" t="s">
        <v>34</v>
      </c>
      <c r="I1392" s="44"/>
      <c r="J1392" s="42"/>
      <c r="K1392" s="41">
        <f>'Etat paie OCTOBRE 2024'!L16</f>
        <v>42000</v>
      </c>
      <c r="L1392" s="42"/>
      <c r="M1392" s="24"/>
    </row>
    <row r="1393" spans="1:13" x14ac:dyDescent="0.25">
      <c r="A1393" s="39" t="s">
        <v>35</v>
      </c>
      <c r="B1393" s="39"/>
      <c r="C1393" s="42"/>
      <c r="D1393" s="41"/>
      <c r="E1393" s="42"/>
      <c r="F1393" s="24"/>
      <c r="H1393" s="39" t="s">
        <v>35</v>
      </c>
      <c r="I1393" s="39"/>
      <c r="J1393" s="42"/>
      <c r="K1393" s="41"/>
      <c r="L1393" s="42"/>
      <c r="M1393" s="24"/>
    </row>
    <row r="1394" spans="1:13" x14ac:dyDescent="0.25">
      <c r="A1394" s="44" t="s">
        <v>36</v>
      </c>
      <c r="B1394" s="44"/>
      <c r="C1394" s="42"/>
      <c r="D1394" s="48">
        <f>'Etat paie OCTOBRE 2024'!R16</f>
      </c>
      <c r="E1394" s="42"/>
      <c r="F1394" s="24"/>
      <c r="H1394" s="44" t="s">
        <v>36</v>
      </c>
      <c r="I1394" s="44"/>
      <c r="J1394" s="42"/>
      <c r="K1394" s="48">
        <f>'Etat paie OCTOBRE 2024'!R16</f>
      </c>
      <c r="L1394" s="42"/>
      <c r="M1394" s="24"/>
    </row>
    <row r="1395" spans="1:13" x14ac:dyDescent="0.25">
      <c r="A1395" s="44" t="s">
        <v>37</v>
      </c>
      <c r="B1395" s="44"/>
      <c r="C1395" s="42"/>
      <c r="D1395" s="41">
        <f>'Etat paie OCTOBRE 2024'!F16</f>
      </c>
      <c r="E1395" s="42"/>
      <c r="F1395" s="24"/>
      <c r="H1395" s="44" t="s">
        <v>37</v>
      </c>
      <c r="I1395" s="44"/>
      <c r="J1395" s="42"/>
      <c r="K1395" s="41">
        <f>'Etat paie OCTOBRE 2024'!F16</f>
      </c>
      <c r="L1395" s="42"/>
      <c r="M1395" s="24"/>
    </row>
    <row r="1396" spans="1:13" x14ac:dyDescent="0.25">
      <c r="A1396" s="292" t="s">
        <v>38</v>
      </c>
      <c r="B1396" s="292"/>
      <c r="C1396" s="42"/>
      <c r="D1396" s="41">
        <f>'Etat paie OCTOBRE 2024'!G16</f>
      </c>
      <c r="E1396" s="42"/>
      <c r="F1396" s="24"/>
      <c r="H1396" s="292" t="s">
        <v>38</v>
      </c>
      <c r="I1396" s="292"/>
      <c r="J1396" s="42"/>
      <c r="K1396" s="41">
        <f>'Etat paie OCTOBRE 2024'!G16</f>
      </c>
      <c r="L1396" s="42"/>
      <c r="M1396" s="24"/>
    </row>
    <row r="1397" spans="1:13" x14ac:dyDescent="0.25">
      <c r="A1397" s="44" t="s">
        <v>1331</v>
      </c>
      <c r="B1397" s="44"/>
      <c r="C1397" s="42"/>
      <c r="D1397" s="41">
        <f>'Etat paie OCTOBRE 2024'!O16</f>
      </c>
      <c r="E1397" s="42"/>
      <c r="F1397" s="24"/>
      <c r="H1397" s="44" t="s">
        <v>1331</v>
      </c>
      <c r="I1397" s="44"/>
      <c r="J1397" s="42"/>
      <c r="K1397" s="41">
        <f>'Etat paie OCTOBRE 2024'!O16</f>
      </c>
      <c r="L1397" s="42"/>
      <c r="M1397" s="24"/>
    </row>
    <row r="1398" spans="1:13" x14ac:dyDescent="0.25">
      <c r="A1398" s="44" t="s">
        <v>1332</v>
      </c>
      <c r="B1398" s="44"/>
      <c r="C1398" s="42"/>
      <c r="D1398" s="41">
        <f>'Etat paie OCTOBRE 2024'!P16</f>
        <v>20000</v>
      </c>
      <c r="E1398" s="42"/>
      <c r="F1398" s="24"/>
      <c r="H1398" s="44" t="s">
        <v>1332</v>
      </c>
      <c r="I1398" s="44"/>
      <c r="J1398" s="42"/>
      <c r="K1398" s="41">
        <f>'Etat paie OCTOBRE 2024'!P16</f>
        <v>20000</v>
      </c>
      <c r="L1398" s="42"/>
      <c r="M1398" s="24"/>
    </row>
    <row r="1399" spans="1:13" x14ac:dyDescent="0.25">
      <c r="A1399" s="44" t="s">
        <v>1333</v>
      </c>
      <c r="B1399" s="44"/>
      <c r="C1399" s="42"/>
      <c r="D1399" s="41">
        <f>'Etat paie OCTOBRE 2024'!Q16</f>
        <v>50000</v>
      </c>
      <c r="E1399" s="42"/>
      <c r="F1399" s="24" t="s">
        <v>43</v>
      </c>
      <c r="H1399" s="44" t="s">
        <v>1333</v>
      </c>
      <c r="I1399" s="44"/>
      <c r="J1399" s="42"/>
      <c r="K1399" s="41">
        <f>'Etat paie OCTOBRE 2024'!Q16</f>
        <v>50000</v>
      </c>
      <c r="L1399" s="42"/>
      <c r="M1399" s="24" t="s">
        <v>43</v>
      </c>
    </row>
    <row r="1400" spans="1:13" x14ac:dyDescent="0.25">
      <c r="A1400" s="39" t="s">
        <v>44</v>
      </c>
      <c r="B1400" s="39"/>
      <c r="C1400" s="42"/>
      <c r="D1400" s="41">
        <f>'Etat paie OCTOBRE 2024'!N16</f>
        <v>195251.321196466</v>
      </c>
      <c r="E1400" s="42"/>
      <c r="F1400" s="24" t="s">
        <v>45</v>
      </c>
      <c r="H1400" s="39" t="s">
        <v>44</v>
      </c>
      <c r="I1400" s="39"/>
      <c r="J1400" s="42"/>
      <c r="K1400" s="41">
        <f>'Etat paie OCTOBRE 2024'!N16</f>
        <v>195251.321196466</v>
      </c>
      <c r="L1400" s="42"/>
      <c r="M1400" s="24" t="s">
        <v>45</v>
      </c>
    </row>
    <row r="1401" spans="1:13" x14ac:dyDescent="0.25">
      <c r="A1401" s="39" t="s">
        <v>46</v>
      </c>
      <c r="B1401" s="39"/>
      <c r="C1401" s="42"/>
      <c r="D1401" s="41">
        <f>'Etat paie OCTOBRE 2024'!M16</f>
      </c>
      <c r="E1401" s="42"/>
      <c r="F1401" s="24"/>
      <c r="H1401" s="39" t="s">
        <v>46</v>
      </c>
      <c r="I1401" s="39"/>
      <c r="J1401" s="42"/>
      <c r="K1401" s="41">
        <f>'Etat paie OCTOBRE 2024'!M16</f>
      </c>
      <c r="L1401" s="42"/>
      <c r="M1401" s="24"/>
    </row>
    <row r="1402" spans="1:13" x14ac:dyDescent="0.25">
      <c r="A1402" s="46" t="s">
        <v>47</v>
      </c>
      <c r="B1402" s="46"/>
      <c r="C1402" s="42"/>
      <c r="D1402" s="41"/>
      <c r="E1402" s="41">
        <f>'Etat paie OCTOBRE 2024'!U16</f>
        <v>4783.10514642494</v>
      </c>
      <c r="F1402" s="24"/>
      <c r="H1402" s="46" t="s">
        <v>47</v>
      </c>
      <c r="I1402" s="46"/>
      <c r="J1402" s="42"/>
      <c r="K1402" s="41"/>
      <c r="L1402" s="41">
        <f>'Etat paie OCTOBRE 2024'!U16</f>
        <v>4783.10514642494</v>
      </c>
      <c r="M1402" s="24"/>
    </row>
    <row r="1403" spans="1:13" x14ac:dyDescent="0.25">
      <c r="A1403" s="46" t="s">
        <v>48</v>
      </c>
      <c r="B1403" s="46"/>
      <c r="C1403" s="42"/>
      <c r="D1403" s="41"/>
      <c r="E1403" s="41">
        <f>'Etat paie OCTOBRE 2024'!V16</f>
        <v>4783.10514642494</v>
      </c>
      <c r="F1403" s="24"/>
      <c r="H1403" s="46" t="s">
        <v>48</v>
      </c>
      <c r="I1403" s="46"/>
      <c r="J1403" s="42"/>
      <c r="K1403" s="41"/>
      <c r="L1403" s="41">
        <f>'Etat paie OCTOBRE 2024'!V16</f>
        <v>4783.10514642494</v>
      </c>
      <c r="M1403" s="24"/>
    </row>
    <row r="1404" spans="1:13" x14ac:dyDescent="0.25">
      <c r="A1404" s="46" t="s">
        <v>49</v>
      </c>
      <c r="B1404" s="46"/>
      <c r="C1404" s="41">
        <f>+D43-E34-E35</f>
        <v>468744.304349644</v>
      </c>
      <c r="D1404" s="41"/>
      <c r="E1404" s="42"/>
      <c r="F1404" s="24"/>
      <c r="H1404" s="46" t="s">
        <v>49</v>
      </c>
      <c r="I1404" s="46"/>
      <c r="J1404" s="41">
        <f>+D43-E34-E35</f>
        <v>468744.304349644</v>
      </c>
      <c r="K1404" s="41"/>
      <c r="L1404" s="42"/>
      <c r="M1404" s="24"/>
    </row>
    <row r="1405" spans="1:13" x14ac:dyDescent="0.25">
      <c r="A1405" s="46" t="s">
        <v>50</v>
      </c>
      <c r="B1405" s="46"/>
      <c r="C1405" s="41">
        <f>D38+E39</f>
        <v>9374.43043496436</v>
      </c>
      <c r="D1405" s="41"/>
      <c r="E1405" s="42"/>
      <c r="F1405" s="24"/>
      <c r="H1405" s="46" t="s">
        <v>50</v>
      </c>
      <c r="I1405" s="46"/>
      <c r="J1405" s="41">
        <f>D38+E39</f>
        <v>9374.43043496436</v>
      </c>
      <c r="K1405" s="41"/>
      <c r="L1405" s="42"/>
      <c r="M1405" s="24"/>
    </row>
    <row r="1406" spans="1:13" x14ac:dyDescent="0.25">
      <c r="A1406" s="46" t="s">
        <v>51</v>
      </c>
      <c r="B1406" s="46"/>
      <c r="C1406" s="41">
        <v>2</v>
      </c>
      <c r="D1406" s="41">
        <f>'Etat paie OCTOBRE 2024'!X16</f>
        <v>4000</v>
      </c>
      <c r="E1406" s="42"/>
      <c r="F1406" s="24"/>
      <c r="H1406" s="46" t="s">
        <v>51</v>
      </c>
      <c r="I1406" s="46"/>
      <c r="J1406" s="41">
        <v>2</v>
      </c>
      <c r="K1406" s="41">
        <f>'Etat paie OCTOBRE 2024'!X16</f>
        <v>4000</v>
      </c>
      <c r="L1406" s="42"/>
      <c r="M1406" s="24"/>
    </row>
    <row r="1407" spans="1:13" x14ac:dyDescent="0.25">
      <c r="A1407" s="46" t="s">
        <v>52</v>
      </c>
      <c r="B1407" s="46"/>
      <c r="C1407" s="42"/>
      <c r="D1407" s="41"/>
      <c r="E1407" s="41">
        <f>'Etat paie OCTOBRE 2024'!Z16</f>
        <v>5374.43043496436</v>
      </c>
      <c r="F1407" s="24"/>
      <c r="H1407" s="46" t="s">
        <v>52</v>
      </c>
      <c r="I1407" s="46"/>
      <c r="J1407" s="42"/>
      <c r="K1407" s="41"/>
      <c r="L1407" s="41">
        <f>'Etat paie OCTOBRE 2024'!Z16</f>
        <v>5374.43043496436</v>
      </c>
      <c r="M1407" s="24"/>
    </row>
    <row r="1408" spans="1:13" x14ac:dyDescent="0.25">
      <c r="A1408" s="46" t="s">
        <v>53</v>
      </c>
      <c r="B1408" s="46"/>
      <c r="C1408" s="42"/>
      <c r="D1408" s="41"/>
      <c r="E1408" s="41">
        <f>'Etat paie OCTOBRE 2024'!Y16</f>
        <v>100000</v>
      </c>
      <c r="F1408" s="24"/>
      <c r="H1408" s="46" t="s">
        <v>53</v>
      </c>
      <c r="I1408" s="46"/>
      <c r="J1408" s="42"/>
      <c r="K1408" s="41"/>
      <c r="L1408" s="41">
        <f>'Etat paie OCTOBRE 2024'!Y16</f>
        <v>100000</v>
      </c>
      <c r="M1408" s="24"/>
    </row>
    <row r="1409" spans="1:13" x14ac:dyDescent="0.25">
      <c r="A1409" s="46" t="s">
        <v>54</v>
      </c>
      <c r="B1409" s="46"/>
      <c r="C1409" s="42"/>
      <c r="D1409" s="41"/>
      <c r="E1409" s="41">
        <f>'Etat paie OCTOBRE 2024'!AA16</f>
      </c>
      <c r="F1409" s="24"/>
      <c r="H1409" s="46" t="s">
        <v>54</v>
      </c>
      <c r="I1409" s="46"/>
      <c r="J1409" s="42"/>
      <c r="K1409" s="41"/>
      <c r="L1409" s="41">
        <f>'Etat paie OCTOBRE 2024'!AA16</f>
      </c>
      <c r="M1409" s="24"/>
    </row>
    <row r="1410" spans="1:13" x14ac:dyDescent="0.25">
      <c r="A1410" s="49" t="s">
        <v>55</v>
      </c>
      <c r="B1410" s="49"/>
      <c r="C1410" s="50"/>
      <c r="D1410" s="51"/>
      <c r="E1410" s="51">
        <f>'Etat paie OCTOBRE 2024'!AB16</f>
        <v>100000</v>
      </c>
      <c r="F1410" s="24"/>
      <c r="H1410" s="49" t="s">
        <v>55</v>
      </c>
      <c r="I1410" s="49"/>
      <c r="J1410" s="50"/>
      <c r="K1410" s="51"/>
      <c r="L1410" s="51">
        <f>'Etat paie OCTOBRE 2024'!AB16</f>
        <v>100000</v>
      </c>
      <c r="M1410" s="24"/>
    </row>
    <row r="1411" spans="1:13" x14ac:dyDescent="0.25">
      <c r="A1411" s="53" t="s">
        <v>56</v>
      </c>
      <c r="B1411" s="53"/>
      <c r="C1411" s="54" t="s">
        <v>57</v>
      </c>
      <c r="D1411" s="36">
        <f>SUM(D17:D37)</f>
        <v>478310.514642494</v>
      </c>
      <c r="E1411" s="55">
        <f>SUM(E34:E42)</f>
        <v>214940.640727814</v>
      </c>
      <c r="F1411" s="24"/>
      <c r="H1411" s="53" t="s">
        <v>56</v>
      </c>
      <c r="I1411" s="53"/>
      <c r="J1411" s="54" t="s">
        <v>57</v>
      </c>
      <c r="K1411" s="36">
        <f>SUM(D17:D37)</f>
        <v>478310.514642494</v>
      </c>
      <c r="L1411" s="55">
        <f>SUM(E34:E42)</f>
        <v>214940.640727814</v>
      </c>
      <c r="M1411" s="24"/>
    </row>
    <row r="1412" spans="1:13" x14ac:dyDescent="0.25">
      <c r="A1412" s="57" t="s">
        <v>58</v>
      </c>
      <c r="B1412" s="57"/>
      <c r="C1412" s="14"/>
      <c r="D1412" s="42"/>
      <c r="E1412" s="58"/>
      <c r="F1412" s="24"/>
      <c r="H1412" s="57" t="s">
        <v>58</v>
      </c>
      <c r="I1412" s="57"/>
      <c r="J1412" s="14"/>
      <c r="K1412" s="42"/>
      <c r="L1412" s="58"/>
      <c r="M1412" s="24"/>
    </row>
    <row r="1413" spans="1:13" x14ac:dyDescent="0.25">
      <c r="A1413" s="44" t="s">
        <v>59</v>
      </c>
      <c r="B1413" s="44"/>
      <c r="C1413" s="14"/>
      <c r="D1413" s="42"/>
      <c r="E1413" s="58"/>
      <c r="F1413" s="24"/>
      <c r="H1413" s="44" t="s">
        <v>59</v>
      </c>
      <c r="I1413" s="44"/>
      <c r="J1413" s="14"/>
      <c r="K1413" s="42"/>
      <c r="L1413" s="58"/>
      <c r="M1413" s="24"/>
    </row>
    <row r="1414" spans="1:13" x14ac:dyDescent="0.25">
      <c r="A1414" s="57" t="s">
        <v>60</v>
      </c>
      <c r="B1414" s="57"/>
      <c r="C1414" s="14"/>
      <c r="D1414" s="42"/>
      <c r="E1414" s="58"/>
      <c r="F1414" s="24"/>
      <c r="H1414" s="57" t="s">
        <v>60</v>
      </c>
      <c r="I1414" s="57"/>
      <c r="J1414" s="14"/>
      <c r="K1414" s="42"/>
      <c r="L1414" s="58"/>
      <c r="M1414" s="24"/>
    </row>
    <row r="1415" spans="1:13" x14ac:dyDescent="0.25">
      <c r="A1415" s="57"/>
      <c r="B1415" s="57"/>
      <c r="C1415" s="60" t="s">
        <v>61</v>
      </c>
      <c r="D1415" s="61">
        <f>IF((D43-E43)&gt;=0,ROUND(FLOOR((D43-E43),0.01),-2),ROUND(FLOOR((D43-E43),-0.01),-2))</f>
        <v>263400</v>
      </c>
      <c r="E1415" s="58"/>
      <c r="F1415" s="24"/>
      <c r="H1415" s="57"/>
      <c r="I1415" s="57"/>
      <c r="J1415" s="60" t="s">
        <v>61</v>
      </c>
      <c r="K1415" s="61">
        <f>IF((D43-E43)&gt;=0,ROUND(FLOOR((D43-E43),0.01),-2),ROUND(FLOOR((D43-E43),-0.01),-2))</f>
        <v>263400</v>
      </c>
      <c r="L1415" s="58"/>
      <c r="M1415" s="24"/>
    </row>
    <row r="1416" spans="1:13" x14ac:dyDescent="0.25">
      <c r="A1416" s="62" t="s">
        <v>62</v>
      </c>
      <c r="B1416" s="62"/>
      <c r="C1416" s="63">
        <v>22</v>
      </c>
      <c r="D1416" s="61"/>
      <c r="E1416" s="58"/>
      <c r="F1416" s="24"/>
      <c r="H1416" s="62" t="s">
        <v>62</v>
      </c>
      <c r="I1416" s="62"/>
      <c r="J1416" s="63">
        <v>22</v>
      </c>
      <c r="K1416" s="61"/>
      <c r="L1416" s="58"/>
      <c r="M1416" s="24"/>
    </row>
    <row r="1417" spans="1:13" x14ac:dyDescent="0.25">
      <c r="A1417" s="64" t="s">
        <v>63</v>
      </c>
      <c r="B1417" s="64"/>
      <c r="C1417" s="65">
        <v>-0.5</v>
      </c>
      <c r="D1417" s="66"/>
      <c r="E1417" s="58"/>
      <c r="F1417" s="67"/>
      <c r="H1417" s="64" t="s">
        <v>63</v>
      </c>
      <c r="I1417" s="64"/>
      <c r="J1417" s="65">
        <v>-0.5</v>
      </c>
      <c r="K1417" s="66"/>
      <c r="L1417" s="58"/>
      <c r="M1417" s="67"/>
    </row>
    <row r="1418" spans="1:13" x14ac:dyDescent="0.25">
      <c r="A1418" s="69"/>
      <c r="B1418" s="69"/>
      <c r="C1418" s="70"/>
      <c r="D1418" s="71"/>
      <c r="E1418" s="72"/>
      <c r="F1418" s="24"/>
      <c r="H1418" s="69"/>
      <c r="I1418" s="69"/>
      <c r="J1418" s="70"/>
      <c r="K1418" s="71"/>
      <c r="L1418" s="72"/>
      <c r="M1418" s="24"/>
    </row>
    <row r="1419" spans="1:13" x14ac:dyDescent="0.25">
      <c r="A1419" s="1" t="s">
        <v>64</v>
      </c>
      <c r="B1419" s="1"/>
      <c r="C1419" s="58"/>
      <c r="D1419" s="74" t="s">
        <v>65</v>
      </c>
      <c r="E1419" s="2"/>
      <c r="F1419" s="24"/>
      <c r="H1419" s="1" t="s">
        <v>64</v>
      </c>
      <c r="I1419" s="1"/>
      <c r="J1419" s="58"/>
      <c r="K1419" s="74" t="s">
        <v>65</v>
      </c>
      <c r="L1419" s="2"/>
      <c r="M1419" s="24"/>
    </row>
    <row r="1420" spans="1:13" x14ac:dyDescent="0.25">
      <c r="A1420" s="1"/>
      <c r="B1420" s="1"/>
      <c r="C1420" s="58"/>
      <c r="D1420" s="74"/>
      <c r="E1420" s="2"/>
      <c r="F1420" s="24"/>
      <c r="H1420" s="1"/>
      <c r="I1420" s="1"/>
      <c r="J1420" s="58"/>
      <c r="K1420" s="74"/>
      <c r="L1420" s="2"/>
      <c r="M1420" s="24"/>
    </row>
    <row r="1421" spans="1:13" x14ac:dyDescent="0.25">
      <c r="A1421" s="1"/>
      <c r="B1421" s="1"/>
      <c r="C1421" s="58"/>
      <c r="D1421" s="74"/>
      <c r="E1421" s="2"/>
      <c r="F1421" s="24"/>
      <c r="H1421" s="1"/>
      <c r="I1421" s="1"/>
      <c r="J1421" s="58"/>
      <c r="K1421" s="74"/>
      <c r="L1421" s="2"/>
      <c r="M1421" s="24"/>
    </row>
    <row r="1422" spans="1:13" x14ac:dyDescent="0.25">
      <c r="A1422" s="1"/>
      <c r="B1422" s="1"/>
      <c r="C1422" s="58"/>
      <c r="D1422" s="74"/>
      <c r="E1422" s="2"/>
      <c r="F1422" s="24"/>
      <c r="H1422" s="1"/>
      <c r="I1422" s="1"/>
      <c r="J1422" s="58"/>
      <c r="K1422" s="74"/>
      <c r="L1422" s="2"/>
      <c r="M1422" s="24"/>
    </row>
    <row r="1423" spans="1:13" x14ac:dyDescent="0.25">
      <c r="A1423" s="76"/>
      <c r="B1423" s="76"/>
      <c r="C1423" s="77"/>
      <c r="D1423" s="78"/>
      <c r="E1423" s="26"/>
      <c r="F1423" s="28"/>
      <c r="H1423" s="76"/>
      <c r="I1423" s="76"/>
      <c r="J1423" s="77"/>
      <c r="K1423" s="78"/>
      <c r="L1423" s="26"/>
      <c r="M1423" s="28"/>
    </row>
    <row r="1426" spans="1:13" x14ac:dyDescent="0.25">
      <c r="A1426" s="1"/>
      <c r="B1426" s="1"/>
      <c r="C1426" s="2"/>
      <c r="D1426" s="2"/>
      <c r="E1426" s="4"/>
      <c r="F1426" s="5"/>
      <c r="H1426" s="1"/>
      <c r="I1426" s="1"/>
      <c r="J1426" s="2"/>
      <c r="K1426" s="2"/>
      <c r="L1426" s="4"/>
      <c r="M1426" s="5"/>
    </row>
    <row r="1427" spans="1:13" x14ac:dyDescent="0.25">
      <c r="A1427" s="1"/>
      <c r="B1427" s="1"/>
      <c r="C1427" s="2"/>
      <c r="D1427" s="2"/>
      <c r="E1427" s="4" t="s">
        <v>0</v>
      </c>
      <c r="F1427" s="3"/>
      <c r="H1427" s="1"/>
      <c r="I1427" s="1"/>
      <c r="J1427" s="2"/>
      <c r="K1427" s="2"/>
      <c r="L1427" s="4" t="s">
        <v>0</v>
      </c>
      <c r="M1427" s="3"/>
    </row>
    <row r="1428" spans="1:13" x14ac:dyDescent="0.25">
      <c r="A1428" s="6" t="s">
        <v>1</v>
      </c>
      <c r="B1428" s="6"/>
      <c r="C1428" s="2"/>
      <c r="D1428" s="2"/>
      <c r="E1428" s="2" t="s">
        <v>2</v>
      </c>
      <c r="F1428" s="3"/>
      <c r="H1428" s="6" t="s">
        <v>1</v>
      </c>
      <c r="I1428" s="6"/>
      <c r="J1428" s="2"/>
      <c r="K1428" s="2"/>
      <c r="L1428" s="2" t="s">
        <v>2</v>
      </c>
      <c r="M1428" s="3"/>
    </row>
    <row r="1429" spans="1:13" x14ac:dyDescent="0.25">
      <c r="A1429" s="7" t="s">
        <v>3</v>
      </c>
      <c r="B1429" s="7"/>
      <c r="C1429" s="2"/>
      <c r="D1429" s="2"/>
      <c r="E1429" s="2"/>
      <c r="F1429" s="3"/>
      <c r="H1429" s="7" t="s">
        <v>3</v>
      </c>
      <c r="I1429" s="7"/>
      <c r="J1429" s="2"/>
      <c r="K1429" s="2"/>
      <c r="L1429" s="2"/>
      <c r="M1429" s="3"/>
    </row>
    <row r="1430" spans="1:13" x14ac:dyDescent="0.25">
      <c r="A1430" s="8" t="s">
        <v>4</v>
      </c>
      <c r="B1430" s="8"/>
      <c r="C1430" s="2"/>
      <c r="D1430" s="2"/>
      <c r="E1430" s="2"/>
      <c r="F1430" s="3"/>
      <c r="H1430" s="8" t="s">
        <v>4</v>
      </c>
      <c r="I1430" s="8"/>
      <c r="J1430" s="2"/>
      <c r="K1430" s="2"/>
      <c r="L1430" s="2"/>
      <c r="M1430" s="3"/>
    </row>
    <row r="1431" spans="1:13" x14ac:dyDescent="0.25">
      <c r="A1431" s="9" t="s">
        <v>1313</v>
      </c>
      <c r="B1431" s="287">
        <f>'Etat paie {MOIS} {ANNEE}'!B60</f>
      </c>
      <c r="C1431" s="10"/>
      <c r="D1431" s="11" t="s">
        <v>6</v>
      </c>
      <c r="E1431" s="11"/>
      <c r="F1431" s="12" t="s">
        <v>1314</v>
      </c>
      <c r="H1431" s="9" t="s">
        <v>1313</v>
      </c>
      <c r="I1431" s="287">
        <f>'Etat paie {MOIS} {ANNEE}'!B61</f>
      </c>
      <c r="J1431" s="10"/>
      <c r="K1431" s="11" t="s">
        <v>6</v>
      </c>
      <c r="L1431" s="11"/>
      <c r="M1431" s="12" t="s">
        <v>1314</v>
      </c>
    </row>
    <row r="1432" spans="1:13" x14ac:dyDescent="0.25">
      <c r="A1432" s="13" t="s">
        <v>1315</v>
      </c>
      <c r="B1432" s="288">
        <f>'Etat paie {MOIS} {ANNEE}'!A60</f>
      </c>
      <c r="C1432" s="2"/>
      <c r="D1432" s="14" t="s">
        <v>8</v>
      </c>
      <c r="E1432" s="14"/>
      <c r="F1432" s="15" t="s">
        <v>1316</v>
      </c>
      <c r="H1432" s="13" t="s">
        <v>1315</v>
      </c>
      <c r="I1432" s="288">
        <f>'Etat paie {MOIS} {ANNEE}'!A61</f>
      </c>
      <c r="J1432" s="2"/>
      <c r="K1432" s="14" t="s">
        <v>8</v>
      </c>
      <c r="L1432" s="14"/>
      <c r="M1432" s="15" t="s">
        <v>1316</v>
      </c>
    </row>
    <row r="1433" spans="1:13" x14ac:dyDescent="0.25">
      <c r="A1433" s="13" t="s">
        <v>1317</v>
      </c>
      <c r="B1433" s="288">
        <f>'Etat paie {MOIS} {ANNEE}'!AL60</f>
      </c>
      <c r="C1433" s="16">
        <f>'Etat paie {MOIS} {ANNEE}'!AM60</f>
      </c>
      <c r="D1433" s="14" t="s">
        <v>10</v>
      </c>
      <c r="E1433" s="14"/>
      <c r="F1433" s="15" t="s">
        <v>1318</v>
      </c>
      <c r="H1433" s="13" t="s">
        <v>1317</v>
      </c>
      <c r="I1433" s="288">
        <f>'Etat paie {MOIS} {ANNEE}'!AL61</f>
      </c>
      <c r="J1433" s="16">
        <f>'Etat paie {MOIS} {ANNEE}'!AM61</f>
      </c>
      <c r="K1433" s="14" t="s">
        <v>10</v>
      </c>
      <c r="L1433" s="14"/>
      <c r="M1433" s="15" t="s">
        <v>1318</v>
      </c>
    </row>
    <row r="1434" spans="1:13" x14ac:dyDescent="0.25">
      <c r="A1434" s="13" t="s">
        <v>1319</v>
      </c>
      <c r="B1434" s="288" t="s">
        <v>1320</v>
      </c>
      <c r="C1434" s="17"/>
      <c r="D1434" s="18" t="s">
        <v>12</v>
      </c>
      <c r="E1434" s="19"/>
      <c r="F1434" s="20" t="s">
        <v>1321</v>
      </c>
      <c r="H1434" s="13" t="s">
        <v>1319</v>
      </c>
      <c r="I1434" s="288" t="s">
        <v>1320</v>
      </c>
      <c r="J1434" s="17"/>
      <c r="K1434" s="18" t="s">
        <v>12</v>
      </c>
      <c r="L1434" s="19"/>
      <c r="M1434" s="20" t="s">
        <v>1321</v>
      </c>
    </row>
    <row r="1435" spans="1:13" x14ac:dyDescent="0.25">
      <c r="A1435" s="22" t="s">
        <v>1322</v>
      </c>
      <c r="B1435" s="289">
        <f>'Etat paie {MOIS} {ANNEE}'!AP60</f>
      </c>
      <c r="C1435" s="2"/>
      <c r="D1435" s="23" t="s">
        <v>14</v>
      </c>
      <c r="E1435" s="14"/>
      <c r="F1435" s="20" t="s">
        <v>1323</v>
      </c>
      <c r="H1435" s="22" t="s">
        <v>1322</v>
      </c>
      <c r="I1435" s="289">
        <f>'Etat paie {MOIS} {ANNEE}'!AP61</f>
      </c>
      <c r="J1435" s="2"/>
      <c r="K1435" s="23" t="s">
        <v>14</v>
      </c>
      <c r="L1435" s="14"/>
      <c r="M1435" s="20" t="s">
        <v>1323</v>
      </c>
    </row>
    <row r="1436" spans="1:13" x14ac:dyDescent="0.25">
      <c r="A1436" s="13" t="s">
        <v>1324</v>
      </c>
      <c r="B1436" s="288">
        <f>'Etat paie {MOIS} {ANNEE}'!AR60</f>
      </c>
      <c r="C1436" s="2"/>
      <c r="D1436" s="14"/>
      <c r="E1436" s="14"/>
      <c r="F1436" s="20"/>
      <c r="H1436" s="13" t="s">
        <v>1324</v>
      </c>
      <c r="I1436" s="288">
        <f>'Etat paie {MOIS} {ANNEE}'!AR61</f>
      </c>
      <c r="J1436" s="2"/>
      <c r="K1436" s="14"/>
      <c r="L1436" s="14"/>
      <c r="M1436" s="20"/>
    </row>
    <row r="1437" spans="1:13" x14ac:dyDescent="0.25">
      <c r="A1437" s="13" t="s">
        <v>1325</v>
      </c>
      <c r="B1437" s="288">
        <f>'Etat paie {MOIS} {ANNEE}'!AO60</f>
      </c>
      <c r="C1437" s="2"/>
      <c r="D1437" s="14"/>
      <c r="E1437" s="14"/>
      <c r="F1437" s="24"/>
      <c r="H1437" s="13" t="s">
        <v>1325</v>
      </c>
      <c r="I1437" s="288">
        <f>'Etat paie {MOIS} {ANNEE}'!AO61</f>
      </c>
      <c r="J1437" s="2"/>
      <c r="K1437" s="14"/>
      <c r="L1437" s="14"/>
      <c r="M1437" s="24"/>
    </row>
    <row r="1438" spans="1:13" x14ac:dyDescent="0.25">
      <c r="A1438" s="13" t="s">
        <v>1326</v>
      </c>
      <c r="B1438" s="288">
        <f>'Etat paie {MOIS} {ANNEE}'!AQ60</f>
      </c>
      <c r="C1438" s="2"/>
      <c r="D1438" s="14" t="s">
        <v>18</v>
      </c>
      <c r="E1438" s="14"/>
      <c r="F1438" s="24" t="s">
        <v>1327</v>
      </c>
      <c r="H1438" s="13" t="s">
        <v>1326</v>
      </c>
      <c r="I1438" s="288">
        <f>'Etat paie {MOIS} {ANNEE}'!AQ61</f>
      </c>
      <c r="J1438" s="2"/>
      <c r="K1438" s="14" t="s">
        <v>18</v>
      </c>
      <c r="L1438" s="14"/>
      <c r="M1438" s="24" t="s">
        <v>1327</v>
      </c>
    </row>
    <row r="1439" spans="1:13" x14ac:dyDescent="0.25">
      <c r="A1439" s="25" t="s">
        <v>1328</v>
      </c>
      <c r="B1439" s="290" t="s">
        <v>1329</v>
      </c>
      <c r="C1439" s="26"/>
      <c r="D1439" s="27" t="s">
        <v>20</v>
      </c>
      <c r="E1439" s="27"/>
      <c r="F1439" s="28" t="s">
        <v>1330</v>
      </c>
      <c r="H1439" s="25" t="s">
        <v>1328</v>
      </c>
      <c r="I1439" s="290" t="s">
        <v>1329</v>
      </c>
      <c r="J1439" s="26"/>
      <c r="K1439" s="27" t="s">
        <v>20</v>
      </c>
      <c r="L1439" s="27"/>
      <c r="M1439" s="28" t="s">
        <v>1330</v>
      </c>
    </row>
    <row r="1440" spans="1:13" x14ac:dyDescent="0.25">
      <c r="A1440" s="1"/>
      <c r="B1440" s="1"/>
      <c r="C1440" s="2"/>
      <c r="D1440" s="2"/>
      <c r="E1440" s="2"/>
      <c r="F1440" s="3"/>
      <c r="H1440" s="1"/>
      <c r="I1440" s="1"/>
      <c r="J1440" s="2"/>
      <c r="K1440" s="2"/>
      <c r="L1440" s="2"/>
      <c r="M1440" s="3"/>
    </row>
    <row r="1441" spans="1:13" x14ac:dyDescent="0.25">
      <c r="A1441" s="291" t="s">
        <v>22</v>
      </c>
      <c r="B1441" s="291"/>
      <c r="C1441" s="30" t="s">
        <v>23</v>
      </c>
      <c r="D1441" s="30" t="s">
        <v>24</v>
      </c>
      <c r="E1441" s="31" t="s">
        <v>25</v>
      </c>
      <c r="F1441" s="32" t="s">
        <v>26</v>
      </c>
      <c r="H1441" s="291" t="s">
        <v>22</v>
      </c>
      <c r="I1441" s="291"/>
      <c r="J1441" s="30" t="s">
        <v>23</v>
      </c>
      <c r="K1441" s="30" t="s">
        <v>24</v>
      </c>
      <c r="L1441" s="31" t="s">
        <v>25</v>
      </c>
      <c r="M1441" s="32" t="s">
        <v>26</v>
      </c>
    </row>
    <row r="1442" spans="1:13" x14ac:dyDescent="0.25">
      <c r="A1442" s="34" t="s">
        <v>27</v>
      </c>
      <c r="B1442" s="34"/>
      <c r="C1442" s="35"/>
      <c r="D1442" s="36">
        <f>'Etat paie OCTOBRE 2024'!E16</f>
        <v>142259.193446028</v>
      </c>
      <c r="E1442" s="37"/>
      <c r="F1442" s="24"/>
      <c r="H1442" s="34" t="s">
        <v>27</v>
      </c>
      <c r="I1442" s="34"/>
      <c r="J1442" s="35"/>
      <c r="K1442" s="36">
        <f>'Etat paie OCTOBRE 2024'!E16</f>
        <v>142259.193446028</v>
      </c>
      <c r="L1442" s="37"/>
      <c r="M1442" s="24"/>
    </row>
    <row r="1443" spans="1:13" x14ac:dyDescent="0.25">
      <c r="A1443" s="39" t="s">
        <v>28</v>
      </c>
      <c r="B1443" s="39"/>
      <c r="C1443" s="40"/>
      <c r="D1443" s="41"/>
      <c r="E1443" s="42"/>
      <c r="F1443" s="24"/>
      <c r="H1443" s="39" t="s">
        <v>28</v>
      </c>
      <c r="I1443" s="39"/>
      <c r="J1443" s="40"/>
      <c r="K1443" s="41"/>
      <c r="L1443" s="42"/>
      <c r="M1443" s="24"/>
    </row>
    <row r="1444" spans="1:13" x14ac:dyDescent="0.25">
      <c r="A1444" s="44" t="s">
        <v>29</v>
      </c>
      <c r="B1444" s="44"/>
      <c r="C1444" s="42"/>
      <c r="D1444" s="41">
        <f>'Etat paie OCTOBRE 2024'!I16</f>
      </c>
      <c r="E1444" s="42"/>
      <c r="F1444" s="24"/>
      <c r="H1444" s="44" t="s">
        <v>29</v>
      </c>
      <c r="I1444" s="44"/>
      <c r="J1444" s="42"/>
      <c r="K1444" s="41">
        <f>'Etat paie OCTOBRE 2024'!I16</f>
      </c>
      <c r="L1444" s="42"/>
      <c r="M1444" s="24"/>
    </row>
    <row r="1445" spans="1:13" x14ac:dyDescent="0.25">
      <c r="A1445" s="44" t="s">
        <v>30</v>
      </c>
      <c r="B1445" s="44"/>
      <c r="C1445" s="42"/>
      <c r="D1445" s="41">
        <f>'Etat paie OCTOBRE 2024'!J16</f>
      </c>
      <c r="E1445" s="42"/>
      <c r="F1445" s="24"/>
      <c r="H1445" s="44" t="s">
        <v>30</v>
      </c>
      <c r="I1445" s="44"/>
      <c r="J1445" s="42"/>
      <c r="K1445" s="41">
        <f>'Etat paie OCTOBRE 2024'!J16</f>
      </c>
      <c r="L1445" s="42"/>
      <c r="M1445" s="24"/>
    </row>
    <row r="1446" spans="1:13" x14ac:dyDescent="0.25">
      <c r="A1446" s="44" t="s">
        <v>31</v>
      </c>
      <c r="B1446" s="44"/>
      <c r="C1446" s="42"/>
      <c r="D1446" s="41">
        <f>'Etat paie OCTOBRE 2024'!H16</f>
      </c>
      <c r="E1446" s="42"/>
      <c r="F1446" s="24"/>
      <c r="H1446" s="44" t="s">
        <v>31</v>
      </c>
      <c r="I1446" s="44"/>
      <c r="J1446" s="42"/>
      <c r="K1446" s="41">
        <f>'Etat paie OCTOBRE 2024'!H16</f>
      </c>
      <c r="L1446" s="42"/>
      <c r="M1446" s="24"/>
    </row>
    <row r="1447" spans="1:13" x14ac:dyDescent="0.25">
      <c r="A1447" s="46" t="s">
        <v>32</v>
      </c>
      <c r="B1447" s="46"/>
      <c r="C1447" s="42"/>
      <c r="D1447" s="41"/>
      <c r="E1447" s="42"/>
      <c r="F1447" s="24"/>
      <c r="H1447" s="46" t="s">
        <v>32</v>
      </c>
      <c r="I1447" s="46"/>
      <c r="J1447" s="42"/>
      <c r="K1447" s="41"/>
      <c r="L1447" s="42"/>
      <c r="M1447" s="24"/>
    </row>
    <row r="1448" spans="1:13" x14ac:dyDescent="0.25">
      <c r="A1448" s="44" t="s">
        <v>33</v>
      </c>
      <c r="B1448" s="44"/>
      <c r="C1448" s="42">
        <v>12</v>
      </c>
      <c r="D1448" s="41">
        <f>'Etat paie OCTOBRE 2024'!K16</f>
        <v>28800</v>
      </c>
      <c r="E1448" s="42"/>
      <c r="F1448" s="24"/>
      <c r="H1448" s="44" t="s">
        <v>33</v>
      </c>
      <c r="I1448" s="44"/>
      <c r="J1448" s="42">
        <v>12</v>
      </c>
      <c r="K1448" s="41">
        <f>'Etat paie OCTOBRE 2024'!K16</f>
        <v>28800</v>
      </c>
      <c r="L1448" s="42"/>
      <c r="M1448" s="24"/>
    </row>
    <row r="1449" spans="1:13" x14ac:dyDescent="0.25">
      <c r="A1449" s="44" t="s">
        <v>34</v>
      </c>
      <c r="B1449" s="44"/>
      <c r="C1449" s="42"/>
      <c r="D1449" s="41">
        <f>'Etat paie OCTOBRE 2024'!L16</f>
        <v>42000</v>
      </c>
      <c r="E1449" s="42"/>
      <c r="F1449" s="24"/>
      <c r="H1449" s="44" t="s">
        <v>34</v>
      </c>
      <c r="I1449" s="44"/>
      <c r="J1449" s="42"/>
      <c r="K1449" s="41">
        <f>'Etat paie OCTOBRE 2024'!L16</f>
        <v>42000</v>
      </c>
      <c r="L1449" s="42"/>
      <c r="M1449" s="24"/>
    </row>
    <row r="1450" spans="1:13" x14ac:dyDescent="0.25">
      <c r="A1450" s="39" t="s">
        <v>35</v>
      </c>
      <c r="B1450" s="39"/>
      <c r="C1450" s="42"/>
      <c r="D1450" s="41"/>
      <c r="E1450" s="42"/>
      <c r="F1450" s="24"/>
      <c r="H1450" s="39" t="s">
        <v>35</v>
      </c>
      <c r="I1450" s="39"/>
      <c r="J1450" s="42"/>
      <c r="K1450" s="41"/>
      <c r="L1450" s="42"/>
      <c r="M1450" s="24"/>
    </row>
    <row r="1451" spans="1:13" x14ac:dyDescent="0.25">
      <c r="A1451" s="44" t="s">
        <v>36</v>
      </c>
      <c r="B1451" s="44"/>
      <c r="C1451" s="42"/>
      <c r="D1451" s="48">
        <f>'Etat paie OCTOBRE 2024'!R16</f>
      </c>
      <c r="E1451" s="42"/>
      <c r="F1451" s="24"/>
      <c r="H1451" s="44" t="s">
        <v>36</v>
      </c>
      <c r="I1451" s="44"/>
      <c r="J1451" s="42"/>
      <c r="K1451" s="48">
        <f>'Etat paie OCTOBRE 2024'!R16</f>
      </c>
      <c r="L1451" s="42"/>
      <c r="M1451" s="24"/>
    </row>
    <row r="1452" spans="1:13" x14ac:dyDescent="0.25">
      <c r="A1452" s="44" t="s">
        <v>37</v>
      </c>
      <c r="B1452" s="44"/>
      <c r="C1452" s="42"/>
      <c r="D1452" s="41">
        <f>'Etat paie OCTOBRE 2024'!F16</f>
      </c>
      <c r="E1452" s="42"/>
      <c r="F1452" s="24"/>
      <c r="H1452" s="44" t="s">
        <v>37</v>
      </c>
      <c r="I1452" s="44"/>
      <c r="J1452" s="42"/>
      <c r="K1452" s="41">
        <f>'Etat paie OCTOBRE 2024'!F16</f>
      </c>
      <c r="L1452" s="42"/>
      <c r="M1452" s="24"/>
    </row>
    <row r="1453" spans="1:13" x14ac:dyDescent="0.25">
      <c r="A1453" s="292" t="s">
        <v>38</v>
      </c>
      <c r="B1453" s="292"/>
      <c r="C1453" s="42"/>
      <c r="D1453" s="41">
        <f>'Etat paie OCTOBRE 2024'!G16</f>
      </c>
      <c r="E1453" s="42"/>
      <c r="F1453" s="24"/>
      <c r="H1453" s="292" t="s">
        <v>38</v>
      </c>
      <c r="I1453" s="292"/>
      <c r="J1453" s="42"/>
      <c r="K1453" s="41">
        <f>'Etat paie OCTOBRE 2024'!G16</f>
      </c>
      <c r="L1453" s="42"/>
      <c r="M1453" s="24"/>
    </row>
    <row r="1454" spans="1:13" x14ac:dyDescent="0.25">
      <c r="A1454" s="44" t="s">
        <v>1331</v>
      </c>
      <c r="B1454" s="44"/>
      <c r="C1454" s="42"/>
      <c r="D1454" s="41">
        <f>'Etat paie OCTOBRE 2024'!O16</f>
      </c>
      <c r="E1454" s="42"/>
      <c r="F1454" s="24"/>
      <c r="H1454" s="44" t="s">
        <v>1331</v>
      </c>
      <c r="I1454" s="44"/>
      <c r="J1454" s="42"/>
      <c r="K1454" s="41">
        <f>'Etat paie OCTOBRE 2024'!O16</f>
      </c>
      <c r="L1454" s="42"/>
      <c r="M1454" s="24"/>
    </row>
    <row r="1455" spans="1:13" x14ac:dyDescent="0.25">
      <c r="A1455" s="44" t="s">
        <v>1332</v>
      </c>
      <c r="B1455" s="44"/>
      <c r="C1455" s="42"/>
      <c r="D1455" s="41">
        <f>'Etat paie OCTOBRE 2024'!P16</f>
        <v>20000</v>
      </c>
      <c r="E1455" s="42"/>
      <c r="F1455" s="24"/>
      <c r="H1455" s="44" t="s">
        <v>1332</v>
      </c>
      <c r="I1455" s="44"/>
      <c r="J1455" s="42"/>
      <c r="K1455" s="41">
        <f>'Etat paie OCTOBRE 2024'!P16</f>
        <v>20000</v>
      </c>
      <c r="L1455" s="42"/>
      <c r="M1455" s="24"/>
    </row>
    <row r="1456" spans="1:13" x14ac:dyDescent="0.25">
      <c r="A1456" s="44" t="s">
        <v>1333</v>
      </c>
      <c r="B1456" s="44"/>
      <c r="C1456" s="42"/>
      <c r="D1456" s="41">
        <f>'Etat paie OCTOBRE 2024'!Q16</f>
        <v>50000</v>
      </c>
      <c r="E1456" s="42"/>
      <c r="F1456" s="24" t="s">
        <v>43</v>
      </c>
      <c r="H1456" s="44" t="s">
        <v>1333</v>
      </c>
      <c r="I1456" s="44"/>
      <c r="J1456" s="42"/>
      <c r="K1456" s="41">
        <f>'Etat paie OCTOBRE 2024'!Q16</f>
        <v>50000</v>
      </c>
      <c r="L1456" s="42"/>
      <c r="M1456" s="24" t="s">
        <v>43</v>
      </c>
    </row>
    <row r="1457" spans="1:13" x14ac:dyDescent="0.25">
      <c r="A1457" s="39" t="s">
        <v>44</v>
      </c>
      <c r="B1457" s="39"/>
      <c r="C1457" s="42"/>
      <c r="D1457" s="41">
        <f>'Etat paie OCTOBRE 2024'!N16</f>
        <v>195251.321196466</v>
      </c>
      <c r="E1457" s="42"/>
      <c r="F1457" s="24" t="s">
        <v>45</v>
      </c>
      <c r="H1457" s="39" t="s">
        <v>44</v>
      </c>
      <c r="I1457" s="39"/>
      <c r="J1457" s="42"/>
      <c r="K1457" s="41">
        <f>'Etat paie OCTOBRE 2024'!N16</f>
        <v>195251.321196466</v>
      </c>
      <c r="L1457" s="42"/>
      <c r="M1457" s="24" t="s">
        <v>45</v>
      </c>
    </row>
    <row r="1458" spans="1:13" x14ac:dyDescent="0.25">
      <c r="A1458" s="39" t="s">
        <v>46</v>
      </c>
      <c r="B1458" s="39"/>
      <c r="C1458" s="42"/>
      <c r="D1458" s="41">
        <f>'Etat paie OCTOBRE 2024'!M16</f>
      </c>
      <c r="E1458" s="42"/>
      <c r="F1458" s="24"/>
      <c r="H1458" s="39" t="s">
        <v>46</v>
      </c>
      <c r="I1458" s="39"/>
      <c r="J1458" s="42"/>
      <c r="K1458" s="41">
        <f>'Etat paie OCTOBRE 2024'!M16</f>
      </c>
      <c r="L1458" s="42"/>
      <c r="M1458" s="24"/>
    </row>
    <row r="1459" spans="1:13" x14ac:dyDescent="0.25">
      <c r="A1459" s="46" t="s">
        <v>47</v>
      </c>
      <c r="B1459" s="46"/>
      <c r="C1459" s="42"/>
      <c r="D1459" s="41"/>
      <c r="E1459" s="41">
        <f>'Etat paie OCTOBRE 2024'!U16</f>
        <v>4783.10514642494</v>
      </c>
      <c r="F1459" s="24"/>
      <c r="H1459" s="46" t="s">
        <v>47</v>
      </c>
      <c r="I1459" s="46"/>
      <c r="J1459" s="42"/>
      <c r="K1459" s="41"/>
      <c r="L1459" s="41">
        <f>'Etat paie OCTOBRE 2024'!U16</f>
        <v>4783.10514642494</v>
      </c>
      <c r="M1459" s="24"/>
    </row>
    <row r="1460" spans="1:13" x14ac:dyDescent="0.25">
      <c r="A1460" s="46" t="s">
        <v>48</v>
      </c>
      <c r="B1460" s="46"/>
      <c r="C1460" s="42"/>
      <c r="D1460" s="41"/>
      <c r="E1460" s="41">
        <f>'Etat paie OCTOBRE 2024'!V16</f>
        <v>4783.10514642494</v>
      </c>
      <c r="F1460" s="24"/>
      <c r="H1460" s="46" t="s">
        <v>48</v>
      </c>
      <c r="I1460" s="46"/>
      <c r="J1460" s="42"/>
      <c r="K1460" s="41"/>
      <c r="L1460" s="41">
        <f>'Etat paie OCTOBRE 2024'!V16</f>
        <v>4783.10514642494</v>
      </c>
      <c r="M1460" s="24"/>
    </row>
    <row r="1461" spans="1:13" x14ac:dyDescent="0.25">
      <c r="A1461" s="46" t="s">
        <v>49</v>
      </c>
      <c r="B1461" s="46"/>
      <c r="C1461" s="41">
        <f>+D43-E34-E35</f>
        <v>468744.304349644</v>
      </c>
      <c r="D1461" s="41"/>
      <c r="E1461" s="42"/>
      <c r="F1461" s="24"/>
      <c r="H1461" s="46" t="s">
        <v>49</v>
      </c>
      <c r="I1461" s="46"/>
      <c r="J1461" s="41">
        <f>+D43-E34-E35</f>
        <v>468744.304349644</v>
      </c>
      <c r="K1461" s="41"/>
      <c r="L1461" s="42"/>
      <c r="M1461" s="24"/>
    </row>
    <row r="1462" spans="1:13" x14ac:dyDescent="0.25">
      <c r="A1462" s="46" t="s">
        <v>50</v>
      </c>
      <c r="B1462" s="46"/>
      <c r="C1462" s="41">
        <f>D38+E39</f>
        <v>9374.43043496436</v>
      </c>
      <c r="D1462" s="41"/>
      <c r="E1462" s="42"/>
      <c r="F1462" s="24"/>
      <c r="H1462" s="46" t="s">
        <v>50</v>
      </c>
      <c r="I1462" s="46"/>
      <c r="J1462" s="41">
        <f>D38+E39</f>
        <v>9374.43043496436</v>
      </c>
      <c r="K1462" s="41"/>
      <c r="L1462" s="42"/>
      <c r="M1462" s="24"/>
    </row>
    <row r="1463" spans="1:13" x14ac:dyDescent="0.25">
      <c r="A1463" s="46" t="s">
        <v>51</v>
      </c>
      <c r="B1463" s="46"/>
      <c r="C1463" s="41">
        <v>2</v>
      </c>
      <c r="D1463" s="41">
        <f>'Etat paie OCTOBRE 2024'!X16</f>
        <v>4000</v>
      </c>
      <c r="E1463" s="42"/>
      <c r="F1463" s="24"/>
      <c r="H1463" s="46" t="s">
        <v>51</v>
      </c>
      <c r="I1463" s="46"/>
      <c r="J1463" s="41">
        <v>2</v>
      </c>
      <c r="K1463" s="41">
        <f>'Etat paie OCTOBRE 2024'!X16</f>
        <v>4000</v>
      </c>
      <c r="L1463" s="42"/>
      <c r="M1463" s="24"/>
    </row>
    <row r="1464" spans="1:13" x14ac:dyDescent="0.25">
      <c r="A1464" s="46" t="s">
        <v>52</v>
      </c>
      <c r="B1464" s="46"/>
      <c r="C1464" s="42"/>
      <c r="D1464" s="41"/>
      <c r="E1464" s="41">
        <f>'Etat paie OCTOBRE 2024'!Z16</f>
        <v>5374.43043496436</v>
      </c>
      <c r="F1464" s="24"/>
      <c r="H1464" s="46" t="s">
        <v>52</v>
      </c>
      <c r="I1464" s="46"/>
      <c r="J1464" s="42"/>
      <c r="K1464" s="41"/>
      <c r="L1464" s="41">
        <f>'Etat paie OCTOBRE 2024'!Z16</f>
        <v>5374.43043496436</v>
      </c>
      <c r="M1464" s="24"/>
    </row>
    <row r="1465" spans="1:13" x14ac:dyDescent="0.25">
      <c r="A1465" s="46" t="s">
        <v>53</v>
      </c>
      <c r="B1465" s="46"/>
      <c r="C1465" s="42"/>
      <c r="D1465" s="41"/>
      <c r="E1465" s="41">
        <f>'Etat paie OCTOBRE 2024'!Y16</f>
        <v>100000</v>
      </c>
      <c r="F1465" s="24"/>
      <c r="H1465" s="46" t="s">
        <v>53</v>
      </c>
      <c r="I1465" s="46"/>
      <c r="J1465" s="42"/>
      <c r="K1465" s="41"/>
      <c r="L1465" s="41">
        <f>'Etat paie OCTOBRE 2024'!Y16</f>
        <v>100000</v>
      </c>
      <c r="M1465" s="24"/>
    </row>
    <row r="1466" spans="1:13" x14ac:dyDescent="0.25">
      <c r="A1466" s="46" t="s">
        <v>54</v>
      </c>
      <c r="B1466" s="46"/>
      <c r="C1466" s="42"/>
      <c r="D1466" s="41"/>
      <c r="E1466" s="41">
        <f>'Etat paie OCTOBRE 2024'!AA16</f>
      </c>
      <c r="F1466" s="24"/>
      <c r="H1466" s="46" t="s">
        <v>54</v>
      </c>
      <c r="I1466" s="46"/>
      <c r="J1466" s="42"/>
      <c r="K1466" s="41"/>
      <c r="L1466" s="41">
        <f>'Etat paie OCTOBRE 2024'!AA16</f>
      </c>
      <c r="M1466" s="24"/>
    </row>
    <row r="1467" spans="1:13" x14ac:dyDescent="0.25">
      <c r="A1467" s="49" t="s">
        <v>55</v>
      </c>
      <c r="B1467" s="49"/>
      <c r="C1467" s="50"/>
      <c r="D1467" s="51"/>
      <c r="E1467" s="51">
        <f>'Etat paie OCTOBRE 2024'!AB16</f>
        <v>100000</v>
      </c>
      <c r="F1467" s="24"/>
      <c r="H1467" s="49" t="s">
        <v>55</v>
      </c>
      <c r="I1467" s="49"/>
      <c r="J1467" s="50"/>
      <c r="K1467" s="51"/>
      <c r="L1467" s="51">
        <f>'Etat paie OCTOBRE 2024'!AB16</f>
        <v>100000</v>
      </c>
      <c r="M1467" s="24"/>
    </row>
    <row r="1468" spans="1:13" x14ac:dyDescent="0.25">
      <c r="A1468" s="53" t="s">
        <v>56</v>
      </c>
      <c r="B1468" s="53"/>
      <c r="C1468" s="54" t="s">
        <v>57</v>
      </c>
      <c r="D1468" s="36">
        <f>SUM(D17:D37)</f>
        <v>478310.514642494</v>
      </c>
      <c r="E1468" s="55">
        <f>SUM(E34:E42)</f>
        <v>214940.640727814</v>
      </c>
      <c r="F1468" s="24"/>
      <c r="H1468" s="53" t="s">
        <v>56</v>
      </c>
      <c r="I1468" s="53"/>
      <c r="J1468" s="54" t="s">
        <v>57</v>
      </c>
      <c r="K1468" s="36">
        <f>SUM(D17:D37)</f>
        <v>478310.514642494</v>
      </c>
      <c r="L1468" s="55">
        <f>SUM(E34:E42)</f>
        <v>214940.640727814</v>
      </c>
      <c r="M1468" s="24"/>
    </row>
    <row r="1469" spans="1:13" x14ac:dyDescent="0.25">
      <c r="A1469" s="57" t="s">
        <v>58</v>
      </c>
      <c r="B1469" s="57"/>
      <c r="C1469" s="14"/>
      <c r="D1469" s="42"/>
      <c r="E1469" s="58"/>
      <c r="F1469" s="24"/>
      <c r="H1469" s="57" t="s">
        <v>58</v>
      </c>
      <c r="I1469" s="57"/>
      <c r="J1469" s="14"/>
      <c r="K1469" s="42"/>
      <c r="L1469" s="58"/>
      <c r="M1469" s="24"/>
    </row>
    <row r="1470" spans="1:13" x14ac:dyDescent="0.25">
      <c r="A1470" s="44" t="s">
        <v>59</v>
      </c>
      <c r="B1470" s="44"/>
      <c r="C1470" s="14"/>
      <c r="D1470" s="42"/>
      <c r="E1470" s="58"/>
      <c r="F1470" s="24"/>
      <c r="H1470" s="44" t="s">
        <v>59</v>
      </c>
      <c r="I1470" s="44"/>
      <c r="J1470" s="14"/>
      <c r="K1470" s="42"/>
      <c r="L1470" s="58"/>
      <c r="M1470" s="24"/>
    </row>
    <row r="1471" spans="1:13" x14ac:dyDescent="0.25">
      <c r="A1471" s="57" t="s">
        <v>60</v>
      </c>
      <c r="B1471" s="57"/>
      <c r="C1471" s="14"/>
      <c r="D1471" s="42"/>
      <c r="E1471" s="58"/>
      <c r="F1471" s="24"/>
      <c r="H1471" s="57" t="s">
        <v>60</v>
      </c>
      <c r="I1471" s="57"/>
      <c r="J1471" s="14"/>
      <c r="K1471" s="42"/>
      <c r="L1471" s="58"/>
      <c r="M1471" s="24"/>
    </row>
    <row r="1472" spans="1:13" x14ac:dyDescent="0.25">
      <c r="A1472" s="57"/>
      <c r="B1472" s="57"/>
      <c r="C1472" s="60" t="s">
        <v>61</v>
      </c>
      <c r="D1472" s="61">
        <f>IF((D43-E43)&gt;=0,ROUND(FLOOR((D43-E43),0.01),-2),ROUND(FLOOR((D43-E43),-0.01),-2))</f>
        <v>263400</v>
      </c>
      <c r="E1472" s="58"/>
      <c r="F1472" s="24"/>
      <c r="H1472" s="57"/>
      <c r="I1472" s="57"/>
      <c r="J1472" s="60" t="s">
        <v>61</v>
      </c>
      <c r="K1472" s="61">
        <f>IF((D43-E43)&gt;=0,ROUND(FLOOR((D43-E43),0.01),-2),ROUND(FLOOR((D43-E43),-0.01),-2))</f>
        <v>263400</v>
      </c>
      <c r="L1472" s="58"/>
      <c r="M1472" s="24"/>
    </row>
    <row r="1473" spans="1:13" x14ac:dyDescent="0.25">
      <c r="A1473" s="62" t="s">
        <v>62</v>
      </c>
      <c r="B1473" s="62"/>
      <c r="C1473" s="63">
        <v>22</v>
      </c>
      <c r="D1473" s="61"/>
      <c r="E1473" s="58"/>
      <c r="F1473" s="24"/>
      <c r="H1473" s="62" t="s">
        <v>62</v>
      </c>
      <c r="I1473" s="62"/>
      <c r="J1473" s="63">
        <v>22</v>
      </c>
      <c r="K1473" s="61"/>
      <c r="L1473" s="58"/>
      <c r="M1473" s="24"/>
    </row>
    <row r="1474" spans="1:13" x14ac:dyDescent="0.25">
      <c r="A1474" s="64" t="s">
        <v>63</v>
      </c>
      <c r="B1474" s="64"/>
      <c r="C1474" s="65">
        <v>-0.5</v>
      </c>
      <c r="D1474" s="66"/>
      <c r="E1474" s="58"/>
      <c r="F1474" s="67"/>
      <c r="H1474" s="64" t="s">
        <v>63</v>
      </c>
      <c r="I1474" s="64"/>
      <c r="J1474" s="65">
        <v>-0.5</v>
      </c>
      <c r="K1474" s="66"/>
      <c r="L1474" s="58"/>
      <c r="M1474" s="67"/>
    </row>
    <row r="1475" spans="1:13" x14ac:dyDescent="0.25">
      <c r="A1475" s="69"/>
      <c r="B1475" s="69"/>
      <c r="C1475" s="70"/>
      <c r="D1475" s="71"/>
      <c r="E1475" s="72"/>
      <c r="F1475" s="24"/>
      <c r="H1475" s="69"/>
      <c r="I1475" s="69"/>
      <c r="J1475" s="70"/>
      <c r="K1475" s="71"/>
      <c r="L1475" s="72"/>
      <c r="M1475" s="24"/>
    </row>
    <row r="1476" spans="1:13" x14ac:dyDescent="0.25">
      <c r="A1476" s="1" t="s">
        <v>64</v>
      </c>
      <c r="B1476" s="1"/>
      <c r="C1476" s="58"/>
      <c r="D1476" s="74" t="s">
        <v>65</v>
      </c>
      <c r="E1476" s="2"/>
      <c r="F1476" s="24"/>
      <c r="H1476" s="1" t="s">
        <v>64</v>
      </c>
      <c r="I1476" s="1"/>
      <c r="J1476" s="58"/>
      <c r="K1476" s="74" t="s">
        <v>65</v>
      </c>
      <c r="L1476" s="2"/>
      <c r="M1476" s="24"/>
    </row>
    <row r="1477" spans="1:13" x14ac:dyDescent="0.25">
      <c r="A1477" s="1"/>
      <c r="B1477" s="1"/>
      <c r="C1477" s="58"/>
      <c r="D1477" s="74"/>
      <c r="E1477" s="2"/>
      <c r="F1477" s="24"/>
      <c r="H1477" s="1"/>
      <c r="I1477" s="1"/>
      <c r="J1477" s="58"/>
      <c r="K1477" s="74"/>
      <c r="L1477" s="2"/>
      <c r="M1477" s="24"/>
    </row>
    <row r="1478" spans="1:13" x14ac:dyDescent="0.25">
      <c r="A1478" s="1"/>
      <c r="B1478" s="1"/>
      <c r="C1478" s="58"/>
      <c r="D1478" s="74"/>
      <c r="E1478" s="2"/>
      <c r="F1478" s="24"/>
      <c r="H1478" s="1"/>
      <c r="I1478" s="1"/>
      <c r="J1478" s="58"/>
      <c r="K1478" s="74"/>
      <c r="L1478" s="2"/>
      <c r="M1478" s="24"/>
    </row>
    <row r="1479" spans="1:13" x14ac:dyDescent="0.25">
      <c r="A1479" s="1"/>
      <c r="B1479" s="1"/>
      <c r="C1479" s="58"/>
      <c r="D1479" s="74"/>
      <c r="E1479" s="2"/>
      <c r="F1479" s="24"/>
      <c r="H1479" s="1"/>
      <c r="I1479" s="1"/>
      <c r="J1479" s="58"/>
      <c r="K1479" s="74"/>
      <c r="L1479" s="2"/>
      <c r="M1479" s="24"/>
    </row>
    <row r="1480" spans="1:13" x14ac:dyDescent="0.25">
      <c r="A1480" s="76"/>
      <c r="B1480" s="76"/>
      <c r="C1480" s="77"/>
      <c r="D1480" s="78"/>
      <c r="E1480" s="26"/>
      <c r="F1480" s="28"/>
      <c r="H1480" s="76"/>
      <c r="I1480" s="76"/>
      <c r="J1480" s="77"/>
      <c r="K1480" s="78"/>
      <c r="L1480" s="26"/>
      <c r="M1480" s="28"/>
    </row>
    <row r="1483" spans="1:13" x14ac:dyDescent="0.25">
      <c r="A1483" s="1"/>
      <c r="B1483" s="1"/>
      <c r="C1483" s="2"/>
      <c r="D1483" s="2"/>
      <c r="E1483" s="4"/>
      <c r="F1483" s="5"/>
      <c r="H1483" s="1"/>
      <c r="I1483" s="1"/>
      <c r="J1483" s="2"/>
      <c r="K1483" s="2"/>
      <c r="L1483" s="4"/>
      <c r="M1483" s="5"/>
    </row>
    <row r="1484" spans="1:13" x14ac:dyDescent="0.25">
      <c r="A1484" s="1"/>
      <c r="B1484" s="1"/>
      <c r="C1484" s="2"/>
      <c r="D1484" s="2"/>
      <c r="E1484" s="4" t="s">
        <v>0</v>
      </c>
      <c r="F1484" s="3"/>
      <c r="H1484" s="1"/>
      <c r="I1484" s="1"/>
      <c r="J1484" s="2"/>
      <c r="K1484" s="2"/>
      <c r="L1484" s="4" t="s">
        <v>0</v>
      </c>
      <c r="M1484" s="3"/>
    </row>
    <row r="1485" spans="1:13" x14ac:dyDescent="0.25">
      <c r="A1485" s="6" t="s">
        <v>1</v>
      </c>
      <c r="B1485" s="6"/>
      <c r="C1485" s="2"/>
      <c r="D1485" s="2"/>
      <c r="E1485" s="2" t="s">
        <v>2</v>
      </c>
      <c r="F1485" s="3"/>
      <c r="H1485" s="6" t="s">
        <v>1</v>
      </c>
      <c r="I1485" s="6"/>
      <c r="J1485" s="2"/>
      <c r="K1485" s="2"/>
      <c r="L1485" s="2" t="s">
        <v>2</v>
      </c>
      <c r="M1485" s="3"/>
    </row>
    <row r="1486" spans="1:13" x14ac:dyDescent="0.25">
      <c r="A1486" s="7" t="s">
        <v>3</v>
      </c>
      <c r="B1486" s="7"/>
      <c r="C1486" s="2"/>
      <c r="D1486" s="2"/>
      <c r="E1486" s="2"/>
      <c r="F1486" s="3"/>
      <c r="H1486" s="7" t="s">
        <v>3</v>
      </c>
      <c r="I1486" s="7"/>
      <c r="J1486" s="2"/>
      <c r="K1486" s="2"/>
      <c r="L1486" s="2"/>
      <c r="M1486" s="3"/>
    </row>
    <row r="1487" spans="1:13" x14ac:dyDescent="0.25">
      <c r="A1487" s="8" t="s">
        <v>4</v>
      </c>
      <c r="B1487" s="8"/>
      <c r="C1487" s="2"/>
      <c r="D1487" s="2"/>
      <c r="E1487" s="2"/>
      <c r="F1487" s="3"/>
      <c r="H1487" s="8" t="s">
        <v>4</v>
      </c>
      <c r="I1487" s="8"/>
      <c r="J1487" s="2"/>
      <c r="K1487" s="2"/>
      <c r="L1487" s="2"/>
      <c r="M1487" s="3"/>
    </row>
    <row r="1488" spans="1:13" x14ac:dyDescent="0.25">
      <c r="A1488" s="9" t="s">
        <v>1313</v>
      </c>
      <c r="B1488" s="287">
        <f>'Etat paie {MOIS} {ANNEE}'!B62</f>
      </c>
      <c r="C1488" s="10"/>
      <c r="D1488" s="11" t="s">
        <v>6</v>
      </c>
      <c r="E1488" s="11"/>
      <c r="F1488" s="12" t="s">
        <v>1314</v>
      </c>
      <c r="H1488" s="9" t="s">
        <v>1313</v>
      </c>
      <c r="I1488" s="287">
        <f>'Etat paie {MOIS} {ANNEE}'!B63</f>
      </c>
      <c r="J1488" s="10"/>
      <c r="K1488" s="11" t="s">
        <v>6</v>
      </c>
      <c r="L1488" s="11"/>
      <c r="M1488" s="12" t="s">
        <v>1314</v>
      </c>
    </row>
    <row r="1489" spans="1:13" x14ac:dyDescent="0.25">
      <c r="A1489" s="13" t="s">
        <v>1315</v>
      </c>
      <c r="B1489" s="288">
        <f>'Etat paie {MOIS} {ANNEE}'!A62</f>
      </c>
      <c r="C1489" s="2"/>
      <c r="D1489" s="14" t="s">
        <v>8</v>
      </c>
      <c r="E1489" s="14"/>
      <c r="F1489" s="15" t="s">
        <v>1316</v>
      </c>
      <c r="H1489" s="13" t="s">
        <v>1315</v>
      </c>
      <c r="I1489" s="288">
        <f>'Etat paie {MOIS} {ANNEE}'!A63</f>
      </c>
      <c r="J1489" s="2"/>
      <c r="K1489" s="14" t="s">
        <v>8</v>
      </c>
      <c r="L1489" s="14"/>
      <c r="M1489" s="15" t="s">
        <v>1316</v>
      </c>
    </row>
    <row r="1490" spans="1:13" x14ac:dyDescent="0.25">
      <c r="A1490" s="13" t="s">
        <v>1317</v>
      </c>
      <c r="B1490" s="288">
        <f>'Etat paie {MOIS} {ANNEE}'!AL62</f>
      </c>
      <c r="C1490" s="16">
        <f>'Etat paie {MOIS} {ANNEE}'!AM62</f>
      </c>
      <c r="D1490" s="14" t="s">
        <v>10</v>
      </c>
      <c r="E1490" s="14"/>
      <c r="F1490" s="15" t="s">
        <v>1318</v>
      </c>
      <c r="H1490" s="13" t="s">
        <v>1317</v>
      </c>
      <c r="I1490" s="288">
        <f>'Etat paie {MOIS} {ANNEE}'!AL63</f>
      </c>
      <c r="J1490" s="16">
        <f>'Etat paie {MOIS} {ANNEE}'!AM63</f>
      </c>
      <c r="K1490" s="14" t="s">
        <v>10</v>
      </c>
      <c r="L1490" s="14"/>
      <c r="M1490" s="15" t="s">
        <v>1318</v>
      </c>
    </row>
    <row r="1491" spans="1:13" x14ac:dyDescent="0.25">
      <c r="A1491" s="13" t="s">
        <v>1319</v>
      </c>
      <c r="B1491" s="288" t="s">
        <v>1320</v>
      </c>
      <c r="C1491" s="17"/>
      <c r="D1491" s="18" t="s">
        <v>12</v>
      </c>
      <c r="E1491" s="19"/>
      <c r="F1491" s="20" t="s">
        <v>1321</v>
      </c>
      <c r="H1491" s="13" t="s">
        <v>1319</v>
      </c>
      <c r="I1491" s="288" t="s">
        <v>1320</v>
      </c>
      <c r="J1491" s="17"/>
      <c r="K1491" s="18" t="s">
        <v>12</v>
      </c>
      <c r="L1491" s="19"/>
      <c r="M1491" s="20" t="s">
        <v>1321</v>
      </c>
    </row>
    <row r="1492" spans="1:13" x14ac:dyDescent="0.25">
      <c r="A1492" s="22" t="s">
        <v>1322</v>
      </c>
      <c r="B1492" s="289">
        <f>'Etat paie {MOIS} {ANNEE}'!AP62</f>
      </c>
      <c r="C1492" s="2"/>
      <c r="D1492" s="23" t="s">
        <v>14</v>
      </c>
      <c r="E1492" s="14"/>
      <c r="F1492" s="20" t="s">
        <v>1323</v>
      </c>
      <c r="H1492" s="22" t="s">
        <v>1322</v>
      </c>
      <c r="I1492" s="289">
        <f>'Etat paie {MOIS} {ANNEE}'!AP63</f>
      </c>
      <c r="J1492" s="2"/>
      <c r="K1492" s="23" t="s">
        <v>14</v>
      </c>
      <c r="L1492" s="14"/>
      <c r="M1492" s="20" t="s">
        <v>1323</v>
      </c>
    </row>
    <row r="1493" spans="1:13" x14ac:dyDescent="0.25">
      <c r="A1493" s="13" t="s">
        <v>1324</v>
      </c>
      <c r="B1493" s="288">
        <f>'Etat paie {MOIS} {ANNEE}'!AR62</f>
      </c>
      <c r="C1493" s="2"/>
      <c r="D1493" s="14"/>
      <c r="E1493" s="14"/>
      <c r="F1493" s="20"/>
      <c r="H1493" s="13" t="s">
        <v>1324</v>
      </c>
      <c r="I1493" s="288">
        <f>'Etat paie {MOIS} {ANNEE}'!AR63</f>
      </c>
      <c r="J1493" s="2"/>
      <c r="K1493" s="14"/>
      <c r="L1493" s="14"/>
      <c r="M1493" s="20"/>
    </row>
    <row r="1494" spans="1:13" x14ac:dyDescent="0.25">
      <c r="A1494" s="13" t="s">
        <v>1325</v>
      </c>
      <c r="B1494" s="288">
        <f>'Etat paie {MOIS} {ANNEE}'!AO62</f>
      </c>
      <c r="C1494" s="2"/>
      <c r="D1494" s="14"/>
      <c r="E1494" s="14"/>
      <c r="F1494" s="24"/>
      <c r="H1494" s="13" t="s">
        <v>1325</v>
      </c>
      <c r="I1494" s="288">
        <f>'Etat paie {MOIS} {ANNEE}'!AO63</f>
      </c>
      <c r="J1494" s="2"/>
      <c r="K1494" s="14"/>
      <c r="L1494" s="14"/>
      <c r="M1494" s="24"/>
    </row>
    <row r="1495" spans="1:13" x14ac:dyDescent="0.25">
      <c r="A1495" s="13" t="s">
        <v>1326</v>
      </c>
      <c r="B1495" s="288">
        <f>'Etat paie {MOIS} {ANNEE}'!AQ62</f>
      </c>
      <c r="C1495" s="2"/>
      <c r="D1495" s="14" t="s">
        <v>18</v>
      </c>
      <c r="E1495" s="14"/>
      <c r="F1495" s="24" t="s">
        <v>1327</v>
      </c>
      <c r="H1495" s="13" t="s">
        <v>1326</v>
      </c>
      <c r="I1495" s="288">
        <f>'Etat paie {MOIS} {ANNEE}'!AQ63</f>
      </c>
      <c r="J1495" s="2"/>
      <c r="K1495" s="14" t="s">
        <v>18</v>
      </c>
      <c r="L1495" s="14"/>
      <c r="M1495" s="24" t="s">
        <v>1327</v>
      </c>
    </row>
    <row r="1496" spans="1:13" x14ac:dyDescent="0.25">
      <c r="A1496" s="25" t="s">
        <v>1328</v>
      </c>
      <c r="B1496" s="290" t="s">
        <v>1329</v>
      </c>
      <c r="C1496" s="26"/>
      <c r="D1496" s="27" t="s">
        <v>20</v>
      </c>
      <c r="E1496" s="27"/>
      <c r="F1496" s="28" t="s">
        <v>1330</v>
      </c>
      <c r="H1496" s="25" t="s">
        <v>1328</v>
      </c>
      <c r="I1496" s="290" t="s">
        <v>1329</v>
      </c>
      <c r="J1496" s="26"/>
      <c r="K1496" s="27" t="s">
        <v>20</v>
      </c>
      <c r="L1496" s="27"/>
      <c r="M1496" s="28" t="s">
        <v>1330</v>
      </c>
    </row>
    <row r="1497" spans="1:13" x14ac:dyDescent="0.25">
      <c r="A1497" s="1"/>
      <c r="B1497" s="1"/>
      <c r="C1497" s="2"/>
      <c r="D1497" s="2"/>
      <c r="E1497" s="2"/>
      <c r="F1497" s="3"/>
      <c r="H1497" s="1"/>
      <c r="I1497" s="1"/>
      <c r="J1497" s="2"/>
      <c r="K1497" s="2"/>
      <c r="L1497" s="2"/>
      <c r="M1497" s="3"/>
    </row>
    <row r="1498" spans="1:13" x14ac:dyDescent="0.25">
      <c r="A1498" s="291" t="s">
        <v>22</v>
      </c>
      <c r="B1498" s="291"/>
      <c r="C1498" s="30" t="s">
        <v>23</v>
      </c>
      <c r="D1498" s="30" t="s">
        <v>24</v>
      </c>
      <c r="E1498" s="31" t="s">
        <v>25</v>
      </c>
      <c r="F1498" s="32" t="s">
        <v>26</v>
      </c>
      <c r="H1498" s="291" t="s">
        <v>22</v>
      </c>
      <c r="I1498" s="291"/>
      <c r="J1498" s="30" t="s">
        <v>23</v>
      </c>
      <c r="K1498" s="30" t="s">
        <v>24</v>
      </c>
      <c r="L1498" s="31" t="s">
        <v>25</v>
      </c>
      <c r="M1498" s="32" t="s">
        <v>26</v>
      </c>
    </row>
    <row r="1499" spans="1:13" x14ac:dyDescent="0.25">
      <c r="A1499" s="34" t="s">
        <v>27</v>
      </c>
      <c r="B1499" s="34"/>
      <c r="C1499" s="35"/>
      <c r="D1499" s="36">
        <f>'Etat paie OCTOBRE 2024'!E16</f>
        <v>142259.193446028</v>
      </c>
      <c r="E1499" s="37"/>
      <c r="F1499" s="24"/>
      <c r="H1499" s="34" t="s">
        <v>27</v>
      </c>
      <c r="I1499" s="34"/>
      <c r="J1499" s="35"/>
      <c r="K1499" s="36">
        <f>'Etat paie OCTOBRE 2024'!E16</f>
        <v>142259.193446028</v>
      </c>
      <c r="L1499" s="37"/>
      <c r="M1499" s="24"/>
    </row>
    <row r="1500" spans="1:13" x14ac:dyDescent="0.25">
      <c r="A1500" s="39" t="s">
        <v>28</v>
      </c>
      <c r="B1500" s="39"/>
      <c r="C1500" s="40"/>
      <c r="D1500" s="41"/>
      <c r="E1500" s="42"/>
      <c r="F1500" s="24"/>
      <c r="H1500" s="39" t="s">
        <v>28</v>
      </c>
      <c r="I1500" s="39"/>
      <c r="J1500" s="40"/>
      <c r="K1500" s="41"/>
      <c r="L1500" s="42"/>
      <c r="M1500" s="24"/>
    </row>
    <row r="1501" spans="1:13" x14ac:dyDescent="0.25">
      <c r="A1501" s="44" t="s">
        <v>29</v>
      </c>
      <c r="B1501" s="44"/>
      <c r="C1501" s="42"/>
      <c r="D1501" s="41">
        <f>'Etat paie OCTOBRE 2024'!I16</f>
      </c>
      <c r="E1501" s="42"/>
      <c r="F1501" s="24"/>
      <c r="H1501" s="44" t="s">
        <v>29</v>
      </c>
      <c r="I1501" s="44"/>
      <c r="J1501" s="42"/>
      <c r="K1501" s="41">
        <f>'Etat paie OCTOBRE 2024'!I16</f>
      </c>
      <c r="L1501" s="42"/>
      <c r="M1501" s="24"/>
    </row>
    <row r="1502" spans="1:13" x14ac:dyDescent="0.25">
      <c r="A1502" s="44" t="s">
        <v>30</v>
      </c>
      <c r="B1502" s="44"/>
      <c r="C1502" s="42"/>
      <c r="D1502" s="41">
        <f>'Etat paie OCTOBRE 2024'!J16</f>
      </c>
      <c r="E1502" s="42"/>
      <c r="F1502" s="24"/>
      <c r="H1502" s="44" t="s">
        <v>30</v>
      </c>
      <c r="I1502" s="44"/>
      <c r="J1502" s="42"/>
      <c r="K1502" s="41">
        <f>'Etat paie OCTOBRE 2024'!J16</f>
      </c>
      <c r="L1502" s="42"/>
      <c r="M1502" s="24"/>
    </row>
    <row r="1503" spans="1:13" x14ac:dyDescent="0.25">
      <c r="A1503" s="44" t="s">
        <v>31</v>
      </c>
      <c r="B1503" s="44"/>
      <c r="C1503" s="42"/>
      <c r="D1503" s="41">
        <f>'Etat paie OCTOBRE 2024'!H16</f>
      </c>
      <c r="E1503" s="42"/>
      <c r="F1503" s="24"/>
      <c r="H1503" s="44" t="s">
        <v>31</v>
      </c>
      <c r="I1503" s="44"/>
      <c r="J1503" s="42"/>
      <c r="K1503" s="41">
        <f>'Etat paie OCTOBRE 2024'!H16</f>
      </c>
      <c r="L1503" s="42"/>
      <c r="M1503" s="24"/>
    </row>
    <row r="1504" spans="1:13" x14ac:dyDescent="0.25">
      <c r="A1504" s="46" t="s">
        <v>32</v>
      </c>
      <c r="B1504" s="46"/>
      <c r="C1504" s="42"/>
      <c r="D1504" s="41"/>
      <c r="E1504" s="42"/>
      <c r="F1504" s="24"/>
      <c r="H1504" s="46" t="s">
        <v>32</v>
      </c>
      <c r="I1504" s="46"/>
      <c r="J1504" s="42"/>
      <c r="K1504" s="41"/>
      <c r="L1504" s="42"/>
      <c r="M1504" s="24"/>
    </row>
    <row r="1505" spans="1:13" x14ac:dyDescent="0.25">
      <c r="A1505" s="44" t="s">
        <v>33</v>
      </c>
      <c r="B1505" s="44"/>
      <c r="C1505" s="42">
        <v>12</v>
      </c>
      <c r="D1505" s="41">
        <f>'Etat paie OCTOBRE 2024'!K16</f>
        <v>28800</v>
      </c>
      <c r="E1505" s="42"/>
      <c r="F1505" s="24"/>
      <c r="H1505" s="44" t="s">
        <v>33</v>
      </c>
      <c r="I1505" s="44"/>
      <c r="J1505" s="42">
        <v>12</v>
      </c>
      <c r="K1505" s="41">
        <f>'Etat paie OCTOBRE 2024'!K16</f>
        <v>28800</v>
      </c>
      <c r="L1505" s="42"/>
      <c r="M1505" s="24"/>
    </row>
    <row r="1506" spans="1:13" x14ac:dyDescent="0.25">
      <c r="A1506" s="44" t="s">
        <v>34</v>
      </c>
      <c r="B1506" s="44"/>
      <c r="C1506" s="42"/>
      <c r="D1506" s="41">
        <f>'Etat paie OCTOBRE 2024'!L16</f>
        <v>42000</v>
      </c>
      <c r="E1506" s="42"/>
      <c r="F1506" s="24"/>
      <c r="H1506" s="44" t="s">
        <v>34</v>
      </c>
      <c r="I1506" s="44"/>
      <c r="J1506" s="42"/>
      <c r="K1506" s="41">
        <f>'Etat paie OCTOBRE 2024'!L16</f>
        <v>42000</v>
      </c>
      <c r="L1506" s="42"/>
      <c r="M1506" s="24"/>
    </row>
    <row r="1507" spans="1:13" x14ac:dyDescent="0.25">
      <c r="A1507" s="39" t="s">
        <v>35</v>
      </c>
      <c r="B1507" s="39"/>
      <c r="C1507" s="42"/>
      <c r="D1507" s="41"/>
      <c r="E1507" s="42"/>
      <c r="F1507" s="24"/>
      <c r="H1507" s="39" t="s">
        <v>35</v>
      </c>
      <c r="I1507" s="39"/>
      <c r="J1507" s="42"/>
      <c r="K1507" s="41"/>
      <c r="L1507" s="42"/>
      <c r="M1507" s="24"/>
    </row>
    <row r="1508" spans="1:13" x14ac:dyDescent="0.25">
      <c r="A1508" s="44" t="s">
        <v>36</v>
      </c>
      <c r="B1508" s="44"/>
      <c r="C1508" s="42"/>
      <c r="D1508" s="48">
        <f>'Etat paie OCTOBRE 2024'!R16</f>
      </c>
      <c r="E1508" s="42"/>
      <c r="F1508" s="24"/>
      <c r="H1508" s="44" t="s">
        <v>36</v>
      </c>
      <c r="I1508" s="44"/>
      <c r="J1508" s="42"/>
      <c r="K1508" s="48">
        <f>'Etat paie OCTOBRE 2024'!R16</f>
      </c>
      <c r="L1508" s="42"/>
      <c r="M1508" s="24"/>
    </row>
    <row r="1509" spans="1:13" x14ac:dyDescent="0.25">
      <c r="A1509" s="44" t="s">
        <v>37</v>
      </c>
      <c r="B1509" s="44"/>
      <c r="C1509" s="42"/>
      <c r="D1509" s="41">
        <f>'Etat paie OCTOBRE 2024'!F16</f>
      </c>
      <c r="E1509" s="42"/>
      <c r="F1509" s="24"/>
      <c r="H1509" s="44" t="s">
        <v>37</v>
      </c>
      <c r="I1509" s="44"/>
      <c r="J1509" s="42"/>
      <c r="K1509" s="41">
        <f>'Etat paie OCTOBRE 2024'!F16</f>
      </c>
      <c r="L1509" s="42"/>
      <c r="M1509" s="24"/>
    </row>
    <row r="1510" spans="1:13" x14ac:dyDescent="0.25">
      <c r="A1510" s="292" t="s">
        <v>38</v>
      </c>
      <c r="B1510" s="292"/>
      <c r="C1510" s="42"/>
      <c r="D1510" s="41">
        <f>'Etat paie OCTOBRE 2024'!G16</f>
      </c>
      <c r="E1510" s="42"/>
      <c r="F1510" s="24"/>
      <c r="H1510" s="292" t="s">
        <v>38</v>
      </c>
      <c r="I1510" s="292"/>
      <c r="J1510" s="42"/>
      <c r="K1510" s="41">
        <f>'Etat paie OCTOBRE 2024'!G16</f>
      </c>
      <c r="L1510" s="42"/>
      <c r="M1510" s="24"/>
    </row>
    <row r="1511" spans="1:13" x14ac:dyDescent="0.25">
      <c r="A1511" s="44" t="s">
        <v>1331</v>
      </c>
      <c r="B1511" s="44"/>
      <c r="C1511" s="42"/>
      <c r="D1511" s="41">
        <f>'Etat paie OCTOBRE 2024'!O16</f>
      </c>
      <c r="E1511" s="42"/>
      <c r="F1511" s="24"/>
      <c r="H1511" s="44" t="s">
        <v>1331</v>
      </c>
      <c r="I1511" s="44"/>
      <c r="J1511" s="42"/>
      <c r="K1511" s="41">
        <f>'Etat paie OCTOBRE 2024'!O16</f>
      </c>
      <c r="L1511" s="42"/>
      <c r="M1511" s="24"/>
    </row>
    <row r="1512" spans="1:13" x14ac:dyDescent="0.25">
      <c r="A1512" s="44" t="s">
        <v>1332</v>
      </c>
      <c r="B1512" s="44"/>
      <c r="C1512" s="42"/>
      <c r="D1512" s="41">
        <f>'Etat paie OCTOBRE 2024'!P16</f>
        <v>20000</v>
      </c>
      <c r="E1512" s="42"/>
      <c r="F1512" s="24"/>
      <c r="H1512" s="44" t="s">
        <v>1332</v>
      </c>
      <c r="I1512" s="44"/>
      <c r="J1512" s="42"/>
      <c r="K1512" s="41">
        <f>'Etat paie OCTOBRE 2024'!P16</f>
        <v>20000</v>
      </c>
      <c r="L1512" s="42"/>
      <c r="M1512" s="24"/>
    </row>
    <row r="1513" spans="1:13" x14ac:dyDescent="0.25">
      <c r="A1513" s="44" t="s">
        <v>1333</v>
      </c>
      <c r="B1513" s="44"/>
      <c r="C1513" s="42"/>
      <c r="D1513" s="41">
        <f>'Etat paie OCTOBRE 2024'!Q16</f>
        <v>50000</v>
      </c>
      <c r="E1513" s="42"/>
      <c r="F1513" s="24" t="s">
        <v>43</v>
      </c>
      <c r="H1513" s="44" t="s">
        <v>1333</v>
      </c>
      <c r="I1513" s="44"/>
      <c r="J1513" s="42"/>
      <c r="K1513" s="41">
        <f>'Etat paie OCTOBRE 2024'!Q16</f>
        <v>50000</v>
      </c>
      <c r="L1513" s="42"/>
      <c r="M1513" s="24" t="s">
        <v>43</v>
      </c>
    </row>
    <row r="1514" spans="1:13" x14ac:dyDescent="0.25">
      <c r="A1514" s="39" t="s">
        <v>44</v>
      </c>
      <c r="B1514" s="39"/>
      <c r="C1514" s="42"/>
      <c r="D1514" s="41">
        <f>'Etat paie OCTOBRE 2024'!N16</f>
        <v>195251.321196466</v>
      </c>
      <c r="E1514" s="42"/>
      <c r="F1514" s="24" t="s">
        <v>45</v>
      </c>
      <c r="H1514" s="39" t="s">
        <v>44</v>
      </c>
      <c r="I1514" s="39"/>
      <c r="J1514" s="42"/>
      <c r="K1514" s="41">
        <f>'Etat paie OCTOBRE 2024'!N16</f>
        <v>195251.321196466</v>
      </c>
      <c r="L1514" s="42"/>
      <c r="M1514" s="24" t="s">
        <v>45</v>
      </c>
    </row>
    <row r="1515" spans="1:13" x14ac:dyDescent="0.25">
      <c r="A1515" s="39" t="s">
        <v>46</v>
      </c>
      <c r="B1515" s="39"/>
      <c r="C1515" s="42"/>
      <c r="D1515" s="41">
        <f>'Etat paie OCTOBRE 2024'!M16</f>
      </c>
      <c r="E1515" s="42"/>
      <c r="F1515" s="24"/>
      <c r="H1515" s="39" t="s">
        <v>46</v>
      </c>
      <c r="I1515" s="39"/>
      <c r="J1515" s="42"/>
      <c r="K1515" s="41">
        <f>'Etat paie OCTOBRE 2024'!M16</f>
      </c>
      <c r="L1515" s="42"/>
      <c r="M1515" s="24"/>
    </row>
    <row r="1516" spans="1:13" x14ac:dyDescent="0.25">
      <c r="A1516" s="46" t="s">
        <v>47</v>
      </c>
      <c r="B1516" s="46"/>
      <c r="C1516" s="42"/>
      <c r="D1516" s="41"/>
      <c r="E1516" s="41">
        <f>'Etat paie OCTOBRE 2024'!U16</f>
        <v>4783.10514642494</v>
      </c>
      <c r="F1516" s="24"/>
      <c r="H1516" s="46" t="s">
        <v>47</v>
      </c>
      <c r="I1516" s="46"/>
      <c r="J1516" s="42"/>
      <c r="K1516" s="41"/>
      <c r="L1516" s="41">
        <f>'Etat paie OCTOBRE 2024'!U16</f>
        <v>4783.10514642494</v>
      </c>
      <c r="M1516" s="24"/>
    </row>
    <row r="1517" spans="1:13" x14ac:dyDescent="0.25">
      <c r="A1517" s="46" t="s">
        <v>48</v>
      </c>
      <c r="B1517" s="46"/>
      <c r="C1517" s="42"/>
      <c r="D1517" s="41"/>
      <c r="E1517" s="41">
        <f>'Etat paie OCTOBRE 2024'!V16</f>
        <v>4783.10514642494</v>
      </c>
      <c r="F1517" s="24"/>
      <c r="H1517" s="46" t="s">
        <v>48</v>
      </c>
      <c r="I1517" s="46"/>
      <c r="J1517" s="42"/>
      <c r="K1517" s="41"/>
      <c r="L1517" s="41">
        <f>'Etat paie OCTOBRE 2024'!V16</f>
        <v>4783.10514642494</v>
      </c>
      <c r="M1517" s="24"/>
    </row>
    <row r="1518" spans="1:13" x14ac:dyDescent="0.25">
      <c r="A1518" s="46" t="s">
        <v>49</v>
      </c>
      <c r="B1518" s="46"/>
      <c r="C1518" s="41">
        <f>+D43-E34-E35</f>
        <v>468744.304349644</v>
      </c>
      <c r="D1518" s="41"/>
      <c r="E1518" s="42"/>
      <c r="F1518" s="24"/>
      <c r="H1518" s="46" t="s">
        <v>49</v>
      </c>
      <c r="I1518" s="46"/>
      <c r="J1518" s="41">
        <f>+D43-E34-E35</f>
        <v>468744.304349644</v>
      </c>
      <c r="K1518" s="41"/>
      <c r="L1518" s="42"/>
      <c r="M1518" s="24"/>
    </row>
    <row r="1519" spans="1:13" x14ac:dyDescent="0.25">
      <c r="A1519" s="46" t="s">
        <v>50</v>
      </c>
      <c r="B1519" s="46"/>
      <c r="C1519" s="41">
        <f>D38+E39</f>
        <v>9374.43043496436</v>
      </c>
      <c r="D1519" s="41"/>
      <c r="E1519" s="42"/>
      <c r="F1519" s="24"/>
      <c r="H1519" s="46" t="s">
        <v>50</v>
      </c>
      <c r="I1519" s="46"/>
      <c r="J1519" s="41">
        <f>D38+E39</f>
        <v>9374.43043496436</v>
      </c>
      <c r="K1519" s="41"/>
      <c r="L1519" s="42"/>
      <c r="M1519" s="24"/>
    </row>
    <row r="1520" spans="1:13" x14ac:dyDescent="0.25">
      <c r="A1520" s="46" t="s">
        <v>51</v>
      </c>
      <c r="B1520" s="46"/>
      <c r="C1520" s="41">
        <v>2</v>
      </c>
      <c r="D1520" s="41">
        <f>'Etat paie OCTOBRE 2024'!X16</f>
        <v>4000</v>
      </c>
      <c r="E1520" s="42"/>
      <c r="F1520" s="24"/>
      <c r="H1520" s="46" t="s">
        <v>51</v>
      </c>
      <c r="I1520" s="46"/>
      <c r="J1520" s="41">
        <v>2</v>
      </c>
      <c r="K1520" s="41">
        <f>'Etat paie OCTOBRE 2024'!X16</f>
        <v>4000</v>
      </c>
      <c r="L1520" s="42"/>
      <c r="M1520" s="24"/>
    </row>
    <row r="1521" spans="1:13" x14ac:dyDescent="0.25">
      <c r="A1521" s="46" t="s">
        <v>52</v>
      </c>
      <c r="B1521" s="46"/>
      <c r="C1521" s="42"/>
      <c r="D1521" s="41"/>
      <c r="E1521" s="41">
        <f>'Etat paie OCTOBRE 2024'!Z16</f>
        <v>5374.43043496436</v>
      </c>
      <c r="F1521" s="24"/>
      <c r="H1521" s="46" t="s">
        <v>52</v>
      </c>
      <c r="I1521" s="46"/>
      <c r="J1521" s="42"/>
      <c r="K1521" s="41"/>
      <c r="L1521" s="41">
        <f>'Etat paie OCTOBRE 2024'!Z16</f>
        <v>5374.43043496436</v>
      </c>
      <c r="M1521" s="24"/>
    </row>
    <row r="1522" spans="1:13" x14ac:dyDescent="0.25">
      <c r="A1522" s="46" t="s">
        <v>53</v>
      </c>
      <c r="B1522" s="46"/>
      <c r="C1522" s="42"/>
      <c r="D1522" s="41"/>
      <c r="E1522" s="41">
        <f>'Etat paie OCTOBRE 2024'!Y16</f>
        <v>100000</v>
      </c>
      <c r="F1522" s="24"/>
      <c r="H1522" s="46" t="s">
        <v>53</v>
      </c>
      <c r="I1522" s="46"/>
      <c r="J1522" s="42"/>
      <c r="K1522" s="41"/>
      <c r="L1522" s="41">
        <f>'Etat paie OCTOBRE 2024'!Y16</f>
        <v>100000</v>
      </c>
      <c r="M1522" s="24"/>
    </row>
    <row r="1523" spans="1:13" x14ac:dyDescent="0.25">
      <c r="A1523" s="46" t="s">
        <v>54</v>
      </c>
      <c r="B1523" s="46"/>
      <c r="C1523" s="42"/>
      <c r="D1523" s="41"/>
      <c r="E1523" s="41">
        <f>'Etat paie OCTOBRE 2024'!AA16</f>
      </c>
      <c r="F1523" s="24"/>
      <c r="H1523" s="46" t="s">
        <v>54</v>
      </c>
      <c r="I1523" s="46"/>
      <c r="J1523" s="42"/>
      <c r="K1523" s="41"/>
      <c r="L1523" s="41">
        <f>'Etat paie OCTOBRE 2024'!AA16</f>
      </c>
      <c r="M1523" s="24"/>
    </row>
    <row r="1524" spans="1:13" x14ac:dyDescent="0.25">
      <c r="A1524" s="49" t="s">
        <v>55</v>
      </c>
      <c r="B1524" s="49"/>
      <c r="C1524" s="50"/>
      <c r="D1524" s="51"/>
      <c r="E1524" s="51">
        <f>'Etat paie OCTOBRE 2024'!AB16</f>
        <v>100000</v>
      </c>
      <c r="F1524" s="24"/>
      <c r="H1524" s="49" t="s">
        <v>55</v>
      </c>
      <c r="I1524" s="49"/>
      <c r="J1524" s="50"/>
      <c r="K1524" s="51"/>
      <c r="L1524" s="51">
        <f>'Etat paie OCTOBRE 2024'!AB16</f>
        <v>100000</v>
      </c>
      <c r="M1524" s="24"/>
    </row>
    <row r="1525" spans="1:13" x14ac:dyDescent="0.25">
      <c r="A1525" s="53" t="s">
        <v>56</v>
      </c>
      <c r="B1525" s="53"/>
      <c r="C1525" s="54" t="s">
        <v>57</v>
      </c>
      <c r="D1525" s="36">
        <f>SUM(D17:D37)</f>
        <v>478310.514642494</v>
      </c>
      <c r="E1525" s="55">
        <f>SUM(E34:E42)</f>
        <v>214940.640727814</v>
      </c>
      <c r="F1525" s="24"/>
      <c r="H1525" s="53" t="s">
        <v>56</v>
      </c>
      <c r="I1525" s="53"/>
      <c r="J1525" s="54" t="s">
        <v>57</v>
      </c>
      <c r="K1525" s="36">
        <f>SUM(D17:D37)</f>
        <v>478310.514642494</v>
      </c>
      <c r="L1525" s="55">
        <f>SUM(E34:E42)</f>
        <v>214940.640727814</v>
      </c>
      <c r="M1525" s="24"/>
    </row>
    <row r="1526" spans="1:13" x14ac:dyDescent="0.25">
      <c r="A1526" s="57" t="s">
        <v>58</v>
      </c>
      <c r="B1526" s="57"/>
      <c r="C1526" s="14"/>
      <c r="D1526" s="42"/>
      <c r="E1526" s="58"/>
      <c r="F1526" s="24"/>
      <c r="H1526" s="57" t="s">
        <v>58</v>
      </c>
      <c r="I1526" s="57"/>
      <c r="J1526" s="14"/>
      <c r="K1526" s="42"/>
      <c r="L1526" s="58"/>
      <c r="M1526" s="24"/>
    </row>
    <row r="1527" spans="1:13" x14ac:dyDescent="0.25">
      <c r="A1527" s="44" t="s">
        <v>59</v>
      </c>
      <c r="B1527" s="44"/>
      <c r="C1527" s="14"/>
      <c r="D1527" s="42"/>
      <c r="E1527" s="58"/>
      <c r="F1527" s="24"/>
      <c r="H1527" s="44" t="s">
        <v>59</v>
      </c>
      <c r="I1527" s="44"/>
      <c r="J1527" s="14"/>
      <c r="K1527" s="42"/>
      <c r="L1527" s="58"/>
      <c r="M1527" s="24"/>
    </row>
    <row r="1528" spans="1:13" x14ac:dyDescent="0.25">
      <c r="A1528" s="57" t="s">
        <v>60</v>
      </c>
      <c r="B1528" s="57"/>
      <c r="C1528" s="14"/>
      <c r="D1528" s="42"/>
      <c r="E1528" s="58"/>
      <c r="F1528" s="24"/>
      <c r="H1528" s="57" t="s">
        <v>60</v>
      </c>
      <c r="I1528" s="57"/>
      <c r="J1528" s="14"/>
      <c r="K1528" s="42"/>
      <c r="L1528" s="58"/>
      <c r="M1528" s="24"/>
    </row>
    <row r="1529" spans="1:13" x14ac:dyDescent="0.25">
      <c r="A1529" s="57"/>
      <c r="B1529" s="57"/>
      <c r="C1529" s="60" t="s">
        <v>61</v>
      </c>
      <c r="D1529" s="61">
        <f>IF((D43-E43)&gt;=0,ROUND(FLOOR((D43-E43),0.01),-2),ROUND(FLOOR((D43-E43),-0.01),-2))</f>
        <v>263400</v>
      </c>
      <c r="E1529" s="58"/>
      <c r="F1529" s="24"/>
      <c r="H1529" s="57"/>
      <c r="I1529" s="57"/>
      <c r="J1529" s="60" t="s">
        <v>61</v>
      </c>
      <c r="K1529" s="61">
        <f>IF((D43-E43)&gt;=0,ROUND(FLOOR((D43-E43),0.01),-2),ROUND(FLOOR((D43-E43),-0.01),-2))</f>
        <v>263400</v>
      </c>
      <c r="L1529" s="58"/>
      <c r="M1529" s="24"/>
    </row>
    <row r="1530" spans="1:13" x14ac:dyDescent="0.25">
      <c r="A1530" s="62" t="s">
        <v>62</v>
      </c>
      <c r="B1530" s="62"/>
      <c r="C1530" s="63">
        <v>22</v>
      </c>
      <c r="D1530" s="61"/>
      <c r="E1530" s="58"/>
      <c r="F1530" s="24"/>
      <c r="H1530" s="62" t="s">
        <v>62</v>
      </c>
      <c r="I1530" s="62"/>
      <c r="J1530" s="63">
        <v>22</v>
      </c>
      <c r="K1530" s="61"/>
      <c r="L1530" s="58"/>
      <c r="M1530" s="24"/>
    </row>
    <row r="1531" spans="1:13" x14ac:dyDescent="0.25">
      <c r="A1531" s="64" t="s">
        <v>63</v>
      </c>
      <c r="B1531" s="64"/>
      <c r="C1531" s="65">
        <v>-0.5</v>
      </c>
      <c r="D1531" s="66"/>
      <c r="E1531" s="58"/>
      <c r="F1531" s="67"/>
      <c r="H1531" s="64" t="s">
        <v>63</v>
      </c>
      <c r="I1531" s="64"/>
      <c r="J1531" s="65">
        <v>-0.5</v>
      </c>
      <c r="K1531" s="66"/>
      <c r="L1531" s="58"/>
      <c r="M1531" s="67"/>
    </row>
    <row r="1532" spans="1:13" x14ac:dyDescent="0.25">
      <c r="A1532" s="69"/>
      <c r="B1532" s="69"/>
      <c r="C1532" s="70"/>
      <c r="D1532" s="71"/>
      <c r="E1532" s="72"/>
      <c r="F1532" s="24"/>
      <c r="H1532" s="69"/>
      <c r="I1532" s="69"/>
      <c r="J1532" s="70"/>
      <c r="K1532" s="71"/>
      <c r="L1532" s="72"/>
      <c r="M1532" s="24"/>
    </row>
    <row r="1533" spans="1:13" x14ac:dyDescent="0.25">
      <c r="A1533" s="1" t="s">
        <v>64</v>
      </c>
      <c r="B1533" s="1"/>
      <c r="C1533" s="58"/>
      <c r="D1533" s="74" t="s">
        <v>65</v>
      </c>
      <c r="E1533" s="2"/>
      <c r="F1533" s="24"/>
      <c r="H1533" s="1" t="s">
        <v>64</v>
      </c>
      <c r="I1533" s="1"/>
      <c r="J1533" s="58"/>
      <c r="K1533" s="74" t="s">
        <v>65</v>
      </c>
      <c r="L1533" s="2"/>
      <c r="M1533" s="24"/>
    </row>
    <row r="1534" spans="1:13" x14ac:dyDescent="0.25">
      <c r="A1534" s="1"/>
      <c r="B1534" s="1"/>
      <c r="C1534" s="58"/>
      <c r="D1534" s="74"/>
      <c r="E1534" s="2"/>
      <c r="F1534" s="24"/>
      <c r="H1534" s="1"/>
      <c r="I1534" s="1"/>
      <c r="J1534" s="58"/>
      <c r="K1534" s="74"/>
      <c r="L1534" s="2"/>
      <c r="M1534" s="24"/>
    </row>
    <row r="1535" spans="1:13" x14ac:dyDescent="0.25">
      <c r="A1535" s="1"/>
      <c r="B1535" s="1"/>
      <c r="C1535" s="58"/>
      <c r="D1535" s="74"/>
      <c r="E1535" s="2"/>
      <c r="F1535" s="24"/>
      <c r="H1535" s="1"/>
      <c r="I1535" s="1"/>
      <c r="J1535" s="58"/>
      <c r="K1535" s="74"/>
      <c r="L1535" s="2"/>
      <c r="M1535" s="24"/>
    </row>
    <row r="1536" spans="1:13" x14ac:dyDescent="0.25">
      <c r="A1536" s="1"/>
      <c r="B1536" s="1"/>
      <c r="C1536" s="58"/>
      <c r="D1536" s="74"/>
      <c r="E1536" s="2"/>
      <c r="F1536" s="24"/>
      <c r="H1536" s="1"/>
      <c r="I1536" s="1"/>
      <c r="J1536" s="58"/>
      <c r="K1536" s="74"/>
      <c r="L1536" s="2"/>
      <c r="M1536" s="24"/>
    </row>
    <row r="1537" spans="1:13" x14ac:dyDescent="0.25">
      <c r="A1537" s="76"/>
      <c r="B1537" s="76"/>
      <c r="C1537" s="77"/>
      <c r="D1537" s="78"/>
      <c r="E1537" s="26"/>
      <c r="F1537" s="28"/>
      <c r="H1537" s="76"/>
      <c r="I1537" s="76"/>
      <c r="J1537" s="77"/>
      <c r="K1537" s="78"/>
      <c r="L1537" s="26"/>
      <c r="M1537" s="28"/>
    </row>
    <row r="1540" spans="1:13" x14ac:dyDescent="0.25">
      <c r="A1540" s="1"/>
      <c r="B1540" s="1"/>
      <c r="C1540" s="2"/>
      <c r="D1540" s="2"/>
      <c r="E1540" s="4"/>
      <c r="F1540" s="5"/>
      <c r="H1540" s="1"/>
      <c r="I1540" s="1"/>
      <c r="J1540" s="2"/>
      <c r="K1540" s="2"/>
      <c r="L1540" s="4"/>
      <c r="M1540" s="5"/>
    </row>
    <row r="1541" spans="1:13" x14ac:dyDescent="0.25">
      <c r="A1541" s="1"/>
      <c r="B1541" s="1"/>
      <c r="C1541" s="2"/>
      <c r="D1541" s="2"/>
      <c r="E1541" s="4" t="s">
        <v>0</v>
      </c>
      <c r="F1541" s="3"/>
      <c r="H1541" s="1"/>
      <c r="I1541" s="1"/>
      <c r="J1541" s="2"/>
      <c r="K1541" s="2"/>
      <c r="L1541" s="4" t="s">
        <v>0</v>
      </c>
      <c r="M1541" s="3"/>
    </row>
    <row r="1542" spans="1:13" x14ac:dyDescent="0.25">
      <c r="A1542" s="6" t="s">
        <v>1</v>
      </c>
      <c r="B1542" s="6"/>
      <c r="C1542" s="2"/>
      <c r="D1542" s="2"/>
      <c r="E1542" s="2" t="s">
        <v>2</v>
      </c>
      <c r="F1542" s="3"/>
      <c r="H1542" s="6" t="s">
        <v>1</v>
      </c>
      <c r="I1542" s="6"/>
      <c r="J1542" s="2"/>
      <c r="K1542" s="2"/>
      <c r="L1542" s="2" t="s">
        <v>2</v>
      </c>
      <c r="M1542" s="3"/>
    </row>
    <row r="1543" spans="1:13" x14ac:dyDescent="0.25">
      <c r="A1543" s="7" t="s">
        <v>3</v>
      </c>
      <c r="B1543" s="7"/>
      <c r="C1543" s="2"/>
      <c r="D1543" s="2"/>
      <c r="E1543" s="2"/>
      <c r="F1543" s="3"/>
      <c r="H1543" s="7" t="s">
        <v>3</v>
      </c>
      <c r="I1543" s="7"/>
      <c r="J1543" s="2"/>
      <c r="K1543" s="2"/>
      <c r="L1543" s="2"/>
      <c r="M1543" s="3"/>
    </row>
    <row r="1544" spans="1:13" x14ac:dyDescent="0.25">
      <c r="A1544" s="8" t="s">
        <v>4</v>
      </c>
      <c r="B1544" s="8"/>
      <c r="C1544" s="2"/>
      <c r="D1544" s="2"/>
      <c r="E1544" s="2"/>
      <c r="F1544" s="3"/>
      <c r="H1544" s="8" t="s">
        <v>4</v>
      </c>
      <c r="I1544" s="8"/>
      <c r="J1544" s="2"/>
      <c r="K1544" s="2"/>
      <c r="L1544" s="2"/>
      <c r="M1544" s="3"/>
    </row>
    <row r="1545" spans="1:13" x14ac:dyDescent="0.25">
      <c r="A1545" s="9" t="s">
        <v>1313</v>
      </c>
      <c r="B1545" s="287">
        <f>'Etat paie {MOIS} {ANNEE}'!B64</f>
      </c>
      <c r="C1545" s="10"/>
      <c r="D1545" s="11" t="s">
        <v>6</v>
      </c>
      <c r="E1545" s="11"/>
      <c r="F1545" s="12" t="s">
        <v>1314</v>
      </c>
      <c r="H1545" s="9" t="s">
        <v>1313</v>
      </c>
      <c r="I1545" s="287">
        <f>'Etat paie {MOIS} {ANNEE}'!B65</f>
      </c>
      <c r="J1545" s="10"/>
      <c r="K1545" s="11" t="s">
        <v>6</v>
      </c>
      <c r="L1545" s="11"/>
      <c r="M1545" s="12" t="s">
        <v>1314</v>
      </c>
    </row>
    <row r="1546" spans="1:13" x14ac:dyDescent="0.25">
      <c r="A1546" s="13" t="s">
        <v>1315</v>
      </c>
      <c r="B1546" s="288">
        <f>'Etat paie {MOIS} {ANNEE}'!A64</f>
      </c>
      <c r="C1546" s="2"/>
      <c r="D1546" s="14" t="s">
        <v>8</v>
      </c>
      <c r="E1546" s="14"/>
      <c r="F1546" s="15" t="s">
        <v>1316</v>
      </c>
      <c r="H1546" s="13" t="s">
        <v>1315</v>
      </c>
      <c r="I1546" s="288">
        <f>'Etat paie {MOIS} {ANNEE}'!A65</f>
      </c>
      <c r="J1546" s="2"/>
      <c r="K1546" s="14" t="s">
        <v>8</v>
      </c>
      <c r="L1546" s="14"/>
      <c r="M1546" s="15" t="s">
        <v>1316</v>
      </c>
    </row>
    <row r="1547" spans="1:13" x14ac:dyDescent="0.25">
      <c r="A1547" s="13" t="s">
        <v>1317</v>
      </c>
      <c r="B1547" s="288">
        <f>'Etat paie {MOIS} {ANNEE}'!AL64</f>
      </c>
      <c r="C1547" s="16">
        <f>'Etat paie {MOIS} {ANNEE}'!AM64</f>
      </c>
      <c r="D1547" s="14" t="s">
        <v>10</v>
      </c>
      <c r="E1547" s="14"/>
      <c r="F1547" s="15" t="s">
        <v>1318</v>
      </c>
      <c r="H1547" s="13" t="s">
        <v>1317</v>
      </c>
      <c r="I1547" s="288">
        <f>'Etat paie {MOIS} {ANNEE}'!AL65</f>
      </c>
      <c r="J1547" s="16">
        <f>'Etat paie {MOIS} {ANNEE}'!AM65</f>
      </c>
      <c r="K1547" s="14" t="s">
        <v>10</v>
      </c>
      <c r="L1547" s="14"/>
      <c r="M1547" s="15" t="s">
        <v>1318</v>
      </c>
    </row>
    <row r="1548" spans="1:13" x14ac:dyDescent="0.25">
      <c r="A1548" s="13" t="s">
        <v>1319</v>
      </c>
      <c r="B1548" s="288" t="s">
        <v>1320</v>
      </c>
      <c r="C1548" s="17"/>
      <c r="D1548" s="18" t="s">
        <v>12</v>
      </c>
      <c r="E1548" s="19"/>
      <c r="F1548" s="20" t="s">
        <v>1321</v>
      </c>
      <c r="H1548" s="13" t="s">
        <v>1319</v>
      </c>
      <c r="I1548" s="288" t="s">
        <v>1320</v>
      </c>
      <c r="J1548" s="17"/>
      <c r="K1548" s="18" t="s">
        <v>12</v>
      </c>
      <c r="L1548" s="19"/>
      <c r="M1548" s="20" t="s">
        <v>1321</v>
      </c>
    </row>
    <row r="1549" spans="1:13" x14ac:dyDescent="0.25">
      <c r="A1549" s="22" t="s">
        <v>1322</v>
      </c>
      <c r="B1549" s="289">
        <f>'Etat paie {MOIS} {ANNEE}'!AP64</f>
      </c>
      <c r="C1549" s="2"/>
      <c r="D1549" s="23" t="s">
        <v>14</v>
      </c>
      <c r="E1549" s="14"/>
      <c r="F1549" s="20" t="s">
        <v>1323</v>
      </c>
      <c r="H1549" s="22" t="s">
        <v>1322</v>
      </c>
      <c r="I1549" s="289">
        <f>'Etat paie {MOIS} {ANNEE}'!AP65</f>
      </c>
      <c r="J1549" s="2"/>
      <c r="K1549" s="23" t="s">
        <v>14</v>
      </c>
      <c r="L1549" s="14"/>
      <c r="M1549" s="20" t="s">
        <v>1323</v>
      </c>
    </row>
    <row r="1550" spans="1:13" x14ac:dyDescent="0.25">
      <c r="A1550" s="13" t="s">
        <v>1324</v>
      </c>
      <c r="B1550" s="288">
        <f>'Etat paie {MOIS} {ANNEE}'!AR64</f>
      </c>
      <c r="C1550" s="2"/>
      <c r="D1550" s="14"/>
      <c r="E1550" s="14"/>
      <c r="F1550" s="20"/>
      <c r="H1550" s="13" t="s">
        <v>1324</v>
      </c>
      <c r="I1550" s="288">
        <f>'Etat paie {MOIS} {ANNEE}'!AR65</f>
      </c>
      <c r="J1550" s="2"/>
      <c r="K1550" s="14"/>
      <c r="L1550" s="14"/>
      <c r="M1550" s="20"/>
    </row>
    <row r="1551" spans="1:13" x14ac:dyDescent="0.25">
      <c r="A1551" s="13" t="s">
        <v>1325</v>
      </c>
      <c r="B1551" s="288">
        <f>'Etat paie {MOIS} {ANNEE}'!AO64</f>
      </c>
      <c r="C1551" s="2"/>
      <c r="D1551" s="14"/>
      <c r="E1551" s="14"/>
      <c r="F1551" s="24"/>
      <c r="H1551" s="13" t="s">
        <v>1325</v>
      </c>
      <c r="I1551" s="288">
        <f>'Etat paie {MOIS} {ANNEE}'!AO65</f>
      </c>
      <c r="J1551" s="2"/>
      <c r="K1551" s="14"/>
      <c r="L1551" s="14"/>
      <c r="M1551" s="24"/>
    </row>
    <row r="1552" spans="1:13" x14ac:dyDescent="0.25">
      <c r="A1552" s="13" t="s">
        <v>1326</v>
      </c>
      <c r="B1552" s="288">
        <f>'Etat paie {MOIS} {ANNEE}'!AQ64</f>
      </c>
      <c r="C1552" s="2"/>
      <c r="D1552" s="14" t="s">
        <v>18</v>
      </c>
      <c r="E1552" s="14"/>
      <c r="F1552" s="24" t="s">
        <v>1327</v>
      </c>
      <c r="H1552" s="13" t="s">
        <v>1326</v>
      </c>
      <c r="I1552" s="288">
        <f>'Etat paie {MOIS} {ANNEE}'!AQ65</f>
      </c>
      <c r="J1552" s="2"/>
      <c r="K1552" s="14" t="s">
        <v>18</v>
      </c>
      <c r="L1552" s="14"/>
      <c r="M1552" s="24" t="s">
        <v>1327</v>
      </c>
    </row>
    <row r="1553" spans="1:13" x14ac:dyDescent="0.25">
      <c r="A1553" s="25" t="s">
        <v>1328</v>
      </c>
      <c r="B1553" s="290" t="s">
        <v>1329</v>
      </c>
      <c r="C1553" s="26"/>
      <c r="D1553" s="27" t="s">
        <v>20</v>
      </c>
      <c r="E1553" s="27"/>
      <c r="F1553" s="28" t="s">
        <v>1330</v>
      </c>
      <c r="H1553" s="25" t="s">
        <v>1328</v>
      </c>
      <c r="I1553" s="290" t="s">
        <v>1329</v>
      </c>
      <c r="J1553" s="26"/>
      <c r="K1553" s="27" t="s">
        <v>20</v>
      </c>
      <c r="L1553" s="27"/>
      <c r="M1553" s="28" t="s">
        <v>1330</v>
      </c>
    </row>
    <row r="1554" spans="1:13" x14ac:dyDescent="0.25">
      <c r="A1554" s="1"/>
      <c r="B1554" s="1"/>
      <c r="C1554" s="2"/>
      <c r="D1554" s="2"/>
      <c r="E1554" s="2"/>
      <c r="F1554" s="3"/>
      <c r="H1554" s="1"/>
      <c r="I1554" s="1"/>
      <c r="J1554" s="2"/>
      <c r="K1554" s="2"/>
      <c r="L1554" s="2"/>
      <c r="M1554" s="3"/>
    </row>
    <row r="1555" spans="1:13" x14ac:dyDescent="0.25">
      <c r="A1555" s="291" t="s">
        <v>22</v>
      </c>
      <c r="B1555" s="291"/>
      <c r="C1555" s="30" t="s">
        <v>23</v>
      </c>
      <c r="D1555" s="30" t="s">
        <v>24</v>
      </c>
      <c r="E1555" s="31" t="s">
        <v>25</v>
      </c>
      <c r="F1555" s="32" t="s">
        <v>26</v>
      </c>
      <c r="H1555" s="291" t="s">
        <v>22</v>
      </c>
      <c r="I1555" s="291"/>
      <c r="J1555" s="30" t="s">
        <v>23</v>
      </c>
      <c r="K1555" s="30" t="s">
        <v>24</v>
      </c>
      <c r="L1555" s="31" t="s">
        <v>25</v>
      </c>
      <c r="M1555" s="32" t="s">
        <v>26</v>
      </c>
    </row>
    <row r="1556" spans="1:13" x14ac:dyDescent="0.25">
      <c r="A1556" s="34" t="s">
        <v>27</v>
      </c>
      <c r="B1556" s="34"/>
      <c r="C1556" s="35"/>
      <c r="D1556" s="36">
        <f>'Etat paie OCTOBRE 2024'!E16</f>
        <v>142259.193446028</v>
      </c>
      <c r="E1556" s="37"/>
      <c r="F1556" s="24"/>
      <c r="H1556" s="34" t="s">
        <v>27</v>
      </c>
      <c r="I1556" s="34"/>
      <c r="J1556" s="35"/>
      <c r="K1556" s="36">
        <f>'Etat paie OCTOBRE 2024'!E16</f>
        <v>142259.193446028</v>
      </c>
      <c r="L1556" s="37"/>
      <c r="M1556" s="24"/>
    </row>
    <row r="1557" spans="1:13" x14ac:dyDescent="0.25">
      <c r="A1557" s="39" t="s">
        <v>28</v>
      </c>
      <c r="B1557" s="39"/>
      <c r="C1557" s="40"/>
      <c r="D1557" s="41"/>
      <c r="E1557" s="42"/>
      <c r="F1557" s="24"/>
      <c r="H1557" s="39" t="s">
        <v>28</v>
      </c>
      <c r="I1557" s="39"/>
      <c r="J1557" s="40"/>
      <c r="K1557" s="41"/>
      <c r="L1557" s="42"/>
      <c r="M1557" s="24"/>
    </row>
    <row r="1558" spans="1:13" x14ac:dyDescent="0.25">
      <c r="A1558" s="44" t="s">
        <v>29</v>
      </c>
      <c r="B1558" s="44"/>
      <c r="C1558" s="42"/>
      <c r="D1558" s="41">
        <f>'Etat paie OCTOBRE 2024'!I16</f>
      </c>
      <c r="E1558" s="42"/>
      <c r="F1558" s="24"/>
      <c r="H1558" s="44" t="s">
        <v>29</v>
      </c>
      <c r="I1558" s="44"/>
      <c r="J1558" s="42"/>
      <c r="K1558" s="41">
        <f>'Etat paie OCTOBRE 2024'!I16</f>
      </c>
      <c r="L1558" s="42"/>
      <c r="M1558" s="24"/>
    </row>
    <row r="1559" spans="1:13" x14ac:dyDescent="0.25">
      <c r="A1559" s="44" t="s">
        <v>30</v>
      </c>
      <c r="B1559" s="44"/>
      <c r="C1559" s="42"/>
      <c r="D1559" s="41">
        <f>'Etat paie OCTOBRE 2024'!J16</f>
      </c>
      <c r="E1559" s="42"/>
      <c r="F1559" s="24"/>
      <c r="H1559" s="44" t="s">
        <v>30</v>
      </c>
      <c r="I1559" s="44"/>
      <c r="J1559" s="42"/>
      <c r="K1559" s="41">
        <f>'Etat paie OCTOBRE 2024'!J16</f>
      </c>
      <c r="L1559" s="42"/>
      <c r="M1559" s="24"/>
    </row>
    <row r="1560" spans="1:13" x14ac:dyDescent="0.25">
      <c r="A1560" s="44" t="s">
        <v>31</v>
      </c>
      <c r="B1560" s="44"/>
      <c r="C1560" s="42"/>
      <c r="D1560" s="41">
        <f>'Etat paie OCTOBRE 2024'!H16</f>
      </c>
      <c r="E1560" s="42"/>
      <c r="F1560" s="24"/>
      <c r="H1560" s="44" t="s">
        <v>31</v>
      </c>
      <c r="I1560" s="44"/>
      <c r="J1560" s="42"/>
      <c r="K1560" s="41">
        <f>'Etat paie OCTOBRE 2024'!H16</f>
      </c>
      <c r="L1560" s="42"/>
      <c r="M1560" s="24"/>
    </row>
    <row r="1561" spans="1:13" x14ac:dyDescent="0.25">
      <c r="A1561" s="46" t="s">
        <v>32</v>
      </c>
      <c r="B1561" s="46"/>
      <c r="C1561" s="42"/>
      <c r="D1561" s="41"/>
      <c r="E1561" s="42"/>
      <c r="F1561" s="24"/>
      <c r="H1561" s="46" t="s">
        <v>32</v>
      </c>
      <c r="I1561" s="46"/>
      <c r="J1561" s="42"/>
      <c r="K1561" s="41"/>
      <c r="L1561" s="42"/>
      <c r="M1561" s="24"/>
    </row>
    <row r="1562" spans="1:13" x14ac:dyDescent="0.25">
      <c r="A1562" s="44" t="s">
        <v>33</v>
      </c>
      <c r="B1562" s="44"/>
      <c r="C1562" s="42">
        <v>12</v>
      </c>
      <c r="D1562" s="41">
        <f>'Etat paie OCTOBRE 2024'!K16</f>
        <v>28800</v>
      </c>
      <c r="E1562" s="42"/>
      <c r="F1562" s="24"/>
      <c r="H1562" s="44" t="s">
        <v>33</v>
      </c>
      <c r="I1562" s="44"/>
      <c r="J1562" s="42">
        <v>12</v>
      </c>
      <c r="K1562" s="41">
        <f>'Etat paie OCTOBRE 2024'!K16</f>
        <v>28800</v>
      </c>
      <c r="L1562" s="42"/>
      <c r="M1562" s="24"/>
    </row>
    <row r="1563" spans="1:13" x14ac:dyDescent="0.25">
      <c r="A1563" s="44" t="s">
        <v>34</v>
      </c>
      <c r="B1563" s="44"/>
      <c r="C1563" s="42"/>
      <c r="D1563" s="41">
        <f>'Etat paie OCTOBRE 2024'!L16</f>
        <v>42000</v>
      </c>
      <c r="E1563" s="42"/>
      <c r="F1563" s="24"/>
      <c r="H1563" s="44" t="s">
        <v>34</v>
      </c>
      <c r="I1563" s="44"/>
      <c r="J1563" s="42"/>
      <c r="K1563" s="41">
        <f>'Etat paie OCTOBRE 2024'!L16</f>
        <v>42000</v>
      </c>
      <c r="L1563" s="42"/>
      <c r="M1563" s="24"/>
    </row>
    <row r="1564" spans="1:13" x14ac:dyDescent="0.25">
      <c r="A1564" s="39" t="s">
        <v>35</v>
      </c>
      <c r="B1564" s="39"/>
      <c r="C1564" s="42"/>
      <c r="D1564" s="41"/>
      <c r="E1564" s="42"/>
      <c r="F1564" s="24"/>
      <c r="H1564" s="39" t="s">
        <v>35</v>
      </c>
      <c r="I1564" s="39"/>
      <c r="J1564" s="42"/>
      <c r="K1564" s="41"/>
      <c r="L1564" s="42"/>
      <c r="M1564" s="24"/>
    </row>
    <row r="1565" spans="1:13" x14ac:dyDescent="0.25">
      <c r="A1565" s="44" t="s">
        <v>36</v>
      </c>
      <c r="B1565" s="44"/>
      <c r="C1565" s="42"/>
      <c r="D1565" s="48">
        <f>'Etat paie OCTOBRE 2024'!R16</f>
      </c>
      <c r="E1565" s="42"/>
      <c r="F1565" s="24"/>
      <c r="H1565" s="44" t="s">
        <v>36</v>
      </c>
      <c r="I1565" s="44"/>
      <c r="J1565" s="42"/>
      <c r="K1565" s="48">
        <f>'Etat paie OCTOBRE 2024'!R16</f>
      </c>
      <c r="L1565" s="42"/>
      <c r="M1565" s="24"/>
    </row>
    <row r="1566" spans="1:13" x14ac:dyDescent="0.25">
      <c r="A1566" s="44" t="s">
        <v>37</v>
      </c>
      <c r="B1566" s="44"/>
      <c r="C1566" s="42"/>
      <c r="D1566" s="41">
        <f>'Etat paie OCTOBRE 2024'!F16</f>
      </c>
      <c r="E1566" s="42"/>
      <c r="F1566" s="24"/>
      <c r="H1566" s="44" t="s">
        <v>37</v>
      </c>
      <c r="I1566" s="44"/>
      <c r="J1566" s="42"/>
      <c r="K1566" s="41">
        <f>'Etat paie OCTOBRE 2024'!F16</f>
      </c>
      <c r="L1566" s="42"/>
      <c r="M1566" s="24"/>
    </row>
    <row r="1567" spans="1:13" x14ac:dyDescent="0.25">
      <c r="A1567" s="292" t="s">
        <v>38</v>
      </c>
      <c r="B1567" s="292"/>
      <c r="C1567" s="42"/>
      <c r="D1567" s="41">
        <f>'Etat paie OCTOBRE 2024'!G16</f>
      </c>
      <c r="E1567" s="42"/>
      <c r="F1567" s="24"/>
      <c r="H1567" s="292" t="s">
        <v>38</v>
      </c>
      <c r="I1567" s="292"/>
      <c r="J1567" s="42"/>
      <c r="K1567" s="41">
        <f>'Etat paie OCTOBRE 2024'!G16</f>
      </c>
      <c r="L1567" s="42"/>
      <c r="M1567" s="24"/>
    </row>
    <row r="1568" spans="1:13" x14ac:dyDescent="0.25">
      <c r="A1568" s="44" t="s">
        <v>1331</v>
      </c>
      <c r="B1568" s="44"/>
      <c r="C1568" s="42"/>
      <c r="D1568" s="41">
        <f>'Etat paie OCTOBRE 2024'!O16</f>
      </c>
      <c r="E1568" s="42"/>
      <c r="F1568" s="24"/>
      <c r="H1568" s="44" t="s">
        <v>1331</v>
      </c>
      <c r="I1568" s="44"/>
      <c r="J1568" s="42"/>
      <c r="K1568" s="41">
        <f>'Etat paie OCTOBRE 2024'!O16</f>
      </c>
      <c r="L1568" s="42"/>
      <c r="M1568" s="24"/>
    </row>
    <row r="1569" spans="1:13" x14ac:dyDescent="0.25">
      <c r="A1569" s="44" t="s">
        <v>1332</v>
      </c>
      <c r="B1569" s="44"/>
      <c r="C1569" s="42"/>
      <c r="D1569" s="41">
        <f>'Etat paie OCTOBRE 2024'!P16</f>
        <v>20000</v>
      </c>
      <c r="E1569" s="42"/>
      <c r="F1569" s="24"/>
      <c r="H1569" s="44" t="s">
        <v>1332</v>
      </c>
      <c r="I1569" s="44"/>
      <c r="J1569" s="42"/>
      <c r="K1569" s="41">
        <f>'Etat paie OCTOBRE 2024'!P16</f>
        <v>20000</v>
      </c>
      <c r="L1569" s="42"/>
      <c r="M1569" s="24"/>
    </row>
    <row r="1570" spans="1:13" x14ac:dyDescent="0.25">
      <c r="A1570" s="44" t="s">
        <v>1333</v>
      </c>
      <c r="B1570" s="44"/>
      <c r="C1570" s="42"/>
      <c r="D1570" s="41">
        <f>'Etat paie OCTOBRE 2024'!Q16</f>
        <v>50000</v>
      </c>
      <c r="E1570" s="42"/>
      <c r="F1570" s="24" t="s">
        <v>43</v>
      </c>
      <c r="H1570" s="44" t="s">
        <v>1333</v>
      </c>
      <c r="I1570" s="44"/>
      <c r="J1570" s="42"/>
      <c r="K1570" s="41">
        <f>'Etat paie OCTOBRE 2024'!Q16</f>
        <v>50000</v>
      </c>
      <c r="L1570" s="42"/>
      <c r="M1570" s="24" t="s">
        <v>43</v>
      </c>
    </row>
    <row r="1571" spans="1:13" x14ac:dyDescent="0.25">
      <c r="A1571" s="39" t="s">
        <v>44</v>
      </c>
      <c r="B1571" s="39"/>
      <c r="C1571" s="42"/>
      <c r="D1571" s="41">
        <f>'Etat paie OCTOBRE 2024'!N16</f>
        <v>195251.321196466</v>
      </c>
      <c r="E1571" s="42"/>
      <c r="F1571" s="24" t="s">
        <v>45</v>
      </c>
      <c r="H1571" s="39" t="s">
        <v>44</v>
      </c>
      <c r="I1571" s="39"/>
      <c r="J1571" s="42"/>
      <c r="K1571" s="41">
        <f>'Etat paie OCTOBRE 2024'!N16</f>
        <v>195251.321196466</v>
      </c>
      <c r="L1571" s="42"/>
      <c r="M1571" s="24" t="s">
        <v>45</v>
      </c>
    </row>
    <row r="1572" spans="1:13" x14ac:dyDescent="0.25">
      <c r="A1572" s="39" t="s">
        <v>46</v>
      </c>
      <c r="B1572" s="39"/>
      <c r="C1572" s="42"/>
      <c r="D1572" s="41">
        <f>'Etat paie OCTOBRE 2024'!M16</f>
      </c>
      <c r="E1572" s="42"/>
      <c r="F1572" s="24"/>
      <c r="H1572" s="39" t="s">
        <v>46</v>
      </c>
      <c r="I1572" s="39"/>
      <c r="J1572" s="42"/>
      <c r="K1572" s="41">
        <f>'Etat paie OCTOBRE 2024'!M16</f>
      </c>
      <c r="L1572" s="42"/>
      <c r="M1572" s="24"/>
    </row>
    <row r="1573" spans="1:13" x14ac:dyDescent="0.25">
      <c r="A1573" s="46" t="s">
        <v>47</v>
      </c>
      <c r="B1573" s="46"/>
      <c r="C1573" s="42"/>
      <c r="D1573" s="41"/>
      <c r="E1573" s="41">
        <f>'Etat paie OCTOBRE 2024'!U16</f>
        <v>4783.10514642494</v>
      </c>
      <c r="F1573" s="24"/>
      <c r="H1573" s="46" t="s">
        <v>47</v>
      </c>
      <c r="I1573" s="46"/>
      <c r="J1573" s="42"/>
      <c r="K1573" s="41"/>
      <c r="L1573" s="41">
        <f>'Etat paie OCTOBRE 2024'!U16</f>
        <v>4783.10514642494</v>
      </c>
      <c r="M1573" s="24"/>
    </row>
    <row r="1574" spans="1:13" x14ac:dyDescent="0.25">
      <c r="A1574" s="46" t="s">
        <v>48</v>
      </c>
      <c r="B1574" s="46"/>
      <c r="C1574" s="42"/>
      <c r="D1574" s="41"/>
      <c r="E1574" s="41">
        <f>'Etat paie OCTOBRE 2024'!V16</f>
        <v>4783.10514642494</v>
      </c>
      <c r="F1574" s="24"/>
      <c r="H1574" s="46" t="s">
        <v>48</v>
      </c>
      <c r="I1574" s="46"/>
      <c r="J1574" s="42"/>
      <c r="K1574" s="41"/>
      <c r="L1574" s="41">
        <f>'Etat paie OCTOBRE 2024'!V16</f>
        <v>4783.10514642494</v>
      </c>
      <c r="M1574" s="24"/>
    </row>
    <row r="1575" spans="1:13" x14ac:dyDescent="0.25">
      <c r="A1575" s="46" t="s">
        <v>49</v>
      </c>
      <c r="B1575" s="46"/>
      <c r="C1575" s="41">
        <f>+D43-E34-E35</f>
        <v>468744.304349644</v>
      </c>
      <c r="D1575" s="41"/>
      <c r="E1575" s="42"/>
      <c r="F1575" s="24"/>
      <c r="H1575" s="46" t="s">
        <v>49</v>
      </c>
      <c r="I1575" s="46"/>
      <c r="J1575" s="41">
        <f>+D43-E34-E35</f>
        <v>468744.304349644</v>
      </c>
      <c r="K1575" s="41"/>
      <c r="L1575" s="42"/>
      <c r="M1575" s="24"/>
    </row>
    <row r="1576" spans="1:13" x14ac:dyDescent="0.25">
      <c r="A1576" s="46" t="s">
        <v>50</v>
      </c>
      <c r="B1576" s="46"/>
      <c r="C1576" s="41">
        <f>D38+E39</f>
        <v>9374.43043496436</v>
      </c>
      <c r="D1576" s="41"/>
      <c r="E1576" s="42"/>
      <c r="F1576" s="24"/>
      <c r="H1576" s="46" t="s">
        <v>50</v>
      </c>
      <c r="I1576" s="46"/>
      <c r="J1576" s="41">
        <f>D38+E39</f>
        <v>9374.43043496436</v>
      </c>
      <c r="K1576" s="41"/>
      <c r="L1576" s="42"/>
      <c r="M1576" s="24"/>
    </row>
    <row r="1577" spans="1:13" x14ac:dyDescent="0.25">
      <c r="A1577" s="46" t="s">
        <v>51</v>
      </c>
      <c r="B1577" s="46"/>
      <c r="C1577" s="41">
        <v>2</v>
      </c>
      <c r="D1577" s="41">
        <f>'Etat paie OCTOBRE 2024'!X16</f>
        <v>4000</v>
      </c>
      <c r="E1577" s="42"/>
      <c r="F1577" s="24"/>
      <c r="H1577" s="46" t="s">
        <v>51</v>
      </c>
      <c r="I1577" s="46"/>
      <c r="J1577" s="41">
        <v>2</v>
      </c>
      <c r="K1577" s="41">
        <f>'Etat paie OCTOBRE 2024'!X16</f>
        <v>4000</v>
      </c>
      <c r="L1577" s="42"/>
      <c r="M1577" s="24"/>
    </row>
    <row r="1578" spans="1:13" x14ac:dyDescent="0.25">
      <c r="A1578" s="46" t="s">
        <v>52</v>
      </c>
      <c r="B1578" s="46"/>
      <c r="C1578" s="42"/>
      <c r="D1578" s="41"/>
      <c r="E1578" s="41">
        <f>'Etat paie OCTOBRE 2024'!Z16</f>
        <v>5374.43043496436</v>
      </c>
      <c r="F1578" s="24"/>
      <c r="H1578" s="46" t="s">
        <v>52</v>
      </c>
      <c r="I1578" s="46"/>
      <c r="J1578" s="42"/>
      <c r="K1578" s="41"/>
      <c r="L1578" s="41">
        <f>'Etat paie OCTOBRE 2024'!Z16</f>
        <v>5374.43043496436</v>
      </c>
      <c r="M1578" s="24"/>
    </row>
    <row r="1579" spans="1:13" x14ac:dyDescent="0.25">
      <c r="A1579" s="46" t="s">
        <v>53</v>
      </c>
      <c r="B1579" s="46"/>
      <c r="C1579" s="42"/>
      <c r="D1579" s="41"/>
      <c r="E1579" s="41">
        <f>'Etat paie OCTOBRE 2024'!Y16</f>
        <v>100000</v>
      </c>
      <c r="F1579" s="24"/>
      <c r="H1579" s="46" t="s">
        <v>53</v>
      </c>
      <c r="I1579" s="46"/>
      <c r="J1579" s="42"/>
      <c r="K1579" s="41"/>
      <c r="L1579" s="41">
        <f>'Etat paie OCTOBRE 2024'!Y16</f>
        <v>100000</v>
      </c>
      <c r="M1579" s="24"/>
    </row>
    <row r="1580" spans="1:13" x14ac:dyDescent="0.25">
      <c r="A1580" s="46" t="s">
        <v>54</v>
      </c>
      <c r="B1580" s="46"/>
      <c r="C1580" s="42"/>
      <c r="D1580" s="41"/>
      <c r="E1580" s="41">
        <f>'Etat paie OCTOBRE 2024'!AA16</f>
      </c>
      <c r="F1580" s="24"/>
      <c r="H1580" s="46" t="s">
        <v>54</v>
      </c>
      <c r="I1580" s="46"/>
      <c r="J1580" s="42"/>
      <c r="K1580" s="41"/>
      <c r="L1580" s="41">
        <f>'Etat paie OCTOBRE 2024'!AA16</f>
      </c>
      <c r="M1580" s="24"/>
    </row>
    <row r="1581" spans="1:13" x14ac:dyDescent="0.25">
      <c r="A1581" s="49" t="s">
        <v>55</v>
      </c>
      <c r="B1581" s="49"/>
      <c r="C1581" s="50"/>
      <c r="D1581" s="51"/>
      <c r="E1581" s="51">
        <f>'Etat paie OCTOBRE 2024'!AB16</f>
        <v>100000</v>
      </c>
      <c r="F1581" s="24"/>
      <c r="H1581" s="49" t="s">
        <v>55</v>
      </c>
      <c r="I1581" s="49"/>
      <c r="J1581" s="50"/>
      <c r="K1581" s="51"/>
      <c r="L1581" s="51">
        <f>'Etat paie OCTOBRE 2024'!AB16</f>
        <v>100000</v>
      </c>
      <c r="M1581" s="24"/>
    </row>
    <row r="1582" spans="1:13" x14ac:dyDescent="0.25">
      <c r="A1582" s="53" t="s">
        <v>56</v>
      </c>
      <c r="B1582" s="53"/>
      <c r="C1582" s="54" t="s">
        <v>57</v>
      </c>
      <c r="D1582" s="36">
        <f>SUM(D17:D37)</f>
        <v>478310.514642494</v>
      </c>
      <c r="E1582" s="55">
        <f>SUM(E34:E42)</f>
        <v>214940.640727814</v>
      </c>
      <c r="F1582" s="24"/>
      <c r="H1582" s="53" t="s">
        <v>56</v>
      </c>
      <c r="I1582" s="53"/>
      <c r="J1582" s="54" t="s">
        <v>57</v>
      </c>
      <c r="K1582" s="36">
        <f>SUM(D17:D37)</f>
        <v>478310.514642494</v>
      </c>
      <c r="L1582" s="55">
        <f>SUM(E34:E42)</f>
        <v>214940.640727814</v>
      </c>
      <c r="M1582" s="24"/>
    </row>
    <row r="1583" spans="1:13" x14ac:dyDescent="0.25">
      <c r="A1583" s="57" t="s">
        <v>58</v>
      </c>
      <c r="B1583" s="57"/>
      <c r="C1583" s="14"/>
      <c r="D1583" s="42"/>
      <c r="E1583" s="58"/>
      <c r="F1583" s="24"/>
      <c r="H1583" s="57" t="s">
        <v>58</v>
      </c>
      <c r="I1583" s="57"/>
      <c r="J1583" s="14"/>
      <c r="K1583" s="42"/>
      <c r="L1583" s="58"/>
      <c r="M1583" s="24"/>
    </row>
    <row r="1584" spans="1:13" x14ac:dyDescent="0.25">
      <c r="A1584" s="44" t="s">
        <v>59</v>
      </c>
      <c r="B1584" s="44"/>
      <c r="C1584" s="14"/>
      <c r="D1584" s="42"/>
      <c r="E1584" s="58"/>
      <c r="F1584" s="24"/>
      <c r="H1584" s="44" t="s">
        <v>59</v>
      </c>
      <c r="I1584" s="44"/>
      <c r="J1584" s="14"/>
      <c r="K1584" s="42"/>
      <c r="L1584" s="58"/>
      <c r="M1584" s="24"/>
    </row>
    <row r="1585" spans="1:13" x14ac:dyDescent="0.25">
      <c r="A1585" s="57" t="s">
        <v>60</v>
      </c>
      <c r="B1585" s="57"/>
      <c r="C1585" s="14"/>
      <c r="D1585" s="42"/>
      <c r="E1585" s="58"/>
      <c r="F1585" s="24"/>
      <c r="H1585" s="57" t="s">
        <v>60</v>
      </c>
      <c r="I1585" s="57"/>
      <c r="J1585" s="14"/>
      <c r="K1585" s="42"/>
      <c r="L1585" s="58"/>
      <c r="M1585" s="24"/>
    </row>
    <row r="1586" spans="1:13" x14ac:dyDescent="0.25">
      <c r="A1586" s="57"/>
      <c r="B1586" s="57"/>
      <c r="C1586" s="60" t="s">
        <v>61</v>
      </c>
      <c r="D1586" s="61">
        <f>IF((D43-E43)&gt;=0,ROUND(FLOOR((D43-E43),0.01),-2),ROUND(FLOOR((D43-E43),-0.01),-2))</f>
        <v>263400</v>
      </c>
      <c r="E1586" s="58"/>
      <c r="F1586" s="24"/>
      <c r="H1586" s="57"/>
      <c r="I1586" s="57"/>
      <c r="J1586" s="60" t="s">
        <v>61</v>
      </c>
      <c r="K1586" s="61">
        <f>IF((D43-E43)&gt;=0,ROUND(FLOOR((D43-E43),0.01),-2),ROUND(FLOOR((D43-E43),-0.01),-2))</f>
        <v>263400</v>
      </c>
      <c r="L1586" s="58"/>
      <c r="M1586" s="24"/>
    </row>
    <row r="1587" spans="1:13" x14ac:dyDescent="0.25">
      <c r="A1587" s="62" t="s">
        <v>62</v>
      </c>
      <c r="B1587" s="62"/>
      <c r="C1587" s="63">
        <v>22</v>
      </c>
      <c r="D1587" s="61"/>
      <c r="E1587" s="58"/>
      <c r="F1587" s="24"/>
      <c r="H1587" s="62" t="s">
        <v>62</v>
      </c>
      <c r="I1587" s="62"/>
      <c r="J1587" s="63">
        <v>22</v>
      </c>
      <c r="K1587" s="61"/>
      <c r="L1587" s="58"/>
      <c r="M1587" s="24"/>
    </row>
    <row r="1588" spans="1:13" x14ac:dyDescent="0.25">
      <c r="A1588" s="64" t="s">
        <v>63</v>
      </c>
      <c r="B1588" s="64"/>
      <c r="C1588" s="65">
        <v>-0.5</v>
      </c>
      <c r="D1588" s="66"/>
      <c r="E1588" s="58"/>
      <c r="F1588" s="67"/>
      <c r="H1588" s="64" t="s">
        <v>63</v>
      </c>
      <c r="I1588" s="64"/>
      <c r="J1588" s="65">
        <v>-0.5</v>
      </c>
      <c r="K1588" s="66"/>
      <c r="L1588" s="58"/>
      <c r="M1588" s="67"/>
    </row>
    <row r="1589" spans="1:13" x14ac:dyDescent="0.25">
      <c r="A1589" s="69"/>
      <c r="B1589" s="69"/>
      <c r="C1589" s="70"/>
      <c r="D1589" s="71"/>
      <c r="E1589" s="72"/>
      <c r="F1589" s="24"/>
      <c r="H1589" s="69"/>
      <c r="I1589" s="69"/>
      <c r="J1589" s="70"/>
      <c r="K1589" s="71"/>
      <c r="L1589" s="72"/>
      <c r="M1589" s="24"/>
    </row>
    <row r="1590" spans="1:13" x14ac:dyDescent="0.25">
      <c r="A1590" s="1" t="s">
        <v>64</v>
      </c>
      <c r="B1590" s="1"/>
      <c r="C1590" s="58"/>
      <c r="D1590" s="74" t="s">
        <v>65</v>
      </c>
      <c r="E1590" s="2"/>
      <c r="F1590" s="24"/>
      <c r="H1590" s="1" t="s">
        <v>64</v>
      </c>
      <c r="I1590" s="1"/>
      <c r="J1590" s="58"/>
      <c r="K1590" s="74" t="s">
        <v>65</v>
      </c>
      <c r="L1590" s="2"/>
      <c r="M1590" s="24"/>
    </row>
    <row r="1591" spans="1:13" x14ac:dyDescent="0.25">
      <c r="A1591" s="1"/>
      <c r="B1591" s="1"/>
      <c r="C1591" s="58"/>
      <c r="D1591" s="74"/>
      <c r="E1591" s="2"/>
      <c r="F1591" s="24"/>
      <c r="H1591" s="1"/>
      <c r="I1591" s="1"/>
      <c r="J1591" s="58"/>
      <c r="K1591" s="74"/>
      <c r="L1591" s="2"/>
      <c r="M1591" s="24"/>
    </row>
    <row r="1592" spans="1:13" x14ac:dyDescent="0.25">
      <c r="A1592" s="1"/>
      <c r="B1592" s="1"/>
      <c r="C1592" s="58"/>
      <c r="D1592" s="74"/>
      <c r="E1592" s="2"/>
      <c r="F1592" s="24"/>
      <c r="H1592" s="1"/>
      <c r="I1592" s="1"/>
      <c r="J1592" s="58"/>
      <c r="K1592" s="74"/>
      <c r="L1592" s="2"/>
      <c r="M1592" s="24"/>
    </row>
    <row r="1593" spans="1:13" x14ac:dyDescent="0.25">
      <c r="A1593" s="1"/>
      <c r="B1593" s="1"/>
      <c r="C1593" s="58"/>
      <c r="D1593" s="74"/>
      <c r="E1593" s="2"/>
      <c r="F1593" s="24"/>
      <c r="H1593" s="1"/>
      <c r="I1593" s="1"/>
      <c r="J1593" s="58"/>
      <c r="K1593" s="74"/>
      <c r="L1593" s="2"/>
      <c r="M1593" s="24"/>
    </row>
    <row r="1594" spans="1:13" x14ac:dyDescent="0.25">
      <c r="A1594" s="76"/>
      <c r="B1594" s="76"/>
      <c r="C1594" s="77"/>
      <c r="D1594" s="78"/>
      <c r="E1594" s="26"/>
      <c r="F1594" s="28"/>
      <c r="H1594" s="76"/>
      <c r="I1594" s="76"/>
      <c r="J1594" s="77"/>
      <c r="K1594" s="78"/>
      <c r="L1594" s="26"/>
      <c r="M1594" s="28"/>
    </row>
    <row r="1597" spans="1:13" x14ac:dyDescent="0.25">
      <c r="A1597" s="1"/>
      <c r="B1597" s="1"/>
      <c r="C1597" s="2"/>
      <c r="D1597" s="2"/>
      <c r="E1597" s="4"/>
      <c r="F1597" s="5"/>
      <c r="H1597" s="1"/>
      <c r="I1597" s="1"/>
      <c r="J1597" s="2"/>
      <c r="K1597" s="2"/>
      <c r="L1597" s="4"/>
      <c r="M1597" s="5"/>
    </row>
    <row r="1598" spans="1:13" x14ac:dyDescent="0.25">
      <c r="A1598" s="1"/>
      <c r="B1598" s="1"/>
      <c r="C1598" s="2"/>
      <c r="D1598" s="2"/>
      <c r="E1598" s="4" t="s">
        <v>0</v>
      </c>
      <c r="F1598" s="3"/>
      <c r="H1598" s="1"/>
      <c r="I1598" s="1"/>
      <c r="J1598" s="2"/>
      <c r="K1598" s="2"/>
      <c r="L1598" s="4" t="s">
        <v>0</v>
      </c>
      <c r="M1598" s="3"/>
    </row>
    <row r="1599" spans="1:13" x14ac:dyDescent="0.25">
      <c r="A1599" s="6" t="s">
        <v>1</v>
      </c>
      <c r="B1599" s="6"/>
      <c r="C1599" s="2"/>
      <c r="D1599" s="2"/>
      <c r="E1599" s="2" t="s">
        <v>2</v>
      </c>
      <c r="F1599" s="3"/>
      <c r="H1599" s="6" t="s">
        <v>1</v>
      </c>
      <c r="I1599" s="6"/>
      <c r="J1599" s="2"/>
      <c r="K1599" s="2"/>
      <c r="L1599" s="2" t="s">
        <v>2</v>
      </c>
      <c r="M1599" s="3"/>
    </row>
    <row r="1600" spans="1:13" x14ac:dyDescent="0.25">
      <c r="A1600" s="7" t="s">
        <v>3</v>
      </c>
      <c r="B1600" s="7"/>
      <c r="C1600" s="2"/>
      <c r="D1600" s="2"/>
      <c r="E1600" s="2"/>
      <c r="F1600" s="3"/>
      <c r="H1600" s="7" t="s">
        <v>3</v>
      </c>
      <c r="I1600" s="7"/>
      <c r="J1600" s="2"/>
      <c r="K1600" s="2"/>
      <c r="L1600" s="2"/>
      <c r="M1600" s="3"/>
    </row>
    <row r="1601" spans="1:13" x14ac:dyDescent="0.25">
      <c r="A1601" s="8" t="s">
        <v>4</v>
      </c>
      <c r="B1601" s="8"/>
      <c r="C1601" s="2"/>
      <c r="D1601" s="2"/>
      <c r="E1601" s="2"/>
      <c r="F1601" s="3"/>
      <c r="H1601" s="8" t="s">
        <v>4</v>
      </c>
      <c r="I1601" s="8"/>
      <c r="J1601" s="2"/>
      <c r="K1601" s="2"/>
      <c r="L1601" s="2"/>
      <c r="M1601" s="3"/>
    </row>
    <row r="1602" spans="1:13" x14ac:dyDescent="0.25">
      <c r="A1602" s="9" t="s">
        <v>1313</v>
      </c>
      <c r="B1602" s="287">
        <f>'Etat paie {MOIS} {ANNEE}'!B66</f>
      </c>
      <c r="C1602" s="10"/>
      <c r="D1602" s="11" t="s">
        <v>6</v>
      </c>
      <c r="E1602" s="11"/>
      <c r="F1602" s="12" t="s">
        <v>1314</v>
      </c>
      <c r="H1602" s="9" t="s">
        <v>1313</v>
      </c>
      <c r="I1602" s="287">
        <f>'Etat paie {MOIS} {ANNEE}'!B67</f>
      </c>
      <c r="J1602" s="10"/>
      <c r="K1602" s="11" t="s">
        <v>6</v>
      </c>
      <c r="L1602" s="11"/>
      <c r="M1602" s="12" t="s">
        <v>1314</v>
      </c>
    </row>
    <row r="1603" spans="1:13" x14ac:dyDescent="0.25">
      <c r="A1603" s="13" t="s">
        <v>1315</v>
      </c>
      <c r="B1603" s="288">
        <f>'Etat paie {MOIS} {ANNEE}'!A66</f>
      </c>
      <c r="C1603" s="2"/>
      <c r="D1603" s="14" t="s">
        <v>8</v>
      </c>
      <c r="E1603" s="14"/>
      <c r="F1603" s="15" t="s">
        <v>1316</v>
      </c>
      <c r="H1603" s="13" t="s">
        <v>1315</v>
      </c>
      <c r="I1603" s="288">
        <f>'Etat paie {MOIS} {ANNEE}'!A67</f>
      </c>
      <c r="J1603" s="2"/>
      <c r="K1603" s="14" t="s">
        <v>8</v>
      </c>
      <c r="L1603" s="14"/>
      <c r="M1603" s="15" t="s">
        <v>1316</v>
      </c>
    </row>
    <row r="1604" spans="1:13" x14ac:dyDescent="0.25">
      <c r="A1604" s="13" t="s">
        <v>1317</v>
      </c>
      <c r="B1604" s="288">
        <f>'Etat paie {MOIS} {ANNEE}'!AL66</f>
      </c>
      <c r="C1604" s="16">
        <f>'Etat paie {MOIS} {ANNEE}'!AM66</f>
      </c>
      <c r="D1604" s="14" t="s">
        <v>10</v>
      </c>
      <c r="E1604" s="14"/>
      <c r="F1604" s="15" t="s">
        <v>1318</v>
      </c>
      <c r="H1604" s="13" t="s">
        <v>1317</v>
      </c>
      <c r="I1604" s="288">
        <f>'Etat paie {MOIS} {ANNEE}'!AL67</f>
      </c>
      <c r="J1604" s="16">
        <f>'Etat paie {MOIS} {ANNEE}'!AM67</f>
      </c>
      <c r="K1604" s="14" t="s">
        <v>10</v>
      </c>
      <c r="L1604" s="14"/>
      <c r="M1604" s="15" t="s">
        <v>1318</v>
      </c>
    </row>
    <row r="1605" spans="1:13" x14ac:dyDescent="0.25">
      <c r="A1605" s="13" t="s">
        <v>1319</v>
      </c>
      <c r="B1605" s="288" t="s">
        <v>1320</v>
      </c>
      <c r="C1605" s="17"/>
      <c r="D1605" s="18" t="s">
        <v>12</v>
      </c>
      <c r="E1605" s="19"/>
      <c r="F1605" s="20" t="s">
        <v>1321</v>
      </c>
      <c r="H1605" s="13" t="s">
        <v>1319</v>
      </c>
      <c r="I1605" s="288" t="s">
        <v>1320</v>
      </c>
      <c r="J1605" s="17"/>
      <c r="K1605" s="18" t="s">
        <v>12</v>
      </c>
      <c r="L1605" s="19"/>
      <c r="M1605" s="20" t="s">
        <v>1321</v>
      </c>
    </row>
    <row r="1606" spans="1:13" x14ac:dyDescent="0.25">
      <c r="A1606" s="22" t="s">
        <v>1322</v>
      </c>
      <c r="B1606" s="289">
        <f>'Etat paie {MOIS} {ANNEE}'!AP66</f>
      </c>
      <c r="C1606" s="2"/>
      <c r="D1606" s="23" t="s">
        <v>14</v>
      </c>
      <c r="E1606" s="14"/>
      <c r="F1606" s="20" t="s">
        <v>1323</v>
      </c>
      <c r="H1606" s="22" t="s">
        <v>1322</v>
      </c>
      <c r="I1606" s="289">
        <f>'Etat paie {MOIS} {ANNEE}'!AP67</f>
      </c>
      <c r="J1606" s="2"/>
      <c r="K1606" s="23" t="s">
        <v>14</v>
      </c>
      <c r="L1606" s="14"/>
      <c r="M1606" s="20" t="s">
        <v>1323</v>
      </c>
    </row>
    <row r="1607" spans="1:13" x14ac:dyDescent="0.25">
      <c r="A1607" s="13" t="s">
        <v>1324</v>
      </c>
      <c r="B1607" s="288">
        <f>'Etat paie {MOIS} {ANNEE}'!AR66</f>
      </c>
      <c r="C1607" s="2"/>
      <c r="D1607" s="14"/>
      <c r="E1607" s="14"/>
      <c r="F1607" s="20"/>
      <c r="H1607" s="13" t="s">
        <v>1324</v>
      </c>
      <c r="I1607" s="288">
        <f>'Etat paie {MOIS} {ANNEE}'!AR67</f>
      </c>
      <c r="J1607" s="2"/>
      <c r="K1607" s="14"/>
      <c r="L1607" s="14"/>
      <c r="M1607" s="20"/>
    </row>
    <row r="1608" spans="1:13" x14ac:dyDescent="0.25">
      <c r="A1608" s="13" t="s">
        <v>1325</v>
      </c>
      <c r="B1608" s="288">
        <f>'Etat paie {MOIS} {ANNEE}'!AO66</f>
      </c>
      <c r="C1608" s="2"/>
      <c r="D1608" s="14"/>
      <c r="E1608" s="14"/>
      <c r="F1608" s="24"/>
      <c r="H1608" s="13" t="s">
        <v>1325</v>
      </c>
      <c r="I1608" s="288">
        <f>'Etat paie {MOIS} {ANNEE}'!AO67</f>
      </c>
      <c r="J1608" s="2"/>
      <c r="K1608" s="14"/>
      <c r="L1608" s="14"/>
      <c r="M1608" s="24"/>
    </row>
    <row r="1609" spans="1:13" x14ac:dyDescent="0.25">
      <c r="A1609" s="13" t="s">
        <v>1326</v>
      </c>
      <c r="B1609" s="288">
        <f>'Etat paie {MOIS} {ANNEE}'!AQ66</f>
      </c>
      <c r="C1609" s="2"/>
      <c r="D1609" s="14" t="s">
        <v>18</v>
      </c>
      <c r="E1609" s="14"/>
      <c r="F1609" s="24" t="s">
        <v>1327</v>
      </c>
      <c r="H1609" s="13" t="s">
        <v>1326</v>
      </c>
      <c r="I1609" s="288">
        <f>'Etat paie {MOIS} {ANNEE}'!AQ67</f>
      </c>
      <c r="J1609" s="2"/>
      <c r="K1609" s="14" t="s">
        <v>18</v>
      </c>
      <c r="L1609" s="14"/>
      <c r="M1609" s="24" t="s">
        <v>1327</v>
      </c>
    </row>
    <row r="1610" spans="1:13" x14ac:dyDescent="0.25">
      <c r="A1610" s="25" t="s">
        <v>1328</v>
      </c>
      <c r="B1610" s="290" t="s">
        <v>1329</v>
      </c>
      <c r="C1610" s="26"/>
      <c r="D1610" s="27" t="s">
        <v>20</v>
      </c>
      <c r="E1610" s="27"/>
      <c r="F1610" s="28" t="s">
        <v>1330</v>
      </c>
      <c r="H1610" s="25" t="s">
        <v>1328</v>
      </c>
      <c r="I1610" s="290" t="s">
        <v>1329</v>
      </c>
      <c r="J1610" s="26"/>
      <c r="K1610" s="27" t="s">
        <v>20</v>
      </c>
      <c r="L1610" s="27"/>
      <c r="M1610" s="28" t="s">
        <v>1330</v>
      </c>
    </row>
    <row r="1611" spans="1:13" x14ac:dyDescent="0.25">
      <c r="A1611" s="1"/>
      <c r="B1611" s="1"/>
      <c r="C1611" s="2"/>
      <c r="D1611" s="2"/>
      <c r="E1611" s="2"/>
      <c r="F1611" s="3"/>
      <c r="H1611" s="1"/>
      <c r="I1611" s="1"/>
      <c r="J1611" s="2"/>
      <c r="K1611" s="2"/>
      <c r="L1611" s="2"/>
      <c r="M1611" s="3"/>
    </row>
    <row r="1612" spans="1:13" x14ac:dyDescent="0.25">
      <c r="A1612" s="291" t="s">
        <v>22</v>
      </c>
      <c r="B1612" s="291"/>
      <c r="C1612" s="30" t="s">
        <v>23</v>
      </c>
      <c r="D1612" s="30" t="s">
        <v>24</v>
      </c>
      <c r="E1612" s="31" t="s">
        <v>25</v>
      </c>
      <c r="F1612" s="32" t="s">
        <v>26</v>
      </c>
      <c r="H1612" s="291" t="s">
        <v>22</v>
      </c>
      <c r="I1612" s="291"/>
      <c r="J1612" s="30" t="s">
        <v>23</v>
      </c>
      <c r="K1612" s="30" t="s">
        <v>24</v>
      </c>
      <c r="L1612" s="31" t="s">
        <v>25</v>
      </c>
      <c r="M1612" s="32" t="s">
        <v>26</v>
      </c>
    </row>
    <row r="1613" spans="1:13" x14ac:dyDescent="0.25">
      <c r="A1613" s="34" t="s">
        <v>27</v>
      </c>
      <c r="B1613" s="34"/>
      <c r="C1613" s="35"/>
      <c r="D1613" s="36">
        <f>'Etat paie OCTOBRE 2024'!E16</f>
        <v>142259.193446028</v>
      </c>
      <c r="E1613" s="37"/>
      <c r="F1613" s="24"/>
      <c r="H1613" s="34" t="s">
        <v>27</v>
      </c>
      <c r="I1613" s="34"/>
      <c r="J1613" s="35"/>
      <c r="K1613" s="36">
        <f>'Etat paie OCTOBRE 2024'!E16</f>
        <v>142259.193446028</v>
      </c>
      <c r="L1613" s="37"/>
      <c r="M1613" s="24"/>
    </row>
    <row r="1614" spans="1:13" x14ac:dyDescent="0.25">
      <c r="A1614" s="39" t="s">
        <v>28</v>
      </c>
      <c r="B1614" s="39"/>
      <c r="C1614" s="40"/>
      <c r="D1614" s="41"/>
      <c r="E1614" s="42"/>
      <c r="F1614" s="24"/>
      <c r="H1614" s="39" t="s">
        <v>28</v>
      </c>
      <c r="I1614" s="39"/>
      <c r="J1614" s="40"/>
      <c r="K1614" s="41"/>
      <c r="L1614" s="42"/>
      <c r="M1614" s="24"/>
    </row>
    <row r="1615" spans="1:13" x14ac:dyDescent="0.25">
      <c r="A1615" s="44" t="s">
        <v>29</v>
      </c>
      <c r="B1615" s="44"/>
      <c r="C1615" s="42"/>
      <c r="D1615" s="41">
        <f>'Etat paie OCTOBRE 2024'!I16</f>
      </c>
      <c r="E1615" s="42"/>
      <c r="F1615" s="24"/>
      <c r="H1615" s="44" t="s">
        <v>29</v>
      </c>
      <c r="I1615" s="44"/>
      <c r="J1615" s="42"/>
      <c r="K1615" s="41">
        <f>'Etat paie OCTOBRE 2024'!I16</f>
      </c>
      <c r="L1615" s="42"/>
      <c r="M1615" s="24"/>
    </row>
    <row r="1616" spans="1:13" x14ac:dyDescent="0.25">
      <c r="A1616" s="44" t="s">
        <v>30</v>
      </c>
      <c r="B1616" s="44"/>
      <c r="C1616" s="42"/>
      <c r="D1616" s="41">
        <f>'Etat paie OCTOBRE 2024'!J16</f>
      </c>
      <c r="E1616" s="42"/>
      <c r="F1616" s="24"/>
      <c r="H1616" s="44" t="s">
        <v>30</v>
      </c>
      <c r="I1616" s="44"/>
      <c r="J1616" s="42"/>
      <c r="K1616" s="41">
        <f>'Etat paie OCTOBRE 2024'!J16</f>
      </c>
      <c r="L1616" s="42"/>
      <c r="M1616" s="24"/>
    </row>
    <row r="1617" spans="1:13" x14ac:dyDescent="0.25">
      <c r="A1617" s="44" t="s">
        <v>31</v>
      </c>
      <c r="B1617" s="44"/>
      <c r="C1617" s="42"/>
      <c r="D1617" s="41">
        <f>'Etat paie OCTOBRE 2024'!H16</f>
      </c>
      <c r="E1617" s="42"/>
      <c r="F1617" s="24"/>
      <c r="H1617" s="44" t="s">
        <v>31</v>
      </c>
      <c r="I1617" s="44"/>
      <c r="J1617" s="42"/>
      <c r="K1617" s="41">
        <f>'Etat paie OCTOBRE 2024'!H16</f>
      </c>
      <c r="L1617" s="42"/>
      <c r="M1617" s="24"/>
    </row>
    <row r="1618" spans="1:13" x14ac:dyDescent="0.25">
      <c r="A1618" s="46" t="s">
        <v>32</v>
      </c>
      <c r="B1618" s="46"/>
      <c r="C1618" s="42"/>
      <c r="D1618" s="41"/>
      <c r="E1618" s="42"/>
      <c r="F1618" s="24"/>
      <c r="H1618" s="46" t="s">
        <v>32</v>
      </c>
      <c r="I1618" s="46"/>
      <c r="J1618" s="42"/>
      <c r="K1618" s="41"/>
      <c r="L1618" s="42"/>
      <c r="M1618" s="24"/>
    </row>
    <row r="1619" spans="1:13" x14ac:dyDescent="0.25">
      <c r="A1619" s="44" t="s">
        <v>33</v>
      </c>
      <c r="B1619" s="44"/>
      <c r="C1619" s="42">
        <v>12</v>
      </c>
      <c r="D1619" s="41">
        <f>'Etat paie OCTOBRE 2024'!K16</f>
        <v>28800</v>
      </c>
      <c r="E1619" s="42"/>
      <c r="F1619" s="24"/>
      <c r="H1619" s="44" t="s">
        <v>33</v>
      </c>
      <c r="I1619" s="44"/>
      <c r="J1619" s="42">
        <v>12</v>
      </c>
      <c r="K1619" s="41">
        <f>'Etat paie OCTOBRE 2024'!K16</f>
        <v>28800</v>
      </c>
      <c r="L1619" s="42"/>
      <c r="M1619" s="24"/>
    </row>
    <row r="1620" spans="1:13" x14ac:dyDescent="0.25">
      <c r="A1620" s="44" t="s">
        <v>34</v>
      </c>
      <c r="B1620" s="44"/>
      <c r="C1620" s="42"/>
      <c r="D1620" s="41">
        <f>'Etat paie OCTOBRE 2024'!L16</f>
        <v>42000</v>
      </c>
      <c r="E1620" s="42"/>
      <c r="F1620" s="24"/>
      <c r="H1620" s="44" t="s">
        <v>34</v>
      </c>
      <c r="I1620" s="44"/>
      <c r="J1620" s="42"/>
      <c r="K1620" s="41">
        <f>'Etat paie OCTOBRE 2024'!L16</f>
        <v>42000</v>
      </c>
      <c r="L1620" s="42"/>
      <c r="M1620" s="24"/>
    </row>
    <row r="1621" spans="1:13" x14ac:dyDescent="0.25">
      <c r="A1621" s="39" t="s">
        <v>35</v>
      </c>
      <c r="B1621" s="39"/>
      <c r="C1621" s="42"/>
      <c r="D1621" s="41"/>
      <c r="E1621" s="42"/>
      <c r="F1621" s="24"/>
      <c r="H1621" s="39" t="s">
        <v>35</v>
      </c>
      <c r="I1621" s="39"/>
      <c r="J1621" s="42"/>
      <c r="K1621" s="41"/>
      <c r="L1621" s="42"/>
      <c r="M1621" s="24"/>
    </row>
    <row r="1622" spans="1:13" x14ac:dyDescent="0.25">
      <c r="A1622" s="44" t="s">
        <v>36</v>
      </c>
      <c r="B1622" s="44"/>
      <c r="C1622" s="42"/>
      <c r="D1622" s="48">
        <f>'Etat paie OCTOBRE 2024'!R16</f>
      </c>
      <c r="E1622" s="42"/>
      <c r="F1622" s="24"/>
      <c r="H1622" s="44" t="s">
        <v>36</v>
      </c>
      <c r="I1622" s="44"/>
      <c r="J1622" s="42"/>
      <c r="K1622" s="48">
        <f>'Etat paie OCTOBRE 2024'!R16</f>
      </c>
      <c r="L1622" s="42"/>
      <c r="M1622" s="24"/>
    </row>
    <row r="1623" spans="1:13" x14ac:dyDescent="0.25">
      <c r="A1623" s="44" t="s">
        <v>37</v>
      </c>
      <c r="B1623" s="44"/>
      <c r="C1623" s="42"/>
      <c r="D1623" s="41">
        <f>'Etat paie OCTOBRE 2024'!F16</f>
      </c>
      <c r="E1623" s="42"/>
      <c r="F1623" s="24"/>
      <c r="H1623" s="44" t="s">
        <v>37</v>
      </c>
      <c r="I1623" s="44"/>
      <c r="J1623" s="42"/>
      <c r="K1623" s="41">
        <f>'Etat paie OCTOBRE 2024'!F16</f>
      </c>
      <c r="L1623" s="42"/>
      <c r="M1623" s="24"/>
    </row>
    <row r="1624" spans="1:13" x14ac:dyDescent="0.25">
      <c r="A1624" s="292" t="s">
        <v>38</v>
      </c>
      <c r="B1624" s="292"/>
      <c r="C1624" s="42"/>
      <c r="D1624" s="41">
        <f>'Etat paie OCTOBRE 2024'!G16</f>
      </c>
      <c r="E1624" s="42"/>
      <c r="F1624" s="24"/>
      <c r="H1624" s="292" t="s">
        <v>38</v>
      </c>
      <c r="I1624" s="292"/>
      <c r="J1624" s="42"/>
      <c r="K1624" s="41">
        <f>'Etat paie OCTOBRE 2024'!G16</f>
      </c>
      <c r="L1624" s="42"/>
      <c r="M1624" s="24"/>
    </row>
    <row r="1625" spans="1:13" x14ac:dyDescent="0.25">
      <c r="A1625" s="44" t="s">
        <v>1331</v>
      </c>
      <c r="B1625" s="44"/>
      <c r="C1625" s="42"/>
      <c r="D1625" s="41">
        <f>'Etat paie OCTOBRE 2024'!O16</f>
      </c>
      <c r="E1625" s="42"/>
      <c r="F1625" s="24"/>
      <c r="H1625" s="44" t="s">
        <v>1331</v>
      </c>
      <c r="I1625" s="44"/>
      <c r="J1625" s="42"/>
      <c r="K1625" s="41">
        <f>'Etat paie OCTOBRE 2024'!O16</f>
      </c>
      <c r="L1625" s="42"/>
      <c r="M1625" s="24"/>
    </row>
    <row r="1626" spans="1:13" x14ac:dyDescent="0.25">
      <c r="A1626" s="44" t="s">
        <v>1332</v>
      </c>
      <c r="B1626" s="44"/>
      <c r="C1626" s="42"/>
      <c r="D1626" s="41">
        <f>'Etat paie OCTOBRE 2024'!P16</f>
        <v>20000</v>
      </c>
      <c r="E1626" s="42"/>
      <c r="F1626" s="24"/>
      <c r="H1626" s="44" t="s">
        <v>1332</v>
      </c>
      <c r="I1626" s="44"/>
      <c r="J1626" s="42"/>
      <c r="K1626" s="41">
        <f>'Etat paie OCTOBRE 2024'!P16</f>
        <v>20000</v>
      </c>
      <c r="L1626" s="42"/>
      <c r="M1626" s="24"/>
    </row>
    <row r="1627" spans="1:13" x14ac:dyDescent="0.25">
      <c r="A1627" s="44" t="s">
        <v>1333</v>
      </c>
      <c r="B1627" s="44"/>
      <c r="C1627" s="42"/>
      <c r="D1627" s="41">
        <f>'Etat paie OCTOBRE 2024'!Q16</f>
        <v>50000</v>
      </c>
      <c r="E1627" s="42"/>
      <c r="F1627" s="24" t="s">
        <v>43</v>
      </c>
      <c r="H1627" s="44" t="s">
        <v>1333</v>
      </c>
      <c r="I1627" s="44"/>
      <c r="J1627" s="42"/>
      <c r="K1627" s="41">
        <f>'Etat paie OCTOBRE 2024'!Q16</f>
        <v>50000</v>
      </c>
      <c r="L1627" s="42"/>
      <c r="M1627" s="24" t="s">
        <v>43</v>
      </c>
    </row>
    <row r="1628" spans="1:13" x14ac:dyDescent="0.25">
      <c r="A1628" s="39" t="s">
        <v>44</v>
      </c>
      <c r="B1628" s="39"/>
      <c r="C1628" s="42"/>
      <c r="D1628" s="41">
        <f>'Etat paie OCTOBRE 2024'!N16</f>
        <v>195251.321196466</v>
      </c>
      <c r="E1628" s="42"/>
      <c r="F1628" s="24" t="s">
        <v>45</v>
      </c>
      <c r="H1628" s="39" t="s">
        <v>44</v>
      </c>
      <c r="I1628" s="39"/>
      <c r="J1628" s="42"/>
      <c r="K1628" s="41">
        <f>'Etat paie OCTOBRE 2024'!N16</f>
        <v>195251.321196466</v>
      </c>
      <c r="L1628" s="42"/>
      <c r="M1628" s="24" t="s">
        <v>45</v>
      </c>
    </row>
    <row r="1629" spans="1:13" x14ac:dyDescent="0.25">
      <c r="A1629" s="39" t="s">
        <v>46</v>
      </c>
      <c r="B1629" s="39"/>
      <c r="C1629" s="42"/>
      <c r="D1629" s="41">
        <f>'Etat paie OCTOBRE 2024'!M16</f>
      </c>
      <c r="E1629" s="42"/>
      <c r="F1629" s="24"/>
      <c r="H1629" s="39" t="s">
        <v>46</v>
      </c>
      <c r="I1629" s="39"/>
      <c r="J1629" s="42"/>
      <c r="K1629" s="41">
        <f>'Etat paie OCTOBRE 2024'!M16</f>
      </c>
      <c r="L1629" s="42"/>
      <c r="M1629" s="24"/>
    </row>
    <row r="1630" spans="1:13" x14ac:dyDescent="0.25">
      <c r="A1630" s="46" t="s">
        <v>47</v>
      </c>
      <c r="B1630" s="46"/>
      <c r="C1630" s="42"/>
      <c r="D1630" s="41"/>
      <c r="E1630" s="41">
        <f>'Etat paie OCTOBRE 2024'!U16</f>
        <v>4783.10514642494</v>
      </c>
      <c r="F1630" s="24"/>
      <c r="H1630" s="46" t="s">
        <v>47</v>
      </c>
      <c r="I1630" s="46"/>
      <c r="J1630" s="42"/>
      <c r="K1630" s="41"/>
      <c r="L1630" s="41">
        <f>'Etat paie OCTOBRE 2024'!U16</f>
        <v>4783.10514642494</v>
      </c>
      <c r="M1630" s="24"/>
    </row>
    <row r="1631" spans="1:13" x14ac:dyDescent="0.25">
      <c r="A1631" s="46" t="s">
        <v>48</v>
      </c>
      <c r="B1631" s="46"/>
      <c r="C1631" s="42"/>
      <c r="D1631" s="41"/>
      <c r="E1631" s="41">
        <f>'Etat paie OCTOBRE 2024'!V16</f>
        <v>4783.10514642494</v>
      </c>
      <c r="F1631" s="24"/>
      <c r="H1631" s="46" t="s">
        <v>48</v>
      </c>
      <c r="I1631" s="46"/>
      <c r="J1631" s="42"/>
      <c r="K1631" s="41"/>
      <c r="L1631" s="41">
        <f>'Etat paie OCTOBRE 2024'!V16</f>
        <v>4783.10514642494</v>
      </c>
      <c r="M1631" s="24"/>
    </row>
    <row r="1632" spans="1:13" x14ac:dyDescent="0.25">
      <c r="A1632" s="46" t="s">
        <v>49</v>
      </c>
      <c r="B1632" s="46"/>
      <c r="C1632" s="41">
        <f>+D43-E34-E35</f>
        <v>468744.304349644</v>
      </c>
      <c r="D1632" s="41"/>
      <c r="E1632" s="42"/>
      <c r="F1632" s="24"/>
      <c r="H1632" s="46" t="s">
        <v>49</v>
      </c>
      <c r="I1632" s="46"/>
      <c r="J1632" s="41">
        <f>+D43-E34-E35</f>
        <v>468744.304349644</v>
      </c>
      <c r="K1632" s="41"/>
      <c r="L1632" s="42"/>
      <c r="M1632" s="24"/>
    </row>
    <row r="1633" spans="1:13" x14ac:dyDescent="0.25">
      <c r="A1633" s="46" t="s">
        <v>50</v>
      </c>
      <c r="B1633" s="46"/>
      <c r="C1633" s="41">
        <f>D38+E39</f>
        <v>9374.43043496436</v>
      </c>
      <c r="D1633" s="41"/>
      <c r="E1633" s="42"/>
      <c r="F1633" s="24"/>
      <c r="H1633" s="46" t="s">
        <v>50</v>
      </c>
      <c r="I1633" s="46"/>
      <c r="J1633" s="41">
        <f>D38+E39</f>
        <v>9374.43043496436</v>
      </c>
      <c r="K1633" s="41"/>
      <c r="L1633" s="42"/>
      <c r="M1633" s="24"/>
    </row>
    <row r="1634" spans="1:13" x14ac:dyDescent="0.25">
      <c r="A1634" s="46" t="s">
        <v>51</v>
      </c>
      <c r="B1634" s="46"/>
      <c r="C1634" s="41">
        <v>2</v>
      </c>
      <c r="D1634" s="41">
        <f>'Etat paie OCTOBRE 2024'!X16</f>
        <v>4000</v>
      </c>
      <c r="E1634" s="42"/>
      <c r="F1634" s="24"/>
      <c r="H1634" s="46" t="s">
        <v>51</v>
      </c>
      <c r="I1634" s="46"/>
      <c r="J1634" s="41">
        <v>2</v>
      </c>
      <c r="K1634" s="41">
        <f>'Etat paie OCTOBRE 2024'!X16</f>
        <v>4000</v>
      </c>
      <c r="L1634" s="42"/>
      <c r="M1634" s="24"/>
    </row>
    <row r="1635" spans="1:13" x14ac:dyDescent="0.25">
      <c r="A1635" s="46" t="s">
        <v>52</v>
      </c>
      <c r="B1635" s="46"/>
      <c r="C1635" s="42"/>
      <c r="D1635" s="41"/>
      <c r="E1635" s="41">
        <f>'Etat paie OCTOBRE 2024'!Z16</f>
        <v>5374.43043496436</v>
      </c>
      <c r="F1635" s="24"/>
      <c r="H1635" s="46" t="s">
        <v>52</v>
      </c>
      <c r="I1635" s="46"/>
      <c r="J1635" s="42"/>
      <c r="K1635" s="41"/>
      <c r="L1635" s="41">
        <f>'Etat paie OCTOBRE 2024'!Z16</f>
        <v>5374.43043496436</v>
      </c>
      <c r="M1635" s="24"/>
    </row>
    <row r="1636" spans="1:13" x14ac:dyDescent="0.25">
      <c r="A1636" s="46" t="s">
        <v>53</v>
      </c>
      <c r="B1636" s="46"/>
      <c r="C1636" s="42"/>
      <c r="D1636" s="41"/>
      <c r="E1636" s="41">
        <f>'Etat paie OCTOBRE 2024'!Y16</f>
        <v>100000</v>
      </c>
      <c r="F1636" s="24"/>
      <c r="H1636" s="46" t="s">
        <v>53</v>
      </c>
      <c r="I1636" s="46"/>
      <c r="J1636" s="42"/>
      <c r="K1636" s="41"/>
      <c r="L1636" s="41">
        <f>'Etat paie OCTOBRE 2024'!Y16</f>
        <v>100000</v>
      </c>
      <c r="M1636" s="24"/>
    </row>
    <row r="1637" spans="1:13" x14ac:dyDescent="0.25">
      <c r="A1637" s="46" t="s">
        <v>54</v>
      </c>
      <c r="B1637" s="46"/>
      <c r="C1637" s="42"/>
      <c r="D1637" s="41"/>
      <c r="E1637" s="41">
        <f>'Etat paie OCTOBRE 2024'!AA16</f>
      </c>
      <c r="F1637" s="24"/>
      <c r="H1637" s="46" t="s">
        <v>54</v>
      </c>
      <c r="I1637" s="46"/>
      <c r="J1637" s="42"/>
      <c r="K1637" s="41"/>
      <c r="L1637" s="41">
        <f>'Etat paie OCTOBRE 2024'!AA16</f>
      </c>
      <c r="M1637" s="24"/>
    </row>
    <row r="1638" spans="1:13" x14ac:dyDescent="0.25">
      <c r="A1638" s="49" t="s">
        <v>55</v>
      </c>
      <c r="B1638" s="49"/>
      <c r="C1638" s="50"/>
      <c r="D1638" s="51"/>
      <c r="E1638" s="51">
        <f>'Etat paie OCTOBRE 2024'!AB16</f>
        <v>100000</v>
      </c>
      <c r="F1638" s="24"/>
      <c r="H1638" s="49" t="s">
        <v>55</v>
      </c>
      <c r="I1638" s="49"/>
      <c r="J1638" s="50"/>
      <c r="K1638" s="51"/>
      <c r="L1638" s="51">
        <f>'Etat paie OCTOBRE 2024'!AB16</f>
        <v>100000</v>
      </c>
      <c r="M1638" s="24"/>
    </row>
    <row r="1639" spans="1:13" x14ac:dyDescent="0.25">
      <c r="A1639" s="53" t="s">
        <v>56</v>
      </c>
      <c r="B1639" s="53"/>
      <c r="C1639" s="54" t="s">
        <v>57</v>
      </c>
      <c r="D1639" s="36">
        <f>SUM(D17:D37)</f>
        <v>478310.514642494</v>
      </c>
      <c r="E1639" s="55">
        <f>SUM(E34:E42)</f>
        <v>214940.640727814</v>
      </c>
      <c r="F1639" s="24"/>
      <c r="H1639" s="53" t="s">
        <v>56</v>
      </c>
      <c r="I1639" s="53"/>
      <c r="J1639" s="54" t="s">
        <v>57</v>
      </c>
      <c r="K1639" s="36">
        <f>SUM(D17:D37)</f>
        <v>478310.514642494</v>
      </c>
      <c r="L1639" s="55">
        <f>SUM(E34:E42)</f>
        <v>214940.640727814</v>
      </c>
      <c r="M1639" s="24"/>
    </row>
    <row r="1640" spans="1:13" x14ac:dyDescent="0.25">
      <c r="A1640" s="57" t="s">
        <v>58</v>
      </c>
      <c r="B1640" s="57"/>
      <c r="C1640" s="14"/>
      <c r="D1640" s="42"/>
      <c r="E1640" s="58"/>
      <c r="F1640" s="24"/>
      <c r="H1640" s="57" t="s">
        <v>58</v>
      </c>
      <c r="I1640" s="57"/>
      <c r="J1640" s="14"/>
      <c r="K1640" s="42"/>
      <c r="L1640" s="58"/>
      <c r="M1640" s="24"/>
    </row>
    <row r="1641" spans="1:13" x14ac:dyDescent="0.25">
      <c r="A1641" s="44" t="s">
        <v>59</v>
      </c>
      <c r="B1641" s="44"/>
      <c r="C1641" s="14"/>
      <c r="D1641" s="42"/>
      <c r="E1641" s="58"/>
      <c r="F1641" s="24"/>
      <c r="H1641" s="44" t="s">
        <v>59</v>
      </c>
      <c r="I1641" s="44"/>
      <c r="J1641" s="14"/>
      <c r="K1641" s="42"/>
      <c r="L1641" s="58"/>
      <c r="M1641" s="24"/>
    </row>
    <row r="1642" spans="1:13" x14ac:dyDescent="0.25">
      <c r="A1642" s="57" t="s">
        <v>60</v>
      </c>
      <c r="B1642" s="57"/>
      <c r="C1642" s="14"/>
      <c r="D1642" s="42"/>
      <c r="E1642" s="58"/>
      <c r="F1642" s="24"/>
      <c r="H1642" s="57" t="s">
        <v>60</v>
      </c>
      <c r="I1642" s="57"/>
      <c r="J1642" s="14"/>
      <c r="K1642" s="42"/>
      <c r="L1642" s="58"/>
      <c r="M1642" s="24"/>
    </row>
    <row r="1643" spans="1:13" x14ac:dyDescent="0.25">
      <c r="A1643" s="57"/>
      <c r="B1643" s="57"/>
      <c r="C1643" s="60" t="s">
        <v>61</v>
      </c>
      <c r="D1643" s="61">
        <f>IF((D43-E43)&gt;=0,ROUND(FLOOR((D43-E43),0.01),-2),ROUND(FLOOR((D43-E43),-0.01),-2))</f>
        <v>263400</v>
      </c>
      <c r="E1643" s="58"/>
      <c r="F1643" s="24"/>
      <c r="H1643" s="57"/>
      <c r="I1643" s="57"/>
      <c r="J1643" s="60" t="s">
        <v>61</v>
      </c>
      <c r="K1643" s="61">
        <f>IF((D43-E43)&gt;=0,ROUND(FLOOR((D43-E43),0.01),-2),ROUND(FLOOR((D43-E43),-0.01),-2))</f>
        <v>263400</v>
      </c>
      <c r="L1643" s="58"/>
      <c r="M1643" s="24"/>
    </row>
    <row r="1644" spans="1:13" x14ac:dyDescent="0.25">
      <c r="A1644" s="62" t="s">
        <v>62</v>
      </c>
      <c r="B1644" s="62"/>
      <c r="C1644" s="63">
        <v>22</v>
      </c>
      <c r="D1644" s="61"/>
      <c r="E1644" s="58"/>
      <c r="F1644" s="24"/>
      <c r="H1644" s="62" t="s">
        <v>62</v>
      </c>
      <c r="I1644" s="62"/>
      <c r="J1644" s="63">
        <v>22</v>
      </c>
      <c r="K1644" s="61"/>
      <c r="L1644" s="58"/>
      <c r="M1644" s="24"/>
    </row>
    <row r="1645" spans="1:13" x14ac:dyDescent="0.25">
      <c r="A1645" s="64" t="s">
        <v>63</v>
      </c>
      <c r="B1645" s="64"/>
      <c r="C1645" s="65">
        <v>-0.5</v>
      </c>
      <c r="D1645" s="66"/>
      <c r="E1645" s="58"/>
      <c r="F1645" s="67"/>
      <c r="H1645" s="64" t="s">
        <v>63</v>
      </c>
      <c r="I1645" s="64"/>
      <c r="J1645" s="65">
        <v>-0.5</v>
      </c>
      <c r="K1645" s="66"/>
      <c r="L1645" s="58"/>
      <c r="M1645" s="67"/>
    </row>
    <row r="1646" spans="1:13" x14ac:dyDescent="0.25">
      <c r="A1646" s="69"/>
      <c r="B1646" s="69"/>
      <c r="C1646" s="70"/>
      <c r="D1646" s="71"/>
      <c r="E1646" s="72"/>
      <c r="F1646" s="24"/>
      <c r="H1646" s="69"/>
      <c r="I1646" s="69"/>
      <c r="J1646" s="70"/>
      <c r="K1646" s="71"/>
      <c r="L1646" s="72"/>
      <c r="M1646" s="24"/>
    </row>
    <row r="1647" spans="1:13" x14ac:dyDescent="0.25">
      <c r="A1647" s="1" t="s">
        <v>64</v>
      </c>
      <c r="B1647" s="1"/>
      <c r="C1647" s="58"/>
      <c r="D1647" s="74" t="s">
        <v>65</v>
      </c>
      <c r="E1647" s="2"/>
      <c r="F1647" s="24"/>
      <c r="H1647" s="1" t="s">
        <v>64</v>
      </c>
      <c r="I1647" s="1"/>
      <c r="J1647" s="58"/>
      <c r="K1647" s="74" t="s">
        <v>65</v>
      </c>
      <c r="L1647" s="2"/>
      <c r="M1647" s="24"/>
    </row>
    <row r="1648" spans="1:13" x14ac:dyDescent="0.25">
      <c r="A1648" s="1"/>
      <c r="B1648" s="1"/>
      <c r="C1648" s="58"/>
      <c r="D1648" s="74"/>
      <c r="E1648" s="2"/>
      <c r="F1648" s="24"/>
      <c r="H1648" s="1"/>
      <c r="I1648" s="1"/>
      <c r="J1648" s="58"/>
      <c r="K1648" s="74"/>
      <c r="L1648" s="2"/>
      <c r="M1648" s="24"/>
    </row>
    <row r="1649" spans="1:13" x14ac:dyDescent="0.25">
      <c r="A1649" s="1"/>
      <c r="B1649" s="1"/>
      <c r="C1649" s="58"/>
      <c r="D1649" s="74"/>
      <c r="E1649" s="2"/>
      <c r="F1649" s="24"/>
      <c r="H1649" s="1"/>
      <c r="I1649" s="1"/>
      <c r="J1649" s="58"/>
      <c r="K1649" s="74"/>
      <c r="L1649" s="2"/>
      <c r="M1649" s="24"/>
    </row>
    <row r="1650" spans="1:13" x14ac:dyDescent="0.25">
      <c r="A1650" s="1"/>
      <c r="B1650" s="1"/>
      <c r="C1650" s="58"/>
      <c r="D1650" s="74"/>
      <c r="E1650" s="2"/>
      <c r="F1650" s="24"/>
      <c r="H1650" s="1"/>
      <c r="I1650" s="1"/>
      <c r="J1650" s="58"/>
      <c r="K1650" s="74"/>
      <c r="L1650" s="2"/>
      <c r="M1650" s="24"/>
    </row>
    <row r="1651" spans="1:13" x14ac:dyDescent="0.25">
      <c r="A1651" s="76"/>
      <c r="B1651" s="76"/>
      <c r="C1651" s="77"/>
      <c r="D1651" s="78"/>
      <c r="E1651" s="26"/>
      <c r="F1651" s="28"/>
      <c r="H1651" s="76"/>
      <c r="I1651" s="76"/>
      <c r="J1651" s="77"/>
      <c r="K1651" s="78"/>
      <c r="L1651" s="26"/>
      <c r="M1651" s="28"/>
    </row>
    <row r="1654" spans="1:13" x14ac:dyDescent="0.25">
      <c r="A1654" s="1"/>
      <c r="B1654" s="1"/>
      <c r="C1654" s="2"/>
      <c r="D1654" s="2"/>
      <c r="E1654" s="4"/>
      <c r="F1654" s="5"/>
      <c r="H1654" s="1"/>
      <c r="I1654" s="1"/>
      <c r="J1654" s="2"/>
      <c r="K1654" s="2"/>
      <c r="L1654" s="4"/>
      <c r="M1654" s="5"/>
    </row>
    <row r="1655" spans="1:13" x14ac:dyDescent="0.25">
      <c r="A1655" s="1"/>
      <c r="B1655" s="1"/>
      <c r="C1655" s="2"/>
      <c r="D1655" s="2"/>
      <c r="E1655" s="4" t="s">
        <v>0</v>
      </c>
      <c r="F1655" s="3"/>
      <c r="H1655" s="1"/>
      <c r="I1655" s="1"/>
      <c r="J1655" s="2"/>
      <c r="K1655" s="2"/>
      <c r="L1655" s="4" t="s">
        <v>0</v>
      </c>
      <c r="M1655" s="3"/>
    </row>
    <row r="1656" spans="1:13" x14ac:dyDescent="0.25">
      <c r="A1656" s="6" t="s">
        <v>1</v>
      </c>
      <c r="B1656" s="6"/>
      <c r="C1656" s="2"/>
      <c r="D1656" s="2"/>
      <c r="E1656" s="2" t="s">
        <v>2</v>
      </c>
      <c r="F1656" s="3"/>
      <c r="H1656" s="6" t="s">
        <v>1</v>
      </c>
      <c r="I1656" s="6"/>
      <c r="J1656" s="2"/>
      <c r="K1656" s="2"/>
      <c r="L1656" s="2" t="s">
        <v>2</v>
      </c>
      <c r="M1656" s="3"/>
    </row>
    <row r="1657" spans="1:13" x14ac:dyDescent="0.25">
      <c r="A1657" s="7" t="s">
        <v>3</v>
      </c>
      <c r="B1657" s="7"/>
      <c r="C1657" s="2"/>
      <c r="D1657" s="2"/>
      <c r="E1657" s="2"/>
      <c r="F1657" s="3"/>
      <c r="H1657" s="7" t="s">
        <v>3</v>
      </c>
      <c r="I1657" s="7"/>
      <c r="J1657" s="2"/>
      <c r="K1657" s="2"/>
      <c r="L1657" s="2"/>
      <c r="M1657" s="3"/>
    </row>
    <row r="1658" spans="1:13" x14ac:dyDescent="0.25">
      <c r="A1658" s="8" t="s">
        <v>4</v>
      </c>
      <c r="B1658" s="8"/>
      <c r="C1658" s="2"/>
      <c r="D1658" s="2"/>
      <c r="E1658" s="2"/>
      <c r="F1658" s="3"/>
      <c r="H1658" s="8" t="s">
        <v>4</v>
      </c>
      <c r="I1658" s="8"/>
      <c r="J1658" s="2"/>
      <c r="K1658" s="2"/>
      <c r="L1658" s="2"/>
      <c r="M1658" s="3"/>
    </row>
    <row r="1659" spans="1:13" x14ac:dyDescent="0.25">
      <c r="A1659" s="9" t="s">
        <v>1313</v>
      </c>
      <c r="B1659" s="287">
        <f>'Etat paie {MOIS} {ANNEE}'!B68</f>
      </c>
      <c r="C1659" s="10"/>
      <c r="D1659" s="11" t="s">
        <v>6</v>
      </c>
      <c r="E1659" s="11"/>
      <c r="F1659" s="12" t="s">
        <v>1314</v>
      </c>
      <c r="H1659" s="9" t="s">
        <v>1313</v>
      </c>
      <c r="I1659" s="287">
        <f>'Etat paie {MOIS} {ANNEE}'!B69</f>
      </c>
      <c r="J1659" s="10"/>
      <c r="K1659" s="11" t="s">
        <v>6</v>
      </c>
      <c r="L1659" s="11"/>
      <c r="M1659" s="12" t="s">
        <v>1314</v>
      </c>
    </row>
    <row r="1660" spans="1:13" x14ac:dyDescent="0.25">
      <c r="A1660" s="13" t="s">
        <v>1315</v>
      </c>
      <c r="B1660" s="288">
        <f>'Etat paie {MOIS} {ANNEE}'!A68</f>
      </c>
      <c r="C1660" s="2"/>
      <c r="D1660" s="14" t="s">
        <v>8</v>
      </c>
      <c r="E1660" s="14"/>
      <c r="F1660" s="15" t="s">
        <v>1316</v>
      </c>
      <c r="H1660" s="13" t="s">
        <v>1315</v>
      </c>
      <c r="I1660" s="288">
        <f>'Etat paie {MOIS} {ANNEE}'!A69</f>
      </c>
      <c r="J1660" s="2"/>
      <c r="K1660" s="14" t="s">
        <v>8</v>
      </c>
      <c r="L1660" s="14"/>
      <c r="M1660" s="15" t="s">
        <v>1316</v>
      </c>
    </row>
    <row r="1661" spans="1:13" x14ac:dyDescent="0.25">
      <c r="A1661" s="13" t="s">
        <v>1317</v>
      </c>
      <c r="B1661" s="288">
        <f>'Etat paie {MOIS} {ANNEE}'!AL68</f>
      </c>
      <c r="C1661" s="16">
        <f>'Etat paie {MOIS} {ANNEE}'!AM68</f>
      </c>
      <c r="D1661" s="14" t="s">
        <v>10</v>
      </c>
      <c r="E1661" s="14"/>
      <c r="F1661" s="15" t="s">
        <v>1318</v>
      </c>
      <c r="H1661" s="13" t="s">
        <v>1317</v>
      </c>
      <c r="I1661" s="288">
        <f>'Etat paie {MOIS} {ANNEE}'!AL69</f>
      </c>
      <c r="J1661" s="16">
        <f>'Etat paie {MOIS} {ANNEE}'!AM69</f>
      </c>
      <c r="K1661" s="14" t="s">
        <v>10</v>
      </c>
      <c r="L1661" s="14"/>
      <c r="M1661" s="15" t="s">
        <v>1318</v>
      </c>
    </row>
    <row r="1662" spans="1:13" x14ac:dyDescent="0.25">
      <c r="A1662" s="13" t="s">
        <v>1319</v>
      </c>
      <c r="B1662" s="288" t="s">
        <v>1320</v>
      </c>
      <c r="C1662" s="17"/>
      <c r="D1662" s="18" t="s">
        <v>12</v>
      </c>
      <c r="E1662" s="19"/>
      <c r="F1662" s="20" t="s">
        <v>1321</v>
      </c>
      <c r="H1662" s="13" t="s">
        <v>1319</v>
      </c>
      <c r="I1662" s="288" t="s">
        <v>1320</v>
      </c>
      <c r="J1662" s="17"/>
      <c r="K1662" s="18" t="s">
        <v>12</v>
      </c>
      <c r="L1662" s="19"/>
      <c r="M1662" s="20" t="s">
        <v>1321</v>
      </c>
    </row>
    <row r="1663" spans="1:13" x14ac:dyDescent="0.25">
      <c r="A1663" s="22" t="s">
        <v>1322</v>
      </c>
      <c r="B1663" s="289">
        <f>'Etat paie {MOIS} {ANNEE}'!AP68</f>
      </c>
      <c r="C1663" s="2"/>
      <c r="D1663" s="23" t="s">
        <v>14</v>
      </c>
      <c r="E1663" s="14"/>
      <c r="F1663" s="20" t="s">
        <v>1323</v>
      </c>
      <c r="H1663" s="22" t="s">
        <v>1322</v>
      </c>
      <c r="I1663" s="289">
        <f>'Etat paie {MOIS} {ANNEE}'!AP69</f>
      </c>
      <c r="J1663" s="2"/>
      <c r="K1663" s="23" t="s">
        <v>14</v>
      </c>
      <c r="L1663" s="14"/>
      <c r="M1663" s="20" t="s">
        <v>1323</v>
      </c>
    </row>
    <row r="1664" spans="1:13" x14ac:dyDescent="0.25">
      <c r="A1664" s="13" t="s">
        <v>1324</v>
      </c>
      <c r="B1664" s="288">
        <f>'Etat paie {MOIS} {ANNEE}'!AR68</f>
      </c>
      <c r="C1664" s="2"/>
      <c r="D1664" s="14"/>
      <c r="E1664" s="14"/>
      <c r="F1664" s="20"/>
      <c r="H1664" s="13" t="s">
        <v>1324</v>
      </c>
      <c r="I1664" s="288">
        <f>'Etat paie {MOIS} {ANNEE}'!AR69</f>
      </c>
      <c r="J1664" s="2"/>
      <c r="K1664" s="14"/>
      <c r="L1664" s="14"/>
      <c r="M1664" s="20"/>
    </row>
    <row r="1665" spans="1:13" x14ac:dyDescent="0.25">
      <c r="A1665" s="13" t="s">
        <v>1325</v>
      </c>
      <c r="B1665" s="288">
        <f>'Etat paie {MOIS} {ANNEE}'!AO68</f>
      </c>
      <c r="C1665" s="2"/>
      <c r="D1665" s="14"/>
      <c r="E1665" s="14"/>
      <c r="F1665" s="24"/>
      <c r="H1665" s="13" t="s">
        <v>1325</v>
      </c>
      <c r="I1665" s="288">
        <f>'Etat paie {MOIS} {ANNEE}'!AO69</f>
      </c>
      <c r="J1665" s="2"/>
      <c r="K1665" s="14"/>
      <c r="L1665" s="14"/>
      <c r="M1665" s="24"/>
    </row>
    <row r="1666" spans="1:13" x14ac:dyDescent="0.25">
      <c r="A1666" s="13" t="s">
        <v>1326</v>
      </c>
      <c r="B1666" s="288">
        <f>'Etat paie {MOIS} {ANNEE}'!AQ68</f>
      </c>
      <c r="C1666" s="2"/>
      <c r="D1666" s="14" t="s">
        <v>18</v>
      </c>
      <c r="E1666" s="14"/>
      <c r="F1666" s="24" t="s">
        <v>1327</v>
      </c>
      <c r="H1666" s="13" t="s">
        <v>1326</v>
      </c>
      <c r="I1666" s="288">
        <f>'Etat paie {MOIS} {ANNEE}'!AQ69</f>
      </c>
      <c r="J1666" s="2"/>
      <c r="K1666" s="14" t="s">
        <v>18</v>
      </c>
      <c r="L1666" s="14"/>
      <c r="M1666" s="24" t="s">
        <v>1327</v>
      </c>
    </row>
    <row r="1667" spans="1:13" x14ac:dyDescent="0.25">
      <c r="A1667" s="25" t="s">
        <v>1328</v>
      </c>
      <c r="B1667" s="290" t="s">
        <v>1329</v>
      </c>
      <c r="C1667" s="26"/>
      <c r="D1667" s="27" t="s">
        <v>20</v>
      </c>
      <c r="E1667" s="27"/>
      <c r="F1667" s="28" t="s">
        <v>1330</v>
      </c>
      <c r="H1667" s="25" t="s">
        <v>1328</v>
      </c>
      <c r="I1667" s="290" t="s">
        <v>1329</v>
      </c>
      <c r="J1667" s="26"/>
      <c r="K1667" s="27" t="s">
        <v>20</v>
      </c>
      <c r="L1667" s="27"/>
      <c r="M1667" s="28" t="s">
        <v>1330</v>
      </c>
    </row>
    <row r="1668" spans="1:13" x14ac:dyDescent="0.25">
      <c r="A1668" s="1"/>
      <c r="B1668" s="1"/>
      <c r="C1668" s="2"/>
      <c r="D1668" s="2"/>
      <c r="E1668" s="2"/>
      <c r="F1668" s="3"/>
      <c r="H1668" s="1"/>
      <c r="I1668" s="1"/>
      <c r="J1668" s="2"/>
      <c r="K1668" s="2"/>
      <c r="L1668" s="2"/>
      <c r="M1668" s="3"/>
    </row>
    <row r="1669" spans="1:13" x14ac:dyDescent="0.25">
      <c r="A1669" s="291" t="s">
        <v>22</v>
      </c>
      <c r="B1669" s="291"/>
      <c r="C1669" s="30" t="s">
        <v>23</v>
      </c>
      <c r="D1669" s="30" t="s">
        <v>24</v>
      </c>
      <c r="E1669" s="31" t="s">
        <v>25</v>
      </c>
      <c r="F1669" s="32" t="s">
        <v>26</v>
      </c>
      <c r="H1669" s="291" t="s">
        <v>22</v>
      </c>
      <c r="I1669" s="291"/>
      <c r="J1669" s="30" t="s">
        <v>23</v>
      </c>
      <c r="K1669" s="30" t="s">
        <v>24</v>
      </c>
      <c r="L1669" s="31" t="s">
        <v>25</v>
      </c>
      <c r="M1669" s="32" t="s">
        <v>26</v>
      </c>
    </row>
    <row r="1670" spans="1:13" x14ac:dyDescent="0.25">
      <c r="A1670" s="34" t="s">
        <v>27</v>
      </c>
      <c r="B1670" s="34"/>
      <c r="C1670" s="35"/>
      <c r="D1670" s="36">
        <f>'Etat paie OCTOBRE 2024'!E16</f>
        <v>142259.193446028</v>
      </c>
      <c r="E1670" s="37"/>
      <c r="F1670" s="24"/>
      <c r="H1670" s="34" t="s">
        <v>27</v>
      </c>
      <c r="I1670" s="34"/>
      <c r="J1670" s="35"/>
      <c r="K1670" s="36">
        <f>'Etat paie OCTOBRE 2024'!E16</f>
        <v>142259.193446028</v>
      </c>
      <c r="L1670" s="37"/>
      <c r="M1670" s="24"/>
    </row>
    <row r="1671" spans="1:13" x14ac:dyDescent="0.25">
      <c r="A1671" s="39" t="s">
        <v>28</v>
      </c>
      <c r="B1671" s="39"/>
      <c r="C1671" s="40"/>
      <c r="D1671" s="41"/>
      <c r="E1671" s="42"/>
      <c r="F1671" s="24"/>
      <c r="H1671" s="39" t="s">
        <v>28</v>
      </c>
      <c r="I1671" s="39"/>
      <c r="J1671" s="40"/>
      <c r="K1671" s="41"/>
      <c r="L1671" s="42"/>
      <c r="M1671" s="24"/>
    </row>
    <row r="1672" spans="1:13" x14ac:dyDescent="0.25">
      <c r="A1672" s="44" t="s">
        <v>29</v>
      </c>
      <c r="B1672" s="44"/>
      <c r="C1672" s="42"/>
      <c r="D1672" s="41">
        <f>'Etat paie OCTOBRE 2024'!I16</f>
      </c>
      <c r="E1672" s="42"/>
      <c r="F1672" s="24"/>
      <c r="H1672" s="44" t="s">
        <v>29</v>
      </c>
      <c r="I1672" s="44"/>
      <c r="J1672" s="42"/>
      <c r="K1672" s="41">
        <f>'Etat paie OCTOBRE 2024'!I16</f>
      </c>
      <c r="L1672" s="42"/>
      <c r="M1672" s="24"/>
    </row>
    <row r="1673" spans="1:13" x14ac:dyDescent="0.25">
      <c r="A1673" s="44" t="s">
        <v>30</v>
      </c>
      <c r="B1673" s="44"/>
      <c r="C1673" s="42"/>
      <c r="D1673" s="41">
        <f>'Etat paie OCTOBRE 2024'!J16</f>
      </c>
      <c r="E1673" s="42"/>
      <c r="F1673" s="24"/>
      <c r="H1673" s="44" t="s">
        <v>30</v>
      </c>
      <c r="I1673" s="44"/>
      <c r="J1673" s="42"/>
      <c r="K1673" s="41">
        <f>'Etat paie OCTOBRE 2024'!J16</f>
      </c>
      <c r="L1673" s="42"/>
      <c r="M1673" s="24"/>
    </row>
    <row r="1674" spans="1:13" x14ac:dyDescent="0.25">
      <c r="A1674" s="44" t="s">
        <v>31</v>
      </c>
      <c r="B1674" s="44"/>
      <c r="C1674" s="42"/>
      <c r="D1674" s="41">
        <f>'Etat paie OCTOBRE 2024'!H16</f>
      </c>
      <c r="E1674" s="42"/>
      <c r="F1674" s="24"/>
      <c r="H1674" s="44" t="s">
        <v>31</v>
      </c>
      <c r="I1674" s="44"/>
      <c r="J1674" s="42"/>
      <c r="K1674" s="41">
        <f>'Etat paie OCTOBRE 2024'!H16</f>
      </c>
      <c r="L1674" s="42"/>
      <c r="M1674" s="24"/>
    </row>
    <row r="1675" spans="1:13" x14ac:dyDescent="0.25">
      <c r="A1675" s="46" t="s">
        <v>32</v>
      </c>
      <c r="B1675" s="46"/>
      <c r="C1675" s="42"/>
      <c r="D1675" s="41"/>
      <c r="E1675" s="42"/>
      <c r="F1675" s="24"/>
      <c r="H1675" s="46" t="s">
        <v>32</v>
      </c>
      <c r="I1675" s="46"/>
      <c r="J1675" s="42"/>
      <c r="K1675" s="41"/>
      <c r="L1675" s="42"/>
      <c r="M1675" s="24"/>
    </row>
    <row r="1676" spans="1:13" x14ac:dyDescent="0.25">
      <c r="A1676" s="44" t="s">
        <v>33</v>
      </c>
      <c r="B1676" s="44"/>
      <c r="C1676" s="42">
        <v>12</v>
      </c>
      <c r="D1676" s="41">
        <f>'Etat paie OCTOBRE 2024'!K16</f>
        <v>28800</v>
      </c>
      <c r="E1676" s="42"/>
      <c r="F1676" s="24"/>
      <c r="H1676" s="44" t="s">
        <v>33</v>
      </c>
      <c r="I1676" s="44"/>
      <c r="J1676" s="42">
        <v>12</v>
      </c>
      <c r="K1676" s="41">
        <f>'Etat paie OCTOBRE 2024'!K16</f>
        <v>28800</v>
      </c>
      <c r="L1676" s="42"/>
      <c r="M1676" s="24"/>
    </row>
    <row r="1677" spans="1:13" x14ac:dyDescent="0.25">
      <c r="A1677" s="44" t="s">
        <v>34</v>
      </c>
      <c r="B1677" s="44"/>
      <c r="C1677" s="42"/>
      <c r="D1677" s="41">
        <f>'Etat paie OCTOBRE 2024'!L16</f>
        <v>42000</v>
      </c>
      <c r="E1677" s="42"/>
      <c r="F1677" s="24"/>
      <c r="H1677" s="44" t="s">
        <v>34</v>
      </c>
      <c r="I1677" s="44"/>
      <c r="J1677" s="42"/>
      <c r="K1677" s="41">
        <f>'Etat paie OCTOBRE 2024'!L16</f>
        <v>42000</v>
      </c>
      <c r="L1677" s="42"/>
      <c r="M1677" s="24"/>
    </row>
    <row r="1678" spans="1:13" x14ac:dyDescent="0.25">
      <c r="A1678" s="39" t="s">
        <v>35</v>
      </c>
      <c r="B1678" s="39"/>
      <c r="C1678" s="42"/>
      <c r="D1678" s="41"/>
      <c r="E1678" s="42"/>
      <c r="F1678" s="24"/>
      <c r="H1678" s="39" t="s">
        <v>35</v>
      </c>
      <c r="I1678" s="39"/>
      <c r="J1678" s="42"/>
      <c r="K1678" s="41"/>
      <c r="L1678" s="42"/>
      <c r="M1678" s="24"/>
    </row>
    <row r="1679" spans="1:13" x14ac:dyDescent="0.25">
      <c r="A1679" s="44" t="s">
        <v>36</v>
      </c>
      <c r="B1679" s="44"/>
      <c r="C1679" s="42"/>
      <c r="D1679" s="48">
        <f>'Etat paie OCTOBRE 2024'!R16</f>
      </c>
      <c r="E1679" s="42"/>
      <c r="F1679" s="24"/>
      <c r="H1679" s="44" t="s">
        <v>36</v>
      </c>
      <c r="I1679" s="44"/>
      <c r="J1679" s="42"/>
      <c r="K1679" s="48">
        <f>'Etat paie OCTOBRE 2024'!R16</f>
      </c>
      <c r="L1679" s="42"/>
      <c r="M1679" s="24"/>
    </row>
    <row r="1680" spans="1:13" x14ac:dyDescent="0.25">
      <c r="A1680" s="44" t="s">
        <v>37</v>
      </c>
      <c r="B1680" s="44"/>
      <c r="C1680" s="42"/>
      <c r="D1680" s="41">
        <f>'Etat paie OCTOBRE 2024'!F16</f>
      </c>
      <c r="E1680" s="42"/>
      <c r="F1680" s="24"/>
      <c r="H1680" s="44" t="s">
        <v>37</v>
      </c>
      <c r="I1680" s="44"/>
      <c r="J1680" s="42"/>
      <c r="K1680" s="41">
        <f>'Etat paie OCTOBRE 2024'!F16</f>
      </c>
      <c r="L1680" s="42"/>
      <c r="M1680" s="24"/>
    </row>
    <row r="1681" spans="1:13" x14ac:dyDescent="0.25">
      <c r="A1681" s="292" t="s">
        <v>38</v>
      </c>
      <c r="B1681" s="292"/>
      <c r="C1681" s="42"/>
      <c r="D1681" s="41">
        <f>'Etat paie OCTOBRE 2024'!G16</f>
      </c>
      <c r="E1681" s="42"/>
      <c r="F1681" s="24"/>
      <c r="H1681" s="292" t="s">
        <v>38</v>
      </c>
      <c r="I1681" s="292"/>
      <c r="J1681" s="42"/>
      <c r="K1681" s="41">
        <f>'Etat paie OCTOBRE 2024'!G16</f>
      </c>
      <c r="L1681" s="42"/>
      <c r="M1681" s="24"/>
    </row>
    <row r="1682" spans="1:13" x14ac:dyDescent="0.25">
      <c r="A1682" s="44" t="s">
        <v>1331</v>
      </c>
      <c r="B1682" s="44"/>
      <c r="C1682" s="42"/>
      <c r="D1682" s="41">
        <f>'Etat paie OCTOBRE 2024'!O16</f>
      </c>
      <c r="E1682" s="42"/>
      <c r="F1682" s="24"/>
      <c r="H1682" s="44" t="s">
        <v>1331</v>
      </c>
      <c r="I1682" s="44"/>
      <c r="J1682" s="42"/>
      <c r="K1682" s="41">
        <f>'Etat paie OCTOBRE 2024'!O16</f>
      </c>
      <c r="L1682" s="42"/>
      <c r="M1682" s="24"/>
    </row>
    <row r="1683" spans="1:13" x14ac:dyDescent="0.25">
      <c r="A1683" s="44" t="s">
        <v>1332</v>
      </c>
      <c r="B1683" s="44"/>
      <c r="C1683" s="42"/>
      <c r="D1683" s="41">
        <f>'Etat paie OCTOBRE 2024'!P16</f>
        <v>20000</v>
      </c>
      <c r="E1683" s="42"/>
      <c r="F1683" s="24"/>
      <c r="H1683" s="44" t="s">
        <v>1332</v>
      </c>
      <c r="I1683" s="44"/>
      <c r="J1683" s="42"/>
      <c r="K1683" s="41">
        <f>'Etat paie OCTOBRE 2024'!P16</f>
        <v>20000</v>
      </c>
      <c r="L1683" s="42"/>
      <c r="M1683" s="24"/>
    </row>
    <row r="1684" spans="1:13" x14ac:dyDescent="0.25">
      <c r="A1684" s="44" t="s">
        <v>1333</v>
      </c>
      <c r="B1684" s="44"/>
      <c r="C1684" s="42"/>
      <c r="D1684" s="41">
        <f>'Etat paie OCTOBRE 2024'!Q16</f>
        <v>50000</v>
      </c>
      <c r="E1684" s="42"/>
      <c r="F1684" s="24" t="s">
        <v>43</v>
      </c>
      <c r="H1684" s="44" t="s">
        <v>1333</v>
      </c>
      <c r="I1684" s="44"/>
      <c r="J1684" s="42"/>
      <c r="K1684" s="41">
        <f>'Etat paie OCTOBRE 2024'!Q16</f>
        <v>50000</v>
      </c>
      <c r="L1684" s="42"/>
      <c r="M1684" s="24" t="s">
        <v>43</v>
      </c>
    </row>
    <row r="1685" spans="1:13" x14ac:dyDescent="0.25">
      <c r="A1685" s="39" t="s">
        <v>44</v>
      </c>
      <c r="B1685" s="39"/>
      <c r="C1685" s="42"/>
      <c r="D1685" s="41">
        <f>'Etat paie OCTOBRE 2024'!N16</f>
        <v>195251.321196466</v>
      </c>
      <c r="E1685" s="42"/>
      <c r="F1685" s="24" t="s">
        <v>45</v>
      </c>
      <c r="H1685" s="39" t="s">
        <v>44</v>
      </c>
      <c r="I1685" s="39"/>
      <c r="J1685" s="42"/>
      <c r="K1685" s="41">
        <f>'Etat paie OCTOBRE 2024'!N16</f>
        <v>195251.321196466</v>
      </c>
      <c r="L1685" s="42"/>
      <c r="M1685" s="24" t="s">
        <v>45</v>
      </c>
    </row>
    <row r="1686" spans="1:13" x14ac:dyDescent="0.25">
      <c r="A1686" s="39" t="s">
        <v>46</v>
      </c>
      <c r="B1686" s="39"/>
      <c r="C1686" s="42"/>
      <c r="D1686" s="41">
        <f>'Etat paie OCTOBRE 2024'!M16</f>
      </c>
      <c r="E1686" s="42"/>
      <c r="F1686" s="24"/>
      <c r="H1686" s="39" t="s">
        <v>46</v>
      </c>
      <c r="I1686" s="39"/>
      <c r="J1686" s="42"/>
      <c r="K1686" s="41">
        <f>'Etat paie OCTOBRE 2024'!M16</f>
      </c>
      <c r="L1686" s="42"/>
      <c r="M1686" s="24"/>
    </row>
    <row r="1687" spans="1:13" x14ac:dyDescent="0.25">
      <c r="A1687" s="46" t="s">
        <v>47</v>
      </c>
      <c r="B1687" s="46"/>
      <c r="C1687" s="42"/>
      <c r="D1687" s="41"/>
      <c r="E1687" s="41">
        <f>'Etat paie OCTOBRE 2024'!U16</f>
        <v>4783.10514642494</v>
      </c>
      <c r="F1687" s="24"/>
      <c r="H1687" s="46" t="s">
        <v>47</v>
      </c>
      <c r="I1687" s="46"/>
      <c r="J1687" s="42"/>
      <c r="K1687" s="41"/>
      <c r="L1687" s="41">
        <f>'Etat paie OCTOBRE 2024'!U16</f>
        <v>4783.10514642494</v>
      </c>
      <c r="M1687" s="24"/>
    </row>
    <row r="1688" spans="1:13" x14ac:dyDescent="0.25">
      <c r="A1688" s="46" t="s">
        <v>48</v>
      </c>
      <c r="B1688" s="46"/>
      <c r="C1688" s="42"/>
      <c r="D1688" s="41"/>
      <c r="E1688" s="41">
        <f>'Etat paie OCTOBRE 2024'!V16</f>
        <v>4783.10514642494</v>
      </c>
      <c r="F1688" s="24"/>
      <c r="H1688" s="46" t="s">
        <v>48</v>
      </c>
      <c r="I1688" s="46"/>
      <c r="J1688" s="42"/>
      <c r="K1688" s="41"/>
      <c r="L1688" s="41">
        <f>'Etat paie OCTOBRE 2024'!V16</f>
        <v>4783.10514642494</v>
      </c>
      <c r="M1688" s="24"/>
    </row>
    <row r="1689" spans="1:13" x14ac:dyDescent="0.25">
      <c r="A1689" s="46" t="s">
        <v>49</v>
      </c>
      <c r="B1689" s="46"/>
      <c r="C1689" s="41">
        <f>+D43-E34-E35</f>
        <v>468744.304349644</v>
      </c>
      <c r="D1689" s="41"/>
      <c r="E1689" s="42"/>
      <c r="F1689" s="24"/>
      <c r="H1689" s="46" t="s">
        <v>49</v>
      </c>
      <c r="I1689" s="46"/>
      <c r="J1689" s="41">
        <f>+D43-E34-E35</f>
        <v>468744.304349644</v>
      </c>
      <c r="K1689" s="41"/>
      <c r="L1689" s="42"/>
      <c r="M1689" s="24"/>
    </row>
    <row r="1690" spans="1:13" x14ac:dyDescent="0.25">
      <c r="A1690" s="46" t="s">
        <v>50</v>
      </c>
      <c r="B1690" s="46"/>
      <c r="C1690" s="41">
        <f>D38+E39</f>
        <v>9374.43043496436</v>
      </c>
      <c r="D1690" s="41"/>
      <c r="E1690" s="42"/>
      <c r="F1690" s="24"/>
      <c r="H1690" s="46" t="s">
        <v>50</v>
      </c>
      <c r="I1690" s="46"/>
      <c r="J1690" s="41">
        <f>D38+E39</f>
        <v>9374.43043496436</v>
      </c>
      <c r="K1690" s="41"/>
      <c r="L1690" s="42"/>
      <c r="M1690" s="24"/>
    </row>
    <row r="1691" spans="1:13" x14ac:dyDescent="0.25">
      <c r="A1691" s="46" t="s">
        <v>51</v>
      </c>
      <c r="B1691" s="46"/>
      <c r="C1691" s="41">
        <v>2</v>
      </c>
      <c r="D1691" s="41">
        <f>'Etat paie OCTOBRE 2024'!X16</f>
        <v>4000</v>
      </c>
      <c r="E1691" s="42"/>
      <c r="F1691" s="24"/>
      <c r="H1691" s="46" t="s">
        <v>51</v>
      </c>
      <c r="I1691" s="46"/>
      <c r="J1691" s="41">
        <v>2</v>
      </c>
      <c r="K1691" s="41">
        <f>'Etat paie OCTOBRE 2024'!X16</f>
        <v>4000</v>
      </c>
      <c r="L1691" s="42"/>
      <c r="M1691" s="24"/>
    </row>
    <row r="1692" spans="1:13" x14ac:dyDescent="0.25">
      <c r="A1692" s="46" t="s">
        <v>52</v>
      </c>
      <c r="B1692" s="46"/>
      <c r="C1692" s="42"/>
      <c r="D1692" s="41"/>
      <c r="E1692" s="41">
        <f>'Etat paie OCTOBRE 2024'!Z16</f>
        <v>5374.43043496436</v>
      </c>
      <c r="F1692" s="24"/>
      <c r="H1692" s="46" t="s">
        <v>52</v>
      </c>
      <c r="I1692" s="46"/>
      <c r="J1692" s="42"/>
      <c r="K1692" s="41"/>
      <c r="L1692" s="41">
        <f>'Etat paie OCTOBRE 2024'!Z16</f>
        <v>5374.43043496436</v>
      </c>
      <c r="M1692" s="24"/>
    </row>
    <row r="1693" spans="1:13" x14ac:dyDescent="0.25">
      <c r="A1693" s="46" t="s">
        <v>53</v>
      </c>
      <c r="B1693" s="46"/>
      <c r="C1693" s="42"/>
      <c r="D1693" s="41"/>
      <c r="E1693" s="41">
        <f>'Etat paie OCTOBRE 2024'!Y16</f>
        <v>100000</v>
      </c>
      <c r="F1693" s="24"/>
      <c r="H1693" s="46" t="s">
        <v>53</v>
      </c>
      <c r="I1693" s="46"/>
      <c r="J1693" s="42"/>
      <c r="K1693" s="41"/>
      <c r="L1693" s="41">
        <f>'Etat paie OCTOBRE 2024'!Y16</f>
        <v>100000</v>
      </c>
      <c r="M1693" s="24"/>
    </row>
    <row r="1694" spans="1:13" x14ac:dyDescent="0.25">
      <c r="A1694" s="46" t="s">
        <v>54</v>
      </c>
      <c r="B1694" s="46"/>
      <c r="C1694" s="42"/>
      <c r="D1694" s="41"/>
      <c r="E1694" s="41">
        <f>'Etat paie OCTOBRE 2024'!AA16</f>
      </c>
      <c r="F1694" s="24"/>
      <c r="H1694" s="46" t="s">
        <v>54</v>
      </c>
      <c r="I1694" s="46"/>
      <c r="J1694" s="42"/>
      <c r="K1694" s="41"/>
      <c r="L1694" s="41">
        <f>'Etat paie OCTOBRE 2024'!AA16</f>
      </c>
      <c r="M1694" s="24"/>
    </row>
    <row r="1695" spans="1:13" x14ac:dyDescent="0.25">
      <c r="A1695" s="49" t="s">
        <v>55</v>
      </c>
      <c r="B1695" s="49"/>
      <c r="C1695" s="50"/>
      <c r="D1695" s="51"/>
      <c r="E1695" s="51">
        <f>'Etat paie OCTOBRE 2024'!AB16</f>
        <v>100000</v>
      </c>
      <c r="F1695" s="24"/>
      <c r="H1695" s="49" t="s">
        <v>55</v>
      </c>
      <c r="I1695" s="49"/>
      <c r="J1695" s="50"/>
      <c r="K1695" s="51"/>
      <c r="L1695" s="51">
        <f>'Etat paie OCTOBRE 2024'!AB16</f>
        <v>100000</v>
      </c>
      <c r="M1695" s="24"/>
    </row>
    <row r="1696" spans="1:13" x14ac:dyDescent="0.25">
      <c r="A1696" s="53" t="s">
        <v>56</v>
      </c>
      <c r="B1696" s="53"/>
      <c r="C1696" s="54" t="s">
        <v>57</v>
      </c>
      <c r="D1696" s="36">
        <f>SUM(D17:D37)</f>
        <v>478310.514642494</v>
      </c>
      <c r="E1696" s="55">
        <f>SUM(E34:E42)</f>
        <v>214940.640727814</v>
      </c>
      <c r="F1696" s="24"/>
      <c r="H1696" s="53" t="s">
        <v>56</v>
      </c>
      <c r="I1696" s="53"/>
      <c r="J1696" s="54" t="s">
        <v>57</v>
      </c>
      <c r="K1696" s="36">
        <f>SUM(D17:D37)</f>
        <v>478310.514642494</v>
      </c>
      <c r="L1696" s="55">
        <f>SUM(E34:E42)</f>
        <v>214940.640727814</v>
      </c>
      <c r="M1696" s="24"/>
    </row>
    <row r="1697" spans="1:13" x14ac:dyDescent="0.25">
      <c r="A1697" s="57" t="s">
        <v>58</v>
      </c>
      <c r="B1697" s="57"/>
      <c r="C1697" s="14"/>
      <c r="D1697" s="42"/>
      <c r="E1697" s="58"/>
      <c r="F1697" s="24"/>
      <c r="H1697" s="57" t="s">
        <v>58</v>
      </c>
      <c r="I1697" s="57"/>
      <c r="J1697" s="14"/>
      <c r="K1697" s="42"/>
      <c r="L1697" s="58"/>
      <c r="M1697" s="24"/>
    </row>
    <row r="1698" spans="1:13" x14ac:dyDescent="0.25">
      <c r="A1698" s="44" t="s">
        <v>59</v>
      </c>
      <c r="B1698" s="44"/>
      <c r="C1698" s="14"/>
      <c r="D1698" s="42"/>
      <c r="E1698" s="58"/>
      <c r="F1698" s="24"/>
      <c r="H1698" s="44" t="s">
        <v>59</v>
      </c>
      <c r="I1698" s="44"/>
      <c r="J1698" s="14"/>
      <c r="K1698" s="42"/>
      <c r="L1698" s="58"/>
      <c r="M1698" s="24"/>
    </row>
    <row r="1699" spans="1:13" x14ac:dyDescent="0.25">
      <c r="A1699" s="57" t="s">
        <v>60</v>
      </c>
      <c r="B1699" s="57"/>
      <c r="C1699" s="14"/>
      <c r="D1699" s="42"/>
      <c r="E1699" s="58"/>
      <c r="F1699" s="24"/>
      <c r="H1699" s="57" t="s">
        <v>60</v>
      </c>
      <c r="I1699" s="57"/>
      <c r="J1699" s="14"/>
      <c r="K1699" s="42"/>
      <c r="L1699" s="58"/>
      <c r="M1699" s="24"/>
    </row>
    <row r="1700" spans="1:13" x14ac:dyDescent="0.25">
      <c r="A1700" s="57"/>
      <c r="B1700" s="57"/>
      <c r="C1700" s="60" t="s">
        <v>61</v>
      </c>
      <c r="D1700" s="61">
        <f>IF((D43-E43)&gt;=0,ROUND(FLOOR((D43-E43),0.01),-2),ROUND(FLOOR((D43-E43),-0.01),-2))</f>
        <v>263400</v>
      </c>
      <c r="E1700" s="58"/>
      <c r="F1700" s="24"/>
      <c r="H1700" s="57"/>
      <c r="I1700" s="57"/>
      <c r="J1700" s="60" t="s">
        <v>61</v>
      </c>
      <c r="K1700" s="61">
        <f>IF((D43-E43)&gt;=0,ROUND(FLOOR((D43-E43),0.01),-2),ROUND(FLOOR((D43-E43),-0.01),-2))</f>
        <v>263400</v>
      </c>
      <c r="L1700" s="58"/>
      <c r="M1700" s="24"/>
    </row>
    <row r="1701" spans="1:13" x14ac:dyDescent="0.25">
      <c r="A1701" s="62" t="s">
        <v>62</v>
      </c>
      <c r="B1701" s="62"/>
      <c r="C1701" s="63">
        <v>22</v>
      </c>
      <c r="D1701" s="61"/>
      <c r="E1701" s="58"/>
      <c r="F1701" s="24"/>
      <c r="H1701" s="62" t="s">
        <v>62</v>
      </c>
      <c r="I1701" s="62"/>
      <c r="J1701" s="63">
        <v>22</v>
      </c>
      <c r="K1701" s="61"/>
      <c r="L1701" s="58"/>
      <c r="M1701" s="24"/>
    </row>
    <row r="1702" spans="1:13" x14ac:dyDescent="0.25">
      <c r="A1702" s="64" t="s">
        <v>63</v>
      </c>
      <c r="B1702" s="64"/>
      <c r="C1702" s="65">
        <v>-0.5</v>
      </c>
      <c r="D1702" s="66"/>
      <c r="E1702" s="58"/>
      <c r="F1702" s="67"/>
      <c r="H1702" s="64" t="s">
        <v>63</v>
      </c>
      <c r="I1702" s="64"/>
      <c r="J1702" s="65">
        <v>-0.5</v>
      </c>
      <c r="K1702" s="66"/>
      <c r="L1702" s="58"/>
      <c r="M1702" s="67"/>
    </row>
    <row r="1703" spans="1:13" x14ac:dyDescent="0.25">
      <c r="A1703" s="69"/>
      <c r="B1703" s="69"/>
      <c r="C1703" s="70"/>
      <c r="D1703" s="71"/>
      <c r="E1703" s="72"/>
      <c r="F1703" s="24"/>
      <c r="H1703" s="69"/>
      <c r="I1703" s="69"/>
      <c r="J1703" s="70"/>
      <c r="K1703" s="71"/>
      <c r="L1703" s="72"/>
      <c r="M1703" s="24"/>
    </row>
    <row r="1704" spans="1:13" x14ac:dyDescent="0.25">
      <c r="A1704" s="1" t="s">
        <v>64</v>
      </c>
      <c r="B1704" s="1"/>
      <c r="C1704" s="58"/>
      <c r="D1704" s="74" t="s">
        <v>65</v>
      </c>
      <c r="E1704" s="2"/>
      <c r="F1704" s="24"/>
      <c r="H1704" s="1" t="s">
        <v>64</v>
      </c>
      <c r="I1704" s="1"/>
      <c r="J1704" s="58"/>
      <c r="K1704" s="74" t="s">
        <v>65</v>
      </c>
      <c r="L1704" s="2"/>
      <c r="M1704" s="24"/>
    </row>
    <row r="1705" spans="1:13" x14ac:dyDescent="0.25">
      <c r="A1705" s="1"/>
      <c r="B1705" s="1"/>
      <c r="C1705" s="58"/>
      <c r="D1705" s="74"/>
      <c r="E1705" s="2"/>
      <c r="F1705" s="24"/>
      <c r="H1705" s="1"/>
      <c r="I1705" s="1"/>
      <c r="J1705" s="58"/>
      <c r="K1705" s="74"/>
      <c r="L1705" s="2"/>
      <c r="M1705" s="24"/>
    </row>
    <row r="1706" spans="1:13" x14ac:dyDescent="0.25">
      <c r="A1706" s="1"/>
      <c r="B1706" s="1"/>
      <c r="C1706" s="58"/>
      <c r="D1706" s="74"/>
      <c r="E1706" s="2"/>
      <c r="F1706" s="24"/>
      <c r="H1706" s="1"/>
      <c r="I1706" s="1"/>
      <c r="J1706" s="58"/>
      <c r="K1706" s="74"/>
      <c r="L1706" s="2"/>
      <c r="M1706" s="24"/>
    </row>
    <row r="1707" spans="1:13" x14ac:dyDescent="0.25">
      <c r="A1707" s="1"/>
      <c r="B1707" s="1"/>
      <c r="C1707" s="58"/>
      <c r="D1707" s="74"/>
      <c r="E1707" s="2"/>
      <c r="F1707" s="24"/>
      <c r="H1707" s="1"/>
      <c r="I1707" s="1"/>
      <c r="J1707" s="58"/>
      <c r="K1707" s="74"/>
      <c r="L1707" s="2"/>
      <c r="M1707" s="24"/>
    </row>
    <row r="1708" spans="1:13" x14ac:dyDescent="0.25">
      <c r="A1708" s="76"/>
      <c r="B1708" s="76"/>
      <c r="C1708" s="77"/>
      <c r="D1708" s="78"/>
      <c r="E1708" s="26"/>
      <c r="F1708" s="28"/>
      <c r="H1708" s="76"/>
      <c r="I1708" s="76"/>
      <c r="J1708" s="77"/>
      <c r="K1708" s="78"/>
      <c r="L1708" s="26"/>
      <c r="M1708" s="28"/>
    </row>
    <row r="1711" spans="1:13" x14ac:dyDescent="0.25">
      <c r="A1711" s="1"/>
      <c r="B1711" s="1"/>
      <c r="C1711" s="2"/>
      <c r="D1711" s="2"/>
      <c r="E1711" s="4"/>
      <c r="F1711" s="5"/>
      <c r="H1711" s="1"/>
      <c r="I1711" s="1"/>
      <c r="J1711" s="2"/>
      <c r="K1711" s="2"/>
      <c r="L1711" s="4"/>
      <c r="M1711" s="5"/>
    </row>
    <row r="1712" spans="1:13" x14ac:dyDescent="0.25">
      <c r="A1712" s="1"/>
      <c r="B1712" s="1"/>
      <c r="C1712" s="2"/>
      <c r="D1712" s="2"/>
      <c r="E1712" s="4" t="s">
        <v>0</v>
      </c>
      <c r="F1712" s="3"/>
      <c r="H1712" s="1"/>
      <c r="I1712" s="1"/>
      <c r="J1712" s="2"/>
      <c r="K1712" s="2"/>
      <c r="L1712" s="4" t="s">
        <v>0</v>
      </c>
      <c r="M1712" s="3"/>
    </row>
    <row r="1713" spans="1:13" x14ac:dyDescent="0.25">
      <c r="A1713" s="6" t="s">
        <v>1</v>
      </c>
      <c r="B1713" s="6"/>
      <c r="C1713" s="2"/>
      <c r="D1713" s="2"/>
      <c r="E1713" s="2" t="s">
        <v>2</v>
      </c>
      <c r="F1713" s="3"/>
      <c r="H1713" s="6" t="s">
        <v>1</v>
      </c>
      <c r="I1713" s="6"/>
      <c r="J1713" s="2"/>
      <c r="K1713" s="2"/>
      <c r="L1713" s="2" t="s">
        <v>2</v>
      </c>
      <c r="M1713" s="3"/>
    </row>
    <row r="1714" spans="1:13" x14ac:dyDescent="0.25">
      <c r="A1714" s="7" t="s">
        <v>3</v>
      </c>
      <c r="B1714" s="7"/>
      <c r="C1714" s="2"/>
      <c r="D1714" s="2"/>
      <c r="E1714" s="2"/>
      <c r="F1714" s="3"/>
      <c r="H1714" s="7" t="s">
        <v>3</v>
      </c>
      <c r="I1714" s="7"/>
      <c r="J1714" s="2"/>
      <c r="K1714" s="2"/>
      <c r="L1714" s="2"/>
      <c r="M1714" s="3"/>
    </row>
    <row r="1715" spans="1:13" x14ac:dyDescent="0.25">
      <c r="A1715" s="8" t="s">
        <v>4</v>
      </c>
      <c r="B1715" s="8"/>
      <c r="C1715" s="2"/>
      <c r="D1715" s="2"/>
      <c r="E1715" s="2"/>
      <c r="F1715" s="3"/>
      <c r="H1715" s="8" t="s">
        <v>4</v>
      </c>
      <c r="I1715" s="8"/>
      <c r="J1715" s="2"/>
      <c r="K1715" s="2"/>
      <c r="L1715" s="2"/>
      <c r="M1715" s="3"/>
    </row>
    <row r="1716" spans="1:13" x14ac:dyDescent="0.25">
      <c r="A1716" s="9" t="s">
        <v>1313</v>
      </c>
      <c r="B1716" s="287">
        <f>'Etat paie {MOIS} {ANNEE}'!B70</f>
      </c>
      <c r="C1716" s="10"/>
      <c r="D1716" s="11" t="s">
        <v>6</v>
      </c>
      <c r="E1716" s="11"/>
      <c r="F1716" s="12" t="s">
        <v>1314</v>
      </c>
      <c r="H1716" s="9" t="s">
        <v>1313</v>
      </c>
      <c r="I1716" s="287">
        <f>'Etat paie {MOIS} {ANNEE}'!B71</f>
      </c>
      <c r="J1716" s="10"/>
      <c r="K1716" s="11" t="s">
        <v>6</v>
      </c>
      <c r="L1716" s="11"/>
      <c r="M1716" s="12" t="s">
        <v>1314</v>
      </c>
    </row>
    <row r="1717" spans="1:13" x14ac:dyDescent="0.25">
      <c r="A1717" s="13" t="s">
        <v>1315</v>
      </c>
      <c r="B1717" s="288">
        <f>'Etat paie {MOIS} {ANNEE}'!A70</f>
      </c>
      <c r="C1717" s="2"/>
      <c r="D1717" s="14" t="s">
        <v>8</v>
      </c>
      <c r="E1717" s="14"/>
      <c r="F1717" s="15" t="s">
        <v>1316</v>
      </c>
      <c r="H1717" s="13" t="s">
        <v>1315</v>
      </c>
      <c r="I1717" s="288">
        <f>'Etat paie {MOIS} {ANNEE}'!A71</f>
      </c>
      <c r="J1717" s="2"/>
      <c r="K1717" s="14" t="s">
        <v>8</v>
      </c>
      <c r="L1717" s="14"/>
      <c r="M1717" s="15" t="s">
        <v>1316</v>
      </c>
    </row>
    <row r="1718" spans="1:13" x14ac:dyDescent="0.25">
      <c r="A1718" s="13" t="s">
        <v>1317</v>
      </c>
      <c r="B1718" s="288">
        <f>'Etat paie {MOIS} {ANNEE}'!AL70</f>
      </c>
      <c r="C1718" s="16">
        <f>'Etat paie {MOIS} {ANNEE}'!AM70</f>
      </c>
      <c r="D1718" s="14" t="s">
        <v>10</v>
      </c>
      <c r="E1718" s="14"/>
      <c r="F1718" s="15" t="s">
        <v>1318</v>
      </c>
      <c r="H1718" s="13" t="s">
        <v>1317</v>
      </c>
      <c r="I1718" s="288">
        <f>'Etat paie {MOIS} {ANNEE}'!AL71</f>
      </c>
      <c r="J1718" s="16">
        <f>'Etat paie {MOIS} {ANNEE}'!AM71</f>
      </c>
      <c r="K1718" s="14" t="s">
        <v>10</v>
      </c>
      <c r="L1718" s="14"/>
      <c r="M1718" s="15" t="s">
        <v>1318</v>
      </c>
    </row>
    <row r="1719" spans="1:13" x14ac:dyDescent="0.25">
      <c r="A1719" s="13" t="s">
        <v>1319</v>
      </c>
      <c r="B1719" s="288" t="s">
        <v>1320</v>
      </c>
      <c r="C1719" s="17"/>
      <c r="D1719" s="18" t="s">
        <v>12</v>
      </c>
      <c r="E1719" s="19"/>
      <c r="F1719" s="20" t="s">
        <v>1321</v>
      </c>
      <c r="H1719" s="13" t="s">
        <v>1319</v>
      </c>
      <c r="I1719" s="288" t="s">
        <v>1320</v>
      </c>
      <c r="J1719" s="17"/>
      <c r="K1719" s="18" t="s">
        <v>12</v>
      </c>
      <c r="L1719" s="19"/>
      <c r="M1719" s="20" t="s">
        <v>1321</v>
      </c>
    </row>
    <row r="1720" spans="1:13" x14ac:dyDescent="0.25">
      <c r="A1720" s="22" t="s">
        <v>1322</v>
      </c>
      <c r="B1720" s="289">
        <f>'Etat paie {MOIS} {ANNEE}'!AP70</f>
      </c>
      <c r="C1720" s="2"/>
      <c r="D1720" s="23" t="s">
        <v>14</v>
      </c>
      <c r="E1720" s="14"/>
      <c r="F1720" s="20" t="s">
        <v>1323</v>
      </c>
      <c r="H1720" s="22" t="s">
        <v>1322</v>
      </c>
      <c r="I1720" s="289">
        <f>'Etat paie {MOIS} {ANNEE}'!AP71</f>
      </c>
      <c r="J1720" s="2"/>
      <c r="K1720" s="23" t="s">
        <v>14</v>
      </c>
      <c r="L1720" s="14"/>
      <c r="M1720" s="20" t="s">
        <v>1323</v>
      </c>
    </row>
    <row r="1721" spans="1:13" x14ac:dyDescent="0.25">
      <c r="A1721" s="13" t="s">
        <v>1324</v>
      </c>
      <c r="B1721" s="288">
        <f>'Etat paie {MOIS} {ANNEE}'!AR70</f>
      </c>
      <c r="C1721" s="2"/>
      <c r="D1721" s="14"/>
      <c r="E1721" s="14"/>
      <c r="F1721" s="20"/>
      <c r="H1721" s="13" t="s">
        <v>1324</v>
      </c>
      <c r="I1721" s="288">
        <f>'Etat paie {MOIS} {ANNEE}'!AR71</f>
      </c>
      <c r="J1721" s="2"/>
      <c r="K1721" s="14"/>
      <c r="L1721" s="14"/>
      <c r="M1721" s="20"/>
    </row>
    <row r="1722" spans="1:13" x14ac:dyDescent="0.25">
      <c r="A1722" s="13" t="s">
        <v>1325</v>
      </c>
      <c r="B1722" s="288">
        <f>'Etat paie {MOIS} {ANNEE}'!AO70</f>
      </c>
      <c r="C1722" s="2"/>
      <c r="D1722" s="14"/>
      <c r="E1722" s="14"/>
      <c r="F1722" s="24"/>
      <c r="H1722" s="13" t="s">
        <v>1325</v>
      </c>
      <c r="I1722" s="288">
        <f>'Etat paie {MOIS} {ANNEE}'!AO71</f>
      </c>
      <c r="J1722" s="2"/>
      <c r="K1722" s="14"/>
      <c r="L1722" s="14"/>
      <c r="M1722" s="24"/>
    </row>
    <row r="1723" spans="1:13" x14ac:dyDescent="0.25">
      <c r="A1723" s="13" t="s">
        <v>1326</v>
      </c>
      <c r="B1723" s="288">
        <f>'Etat paie {MOIS} {ANNEE}'!AQ70</f>
      </c>
      <c r="C1723" s="2"/>
      <c r="D1723" s="14" t="s">
        <v>18</v>
      </c>
      <c r="E1723" s="14"/>
      <c r="F1723" s="24" t="s">
        <v>1327</v>
      </c>
      <c r="H1723" s="13" t="s">
        <v>1326</v>
      </c>
      <c r="I1723" s="288">
        <f>'Etat paie {MOIS} {ANNEE}'!AQ71</f>
      </c>
      <c r="J1723" s="2"/>
      <c r="K1723" s="14" t="s">
        <v>18</v>
      </c>
      <c r="L1723" s="14"/>
      <c r="M1723" s="24" t="s">
        <v>1327</v>
      </c>
    </row>
    <row r="1724" spans="1:13" x14ac:dyDescent="0.25">
      <c r="A1724" s="25" t="s">
        <v>1328</v>
      </c>
      <c r="B1724" s="290" t="s">
        <v>1329</v>
      </c>
      <c r="C1724" s="26"/>
      <c r="D1724" s="27" t="s">
        <v>20</v>
      </c>
      <c r="E1724" s="27"/>
      <c r="F1724" s="28" t="s">
        <v>1330</v>
      </c>
      <c r="H1724" s="25" t="s">
        <v>1328</v>
      </c>
      <c r="I1724" s="290" t="s">
        <v>1329</v>
      </c>
      <c r="J1724" s="26"/>
      <c r="K1724" s="27" t="s">
        <v>20</v>
      </c>
      <c r="L1724" s="27"/>
      <c r="M1724" s="28" t="s">
        <v>1330</v>
      </c>
    </row>
    <row r="1725" spans="1:13" x14ac:dyDescent="0.25">
      <c r="A1725" s="1"/>
      <c r="B1725" s="1"/>
      <c r="C1725" s="2"/>
      <c r="D1725" s="2"/>
      <c r="E1725" s="2"/>
      <c r="F1725" s="3"/>
      <c r="H1725" s="1"/>
      <c r="I1725" s="1"/>
      <c r="J1725" s="2"/>
      <c r="K1725" s="2"/>
      <c r="L1725" s="2"/>
      <c r="M1725" s="3"/>
    </row>
    <row r="1726" spans="1:13" x14ac:dyDescent="0.25">
      <c r="A1726" s="291" t="s">
        <v>22</v>
      </c>
      <c r="B1726" s="291"/>
      <c r="C1726" s="30" t="s">
        <v>23</v>
      </c>
      <c r="D1726" s="30" t="s">
        <v>24</v>
      </c>
      <c r="E1726" s="31" t="s">
        <v>25</v>
      </c>
      <c r="F1726" s="32" t="s">
        <v>26</v>
      </c>
      <c r="H1726" s="291" t="s">
        <v>22</v>
      </c>
      <c r="I1726" s="291"/>
      <c r="J1726" s="30" t="s">
        <v>23</v>
      </c>
      <c r="K1726" s="30" t="s">
        <v>24</v>
      </c>
      <c r="L1726" s="31" t="s">
        <v>25</v>
      </c>
      <c r="M1726" s="32" t="s">
        <v>26</v>
      </c>
    </row>
    <row r="1727" spans="1:13" x14ac:dyDescent="0.25">
      <c r="A1727" s="34" t="s">
        <v>27</v>
      </c>
      <c r="B1727" s="34"/>
      <c r="C1727" s="35"/>
      <c r="D1727" s="36">
        <f>'Etat paie OCTOBRE 2024'!E16</f>
        <v>142259.193446028</v>
      </c>
      <c r="E1727" s="37"/>
      <c r="F1727" s="24"/>
      <c r="H1727" s="34" t="s">
        <v>27</v>
      </c>
      <c r="I1727" s="34"/>
      <c r="J1727" s="35"/>
      <c r="K1727" s="36">
        <f>'Etat paie OCTOBRE 2024'!E16</f>
        <v>142259.193446028</v>
      </c>
      <c r="L1727" s="37"/>
      <c r="M1727" s="24"/>
    </row>
    <row r="1728" spans="1:13" x14ac:dyDescent="0.25">
      <c r="A1728" s="39" t="s">
        <v>28</v>
      </c>
      <c r="B1728" s="39"/>
      <c r="C1728" s="40"/>
      <c r="D1728" s="41"/>
      <c r="E1728" s="42"/>
      <c r="F1728" s="24"/>
      <c r="H1728" s="39" t="s">
        <v>28</v>
      </c>
      <c r="I1728" s="39"/>
      <c r="J1728" s="40"/>
      <c r="K1728" s="41"/>
      <c r="L1728" s="42"/>
      <c r="M1728" s="24"/>
    </row>
    <row r="1729" spans="1:13" x14ac:dyDescent="0.25">
      <c r="A1729" s="44" t="s">
        <v>29</v>
      </c>
      <c r="B1729" s="44"/>
      <c r="C1729" s="42"/>
      <c r="D1729" s="41">
        <f>'Etat paie OCTOBRE 2024'!I16</f>
      </c>
      <c r="E1729" s="42"/>
      <c r="F1729" s="24"/>
      <c r="H1729" s="44" t="s">
        <v>29</v>
      </c>
      <c r="I1729" s="44"/>
      <c r="J1729" s="42"/>
      <c r="K1729" s="41">
        <f>'Etat paie OCTOBRE 2024'!I16</f>
      </c>
      <c r="L1729" s="42"/>
      <c r="M1729" s="24"/>
    </row>
    <row r="1730" spans="1:13" x14ac:dyDescent="0.25">
      <c r="A1730" s="44" t="s">
        <v>30</v>
      </c>
      <c r="B1730" s="44"/>
      <c r="C1730" s="42"/>
      <c r="D1730" s="41">
        <f>'Etat paie OCTOBRE 2024'!J16</f>
      </c>
      <c r="E1730" s="42"/>
      <c r="F1730" s="24"/>
      <c r="H1730" s="44" t="s">
        <v>30</v>
      </c>
      <c r="I1730" s="44"/>
      <c r="J1730" s="42"/>
      <c r="K1730" s="41">
        <f>'Etat paie OCTOBRE 2024'!J16</f>
      </c>
      <c r="L1730" s="42"/>
      <c r="M1730" s="24"/>
    </row>
    <row r="1731" spans="1:13" x14ac:dyDescent="0.25">
      <c r="A1731" s="44" t="s">
        <v>31</v>
      </c>
      <c r="B1731" s="44"/>
      <c r="C1731" s="42"/>
      <c r="D1731" s="41">
        <f>'Etat paie OCTOBRE 2024'!H16</f>
      </c>
      <c r="E1731" s="42"/>
      <c r="F1731" s="24"/>
      <c r="H1731" s="44" t="s">
        <v>31</v>
      </c>
      <c r="I1731" s="44"/>
      <c r="J1731" s="42"/>
      <c r="K1731" s="41">
        <f>'Etat paie OCTOBRE 2024'!H16</f>
      </c>
      <c r="L1731" s="42"/>
      <c r="M1731" s="24"/>
    </row>
    <row r="1732" spans="1:13" x14ac:dyDescent="0.25">
      <c r="A1732" s="46" t="s">
        <v>32</v>
      </c>
      <c r="B1732" s="46"/>
      <c r="C1732" s="42"/>
      <c r="D1732" s="41"/>
      <c r="E1732" s="42"/>
      <c r="F1732" s="24"/>
      <c r="H1732" s="46" t="s">
        <v>32</v>
      </c>
      <c r="I1732" s="46"/>
      <c r="J1732" s="42"/>
      <c r="K1732" s="41"/>
      <c r="L1732" s="42"/>
      <c r="M1732" s="24"/>
    </row>
    <row r="1733" spans="1:13" x14ac:dyDescent="0.25">
      <c r="A1733" s="44" t="s">
        <v>33</v>
      </c>
      <c r="B1733" s="44"/>
      <c r="C1733" s="42">
        <v>12</v>
      </c>
      <c r="D1733" s="41">
        <f>'Etat paie OCTOBRE 2024'!K16</f>
        <v>28800</v>
      </c>
      <c r="E1733" s="42"/>
      <c r="F1733" s="24"/>
      <c r="H1733" s="44" t="s">
        <v>33</v>
      </c>
      <c r="I1733" s="44"/>
      <c r="J1733" s="42">
        <v>12</v>
      </c>
      <c r="K1733" s="41">
        <f>'Etat paie OCTOBRE 2024'!K16</f>
        <v>28800</v>
      </c>
      <c r="L1733" s="42"/>
      <c r="M1733" s="24"/>
    </row>
    <row r="1734" spans="1:13" x14ac:dyDescent="0.25">
      <c r="A1734" s="44" t="s">
        <v>34</v>
      </c>
      <c r="B1734" s="44"/>
      <c r="C1734" s="42"/>
      <c r="D1734" s="41">
        <f>'Etat paie OCTOBRE 2024'!L16</f>
        <v>42000</v>
      </c>
      <c r="E1734" s="42"/>
      <c r="F1734" s="24"/>
      <c r="H1734" s="44" t="s">
        <v>34</v>
      </c>
      <c r="I1734" s="44"/>
      <c r="J1734" s="42"/>
      <c r="K1734" s="41">
        <f>'Etat paie OCTOBRE 2024'!L16</f>
        <v>42000</v>
      </c>
      <c r="L1734" s="42"/>
      <c r="M1734" s="24"/>
    </row>
    <row r="1735" spans="1:13" x14ac:dyDescent="0.25">
      <c r="A1735" s="39" t="s">
        <v>35</v>
      </c>
      <c r="B1735" s="39"/>
      <c r="C1735" s="42"/>
      <c r="D1735" s="41"/>
      <c r="E1735" s="42"/>
      <c r="F1735" s="24"/>
      <c r="H1735" s="39" t="s">
        <v>35</v>
      </c>
      <c r="I1735" s="39"/>
      <c r="J1735" s="42"/>
      <c r="K1735" s="41"/>
      <c r="L1735" s="42"/>
      <c r="M1735" s="24"/>
    </row>
    <row r="1736" spans="1:13" x14ac:dyDescent="0.25">
      <c r="A1736" s="44" t="s">
        <v>36</v>
      </c>
      <c r="B1736" s="44"/>
      <c r="C1736" s="42"/>
      <c r="D1736" s="48">
        <f>'Etat paie OCTOBRE 2024'!R16</f>
      </c>
      <c r="E1736" s="42"/>
      <c r="F1736" s="24"/>
      <c r="H1736" s="44" t="s">
        <v>36</v>
      </c>
      <c r="I1736" s="44"/>
      <c r="J1736" s="42"/>
      <c r="K1736" s="48">
        <f>'Etat paie OCTOBRE 2024'!R16</f>
      </c>
      <c r="L1736" s="42"/>
      <c r="M1736" s="24"/>
    </row>
    <row r="1737" spans="1:13" x14ac:dyDescent="0.25">
      <c r="A1737" s="44" t="s">
        <v>37</v>
      </c>
      <c r="B1737" s="44"/>
      <c r="C1737" s="42"/>
      <c r="D1737" s="41">
        <f>'Etat paie OCTOBRE 2024'!F16</f>
      </c>
      <c r="E1737" s="42"/>
      <c r="F1737" s="24"/>
      <c r="H1737" s="44" t="s">
        <v>37</v>
      </c>
      <c r="I1737" s="44"/>
      <c r="J1737" s="42"/>
      <c r="K1737" s="41">
        <f>'Etat paie OCTOBRE 2024'!F16</f>
      </c>
      <c r="L1737" s="42"/>
      <c r="M1737" s="24"/>
    </row>
    <row r="1738" spans="1:13" x14ac:dyDescent="0.25">
      <c r="A1738" s="292" t="s">
        <v>38</v>
      </c>
      <c r="B1738" s="292"/>
      <c r="C1738" s="42"/>
      <c r="D1738" s="41">
        <f>'Etat paie OCTOBRE 2024'!G16</f>
      </c>
      <c r="E1738" s="42"/>
      <c r="F1738" s="24"/>
      <c r="H1738" s="292" t="s">
        <v>38</v>
      </c>
      <c r="I1738" s="292"/>
      <c r="J1738" s="42"/>
      <c r="K1738" s="41">
        <f>'Etat paie OCTOBRE 2024'!G16</f>
      </c>
      <c r="L1738" s="42"/>
      <c r="M1738" s="24"/>
    </row>
    <row r="1739" spans="1:13" x14ac:dyDescent="0.25">
      <c r="A1739" s="44" t="s">
        <v>1331</v>
      </c>
      <c r="B1739" s="44"/>
      <c r="C1739" s="42"/>
      <c r="D1739" s="41">
        <f>'Etat paie OCTOBRE 2024'!O16</f>
      </c>
      <c r="E1739" s="42"/>
      <c r="F1739" s="24"/>
      <c r="H1739" s="44" t="s">
        <v>1331</v>
      </c>
      <c r="I1739" s="44"/>
      <c r="J1739" s="42"/>
      <c r="K1739" s="41">
        <f>'Etat paie OCTOBRE 2024'!O16</f>
      </c>
      <c r="L1739" s="42"/>
      <c r="M1739" s="24"/>
    </row>
    <row r="1740" spans="1:13" x14ac:dyDescent="0.25">
      <c r="A1740" s="44" t="s">
        <v>1332</v>
      </c>
      <c r="B1740" s="44"/>
      <c r="C1740" s="42"/>
      <c r="D1740" s="41">
        <f>'Etat paie OCTOBRE 2024'!P16</f>
        <v>20000</v>
      </c>
      <c r="E1740" s="42"/>
      <c r="F1740" s="24"/>
      <c r="H1740" s="44" t="s">
        <v>1332</v>
      </c>
      <c r="I1740" s="44"/>
      <c r="J1740" s="42"/>
      <c r="K1740" s="41">
        <f>'Etat paie OCTOBRE 2024'!P16</f>
        <v>20000</v>
      </c>
      <c r="L1740" s="42"/>
      <c r="M1740" s="24"/>
    </row>
    <row r="1741" spans="1:13" x14ac:dyDescent="0.25">
      <c r="A1741" s="44" t="s">
        <v>1333</v>
      </c>
      <c r="B1741" s="44"/>
      <c r="C1741" s="42"/>
      <c r="D1741" s="41">
        <f>'Etat paie OCTOBRE 2024'!Q16</f>
        <v>50000</v>
      </c>
      <c r="E1741" s="42"/>
      <c r="F1741" s="24" t="s">
        <v>43</v>
      </c>
      <c r="H1741" s="44" t="s">
        <v>1333</v>
      </c>
      <c r="I1741" s="44"/>
      <c r="J1741" s="42"/>
      <c r="K1741" s="41">
        <f>'Etat paie OCTOBRE 2024'!Q16</f>
        <v>50000</v>
      </c>
      <c r="L1741" s="42"/>
      <c r="M1741" s="24" t="s">
        <v>43</v>
      </c>
    </row>
    <row r="1742" spans="1:13" x14ac:dyDescent="0.25">
      <c r="A1742" s="39" t="s">
        <v>44</v>
      </c>
      <c r="B1742" s="39"/>
      <c r="C1742" s="42"/>
      <c r="D1742" s="41">
        <f>'Etat paie OCTOBRE 2024'!N16</f>
        <v>195251.321196466</v>
      </c>
      <c r="E1742" s="42"/>
      <c r="F1742" s="24" t="s">
        <v>45</v>
      </c>
      <c r="H1742" s="39" t="s">
        <v>44</v>
      </c>
      <c r="I1742" s="39"/>
      <c r="J1742" s="42"/>
      <c r="K1742" s="41">
        <f>'Etat paie OCTOBRE 2024'!N16</f>
        <v>195251.321196466</v>
      </c>
      <c r="L1742" s="42"/>
      <c r="M1742" s="24" t="s">
        <v>45</v>
      </c>
    </row>
    <row r="1743" spans="1:13" x14ac:dyDescent="0.25">
      <c r="A1743" s="39" t="s">
        <v>46</v>
      </c>
      <c r="B1743" s="39"/>
      <c r="C1743" s="42"/>
      <c r="D1743" s="41">
        <f>'Etat paie OCTOBRE 2024'!M16</f>
      </c>
      <c r="E1743" s="42"/>
      <c r="F1743" s="24"/>
      <c r="H1743" s="39" t="s">
        <v>46</v>
      </c>
      <c r="I1743" s="39"/>
      <c r="J1743" s="42"/>
      <c r="K1743" s="41">
        <f>'Etat paie OCTOBRE 2024'!M16</f>
      </c>
      <c r="L1743" s="42"/>
      <c r="M1743" s="24"/>
    </row>
    <row r="1744" spans="1:13" x14ac:dyDescent="0.25">
      <c r="A1744" s="46" t="s">
        <v>47</v>
      </c>
      <c r="B1744" s="46"/>
      <c r="C1744" s="42"/>
      <c r="D1744" s="41"/>
      <c r="E1744" s="41">
        <f>'Etat paie OCTOBRE 2024'!U16</f>
        <v>4783.10514642494</v>
      </c>
      <c r="F1744" s="24"/>
      <c r="H1744" s="46" t="s">
        <v>47</v>
      </c>
      <c r="I1744" s="46"/>
      <c r="J1744" s="42"/>
      <c r="K1744" s="41"/>
      <c r="L1744" s="41">
        <f>'Etat paie OCTOBRE 2024'!U16</f>
        <v>4783.10514642494</v>
      </c>
      <c r="M1744" s="24"/>
    </row>
    <row r="1745" spans="1:13" x14ac:dyDescent="0.25">
      <c r="A1745" s="46" t="s">
        <v>48</v>
      </c>
      <c r="B1745" s="46"/>
      <c r="C1745" s="42"/>
      <c r="D1745" s="41"/>
      <c r="E1745" s="41">
        <f>'Etat paie OCTOBRE 2024'!V16</f>
        <v>4783.10514642494</v>
      </c>
      <c r="F1745" s="24"/>
      <c r="H1745" s="46" t="s">
        <v>48</v>
      </c>
      <c r="I1745" s="46"/>
      <c r="J1745" s="42"/>
      <c r="K1745" s="41"/>
      <c r="L1745" s="41">
        <f>'Etat paie OCTOBRE 2024'!V16</f>
        <v>4783.10514642494</v>
      </c>
      <c r="M1745" s="24"/>
    </row>
    <row r="1746" spans="1:13" x14ac:dyDescent="0.25">
      <c r="A1746" s="46" t="s">
        <v>49</v>
      </c>
      <c r="B1746" s="46"/>
      <c r="C1746" s="41">
        <f>+D43-E34-E35</f>
        <v>468744.304349644</v>
      </c>
      <c r="D1746" s="41"/>
      <c r="E1746" s="42"/>
      <c r="F1746" s="24"/>
      <c r="H1746" s="46" t="s">
        <v>49</v>
      </c>
      <c r="I1746" s="46"/>
      <c r="J1746" s="41">
        <f>+D43-E34-E35</f>
        <v>468744.304349644</v>
      </c>
      <c r="K1746" s="41"/>
      <c r="L1746" s="42"/>
      <c r="M1746" s="24"/>
    </row>
    <row r="1747" spans="1:13" x14ac:dyDescent="0.25">
      <c r="A1747" s="46" t="s">
        <v>50</v>
      </c>
      <c r="B1747" s="46"/>
      <c r="C1747" s="41">
        <f>D38+E39</f>
        <v>9374.43043496436</v>
      </c>
      <c r="D1747" s="41"/>
      <c r="E1747" s="42"/>
      <c r="F1747" s="24"/>
      <c r="H1747" s="46" t="s">
        <v>50</v>
      </c>
      <c r="I1747" s="46"/>
      <c r="J1747" s="41">
        <f>D38+E39</f>
        <v>9374.43043496436</v>
      </c>
      <c r="K1747" s="41"/>
      <c r="L1747" s="42"/>
      <c r="M1747" s="24"/>
    </row>
    <row r="1748" spans="1:13" x14ac:dyDescent="0.25">
      <c r="A1748" s="46" t="s">
        <v>51</v>
      </c>
      <c r="B1748" s="46"/>
      <c r="C1748" s="41">
        <v>2</v>
      </c>
      <c r="D1748" s="41">
        <f>'Etat paie OCTOBRE 2024'!X16</f>
        <v>4000</v>
      </c>
      <c r="E1748" s="42"/>
      <c r="F1748" s="24"/>
      <c r="H1748" s="46" t="s">
        <v>51</v>
      </c>
      <c r="I1748" s="46"/>
      <c r="J1748" s="41">
        <v>2</v>
      </c>
      <c r="K1748" s="41">
        <f>'Etat paie OCTOBRE 2024'!X16</f>
        <v>4000</v>
      </c>
      <c r="L1748" s="42"/>
      <c r="M1748" s="24"/>
    </row>
    <row r="1749" spans="1:13" x14ac:dyDescent="0.25">
      <c r="A1749" s="46" t="s">
        <v>52</v>
      </c>
      <c r="B1749" s="46"/>
      <c r="C1749" s="42"/>
      <c r="D1749" s="41"/>
      <c r="E1749" s="41">
        <f>'Etat paie OCTOBRE 2024'!Z16</f>
        <v>5374.43043496436</v>
      </c>
      <c r="F1749" s="24"/>
      <c r="H1749" s="46" t="s">
        <v>52</v>
      </c>
      <c r="I1749" s="46"/>
      <c r="J1749" s="42"/>
      <c r="K1749" s="41"/>
      <c r="L1749" s="41">
        <f>'Etat paie OCTOBRE 2024'!Z16</f>
        <v>5374.43043496436</v>
      </c>
      <c r="M1749" s="24"/>
    </row>
    <row r="1750" spans="1:13" x14ac:dyDescent="0.25">
      <c r="A1750" s="46" t="s">
        <v>53</v>
      </c>
      <c r="B1750" s="46"/>
      <c r="C1750" s="42"/>
      <c r="D1750" s="41"/>
      <c r="E1750" s="41">
        <f>'Etat paie OCTOBRE 2024'!Y16</f>
        <v>100000</v>
      </c>
      <c r="F1750" s="24"/>
      <c r="H1750" s="46" t="s">
        <v>53</v>
      </c>
      <c r="I1750" s="46"/>
      <c r="J1750" s="42"/>
      <c r="K1750" s="41"/>
      <c r="L1750" s="41">
        <f>'Etat paie OCTOBRE 2024'!Y16</f>
        <v>100000</v>
      </c>
      <c r="M1750" s="24"/>
    </row>
    <row r="1751" spans="1:13" x14ac:dyDescent="0.25">
      <c r="A1751" s="46" t="s">
        <v>54</v>
      </c>
      <c r="B1751" s="46"/>
      <c r="C1751" s="42"/>
      <c r="D1751" s="41"/>
      <c r="E1751" s="41">
        <f>'Etat paie OCTOBRE 2024'!AA16</f>
      </c>
      <c r="F1751" s="24"/>
      <c r="H1751" s="46" t="s">
        <v>54</v>
      </c>
      <c r="I1751" s="46"/>
      <c r="J1751" s="42"/>
      <c r="K1751" s="41"/>
      <c r="L1751" s="41">
        <f>'Etat paie OCTOBRE 2024'!AA16</f>
      </c>
      <c r="M1751" s="24"/>
    </row>
    <row r="1752" spans="1:13" x14ac:dyDescent="0.25">
      <c r="A1752" s="49" t="s">
        <v>55</v>
      </c>
      <c r="B1752" s="49"/>
      <c r="C1752" s="50"/>
      <c r="D1752" s="51"/>
      <c r="E1752" s="51">
        <f>'Etat paie OCTOBRE 2024'!AB16</f>
        <v>100000</v>
      </c>
      <c r="F1752" s="24"/>
      <c r="H1752" s="49" t="s">
        <v>55</v>
      </c>
      <c r="I1752" s="49"/>
      <c r="J1752" s="50"/>
      <c r="K1752" s="51"/>
      <c r="L1752" s="51">
        <f>'Etat paie OCTOBRE 2024'!AB16</f>
        <v>100000</v>
      </c>
      <c r="M1752" s="24"/>
    </row>
    <row r="1753" spans="1:13" x14ac:dyDescent="0.25">
      <c r="A1753" s="53" t="s">
        <v>56</v>
      </c>
      <c r="B1753" s="53"/>
      <c r="C1753" s="54" t="s">
        <v>57</v>
      </c>
      <c r="D1753" s="36">
        <f>SUM(D17:D37)</f>
        <v>478310.514642494</v>
      </c>
      <c r="E1753" s="55">
        <f>SUM(E34:E42)</f>
        <v>214940.640727814</v>
      </c>
      <c r="F1753" s="24"/>
      <c r="H1753" s="53" t="s">
        <v>56</v>
      </c>
      <c r="I1753" s="53"/>
      <c r="J1753" s="54" t="s">
        <v>57</v>
      </c>
      <c r="K1753" s="36">
        <f>SUM(D17:D37)</f>
        <v>478310.514642494</v>
      </c>
      <c r="L1753" s="55">
        <f>SUM(E34:E42)</f>
        <v>214940.640727814</v>
      </c>
      <c r="M1753" s="24"/>
    </row>
    <row r="1754" spans="1:13" x14ac:dyDescent="0.25">
      <c r="A1754" s="57" t="s">
        <v>58</v>
      </c>
      <c r="B1754" s="57"/>
      <c r="C1754" s="14"/>
      <c r="D1754" s="42"/>
      <c r="E1754" s="58"/>
      <c r="F1754" s="24"/>
      <c r="H1754" s="57" t="s">
        <v>58</v>
      </c>
      <c r="I1754" s="57"/>
      <c r="J1754" s="14"/>
      <c r="K1754" s="42"/>
      <c r="L1754" s="58"/>
      <c r="M1754" s="24"/>
    </row>
    <row r="1755" spans="1:13" x14ac:dyDescent="0.25">
      <c r="A1755" s="44" t="s">
        <v>59</v>
      </c>
      <c r="B1755" s="44"/>
      <c r="C1755" s="14"/>
      <c r="D1755" s="42"/>
      <c r="E1755" s="58"/>
      <c r="F1755" s="24"/>
      <c r="H1755" s="44" t="s">
        <v>59</v>
      </c>
      <c r="I1755" s="44"/>
      <c r="J1755" s="14"/>
      <c r="K1755" s="42"/>
      <c r="L1755" s="58"/>
      <c r="M1755" s="24"/>
    </row>
    <row r="1756" spans="1:13" x14ac:dyDescent="0.25">
      <c r="A1756" s="57" t="s">
        <v>60</v>
      </c>
      <c r="B1756" s="57"/>
      <c r="C1756" s="14"/>
      <c r="D1756" s="42"/>
      <c r="E1756" s="58"/>
      <c r="F1756" s="24"/>
      <c r="H1756" s="57" t="s">
        <v>60</v>
      </c>
      <c r="I1756" s="57"/>
      <c r="J1756" s="14"/>
      <c r="K1756" s="42"/>
      <c r="L1756" s="58"/>
      <c r="M1756" s="24"/>
    </row>
    <row r="1757" spans="1:13" x14ac:dyDescent="0.25">
      <c r="A1757" s="57"/>
      <c r="B1757" s="57"/>
      <c r="C1757" s="60" t="s">
        <v>61</v>
      </c>
      <c r="D1757" s="61">
        <f>IF((D43-E43)&gt;=0,ROUND(FLOOR((D43-E43),0.01),-2),ROUND(FLOOR((D43-E43),-0.01),-2))</f>
        <v>263400</v>
      </c>
      <c r="E1757" s="58"/>
      <c r="F1757" s="24"/>
      <c r="H1757" s="57"/>
      <c r="I1757" s="57"/>
      <c r="J1757" s="60" t="s">
        <v>61</v>
      </c>
      <c r="K1757" s="61">
        <f>IF((D43-E43)&gt;=0,ROUND(FLOOR((D43-E43),0.01),-2),ROUND(FLOOR((D43-E43),-0.01),-2))</f>
        <v>263400</v>
      </c>
      <c r="L1757" s="58"/>
      <c r="M1757" s="24"/>
    </row>
    <row r="1758" spans="1:13" x14ac:dyDescent="0.25">
      <c r="A1758" s="62" t="s">
        <v>62</v>
      </c>
      <c r="B1758" s="62"/>
      <c r="C1758" s="63">
        <v>22</v>
      </c>
      <c r="D1758" s="61"/>
      <c r="E1758" s="58"/>
      <c r="F1758" s="24"/>
      <c r="H1758" s="62" t="s">
        <v>62</v>
      </c>
      <c r="I1758" s="62"/>
      <c r="J1758" s="63">
        <v>22</v>
      </c>
      <c r="K1758" s="61"/>
      <c r="L1758" s="58"/>
      <c r="M1758" s="24"/>
    </row>
    <row r="1759" spans="1:13" x14ac:dyDescent="0.25">
      <c r="A1759" s="64" t="s">
        <v>63</v>
      </c>
      <c r="B1759" s="64"/>
      <c r="C1759" s="65">
        <v>-0.5</v>
      </c>
      <c r="D1759" s="66"/>
      <c r="E1759" s="58"/>
      <c r="F1759" s="67"/>
      <c r="H1759" s="64" t="s">
        <v>63</v>
      </c>
      <c r="I1759" s="64"/>
      <c r="J1759" s="65">
        <v>-0.5</v>
      </c>
      <c r="K1759" s="66"/>
      <c r="L1759" s="58"/>
      <c r="M1759" s="67"/>
    </row>
    <row r="1760" spans="1:13" x14ac:dyDescent="0.25">
      <c r="A1760" s="69"/>
      <c r="B1760" s="69"/>
      <c r="C1760" s="70"/>
      <c r="D1760" s="71"/>
      <c r="E1760" s="72"/>
      <c r="F1760" s="24"/>
      <c r="H1760" s="69"/>
      <c r="I1760" s="69"/>
      <c r="J1760" s="70"/>
      <c r="K1760" s="71"/>
      <c r="L1760" s="72"/>
      <c r="M1760" s="24"/>
    </row>
    <row r="1761" spans="1:13" x14ac:dyDescent="0.25">
      <c r="A1761" s="1" t="s">
        <v>64</v>
      </c>
      <c r="B1761" s="1"/>
      <c r="C1761" s="58"/>
      <c r="D1761" s="74" t="s">
        <v>65</v>
      </c>
      <c r="E1761" s="2"/>
      <c r="F1761" s="24"/>
      <c r="H1761" s="1" t="s">
        <v>64</v>
      </c>
      <c r="I1761" s="1"/>
      <c r="J1761" s="58"/>
      <c r="K1761" s="74" t="s">
        <v>65</v>
      </c>
      <c r="L1761" s="2"/>
      <c r="M1761" s="24"/>
    </row>
    <row r="1762" spans="1:13" x14ac:dyDescent="0.25">
      <c r="A1762" s="1"/>
      <c r="B1762" s="1"/>
      <c r="C1762" s="58"/>
      <c r="D1762" s="74"/>
      <c r="E1762" s="2"/>
      <c r="F1762" s="24"/>
      <c r="H1762" s="1"/>
      <c r="I1762" s="1"/>
      <c r="J1762" s="58"/>
      <c r="K1762" s="74"/>
      <c r="L1762" s="2"/>
      <c r="M1762" s="24"/>
    </row>
    <row r="1763" spans="1:13" x14ac:dyDescent="0.25">
      <c r="A1763" s="1"/>
      <c r="B1763" s="1"/>
      <c r="C1763" s="58"/>
      <c r="D1763" s="74"/>
      <c r="E1763" s="2"/>
      <c r="F1763" s="24"/>
      <c r="H1763" s="1"/>
      <c r="I1763" s="1"/>
      <c r="J1763" s="58"/>
      <c r="K1763" s="74"/>
      <c r="L1763" s="2"/>
      <c r="M1763" s="24"/>
    </row>
    <row r="1764" spans="1:13" x14ac:dyDescent="0.25">
      <c r="A1764" s="1"/>
      <c r="B1764" s="1"/>
      <c r="C1764" s="58"/>
      <c r="D1764" s="74"/>
      <c r="E1764" s="2"/>
      <c r="F1764" s="24"/>
      <c r="H1764" s="1"/>
      <c r="I1764" s="1"/>
      <c r="J1764" s="58"/>
      <c r="K1764" s="74"/>
      <c r="L1764" s="2"/>
      <c r="M1764" s="24"/>
    </row>
    <row r="1765" spans="1:13" x14ac:dyDescent="0.25">
      <c r="A1765" s="76"/>
      <c r="B1765" s="76"/>
      <c r="C1765" s="77"/>
      <c r="D1765" s="78"/>
      <c r="E1765" s="26"/>
      <c r="F1765" s="28"/>
      <c r="H1765" s="76"/>
      <c r="I1765" s="76"/>
      <c r="J1765" s="77"/>
      <c r="K1765" s="78"/>
      <c r="L1765" s="26"/>
      <c r="M1765" s="28"/>
    </row>
    <row r="1768" spans="1:13" x14ac:dyDescent="0.25">
      <c r="A1768" s="1"/>
      <c r="B1768" s="1"/>
      <c r="C1768" s="2"/>
      <c r="D1768" s="2"/>
      <c r="E1768" s="4"/>
      <c r="F1768" s="5"/>
      <c r="H1768" s="1"/>
      <c r="I1768" s="1"/>
      <c r="J1768" s="2"/>
      <c r="K1768" s="2"/>
      <c r="L1768" s="4"/>
      <c r="M1768" s="5"/>
    </row>
    <row r="1769" spans="1:13" x14ac:dyDescent="0.25">
      <c r="A1769" s="1"/>
      <c r="B1769" s="1"/>
      <c r="C1769" s="2"/>
      <c r="D1769" s="2"/>
      <c r="E1769" s="4" t="s">
        <v>0</v>
      </c>
      <c r="F1769" s="3"/>
      <c r="H1769" s="1"/>
      <c r="I1769" s="1"/>
      <c r="J1769" s="2"/>
      <c r="K1769" s="2"/>
      <c r="L1769" s="4" t="s">
        <v>0</v>
      </c>
      <c r="M1769" s="3"/>
    </row>
    <row r="1770" spans="1:13" x14ac:dyDescent="0.25">
      <c r="A1770" s="6" t="s">
        <v>1</v>
      </c>
      <c r="B1770" s="6"/>
      <c r="C1770" s="2"/>
      <c r="D1770" s="2"/>
      <c r="E1770" s="2" t="s">
        <v>2</v>
      </c>
      <c r="F1770" s="3"/>
      <c r="H1770" s="6" t="s">
        <v>1</v>
      </c>
      <c r="I1770" s="6"/>
      <c r="J1770" s="2"/>
      <c r="K1770" s="2"/>
      <c r="L1770" s="2" t="s">
        <v>2</v>
      </c>
      <c r="M1770" s="3"/>
    </row>
    <row r="1771" spans="1:13" x14ac:dyDescent="0.25">
      <c r="A1771" s="7" t="s">
        <v>3</v>
      </c>
      <c r="B1771" s="7"/>
      <c r="C1771" s="2"/>
      <c r="D1771" s="2"/>
      <c r="E1771" s="2"/>
      <c r="F1771" s="3"/>
      <c r="H1771" s="7" t="s">
        <v>3</v>
      </c>
      <c r="I1771" s="7"/>
      <c r="J1771" s="2"/>
      <c r="K1771" s="2"/>
      <c r="L1771" s="2"/>
      <c r="M1771" s="3"/>
    </row>
    <row r="1772" spans="1:13" x14ac:dyDescent="0.25">
      <c r="A1772" s="8" t="s">
        <v>4</v>
      </c>
      <c r="B1772" s="8"/>
      <c r="C1772" s="2"/>
      <c r="D1772" s="2"/>
      <c r="E1772" s="2"/>
      <c r="F1772" s="3"/>
      <c r="H1772" s="8" t="s">
        <v>4</v>
      </c>
      <c r="I1772" s="8"/>
      <c r="J1772" s="2"/>
      <c r="K1772" s="2"/>
      <c r="L1772" s="2"/>
      <c r="M1772" s="3"/>
    </row>
    <row r="1773" spans="1:13" x14ac:dyDescent="0.25">
      <c r="A1773" s="9" t="s">
        <v>1313</v>
      </c>
      <c r="B1773" s="287">
        <f>'Etat paie {MOIS} {ANNEE}'!B72</f>
      </c>
      <c r="C1773" s="10"/>
      <c r="D1773" s="11" t="s">
        <v>6</v>
      </c>
      <c r="E1773" s="11"/>
      <c r="F1773" s="12" t="s">
        <v>1314</v>
      </c>
      <c r="H1773" s="9" t="s">
        <v>1313</v>
      </c>
      <c r="I1773" s="287">
        <f>'Etat paie {MOIS} {ANNEE}'!B73</f>
      </c>
      <c r="J1773" s="10"/>
      <c r="K1773" s="11" t="s">
        <v>6</v>
      </c>
      <c r="L1773" s="11"/>
      <c r="M1773" s="12" t="s">
        <v>1314</v>
      </c>
    </row>
    <row r="1774" spans="1:13" x14ac:dyDescent="0.25">
      <c r="A1774" s="13" t="s">
        <v>1315</v>
      </c>
      <c r="B1774" s="288">
        <f>'Etat paie {MOIS} {ANNEE}'!A72</f>
      </c>
      <c r="C1774" s="2"/>
      <c r="D1774" s="14" t="s">
        <v>8</v>
      </c>
      <c r="E1774" s="14"/>
      <c r="F1774" s="15" t="s">
        <v>1316</v>
      </c>
      <c r="H1774" s="13" t="s">
        <v>1315</v>
      </c>
      <c r="I1774" s="288">
        <f>'Etat paie {MOIS} {ANNEE}'!A73</f>
      </c>
      <c r="J1774" s="2"/>
      <c r="K1774" s="14" t="s">
        <v>8</v>
      </c>
      <c r="L1774" s="14"/>
      <c r="M1774" s="15" t="s">
        <v>1316</v>
      </c>
    </row>
    <row r="1775" spans="1:13" x14ac:dyDescent="0.25">
      <c r="A1775" s="13" t="s">
        <v>1317</v>
      </c>
      <c r="B1775" s="288">
        <f>'Etat paie {MOIS} {ANNEE}'!AL72</f>
      </c>
      <c r="C1775" s="16">
        <f>'Etat paie {MOIS} {ANNEE}'!AM72</f>
      </c>
      <c r="D1775" s="14" t="s">
        <v>10</v>
      </c>
      <c r="E1775" s="14"/>
      <c r="F1775" s="15" t="s">
        <v>1318</v>
      </c>
      <c r="H1775" s="13" t="s">
        <v>1317</v>
      </c>
      <c r="I1775" s="288">
        <f>'Etat paie {MOIS} {ANNEE}'!AL73</f>
      </c>
      <c r="J1775" s="16">
        <f>'Etat paie {MOIS} {ANNEE}'!AM73</f>
      </c>
      <c r="K1775" s="14" t="s">
        <v>10</v>
      </c>
      <c r="L1775" s="14"/>
      <c r="M1775" s="15" t="s">
        <v>1318</v>
      </c>
    </row>
    <row r="1776" spans="1:13" x14ac:dyDescent="0.25">
      <c r="A1776" s="13" t="s">
        <v>1319</v>
      </c>
      <c r="B1776" s="288" t="s">
        <v>1320</v>
      </c>
      <c r="C1776" s="17"/>
      <c r="D1776" s="18" t="s">
        <v>12</v>
      </c>
      <c r="E1776" s="19"/>
      <c r="F1776" s="20" t="s">
        <v>1321</v>
      </c>
      <c r="H1776" s="13" t="s">
        <v>1319</v>
      </c>
      <c r="I1776" s="288" t="s">
        <v>1320</v>
      </c>
      <c r="J1776" s="17"/>
      <c r="K1776" s="18" t="s">
        <v>12</v>
      </c>
      <c r="L1776" s="19"/>
      <c r="M1776" s="20" t="s">
        <v>1321</v>
      </c>
    </row>
    <row r="1777" spans="1:13" x14ac:dyDescent="0.25">
      <c r="A1777" s="22" t="s">
        <v>1322</v>
      </c>
      <c r="B1777" s="289">
        <f>'Etat paie {MOIS} {ANNEE}'!AP72</f>
      </c>
      <c r="C1777" s="2"/>
      <c r="D1777" s="23" t="s">
        <v>14</v>
      </c>
      <c r="E1777" s="14"/>
      <c r="F1777" s="20" t="s">
        <v>1323</v>
      </c>
      <c r="H1777" s="22" t="s">
        <v>1322</v>
      </c>
      <c r="I1777" s="289">
        <f>'Etat paie {MOIS} {ANNEE}'!AP73</f>
      </c>
      <c r="J1777" s="2"/>
      <c r="K1777" s="23" t="s">
        <v>14</v>
      </c>
      <c r="L1777" s="14"/>
      <c r="M1777" s="20" t="s">
        <v>1323</v>
      </c>
    </row>
    <row r="1778" spans="1:13" x14ac:dyDescent="0.25">
      <c r="A1778" s="13" t="s">
        <v>1324</v>
      </c>
      <c r="B1778" s="288">
        <f>'Etat paie {MOIS} {ANNEE}'!AR72</f>
      </c>
      <c r="C1778" s="2"/>
      <c r="D1778" s="14"/>
      <c r="E1778" s="14"/>
      <c r="F1778" s="20"/>
      <c r="H1778" s="13" t="s">
        <v>1324</v>
      </c>
      <c r="I1778" s="288">
        <f>'Etat paie {MOIS} {ANNEE}'!AR73</f>
      </c>
      <c r="J1778" s="2"/>
      <c r="K1778" s="14"/>
      <c r="L1778" s="14"/>
      <c r="M1778" s="20"/>
    </row>
    <row r="1779" spans="1:13" x14ac:dyDescent="0.25">
      <c r="A1779" s="13" t="s">
        <v>1325</v>
      </c>
      <c r="B1779" s="288">
        <f>'Etat paie {MOIS} {ANNEE}'!AO72</f>
      </c>
      <c r="C1779" s="2"/>
      <c r="D1779" s="14"/>
      <c r="E1779" s="14"/>
      <c r="F1779" s="24"/>
      <c r="H1779" s="13" t="s">
        <v>1325</v>
      </c>
      <c r="I1779" s="288">
        <f>'Etat paie {MOIS} {ANNEE}'!AO73</f>
      </c>
      <c r="J1779" s="2"/>
      <c r="K1779" s="14"/>
      <c r="L1779" s="14"/>
      <c r="M1779" s="24"/>
    </row>
    <row r="1780" spans="1:13" x14ac:dyDescent="0.25">
      <c r="A1780" s="13" t="s">
        <v>1326</v>
      </c>
      <c r="B1780" s="288">
        <f>'Etat paie {MOIS} {ANNEE}'!AQ72</f>
      </c>
      <c r="C1780" s="2"/>
      <c r="D1780" s="14" t="s">
        <v>18</v>
      </c>
      <c r="E1780" s="14"/>
      <c r="F1780" s="24" t="s">
        <v>1327</v>
      </c>
      <c r="H1780" s="13" t="s">
        <v>1326</v>
      </c>
      <c r="I1780" s="288">
        <f>'Etat paie {MOIS} {ANNEE}'!AQ73</f>
      </c>
      <c r="J1780" s="2"/>
      <c r="K1780" s="14" t="s">
        <v>18</v>
      </c>
      <c r="L1780" s="14"/>
      <c r="M1780" s="24" t="s">
        <v>1327</v>
      </c>
    </row>
    <row r="1781" spans="1:13" x14ac:dyDescent="0.25">
      <c r="A1781" s="25" t="s">
        <v>1328</v>
      </c>
      <c r="B1781" s="290" t="s">
        <v>1329</v>
      </c>
      <c r="C1781" s="26"/>
      <c r="D1781" s="27" t="s">
        <v>20</v>
      </c>
      <c r="E1781" s="27"/>
      <c r="F1781" s="28" t="s">
        <v>1330</v>
      </c>
      <c r="H1781" s="25" t="s">
        <v>1328</v>
      </c>
      <c r="I1781" s="290" t="s">
        <v>1329</v>
      </c>
      <c r="J1781" s="26"/>
      <c r="K1781" s="27" t="s">
        <v>20</v>
      </c>
      <c r="L1781" s="27"/>
      <c r="M1781" s="28" t="s">
        <v>1330</v>
      </c>
    </row>
    <row r="1782" spans="1:13" x14ac:dyDescent="0.25">
      <c r="A1782" s="1"/>
      <c r="B1782" s="1"/>
      <c r="C1782" s="2"/>
      <c r="D1782" s="2"/>
      <c r="E1782" s="2"/>
      <c r="F1782" s="3"/>
      <c r="H1782" s="1"/>
      <c r="I1782" s="1"/>
      <c r="J1782" s="2"/>
      <c r="K1782" s="2"/>
      <c r="L1782" s="2"/>
      <c r="M1782" s="3"/>
    </row>
    <row r="1783" spans="1:13" x14ac:dyDescent="0.25">
      <c r="A1783" s="291" t="s">
        <v>22</v>
      </c>
      <c r="B1783" s="291"/>
      <c r="C1783" s="30" t="s">
        <v>23</v>
      </c>
      <c r="D1783" s="30" t="s">
        <v>24</v>
      </c>
      <c r="E1783" s="31" t="s">
        <v>25</v>
      </c>
      <c r="F1783" s="32" t="s">
        <v>26</v>
      </c>
      <c r="H1783" s="291" t="s">
        <v>22</v>
      </c>
      <c r="I1783" s="291"/>
      <c r="J1783" s="30" t="s">
        <v>23</v>
      </c>
      <c r="K1783" s="30" t="s">
        <v>24</v>
      </c>
      <c r="L1783" s="31" t="s">
        <v>25</v>
      </c>
      <c r="M1783" s="32" t="s">
        <v>26</v>
      </c>
    </row>
    <row r="1784" spans="1:13" x14ac:dyDescent="0.25">
      <c r="A1784" s="34" t="s">
        <v>27</v>
      </c>
      <c r="B1784" s="34"/>
      <c r="C1784" s="35"/>
      <c r="D1784" s="36">
        <f>'Etat paie OCTOBRE 2024'!E16</f>
        <v>142259.193446028</v>
      </c>
      <c r="E1784" s="37"/>
      <c r="F1784" s="24"/>
      <c r="H1784" s="34" t="s">
        <v>27</v>
      </c>
      <c r="I1784" s="34"/>
      <c r="J1784" s="35"/>
      <c r="K1784" s="36">
        <f>'Etat paie OCTOBRE 2024'!E16</f>
        <v>142259.193446028</v>
      </c>
      <c r="L1784" s="37"/>
      <c r="M1784" s="24"/>
    </row>
    <row r="1785" spans="1:13" x14ac:dyDescent="0.25">
      <c r="A1785" s="39" t="s">
        <v>28</v>
      </c>
      <c r="B1785" s="39"/>
      <c r="C1785" s="40"/>
      <c r="D1785" s="41"/>
      <c r="E1785" s="42"/>
      <c r="F1785" s="24"/>
      <c r="H1785" s="39" t="s">
        <v>28</v>
      </c>
      <c r="I1785" s="39"/>
      <c r="J1785" s="40"/>
      <c r="K1785" s="41"/>
      <c r="L1785" s="42"/>
      <c r="M1785" s="24"/>
    </row>
    <row r="1786" spans="1:13" x14ac:dyDescent="0.25">
      <c r="A1786" s="44" t="s">
        <v>29</v>
      </c>
      <c r="B1786" s="44"/>
      <c r="C1786" s="42"/>
      <c r="D1786" s="41">
        <f>'Etat paie OCTOBRE 2024'!I16</f>
      </c>
      <c r="E1786" s="42"/>
      <c r="F1786" s="24"/>
      <c r="H1786" s="44" t="s">
        <v>29</v>
      </c>
      <c r="I1786" s="44"/>
      <c r="J1786" s="42"/>
      <c r="K1786" s="41">
        <f>'Etat paie OCTOBRE 2024'!I16</f>
      </c>
      <c r="L1786" s="42"/>
      <c r="M1786" s="24"/>
    </row>
    <row r="1787" spans="1:13" x14ac:dyDescent="0.25">
      <c r="A1787" s="44" t="s">
        <v>30</v>
      </c>
      <c r="B1787" s="44"/>
      <c r="C1787" s="42"/>
      <c r="D1787" s="41">
        <f>'Etat paie OCTOBRE 2024'!J16</f>
      </c>
      <c r="E1787" s="42"/>
      <c r="F1787" s="24"/>
      <c r="H1787" s="44" t="s">
        <v>30</v>
      </c>
      <c r="I1787" s="44"/>
      <c r="J1787" s="42"/>
      <c r="K1787" s="41">
        <f>'Etat paie OCTOBRE 2024'!J16</f>
      </c>
      <c r="L1787" s="42"/>
      <c r="M1787" s="24"/>
    </row>
    <row r="1788" spans="1:13" x14ac:dyDescent="0.25">
      <c r="A1788" s="44" t="s">
        <v>31</v>
      </c>
      <c r="B1788" s="44"/>
      <c r="C1788" s="42"/>
      <c r="D1788" s="41">
        <f>'Etat paie OCTOBRE 2024'!H16</f>
      </c>
      <c r="E1788" s="42"/>
      <c r="F1788" s="24"/>
      <c r="H1788" s="44" t="s">
        <v>31</v>
      </c>
      <c r="I1788" s="44"/>
      <c r="J1788" s="42"/>
      <c r="K1788" s="41">
        <f>'Etat paie OCTOBRE 2024'!H16</f>
      </c>
      <c r="L1788" s="42"/>
      <c r="M1788" s="24"/>
    </row>
    <row r="1789" spans="1:13" x14ac:dyDescent="0.25">
      <c r="A1789" s="46" t="s">
        <v>32</v>
      </c>
      <c r="B1789" s="46"/>
      <c r="C1789" s="42"/>
      <c r="D1789" s="41"/>
      <c r="E1789" s="42"/>
      <c r="F1789" s="24"/>
      <c r="H1789" s="46" t="s">
        <v>32</v>
      </c>
      <c r="I1789" s="46"/>
      <c r="J1789" s="42"/>
      <c r="K1789" s="41"/>
      <c r="L1789" s="42"/>
      <c r="M1789" s="24"/>
    </row>
    <row r="1790" spans="1:13" x14ac:dyDescent="0.25">
      <c r="A1790" s="44" t="s">
        <v>33</v>
      </c>
      <c r="B1790" s="44"/>
      <c r="C1790" s="42">
        <v>12</v>
      </c>
      <c r="D1790" s="41">
        <f>'Etat paie OCTOBRE 2024'!K16</f>
        <v>28800</v>
      </c>
      <c r="E1790" s="42"/>
      <c r="F1790" s="24"/>
      <c r="H1790" s="44" t="s">
        <v>33</v>
      </c>
      <c r="I1790" s="44"/>
      <c r="J1790" s="42">
        <v>12</v>
      </c>
      <c r="K1790" s="41">
        <f>'Etat paie OCTOBRE 2024'!K16</f>
        <v>28800</v>
      </c>
      <c r="L1790" s="42"/>
      <c r="M1790" s="24"/>
    </row>
    <row r="1791" spans="1:13" x14ac:dyDescent="0.25">
      <c r="A1791" s="44" t="s">
        <v>34</v>
      </c>
      <c r="B1791" s="44"/>
      <c r="C1791" s="42"/>
      <c r="D1791" s="41">
        <f>'Etat paie OCTOBRE 2024'!L16</f>
        <v>42000</v>
      </c>
      <c r="E1791" s="42"/>
      <c r="F1791" s="24"/>
      <c r="H1791" s="44" t="s">
        <v>34</v>
      </c>
      <c r="I1791" s="44"/>
      <c r="J1791" s="42"/>
      <c r="K1791" s="41">
        <f>'Etat paie OCTOBRE 2024'!L16</f>
        <v>42000</v>
      </c>
      <c r="L1791" s="42"/>
      <c r="M1791" s="24"/>
    </row>
    <row r="1792" spans="1:13" x14ac:dyDescent="0.25">
      <c r="A1792" s="39" t="s">
        <v>35</v>
      </c>
      <c r="B1792" s="39"/>
      <c r="C1792" s="42"/>
      <c r="D1792" s="41"/>
      <c r="E1792" s="42"/>
      <c r="F1792" s="24"/>
      <c r="H1792" s="39" t="s">
        <v>35</v>
      </c>
      <c r="I1792" s="39"/>
      <c r="J1792" s="42"/>
      <c r="K1792" s="41"/>
      <c r="L1792" s="42"/>
      <c r="M1792" s="24"/>
    </row>
    <row r="1793" spans="1:13" x14ac:dyDescent="0.25">
      <c r="A1793" s="44" t="s">
        <v>36</v>
      </c>
      <c r="B1793" s="44"/>
      <c r="C1793" s="42"/>
      <c r="D1793" s="48">
        <f>'Etat paie OCTOBRE 2024'!R16</f>
      </c>
      <c r="E1793" s="42"/>
      <c r="F1793" s="24"/>
      <c r="H1793" s="44" t="s">
        <v>36</v>
      </c>
      <c r="I1793" s="44"/>
      <c r="J1793" s="42"/>
      <c r="K1793" s="48">
        <f>'Etat paie OCTOBRE 2024'!R16</f>
      </c>
      <c r="L1793" s="42"/>
      <c r="M1793" s="24"/>
    </row>
    <row r="1794" spans="1:13" x14ac:dyDescent="0.25">
      <c r="A1794" s="44" t="s">
        <v>37</v>
      </c>
      <c r="B1794" s="44"/>
      <c r="C1794" s="42"/>
      <c r="D1794" s="41">
        <f>'Etat paie OCTOBRE 2024'!F16</f>
      </c>
      <c r="E1794" s="42"/>
      <c r="F1794" s="24"/>
      <c r="H1794" s="44" t="s">
        <v>37</v>
      </c>
      <c r="I1794" s="44"/>
      <c r="J1794" s="42"/>
      <c r="K1794" s="41">
        <f>'Etat paie OCTOBRE 2024'!F16</f>
      </c>
      <c r="L1794" s="42"/>
      <c r="M1794" s="24"/>
    </row>
    <row r="1795" spans="1:13" x14ac:dyDescent="0.25">
      <c r="A1795" s="292" t="s">
        <v>38</v>
      </c>
      <c r="B1795" s="292"/>
      <c r="C1795" s="42"/>
      <c r="D1795" s="41">
        <f>'Etat paie OCTOBRE 2024'!G16</f>
      </c>
      <c r="E1795" s="42"/>
      <c r="F1795" s="24"/>
      <c r="H1795" s="292" t="s">
        <v>38</v>
      </c>
      <c r="I1795" s="292"/>
      <c r="J1795" s="42"/>
      <c r="K1795" s="41">
        <f>'Etat paie OCTOBRE 2024'!G16</f>
      </c>
      <c r="L1795" s="42"/>
      <c r="M1795" s="24"/>
    </row>
    <row r="1796" spans="1:13" x14ac:dyDescent="0.25">
      <c r="A1796" s="44" t="s">
        <v>1331</v>
      </c>
      <c r="B1796" s="44"/>
      <c r="C1796" s="42"/>
      <c r="D1796" s="41">
        <f>'Etat paie OCTOBRE 2024'!O16</f>
      </c>
      <c r="E1796" s="42"/>
      <c r="F1796" s="24"/>
      <c r="H1796" s="44" t="s">
        <v>1331</v>
      </c>
      <c r="I1796" s="44"/>
      <c r="J1796" s="42"/>
      <c r="K1796" s="41">
        <f>'Etat paie OCTOBRE 2024'!O16</f>
      </c>
      <c r="L1796" s="42"/>
      <c r="M1796" s="24"/>
    </row>
    <row r="1797" spans="1:13" x14ac:dyDescent="0.25">
      <c r="A1797" s="44" t="s">
        <v>1332</v>
      </c>
      <c r="B1797" s="44"/>
      <c r="C1797" s="42"/>
      <c r="D1797" s="41">
        <f>'Etat paie OCTOBRE 2024'!P16</f>
        <v>20000</v>
      </c>
      <c r="E1797" s="42"/>
      <c r="F1797" s="24"/>
      <c r="H1797" s="44" t="s">
        <v>1332</v>
      </c>
      <c r="I1797" s="44"/>
      <c r="J1797" s="42"/>
      <c r="K1797" s="41">
        <f>'Etat paie OCTOBRE 2024'!P16</f>
        <v>20000</v>
      </c>
      <c r="L1797" s="42"/>
      <c r="M1797" s="24"/>
    </row>
    <row r="1798" spans="1:13" x14ac:dyDescent="0.25">
      <c r="A1798" s="44" t="s">
        <v>1333</v>
      </c>
      <c r="B1798" s="44"/>
      <c r="C1798" s="42"/>
      <c r="D1798" s="41">
        <f>'Etat paie OCTOBRE 2024'!Q16</f>
        <v>50000</v>
      </c>
      <c r="E1798" s="42"/>
      <c r="F1798" s="24" t="s">
        <v>43</v>
      </c>
      <c r="H1798" s="44" t="s">
        <v>1333</v>
      </c>
      <c r="I1798" s="44"/>
      <c r="J1798" s="42"/>
      <c r="K1798" s="41">
        <f>'Etat paie OCTOBRE 2024'!Q16</f>
        <v>50000</v>
      </c>
      <c r="L1798" s="42"/>
      <c r="M1798" s="24" t="s">
        <v>43</v>
      </c>
    </row>
    <row r="1799" spans="1:13" x14ac:dyDescent="0.25">
      <c r="A1799" s="39" t="s">
        <v>44</v>
      </c>
      <c r="B1799" s="39"/>
      <c r="C1799" s="42"/>
      <c r="D1799" s="41">
        <f>'Etat paie OCTOBRE 2024'!N16</f>
        <v>195251.321196466</v>
      </c>
      <c r="E1799" s="42"/>
      <c r="F1799" s="24" t="s">
        <v>45</v>
      </c>
      <c r="H1799" s="39" t="s">
        <v>44</v>
      </c>
      <c r="I1799" s="39"/>
      <c r="J1799" s="42"/>
      <c r="K1799" s="41">
        <f>'Etat paie OCTOBRE 2024'!N16</f>
        <v>195251.321196466</v>
      </c>
      <c r="L1799" s="42"/>
      <c r="M1799" s="24" t="s">
        <v>45</v>
      </c>
    </row>
    <row r="1800" spans="1:13" x14ac:dyDescent="0.25">
      <c r="A1800" s="39" t="s">
        <v>46</v>
      </c>
      <c r="B1800" s="39"/>
      <c r="C1800" s="42"/>
      <c r="D1800" s="41">
        <f>'Etat paie OCTOBRE 2024'!M16</f>
      </c>
      <c r="E1800" s="42"/>
      <c r="F1800" s="24"/>
      <c r="H1800" s="39" t="s">
        <v>46</v>
      </c>
      <c r="I1800" s="39"/>
      <c r="J1800" s="42"/>
      <c r="K1800" s="41">
        <f>'Etat paie OCTOBRE 2024'!M16</f>
      </c>
      <c r="L1800" s="42"/>
      <c r="M1800" s="24"/>
    </row>
    <row r="1801" spans="1:13" x14ac:dyDescent="0.25">
      <c r="A1801" s="46" t="s">
        <v>47</v>
      </c>
      <c r="B1801" s="46"/>
      <c r="C1801" s="42"/>
      <c r="D1801" s="41"/>
      <c r="E1801" s="41">
        <f>'Etat paie OCTOBRE 2024'!U16</f>
        <v>4783.10514642494</v>
      </c>
      <c r="F1801" s="24"/>
      <c r="H1801" s="46" t="s">
        <v>47</v>
      </c>
      <c r="I1801" s="46"/>
      <c r="J1801" s="42"/>
      <c r="K1801" s="41"/>
      <c r="L1801" s="41">
        <f>'Etat paie OCTOBRE 2024'!U16</f>
        <v>4783.10514642494</v>
      </c>
      <c r="M1801" s="24"/>
    </row>
    <row r="1802" spans="1:13" x14ac:dyDescent="0.25">
      <c r="A1802" s="46" t="s">
        <v>48</v>
      </c>
      <c r="B1802" s="46"/>
      <c r="C1802" s="42"/>
      <c r="D1802" s="41"/>
      <c r="E1802" s="41">
        <f>'Etat paie OCTOBRE 2024'!V16</f>
        <v>4783.10514642494</v>
      </c>
      <c r="F1802" s="24"/>
      <c r="H1802" s="46" t="s">
        <v>48</v>
      </c>
      <c r="I1802" s="46"/>
      <c r="J1802" s="42"/>
      <c r="K1802" s="41"/>
      <c r="L1802" s="41">
        <f>'Etat paie OCTOBRE 2024'!V16</f>
        <v>4783.10514642494</v>
      </c>
      <c r="M1802" s="24"/>
    </row>
    <row r="1803" spans="1:13" x14ac:dyDescent="0.25">
      <c r="A1803" s="46" t="s">
        <v>49</v>
      </c>
      <c r="B1803" s="46"/>
      <c r="C1803" s="41">
        <f>+D43-E34-E35</f>
        <v>468744.304349644</v>
      </c>
      <c r="D1803" s="41"/>
      <c r="E1803" s="42"/>
      <c r="F1803" s="24"/>
      <c r="H1803" s="46" t="s">
        <v>49</v>
      </c>
      <c r="I1803" s="46"/>
      <c r="J1803" s="41">
        <f>+D43-E34-E35</f>
        <v>468744.304349644</v>
      </c>
      <c r="K1803" s="41"/>
      <c r="L1803" s="42"/>
      <c r="M1803" s="24"/>
    </row>
    <row r="1804" spans="1:13" x14ac:dyDescent="0.25">
      <c r="A1804" s="46" t="s">
        <v>50</v>
      </c>
      <c r="B1804" s="46"/>
      <c r="C1804" s="41">
        <f>D38+E39</f>
        <v>9374.43043496436</v>
      </c>
      <c r="D1804" s="41"/>
      <c r="E1804" s="42"/>
      <c r="F1804" s="24"/>
      <c r="H1804" s="46" t="s">
        <v>50</v>
      </c>
      <c r="I1804" s="46"/>
      <c r="J1804" s="41">
        <f>D38+E39</f>
        <v>9374.43043496436</v>
      </c>
      <c r="K1804" s="41"/>
      <c r="L1804" s="42"/>
      <c r="M1804" s="24"/>
    </row>
    <row r="1805" spans="1:13" x14ac:dyDescent="0.25">
      <c r="A1805" s="46" t="s">
        <v>51</v>
      </c>
      <c r="B1805" s="46"/>
      <c r="C1805" s="41">
        <v>2</v>
      </c>
      <c r="D1805" s="41">
        <f>'Etat paie OCTOBRE 2024'!X16</f>
        <v>4000</v>
      </c>
      <c r="E1805" s="42"/>
      <c r="F1805" s="24"/>
      <c r="H1805" s="46" t="s">
        <v>51</v>
      </c>
      <c r="I1805" s="46"/>
      <c r="J1805" s="41">
        <v>2</v>
      </c>
      <c r="K1805" s="41">
        <f>'Etat paie OCTOBRE 2024'!X16</f>
        <v>4000</v>
      </c>
      <c r="L1805" s="42"/>
      <c r="M1805" s="24"/>
    </row>
    <row r="1806" spans="1:13" x14ac:dyDescent="0.25">
      <c r="A1806" s="46" t="s">
        <v>52</v>
      </c>
      <c r="B1806" s="46"/>
      <c r="C1806" s="42"/>
      <c r="D1806" s="41"/>
      <c r="E1806" s="41">
        <f>'Etat paie OCTOBRE 2024'!Z16</f>
        <v>5374.43043496436</v>
      </c>
      <c r="F1806" s="24"/>
      <c r="H1806" s="46" t="s">
        <v>52</v>
      </c>
      <c r="I1806" s="46"/>
      <c r="J1806" s="42"/>
      <c r="K1806" s="41"/>
      <c r="L1806" s="41">
        <f>'Etat paie OCTOBRE 2024'!Z16</f>
        <v>5374.43043496436</v>
      </c>
      <c r="M1806" s="24"/>
    </row>
    <row r="1807" spans="1:13" x14ac:dyDescent="0.25">
      <c r="A1807" s="46" t="s">
        <v>53</v>
      </c>
      <c r="B1807" s="46"/>
      <c r="C1807" s="42"/>
      <c r="D1807" s="41"/>
      <c r="E1807" s="41">
        <f>'Etat paie OCTOBRE 2024'!Y16</f>
        <v>100000</v>
      </c>
      <c r="F1807" s="24"/>
      <c r="H1807" s="46" t="s">
        <v>53</v>
      </c>
      <c r="I1807" s="46"/>
      <c r="J1807" s="42"/>
      <c r="K1807" s="41"/>
      <c r="L1807" s="41">
        <f>'Etat paie OCTOBRE 2024'!Y16</f>
        <v>100000</v>
      </c>
      <c r="M1807" s="24"/>
    </row>
    <row r="1808" spans="1:13" x14ac:dyDescent="0.25">
      <c r="A1808" s="46" t="s">
        <v>54</v>
      </c>
      <c r="B1808" s="46"/>
      <c r="C1808" s="42"/>
      <c r="D1808" s="41"/>
      <c r="E1808" s="41">
        <f>'Etat paie OCTOBRE 2024'!AA16</f>
      </c>
      <c r="F1808" s="24"/>
      <c r="H1808" s="46" t="s">
        <v>54</v>
      </c>
      <c r="I1808" s="46"/>
      <c r="J1808" s="42"/>
      <c r="K1808" s="41"/>
      <c r="L1808" s="41">
        <f>'Etat paie OCTOBRE 2024'!AA16</f>
      </c>
      <c r="M1808" s="24"/>
    </row>
    <row r="1809" spans="1:13" x14ac:dyDescent="0.25">
      <c r="A1809" s="49" t="s">
        <v>55</v>
      </c>
      <c r="B1809" s="49"/>
      <c r="C1809" s="50"/>
      <c r="D1809" s="51"/>
      <c r="E1809" s="51">
        <f>'Etat paie OCTOBRE 2024'!AB16</f>
        <v>100000</v>
      </c>
      <c r="F1809" s="24"/>
      <c r="H1809" s="49" t="s">
        <v>55</v>
      </c>
      <c r="I1809" s="49"/>
      <c r="J1809" s="50"/>
      <c r="K1809" s="51"/>
      <c r="L1809" s="51">
        <f>'Etat paie OCTOBRE 2024'!AB16</f>
        <v>100000</v>
      </c>
      <c r="M1809" s="24"/>
    </row>
    <row r="1810" spans="1:13" x14ac:dyDescent="0.25">
      <c r="A1810" s="53" t="s">
        <v>56</v>
      </c>
      <c r="B1810" s="53"/>
      <c r="C1810" s="54" t="s">
        <v>57</v>
      </c>
      <c r="D1810" s="36">
        <f>SUM(D17:D37)</f>
        <v>478310.514642494</v>
      </c>
      <c r="E1810" s="55">
        <f>SUM(E34:E42)</f>
        <v>214940.640727814</v>
      </c>
      <c r="F1810" s="24"/>
      <c r="H1810" s="53" t="s">
        <v>56</v>
      </c>
      <c r="I1810" s="53"/>
      <c r="J1810" s="54" t="s">
        <v>57</v>
      </c>
      <c r="K1810" s="36">
        <f>SUM(D17:D37)</f>
        <v>478310.514642494</v>
      </c>
      <c r="L1810" s="55">
        <f>SUM(E34:E42)</f>
        <v>214940.640727814</v>
      </c>
      <c r="M1810" s="24"/>
    </row>
    <row r="1811" spans="1:13" x14ac:dyDescent="0.25">
      <c r="A1811" s="57" t="s">
        <v>58</v>
      </c>
      <c r="B1811" s="57"/>
      <c r="C1811" s="14"/>
      <c r="D1811" s="42"/>
      <c r="E1811" s="58"/>
      <c r="F1811" s="24"/>
      <c r="H1811" s="57" t="s">
        <v>58</v>
      </c>
      <c r="I1811" s="57"/>
      <c r="J1811" s="14"/>
      <c r="K1811" s="42"/>
      <c r="L1811" s="58"/>
      <c r="M1811" s="24"/>
    </row>
    <row r="1812" spans="1:13" x14ac:dyDescent="0.25">
      <c r="A1812" s="44" t="s">
        <v>59</v>
      </c>
      <c r="B1812" s="44"/>
      <c r="C1812" s="14"/>
      <c r="D1812" s="42"/>
      <c r="E1812" s="58"/>
      <c r="F1812" s="24"/>
      <c r="H1812" s="44" t="s">
        <v>59</v>
      </c>
      <c r="I1812" s="44"/>
      <c r="J1812" s="14"/>
      <c r="K1812" s="42"/>
      <c r="L1812" s="58"/>
      <c r="M1812" s="24"/>
    </row>
    <row r="1813" spans="1:13" x14ac:dyDescent="0.25">
      <c r="A1813" s="57" t="s">
        <v>60</v>
      </c>
      <c r="B1813" s="57"/>
      <c r="C1813" s="14"/>
      <c r="D1813" s="42"/>
      <c r="E1813" s="58"/>
      <c r="F1813" s="24"/>
      <c r="H1813" s="57" t="s">
        <v>60</v>
      </c>
      <c r="I1813" s="57"/>
      <c r="J1813" s="14"/>
      <c r="K1813" s="42"/>
      <c r="L1813" s="58"/>
      <c r="M1813" s="24"/>
    </row>
    <row r="1814" spans="1:13" x14ac:dyDescent="0.25">
      <c r="A1814" s="57"/>
      <c r="B1814" s="57"/>
      <c r="C1814" s="60" t="s">
        <v>61</v>
      </c>
      <c r="D1814" s="61">
        <f>IF((D43-E43)&gt;=0,ROUND(FLOOR((D43-E43),0.01),-2),ROUND(FLOOR((D43-E43),-0.01),-2))</f>
        <v>263400</v>
      </c>
      <c r="E1814" s="58"/>
      <c r="F1814" s="24"/>
      <c r="H1814" s="57"/>
      <c r="I1814" s="57"/>
      <c r="J1814" s="60" t="s">
        <v>61</v>
      </c>
      <c r="K1814" s="61">
        <f>IF((D43-E43)&gt;=0,ROUND(FLOOR((D43-E43),0.01),-2),ROUND(FLOOR((D43-E43),-0.01),-2))</f>
        <v>263400</v>
      </c>
      <c r="L1814" s="58"/>
      <c r="M1814" s="24"/>
    </row>
    <row r="1815" spans="1:13" x14ac:dyDescent="0.25">
      <c r="A1815" s="62" t="s">
        <v>62</v>
      </c>
      <c r="B1815" s="62"/>
      <c r="C1815" s="63">
        <v>22</v>
      </c>
      <c r="D1815" s="61"/>
      <c r="E1815" s="58"/>
      <c r="F1815" s="24"/>
      <c r="H1815" s="62" t="s">
        <v>62</v>
      </c>
      <c r="I1815" s="62"/>
      <c r="J1815" s="63">
        <v>22</v>
      </c>
      <c r="K1815" s="61"/>
      <c r="L1815" s="58"/>
      <c r="M1815" s="24"/>
    </row>
    <row r="1816" spans="1:13" x14ac:dyDescent="0.25">
      <c r="A1816" s="64" t="s">
        <v>63</v>
      </c>
      <c r="B1816" s="64"/>
      <c r="C1816" s="65">
        <v>-0.5</v>
      </c>
      <c r="D1816" s="66"/>
      <c r="E1816" s="58"/>
      <c r="F1816" s="67"/>
      <c r="H1816" s="64" t="s">
        <v>63</v>
      </c>
      <c r="I1816" s="64"/>
      <c r="J1816" s="65">
        <v>-0.5</v>
      </c>
      <c r="K1816" s="66"/>
      <c r="L1816" s="58"/>
      <c r="M1816" s="67"/>
    </row>
    <row r="1817" spans="1:13" x14ac:dyDescent="0.25">
      <c r="A1817" s="69"/>
      <c r="B1817" s="69"/>
      <c r="C1817" s="70"/>
      <c r="D1817" s="71"/>
      <c r="E1817" s="72"/>
      <c r="F1817" s="24"/>
      <c r="H1817" s="69"/>
      <c r="I1817" s="69"/>
      <c r="J1817" s="70"/>
      <c r="K1817" s="71"/>
      <c r="L1817" s="72"/>
      <c r="M1817" s="24"/>
    </row>
    <row r="1818" spans="1:13" x14ac:dyDescent="0.25">
      <c r="A1818" s="1" t="s">
        <v>64</v>
      </c>
      <c r="B1818" s="1"/>
      <c r="C1818" s="58"/>
      <c r="D1818" s="74" t="s">
        <v>65</v>
      </c>
      <c r="E1818" s="2"/>
      <c r="F1818" s="24"/>
      <c r="H1818" s="1" t="s">
        <v>64</v>
      </c>
      <c r="I1818" s="1"/>
      <c r="J1818" s="58"/>
      <c r="K1818" s="74" t="s">
        <v>65</v>
      </c>
      <c r="L1818" s="2"/>
      <c r="M1818" s="24"/>
    </row>
    <row r="1819" spans="1:13" x14ac:dyDescent="0.25">
      <c r="A1819" s="1"/>
      <c r="B1819" s="1"/>
      <c r="C1819" s="58"/>
      <c r="D1819" s="74"/>
      <c r="E1819" s="2"/>
      <c r="F1819" s="24"/>
      <c r="H1819" s="1"/>
      <c r="I1819" s="1"/>
      <c r="J1819" s="58"/>
      <c r="K1819" s="74"/>
      <c r="L1819" s="2"/>
      <c r="M1819" s="24"/>
    </row>
    <row r="1820" spans="1:13" x14ac:dyDescent="0.25">
      <c r="A1820" s="1"/>
      <c r="B1820" s="1"/>
      <c r="C1820" s="58"/>
      <c r="D1820" s="74"/>
      <c r="E1820" s="2"/>
      <c r="F1820" s="24"/>
      <c r="H1820" s="1"/>
      <c r="I1820" s="1"/>
      <c r="J1820" s="58"/>
      <c r="K1820" s="74"/>
      <c r="L1820" s="2"/>
      <c r="M1820" s="24"/>
    </row>
    <row r="1821" spans="1:13" x14ac:dyDescent="0.25">
      <c r="A1821" s="1"/>
      <c r="B1821" s="1"/>
      <c r="C1821" s="58"/>
      <c r="D1821" s="74"/>
      <c r="E1821" s="2"/>
      <c r="F1821" s="24"/>
      <c r="H1821" s="1"/>
      <c r="I1821" s="1"/>
      <c r="J1821" s="58"/>
      <c r="K1821" s="74"/>
      <c r="L1821" s="2"/>
      <c r="M1821" s="24"/>
    </row>
    <row r="1822" spans="1:13" x14ac:dyDescent="0.25">
      <c r="A1822" s="76"/>
      <c r="B1822" s="76"/>
      <c r="C1822" s="77"/>
      <c r="D1822" s="78"/>
      <c r="E1822" s="26"/>
      <c r="F1822" s="28"/>
      <c r="H1822" s="76"/>
      <c r="I1822" s="76"/>
      <c r="J1822" s="77"/>
      <c r="K1822" s="78"/>
      <c r="L1822" s="26"/>
      <c r="M1822" s="28"/>
    </row>
    <row r="1825" spans="1:13" x14ac:dyDescent="0.25">
      <c r="A1825" s="1"/>
      <c r="B1825" s="1"/>
      <c r="C1825" s="2"/>
      <c r="D1825" s="2"/>
      <c r="E1825" s="4"/>
      <c r="F1825" s="5"/>
      <c r="H1825" s="1"/>
      <c r="I1825" s="1"/>
      <c r="J1825" s="2"/>
      <c r="K1825" s="2"/>
      <c r="L1825" s="4"/>
      <c r="M1825" s="5"/>
    </row>
    <row r="1826" spans="1:13" x14ac:dyDescent="0.25">
      <c r="A1826" s="1"/>
      <c r="B1826" s="1"/>
      <c r="C1826" s="2"/>
      <c r="D1826" s="2"/>
      <c r="E1826" s="4" t="s">
        <v>0</v>
      </c>
      <c r="F1826" s="3"/>
      <c r="H1826" s="1"/>
      <c r="I1826" s="1"/>
      <c r="J1826" s="2"/>
      <c r="K1826" s="2"/>
      <c r="L1826" s="4" t="s">
        <v>0</v>
      </c>
      <c r="M1826" s="3"/>
    </row>
    <row r="1827" spans="1:13" x14ac:dyDescent="0.25">
      <c r="A1827" s="6" t="s">
        <v>1</v>
      </c>
      <c r="B1827" s="6"/>
      <c r="C1827" s="2"/>
      <c r="D1827" s="2"/>
      <c r="E1827" s="2" t="s">
        <v>2</v>
      </c>
      <c r="F1827" s="3"/>
      <c r="H1827" s="6" t="s">
        <v>1</v>
      </c>
      <c r="I1827" s="6"/>
      <c r="J1827" s="2"/>
      <c r="K1827" s="2"/>
      <c r="L1827" s="2" t="s">
        <v>2</v>
      </c>
      <c r="M1827" s="3"/>
    </row>
    <row r="1828" spans="1:13" x14ac:dyDescent="0.25">
      <c r="A1828" s="7" t="s">
        <v>3</v>
      </c>
      <c r="B1828" s="7"/>
      <c r="C1828" s="2"/>
      <c r="D1828" s="2"/>
      <c r="E1828" s="2"/>
      <c r="F1828" s="3"/>
      <c r="H1828" s="7" t="s">
        <v>3</v>
      </c>
      <c r="I1828" s="7"/>
      <c r="J1828" s="2"/>
      <c r="K1828" s="2"/>
      <c r="L1828" s="2"/>
      <c r="M1828" s="3"/>
    </row>
    <row r="1829" spans="1:13" x14ac:dyDescent="0.25">
      <c r="A1829" s="8" t="s">
        <v>4</v>
      </c>
      <c r="B1829" s="8"/>
      <c r="C1829" s="2"/>
      <c r="D1829" s="2"/>
      <c r="E1829" s="2"/>
      <c r="F1829" s="3"/>
      <c r="H1829" s="8" t="s">
        <v>4</v>
      </c>
      <c r="I1829" s="8"/>
      <c r="J1829" s="2"/>
      <c r="K1829" s="2"/>
      <c r="L1829" s="2"/>
      <c r="M1829" s="3"/>
    </row>
    <row r="1830" spans="1:13" x14ac:dyDescent="0.25">
      <c r="A1830" s="9" t="s">
        <v>1313</v>
      </c>
      <c r="B1830" s="287">
        <f>'Etat paie {MOIS} {ANNEE}'!B74</f>
      </c>
      <c r="C1830" s="10"/>
      <c r="D1830" s="11" t="s">
        <v>6</v>
      </c>
      <c r="E1830" s="11"/>
      <c r="F1830" s="12" t="s">
        <v>1314</v>
      </c>
      <c r="H1830" s="9" t="s">
        <v>1313</v>
      </c>
      <c r="I1830" s="287">
        <f>'Etat paie {MOIS} {ANNEE}'!B75</f>
      </c>
      <c r="J1830" s="10"/>
      <c r="K1830" s="11" t="s">
        <v>6</v>
      </c>
      <c r="L1830" s="11"/>
      <c r="M1830" s="12" t="s">
        <v>1314</v>
      </c>
    </row>
    <row r="1831" spans="1:13" x14ac:dyDescent="0.25">
      <c r="A1831" s="13" t="s">
        <v>1315</v>
      </c>
      <c r="B1831" s="288">
        <f>'Etat paie {MOIS} {ANNEE}'!A74</f>
      </c>
      <c r="C1831" s="2"/>
      <c r="D1831" s="14" t="s">
        <v>8</v>
      </c>
      <c r="E1831" s="14"/>
      <c r="F1831" s="15" t="s">
        <v>1316</v>
      </c>
      <c r="H1831" s="13" t="s">
        <v>1315</v>
      </c>
      <c r="I1831" s="288">
        <f>'Etat paie {MOIS} {ANNEE}'!A75</f>
      </c>
      <c r="J1831" s="2"/>
      <c r="K1831" s="14" t="s">
        <v>8</v>
      </c>
      <c r="L1831" s="14"/>
      <c r="M1831" s="15" t="s">
        <v>1316</v>
      </c>
    </row>
    <row r="1832" spans="1:13" x14ac:dyDescent="0.25">
      <c r="A1832" s="13" t="s">
        <v>1317</v>
      </c>
      <c r="B1832" s="288">
        <f>'Etat paie {MOIS} {ANNEE}'!AL74</f>
      </c>
      <c r="C1832" s="16">
        <f>'Etat paie {MOIS} {ANNEE}'!AM74</f>
      </c>
      <c r="D1832" s="14" t="s">
        <v>10</v>
      </c>
      <c r="E1832" s="14"/>
      <c r="F1832" s="15" t="s">
        <v>1318</v>
      </c>
      <c r="H1832" s="13" t="s">
        <v>1317</v>
      </c>
      <c r="I1832" s="288">
        <f>'Etat paie {MOIS} {ANNEE}'!AL75</f>
      </c>
      <c r="J1832" s="16">
        <f>'Etat paie {MOIS} {ANNEE}'!AM75</f>
      </c>
      <c r="K1832" s="14" t="s">
        <v>10</v>
      </c>
      <c r="L1832" s="14"/>
      <c r="M1832" s="15" t="s">
        <v>1318</v>
      </c>
    </row>
    <row r="1833" spans="1:13" x14ac:dyDescent="0.25">
      <c r="A1833" s="13" t="s">
        <v>1319</v>
      </c>
      <c r="B1833" s="288" t="s">
        <v>1320</v>
      </c>
      <c r="C1833" s="17"/>
      <c r="D1833" s="18" t="s">
        <v>12</v>
      </c>
      <c r="E1833" s="19"/>
      <c r="F1833" s="20" t="s">
        <v>1321</v>
      </c>
      <c r="H1833" s="13" t="s">
        <v>1319</v>
      </c>
      <c r="I1833" s="288" t="s">
        <v>1320</v>
      </c>
      <c r="J1833" s="17"/>
      <c r="K1833" s="18" t="s">
        <v>12</v>
      </c>
      <c r="L1833" s="19"/>
      <c r="M1833" s="20" t="s">
        <v>1321</v>
      </c>
    </row>
    <row r="1834" spans="1:13" x14ac:dyDescent="0.25">
      <c r="A1834" s="22" t="s">
        <v>1322</v>
      </c>
      <c r="B1834" s="289">
        <f>'Etat paie {MOIS} {ANNEE}'!AP74</f>
      </c>
      <c r="C1834" s="2"/>
      <c r="D1834" s="23" t="s">
        <v>14</v>
      </c>
      <c r="E1834" s="14"/>
      <c r="F1834" s="20" t="s">
        <v>1323</v>
      </c>
      <c r="H1834" s="22" t="s">
        <v>1322</v>
      </c>
      <c r="I1834" s="289">
        <f>'Etat paie {MOIS} {ANNEE}'!AP75</f>
      </c>
      <c r="J1834" s="2"/>
      <c r="K1834" s="23" t="s">
        <v>14</v>
      </c>
      <c r="L1834" s="14"/>
      <c r="M1834" s="20" t="s">
        <v>1323</v>
      </c>
    </row>
    <row r="1835" spans="1:13" x14ac:dyDescent="0.25">
      <c r="A1835" s="13" t="s">
        <v>1324</v>
      </c>
      <c r="B1835" s="288">
        <f>'Etat paie {MOIS} {ANNEE}'!AR74</f>
      </c>
      <c r="C1835" s="2"/>
      <c r="D1835" s="14"/>
      <c r="E1835" s="14"/>
      <c r="F1835" s="20"/>
      <c r="H1835" s="13" t="s">
        <v>1324</v>
      </c>
      <c r="I1835" s="288">
        <f>'Etat paie {MOIS} {ANNEE}'!AR75</f>
      </c>
      <c r="J1835" s="2"/>
      <c r="K1835" s="14"/>
      <c r="L1835" s="14"/>
      <c r="M1835" s="20"/>
    </row>
    <row r="1836" spans="1:13" x14ac:dyDescent="0.25">
      <c r="A1836" s="13" t="s">
        <v>1325</v>
      </c>
      <c r="B1836" s="288">
        <f>'Etat paie {MOIS} {ANNEE}'!AO74</f>
      </c>
      <c r="C1836" s="2"/>
      <c r="D1836" s="14"/>
      <c r="E1836" s="14"/>
      <c r="F1836" s="24"/>
      <c r="H1836" s="13" t="s">
        <v>1325</v>
      </c>
      <c r="I1836" s="288">
        <f>'Etat paie {MOIS} {ANNEE}'!AO75</f>
      </c>
      <c r="J1836" s="2"/>
      <c r="K1836" s="14"/>
      <c r="L1836" s="14"/>
      <c r="M1836" s="24"/>
    </row>
    <row r="1837" spans="1:13" x14ac:dyDescent="0.25">
      <c r="A1837" s="13" t="s">
        <v>1326</v>
      </c>
      <c r="B1837" s="288">
        <f>'Etat paie {MOIS} {ANNEE}'!AQ74</f>
      </c>
      <c r="C1837" s="2"/>
      <c r="D1837" s="14" t="s">
        <v>18</v>
      </c>
      <c r="E1837" s="14"/>
      <c r="F1837" s="24" t="s">
        <v>1327</v>
      </c>
      <c r="H1837" s="13" t="s">
        <v>1326</v>
      </c>
      <c r="I1837" s="288">
        <f>'Etat paie {MOIS} {ANNEE}'!AQ75</f>
      </c>
      <c r="J1837" s="2"/>
      <c r="K1837" s="14" t="s">
        <v>18</v>
      </c>
      <c r="L1837" s="14"/>
      <c r="M1837" s="24" t="s">
        <v>1327</v>
      </c>
    </row>
    <row r="1838" spans="1:13" x14ac:dyDescent="0.25">
      <c r="A1838" s="25" t="s">
        <v>1328</v>
      </c>
      <c r="B1838" s="290" t="s">
        <v>1329</v>
      </c>
      <c r="C1838" s="26"/>
      <c r="D1838" s="27" t="s">
        <v>20</v>
      </c>
      <c r="E1838" s="27"/>
      <c r="F1838" s="28" t="s">
        <v>1330</v>
      </c>
      <c r="H1838" s="25" t="s">
        <v>1328</v>
      </c>
      <c r="I1838" s="290" t="s">
        <v>1329</v>
      </c>
      <c r="J1838" s="26"/>
      <c r="K1838" s="27" t="s">
        <v>20</v>
      </c>
      <c r="L1838" s="27"/>
      <c r="M1838" s="28" t="s">
        <v>1330</v>
      </c>
    </row>
    <row r="1839" spans="1:13" x14ac:dyDescent="0.25">
      <c r="A1839" s="1"/>
      <c r="B1839" s="1"/>
      <c r="C1839" s="2"/>
      <c r="D1839" s="2"/>
      <c r="E1839" s="2"/>
      <c r="F1839" s="3"/>
      <c r="H1839" s="1"/>
      <c r="I1839" s="1"/>
      <c r="J1839" s="2"/>
      <c r="K1839" s="2"/>
      <c r="L1839" s="2"/>
      <c r="M1839" s="3"/>
    </row>
    <row r="1840" spans="1:13" x14ac:dyDescent="0.25">
      <c r="A1840" s="291" t="s">
        <v>22</v>
      </c>
      <c r="B1840" s="291"/>
      <c r="C1840" s="30" t="s">
        <v>23</v>
      </c>
      <c r="D1840" s="30" t="s">
        <v>24</v>
      </c>
      <c r="E1840" s="31" t="s">
        <v>25</v>
      </c>
      <c r="F1840" s="32" t="s">
        <v>26</v>
      </c>
      <c r="H1840" s="291" t="s">
        <v>22</v>
      </c>
      <c r="I1840" s="291"/>
      <c r="J1840" s="30" t="s">
        <v>23</v>
      </c>
      <c r="K1840" s="30" t="s">
        <v>24</v>
      </c>
      <c r="L1840" s="31" t="s">
        <v>25</v>
      </c>
      <c r="M1840" s="32" t="s">
        <v>26</v>
      </c>
    </row>
    <row r="1841" spans="1:13" x14ac:dyDescent="0.25">
      <c r="A1841" s="34" t="s">
        <v>27</v>
      </c>
      <c r="B1841" s="34"/>
      <c r="C1841" s="35"/>
      <c r="D1841" s="36">
        <f>'Etat paie OCTOBRE 2024'!E16</f>
        <v>142259.193446028</v>
      </c>
      <c r="E1841" s="37"/>
      <c r="F1841" s="24"/>
      <c r="H1841" s="34" t="s">
        <v>27</v>
      </c>
      <c r="I1841" s="34"/>
      <c r="J1841" s="35"/>
      <c r="K1841" s="36">
        <f>'Etat paie OCTOBRE 2024'!E16</f>
        <v>142259.193446028</v>
      </c>
      <c r="L1841" s="37"/>
      <c r="M1841" s="24"/>
    </row>
    <row r="1842" spans="1:13" x14ac:dyDescent="0.25">
      <c r="A1842" s="39" t="s">
        <v>28</v>
      </c>
      <c r="B1842" s="39"/>
      <c r="C1842" s="40"/>
      <c r="D1842" s="41"/>
      <c r="E1842" s="42"/>
      <c r="F1842" s="24"/>
      <c r="H1842" s="39" t="s">
        <v>28</v>
      </c>
      <c r="I1842" s="39"/>
      <c r="J1842" s="40"/>
      <c r="K1842" s="41"/>
      <c r="L1842" s="42"/>
      <c r="M1842" s="24"/>
    </row>
    <row r="1843" spans="1:13" x14ac:dyDescent="0.25">
      <c r="A1843" s="44" t="s">
        <v>29</v>
      </c>
      <c r="B1843" s="44"/>
      <c r="C1843" s="42"/>
      <c r="D1843" s="41">
        <f>'Etat paie OCTOBRE 2024'!I16</f>
      </c>
      <c r="E1843" s="42"/>
      <c r="F1843" s="24"/>
      <c r="H1843" s="44" t="s">
        <v>29</v>
      </c>
      <c r="I1843" s="44"/>
      <c r="J1843" s="42"/>
      <c r="K1843" s="41">
        <f>'Etat paie OCTOBRE 2024'!I16</f>
      </c>
      <c r="L1843" s="42"/>
      <c r="M1843" s="24"/>
    </row>
    <row r="1844" spans="1:13" x14ac:dyDescent="0.25">
      <c r="A1844" s="44" t="s">
        <v>30</v>
      </c>
      <c r="B1844" s="44"/>
      <c r="C1844" s="42"/>
      <c r="D1844" s="41">
        <f>'Etat paie OCTOBRE 2024'!J16</f>
      </c>
      <c r="E1844" s="42"/>
      <c r="F1844" s="24"/>
      <c r="H1844" s="44" t="s">
        <v>30</v>
      </c>
      <c r="I1844" s="44"/>
      <c r="J1844" s="42"/>
      <c r="K1844" s="41">
        <f>'Etat paie OCTOBRE 2024'!J16</f>
      </c>
      <c r="L1844" s="42"/>
      <c r="M1844" s="24"/>
    </row>
    <row r="1845" spans="1:13" x14ac:dyDescent="0.25">
      <c r="A1845" s="44" t="s">
        <v>31</v>
      </c>
      <c r="B1845" s="44"/>
      <c r="C1845" s="42"/>
      <c r="D1845" s="41">
        <f>'Etat paie OCTOBRE 2024'!H16</f>
      </c>
      <c r="E1845" s="42"/>
      <c r="F1845" s="24"/>
      <c r="H1845" s="44" t="s">
        <v>31</v>
      </c>
      <c r="I1845" s="44"/>
      <c r="J1845" s="42"/>
      <c r="K1845" s="41">
        <f>'Etat paie OCTOBRE 2024'!H16</f>
      </c>
      <c r="L1845" s="42"/>
      <c r="M1845" s="24"/>
    </row>
    <row r="1846" spans="1:13" x14ac:dyDescent="0.25">
      <c r="A1846" s="46" t="s">
        <v>32</v>
      </c>
      <c r="B1846" s="46"/>
      <c r="C1846" s="42"/>
      <c r="D1846" s="41"/>
      <c r="E1846" s="42"/>
      <c r="F1846" s="24"/>
      <c r="H1846" s="46" t="s">
        <v>32</v>
      </c>
      <c r="I1846" s="46"/>
      <c r="J1846" s="42"/>
      <c r="K1846" s="41"/>
      <c r="L1846" s="42"/>
      <c r="M1846" s="24"/>
    </row>
    <row r="1847" spans="1:13" x14ac:dyDescent="0.25">
      <c r="A1847" s="44" t="s">
        <v>33</v>
      </c>
      <c r="B1847" s="44"/>
      <c r="C1847" s="42">
        <v>12</v>
      </c>
      <c r="D1847" s="41">
        <f>'Etat paie OCTOBRE 2024'!K16</f>
        <v>28800</v>
      </c>
      <c r="E1847" s="42"/>
      <c r="F1847" s="24"/>
      <c r="H1847" s="44" t="s">
        <v>33</v>
      </c>
      <c r="I1847" s="44"/>
      <c r="J1847" s="42">
        <v>12</v>
      </c>
      <c r="K1847" s="41">
        <f>'Etat paie OCTOBRE 2024'!K16</f>
        <v>28800</v>
      </c>
      <c r="L1847" s="42"/>
      <c r="M1847" s="24"/>
    </row>
    <row r="1848" spans="1:13" x14ac:dyDescent="0.25">
      <c r="A1848" s="44" t="s">
        <v>34</v>
      </c>
      <c r="B1848" s="44"/>
      <c r="C1848" s="42"/>
      <c r="D1848" s="41">
        <f>'Etat paie OCTOBRE 2024'!L16</f>
        <v>42000</v>
      </c>
      <c r="E1848" s="42"/>
      <c r="F1848" s="24"/>
      <c r="H1848" s="44" t="s">
        <v>34</v>
      </c>
      <c r="I1848" s="44"/>
      <c r="J1848" s="42"/>
      <c r="K1848" s="41">
        <f>'Etat paie OCTOBRE 2024'!L16</f>
        <v>42000</v>
      </c>
      <c r="L1848" s="42"/>
      <c r="M1848" s="24"/>
    </row>
    <row r="1849" spans="1:13" x14ac:dyDescent="0.25">
      <c r="A1849" s="39" t="s">
        <v>35</v>
      </c>
      <c r="B1849" s="39"/>
      <c r="C1849" s="42"/>
      <c r="D1849" s="41"/>
      <c r="E1849" s="42"/>
      <c r="F1849" s="24"/>
      <c r="H1849" s="39" t="s">
        <v>35</v>
      </c>
      <c r="I1849" s="39"/>
      <c r="J1849" s="42"/>
      <c r="K1849" s="41"/>
      <c r="L1849" s="42"/>
      <c r="M1849" s="24"/>
    </row>
    <row r="1850" spans="1:13" x14ac:dyDescent="0.25">
      <c r="A1850" s="44" t="s">
        <v>36</v>
      </c>
      <c r="B1850" s="44"/>
      <c r="C1850" s="42"/>
      <c r="D1850" s="48">
        <f>'Etat paie OCTOBRE 2024'!R16</f>
      </c>
      <c r="E1850" s="42"/>
      <c r="F1850" s="24"/>
      <c r="H1850" s="44" t="s">
        <v>36</v>
      </c>
      <c r="I1850" s="44"/>
      <c r="J1850" s="42"/>
      <c r="K1850" s="48">
        <f>'Etat paie OCTOBRE 2024'!R16</f>
      </c>
      <c r="L1850" s="42"/>
      <c r="M1850" s="24"/>
    </row>
    <row r="1851" spans="1:13" x14ac:dyDescent="0.25">
      <c r="A1851" s="44" t="s">
        <v>37</v>
      </c>
      <c r="B1851" s="44"/>
      <c r="C1851" s="42"/>
      <c r="D1851" s="41">
        <f>'Etat paie OCTOBRE 2024'!F16</f>
      </c>
      <c r="E1851" s="42"/>
      <c r="F1851" s="24"/>
      <c r="H1851" s="44" t="s">
        <v>37</v>
      </c>
      <c r="I1851" s="44"/>
      <c r="J1851" s="42"/>
      <c r="K1851" s="41">
        <f>'Etat paie OCTOBRE 2024'!F16</f>
      </c>
      <c r="L1851" s="42"/>
      <c r="M1851" s="24"/>
    </row>
    <row r="1852" spans="1:13" x14ac:dyDescent="0.25">
      <c r="A1852" s="292" t="s">
        <v>38</v>
      </c>
      <c r="B1852" s="292"/>
      <c r="C1852" s="42"/>
      <c r="D1852" s="41">
        <f>'Etat paie OCTOBRE 2024'!G16</f>
      </c>
      <c r="E1852" s="42"/>
      <c r="F1852" s="24"/>
      <c r="H1852" s="292" t="s">
        <v>38</v>
      </c>
      <c r="I1852" s="292"/>
      <c r="J1852" s="42"/>
      <c r="K1852" s="41">
        <f>'Etat paie OCTOBRE 2024'!G16</f>
      </c>
      <c r="L1852" s="42"/>
      <c r="M1852" s="24"/>
    </row>
    <row r="1853" spans="1:13" x14ac:dyDescent="0.25">
      <c r="A1853" s="44" t="s">
        <v>1331</v>
      </c>
      <c r="B1853" s="44"/>
      <c r="C1853" s="42"/>
      <c r="D1853" s="41">
        <f>'Etat paie OCTOBRE 2024'!O16</f>
      </c>
      <c r="E1853" s="42"/>
      <c r="F1853" s="24"/>
      <c r="H1853" s="44" t="s">
        <v>1331</v>
      </c>
      <c r="I1853" s="44"/>
      <c r="J1853" s="42"/>
      <c r="K1853" s="41">
        <f>'Etat paie OCTOBRE 2024'!O16</f>
      </c>
      <c r="L1853" s="42"/>
      <c r="M1853" s="24"/>
    </row>
    <row r="1854" spans="1:13" x14ac:dyDescent="0.25">
      <c r="A1854" s="44" t="s">
        <v>1332</v>
      </c>
      <c r="B1854" s="44"/>
      <c r="C1854" s="42"/>
      <c r="D1854" s="41">
        <f>'Etat paie OCTOBRE 2024'!P16</f>
        <v>20000</v>
      </c>
      <c r="E1854" s="42"/>
      <c r="F1854" s="24"/>
      <c r="H1854" s="44" t="s">
        <v>1332</v>
      </c>
      <c r="I1854" s="44"/>
      <c r="J1854" s="42"/>
      <c r="K1854" s="41">
        <f>'Etat paie OCTOBRE 2024'!P16</f>
        <v>20000</v>
      </c>
      <c r="L1854" s="42"/>
      <c r="M1854" s="24"/>
    </row>
    <row r="1855" spans="1:13" x14ac:dyDescent="0.25">
      <c r="A1855" s="44" t="s">
        <v>1333</v>
      </c>
      <c r="B1855" s="44"/>
      <c r="C1855" s="42"/>
      <c r="D1855" s="41">
        <f>'Etat paie OCTOBRE 2024'!Q16</f>
        <v>50000</v>
      </c>
      <c r="E1855" s="42"/>
      <c r="F1855" s="24" t="s">
        <v>43</v>
      </c>
      <c r="H1855" s="44" t="s">
        <v>1333</v>
      </c>
      <c r="I1855" s="44"/>
      <c r="J1855" s="42"/>
      <c r="K1855" s="41">
        <f>'Etat paie OCTOBRE 2024'!Q16</f>
        <v>50000</v>
      </c>
      <c r="L1855" s="42"/>
      <c r="M1855" s="24" t="s">
        <v>43</v>
      </c>
    </row>
    <row r="1856" spans="1:13" x14ac:dyDescent="0.25">
      <c r="A1856" s="39" t="s">
        <v>44</v>
      </c>
      <c r="B1856" s="39"/>
      <c r="C1856" s="42"/>
      <c r="D1856" s="41">
        <f>'Etat paie OCTOBRE 2024'!N16</f>
        <v>195251.321196466</v>
      </c>
      <c r="E1856" s="42"/>
      <c r="F1856" s="24" t="s">
        <v>45</v>
      </c>
      <c r="H1856" s="39" t="s">
        <v>44</v>
      </c>
      <c r="I1856" s="39"/>
      <c r="J1856" s="42"/>
      <c r="K1856" s="41">
        <f>'Etat paie OCTOBRE 2024'!N16</f>
        <v>195251.321196466</v>
      </c>
      <c r="L1856" s="42"/>
      <c r="M1856" s="24" t="s">
        <v>45</v>
      </c>
    </row>
    <row r="1857" spans="1:13" x14ac:dyDescent="0.25">
      <c r="A1857" s="39" t="s">
        <v>46</v>
      </c>
      <c r="B1857" s="39"/>
      <c r="C1857" s="42"/>
      <c r="D1857" s="41">
        <f>'Etat paie OCTOBRE 2024'!M16</f>
      </c>
      <c r="E1857" s="42"/>
      <c r="F1857" s="24"/>
      <c r="H1857" s="39" t="s">
        <v>46</v>
      </c>
      <c r="I1857" s="39"/>
      <c r="J1857" s="42"/>
      <c r="K1857" s="41">
        <f>'Etat paie OCTOBRE 2024'!M16</f>
      </c>
      <c r="L1857" s="42"/>
      <c r="M1857" s="24"/>
    </row>
    <row r="1858" spans="1:13" x14ac:dyDescent="0.25">
      <c r="A1858" s="46" t="s">
        <v>47</v>
      </c>
      <c r="B1858" s="46"/>
      <c r="C1858" s="42"/>
      <c r="D1858" s="41"/>
      <c r="E1858" s="41">
        <f>'Etat paie OCTOBRE 2024'!U16</f>
        <v>4783.10514642494</v>
      </c>
      <c r="F1858" s="24"/>
      <c r="H1858" s="46" t="s">
        <v>47</v>
      </c>
      <c r="I1858" s="46"/>
      <c r="J1858" s="42"/>
      <c r="K1858" s="41"/>
      <c r="L1858" s="41">
        <f>'Etat paie OCTOBRE 2024'!U16</f>
        <v>4783.10514642494</v>
      </c>
      <c r="M1858" s="24"/>
    </row>
    <row r="1859" spans="1:13" x14ac:dyDescent="0.25">
      <c r="A1859" s="46" t="s">
        <v>48</v>
      </c>
      <c r="B1859" s="46"/>
      <c r="C1859" s="42"/>
      <c r="D1859" s="41"/>
      <c r="E1859" s="41">
        <f>'Etat paie OCTOBRE 2024'!V16</f>
        <v>4783.10514642494</v>
      </c>
      <c r="F1859" s="24"/>
      <c r="H1859" s="46" t="s">
        <v>48</v>
      </c>
      <c r="I1859" s="46"/>
      <c r="J1859" s="42"/>
      <c r="K1859" s="41"/>
      <c r="L1859" s="41">
        <f>'Etat paie OCTOBRE 2024'!V16</f>
        <v>4783.10514642494</v>
      </c>
      <c r="M1859" s="24"/>
    </row>
    <row r="1860" spans="1:13" x14ac:dyDescent="0.25">
      <c r="A1860" s="46" t="s">
        <v>49</v>
      </c>
      <c r="B1860" s="46"/>
      <c r="C1860" s="41">
        <f>+D43-E34-E35</f>
        <v>468744.304349644</v>
      </c>
      <c r="D1860" s="41"/>
      <c r="E1860" s="42"/>
      <c r="F1860" s="24"/>
      <c r="H1860" s="46" t="s">
        <v>49</v>
      </c>
      <c r="I1860" s="46"/>
      <c r="J1860" s="41">
        <f>+D43-E34-E35</f>
        <v>468744.304349644</v>
      </c>
      <c r="K1860" s="41"/>
      <c r="L1860" s="42"/>
      <c r="M1860" s="24"/>
    </row>
    <row r="1861" spans="1:13" x14ac:dyDescent="0.25">
      <c r="A1861" s="46" t="s">
        <v>50</v>
      </c>
      <c r="B1861" s="46"/>
      <c r="C1861" s="41">
        <f>D38+E39</f>
        <v>9374.43043496436</v>
      </c>
      <c r="D1861" s="41"/>
      <c r="E1861" s="42"/>
      <c r="F1861" s="24"/>
      <c r="H1861" s="46" t="s">
        <v>50</v>
      </c>
      <c r="I1861" s="46"/>
      <c r="J1861" s="41">
        <f>D38+E39</f>
        <v>9374.43043496436</v>
      </c>
      <c r="K1861" s="41"/>
      <c r="L1861" s="42"/>
      <c r="M1861" s="24"/>
    </row>
    <row r="1862" spans="1:13" x14ac:dyDescent="0.25">
      <c r="A1862" s="46" t="s">
        <v>51</v>
      </c>
      <c r="B1862" s="46"/>
      <c r="C1862" s="41">
        <v>2</v>
      </c>
      <c r="D1862" s="41">
        <f>'Etat paie OCTOBRE 2024'!X16</f>
        <v>4000</v>
      </c>
      <c r="E1862" s="42"/>
      <c r="F1862" s="24"/>
      <c r="H1862" s="46" t="s">
        <v>51</v>
      </c>
      <c r="I1862" s="46"/>
      <c r="J1862" s="41">
        <v>2</v>
      </c>
      <c r="K1862" s="41">
        <f>'Etat paie OCTOBRE 2024'!X16</f>
        <v>4000</v>
      </c>
      <c r="L1862" s="42"/>
      <c r="M1862" s="24"/>
    </row>
    <row r="1863" spans="1:13" x14ac:dyDescent="0.25">
      <c r="A1863" s="46" t="s">
        <v>52</v>
      </c>
      <c r="B1863" s="46"/>
      <c r="C1863" s="42"/>
      <c r="D1863" s="41"/>
      <c r="E1863" s="41">
        <f>'Etat paie OCTOBRE 2024'!Z16</f>
        <v>5374.43043496436</v>
      </c>
      <c r="F1863" s="24"/>
      <c r="H1863" s="46" t="s">
        <v>52</v>
      </c>
      <c r="I1863" s="46"/>
      <c r="J1863" s="42"/>
      <c r="K1863" s="41"/>
      <c r="L1863" s="41">
        <f>'Etat paie OCTOBRE 2024'!Z16</f>
        <v>5374.43043496436</v>
      </c>
      <c r="M1863" s="24"/>
    </row>
    <row r="1864" spans="1:13" x14ac:dyDescent="0.25">
      <c r="A1864" s="46" t="s">
        <v>53</v>
      </c>
      <c r="B1864" s="46"/>
      <c r="C1864" s="42"/>
      <c r="D1864" s="41"/>
      <c r="E1864" s="41">
        <f>'Etat paie OCTOBRE 2024'!Y16</f>
        <v>100000</v>
      </c>
      <c r="F1864" s="24"/>
      <c r="H1864" s="46" t="s">
        <v>53</v>
      </c>
      <c r="I1864" s="46"/>
      <c r="J1864" s="42"/>
      <c r="K1864" s="41"/>
      <c r="L1864" s="41">
        <f>'Etat paie OCTOBRE 2024'!Y16</f>
        <v>100000</v>
      </c>
      <c r="M1864" s="24"/>
    </row>
    <row r="1865" spans="1:13" x14ac:dyDescent="0.25">
      <c r="A1865" s="46" t="s">
        <v>54</v>
      </c>
      <c r="B1865" s="46"/>
      <c r="C1865" s="42"/>
      <c r="D1865" s="41"/>
      <c r="E1865" s="41">
        <f>'Etat paie OCTOBRE 2024'!AA16</f>
      </c>
      <c r="F1865" s="24"/>
      <c r="H1865" s="46" t="s">
        <v>54</v>
      </c>
      <c r="I1865" s="46"/>
      <c r="J1865" s="42"/>
      <c r="K1865" s="41"/>
      <c r="L1865" s="41">
        <f>'Etat paie OCTOBRE 2024'!AA16</f>
      </c>
      <c r="M1865" s="24"/>
    </row>
    <row r="1866" spans="1:13" x14ac:dyDescent="0.25">
      <c r="A1866" s="49" t="s">
        <v>55</v>
      </c>
      <c r="B1866" s="49"/>
      <c r="C1866" s="50"/>
      <c r="D1866" s="51"/>
      <c r="E1866" s="51">
        <f>'Etat paie OCTOBRE 2024'!AB16</f>
        <v>100000</v>
      </c>
      <c r="F1866" s="24"/>
      <c r="H1866" s="49" t="s">
        <v>55</v>
      </c>
      <c r="I1866" s="49"/>
      <c r="J1866" s="50"/>
      <c r="K1866" s="51"/>
      <c r="L1866" s="51">
        <f>'Etat paie OCTOBRE 2024'!AB16</f>
        <v>100000</v>
      </c>
      <c r="M1866" s="24"/>
    </row>
    <row r="1867" spans="1:13" x14ac:dyDescent="0.25">
      <c r="A1867" s="53" t="s">
        <v>56</v>
      </c>
      <c r="B1867" s="53"/>
      <c r="C1867" s="54" t="s">
        <v>57</v>
      </c>
      <c r="D1867" s="36">
        <f>SUM(D17:D37)</f>
        <v>478310.514642494</v>
      </c>
      <c r="E1867" s="55">
        <f>SUM(E34:E42)</f>
        <v>214940.640727814</v>
      </c>
      <c r="F1867" s="24"/>
      <c r="H1867" s="53" t="s">
        <v>56</v>
      </c>
      <c r="I1867" s="53"/>
      <c r="J1867" s="54" t="s">
        <v>57</v>
      </c>
      <c r="K1867" s="36">
        <f>SUM(D17:D37)</f>
        <v>478310.514642494</v>
      </c>
      <c r="L1867" s="55">
        <f>SUM(E34:E42)</f>
        <v>214940.640727814</v>
      </c>
      <c r="M1867" s="24"/>
    </row>
    <row r="1868" spans="1:13" x14ac:dyDescent="0.25">
      <c r="A1868" s="57" t="s">
        <v>58</v>
      </c>
      <c r="B1868" s="57"/>
      <c r="C1868" s="14"/>
      <c r="D1868" s="42"/>
      <c r="E1868" s="58"/>
      <c r="F1868" s="24"/>
      <c r="H1868" s="57" t="s">
        <v>58</v>
      </c>
      <c r="I1868" s="57"/>
      <c r="J1868" s="14"/>
      <c r="K1868" s="42"/>
      <c r="L1868" s="58"/>
      <c r="M1868" s="24"/>
    </row>
    <row r="1869" spans="1:13" x14ac:dyDescent="0.25">
      <c r="A1869" s="44" t="s">
        <v>59</v>
      </c>
      <c r="B1869" s="44"/>
      <c r="C1869" s="14"/>
      <c r="D1869" s="42"/>
      <c r="E1869" s="58"/>
      <c r="F1869" s="24"/>
      <c r="H1869" s="44" t="s">
        <v>59</v>
      </c>
      <c r="I1869" s="44"/>
      <c r="J1869" s="14"/>
      <c r="K1869" s="42"/>
      <c r="L1869" s="58"/>
      <c r="M1869" s="24"/>
    </row>
    <row r="1870" spans="1:13" x14ac:dyDescent="0.25">
      <c r="A1870" s="57" t="s">
        <v>60</v>
      </c>
      <c r="B1870" s="57"/>
      <c r="C1870" s="14"/>
      <c r="D1870" s="42"/>
      <c r="E1870" s="58"/>
      <c r="F1870" s="24"/>
      <c r="H1870" s="57" t="s">
        <v>60</v>
      </c>
      <c r="I1870" s="57"/>
      <c r="J1870" s="14"/>
      <c r="K1870" s="42"/>
      <c r="L1870" s="58"/>
      <c r="M1870" s="24"/>
    </row>
    <row r="1871" spans="1:13" x14ac:dyDescent="0.25">
      <c r="A1871" s="57"/>
      <c r="B1871" s="57"/>
      <c r="C1871" s="60" t="s">
        <v>61</v>
      </c>
      <c r="D1871" s="61">
        <f>IF((D43-E43)&gt;=0,ROUND(FLOOR((D43-E43),0.01),-2),ROUND(FLOOR((D43-E43),-0.01),-2))</f>
        <v>263400</v>
      </c>
      <c r="E1871" s="58"/>
      <c r="F1871" s="24"/>
      <c r="H1871" s="57"/>
      <c r="I1871" s="57"/>
      <c r="J1871" s="60" t="s">
        <v>61</v>
      </c>
      <c r="K1871" s="61">
        <f>IF((D43-E43)&gt;=0,ROUND(FLOOR((D43-E43),0.01),-2),ROUND(FLOOR((D43-E43),-0.01),-2))</f>
        <v>263400</v>
      </c>
      <c r="L1871" s="58"/>
      <c r="M1871" s="24"/>
    </row>
    <row r="1872" spans="1:13" x14ac:dyDescent="0.25">
      <c r="A1872" s="62" t="s">
        <v>62</v>
      </c>
      <c r="B1872" s="62"/>
      <c r="C1872" s="63">
        <v>22</v>
      </c>
      <c r="D1872" s="61"/>
      <c r="E1872" s="58"/>
      <c r="F1872" s="24"/>
      <c r="H1872" s="62" t="s">
        <v>62</v>
      </c>
      <c r="I1872" s="62"/>
      <c r="J1872" s="63">
        <v>22</v>
      </c>
      <c r="K1872" s="61"/>
      <c r="L1872" s="58"/>
      <c r="M1872" s="24"/>
    </row>
    <row r="1873" spans="1:13" x14ac:dyDescent="0.25">
      <c r="A1873" s="64" t="s">
        <v>63</v>
      </c>
      <c r="B1873" s="64"/>
      <c r="C1873" s="65">
        <v>-0.5</v>
      </c>
      <c r="D1873" s="66"/>
      <c r="E1873" s="58"/>
      <c r="F1873" s="67"/>
      <c r="H1873" s="64" t="s">
        <v>63</v>
      </c>
      <c r="I1873" s="64"/>
      <c r="J1873" s="65">
        <v>-0.5</v>
      </c>
      <c r="K1873" s="66"/>
      <c r="L1873" s="58"/>
      <c r="M1873" s="67"/>
    </row>
    <row r="1874" spans="1:13" x14ac:dyDescent="0.25">
      <c r="A1874" s="69"/>
      <c r="B1874" s="69"/>
      <c r="C1874" s="70"/>
      <c r="D1874" s="71"/>
      <c r="E1874" s="72"/>
      <c r="F1874" s="24"/>
      <c r="H1874" s="69"/>
      <c r="I1874" s="69"/>
      <c r="J1874" s="70"/>
      <c r="K1874" s="71"/>
      <c r="L1874" s="72"/>
      <c r="M1874" s="24"/>
    </row>
    <row r="1875" spans="1:13" x14ac:dyDescent="0.25">
      <c r="A1875" s="1" t="s">
        <v>64</v>
      </c>
      <c r="B1875" s="1"/>
      <c r="C1875" s="58"/>
      <c r="D1875" s="74" t="s">
        <v>65</v>
      </c>
      <c r="E1875" s="2"/>
      <c r="F1875" s="24"/>
      <c r="H1875" s="1" t="s">
        <v>64</v>
      </c>
      <c r="I1875" s="1"/>
      <c r="J1875" s="58"/>
      <c r="K1875" s="74" t="s">
        <v>65</v>
      </c>
      <c r="L1875" s="2"/>
      <c r="M1875" s="24"/>
    </row>
    <row r="1876" spans="1:13" x14ac:dyDescent="0.25">
      <c r="A1876" s="1"/>
      <c r="B1876" s="1"/>
      <c r="C1876" s="58"/>
      <c r="D1876" s="74"/>
      <c r="E1876" s="2"/>
      <c r="F1876" s="24"/>
      <c r="H1876" s="1"/>
      <c r="I1876" s="1"/>
      <c r="J1876" s="58"/>
      <c r="K1876" s="74"/>
      <c r="L1876" s="2"/>
      <c r="M1876" s="24"/>
    </row>
    <row r="1877" spans="1:13" x14ac:dyDescent="0.25">
      <c r="A1877" s="1"/>
      <c r="B1877" s="1"/>
      <c r="C1877" s="58"/>
      <c r="D1877" s="74"/>
      <c r="E1877" s="2"/>
      <c r="F1877" s="24"/>
      <c r="H1877" s="1"/>
      <c r="I1877" s="1"/>
      <c r="J1877" s="58"/>
      <c r="K1877" s="74"/>
      <c r="L1877" s="2"/>
      <c r="M1877" s="24"/>
    </row>
    <row r="1878" spans="1:13" x14ac:dyDescent="0.25">
      <c r="A1878" s="1"/>
      <c r="B1878" s="1"/>
      <c r="C1878" s="58"/>
      <c r="D1878" s="74"/>
      <c r="E1878" s="2"/>
      <c r="F1878" s="24"/>
      <c r="H1878" s="1"/>
      <c r="I1878" s="1"/>
      <c r="J1878" s="58"/>
      <c r="K1878" s="74"/>
      <c r="L1878" s="2"/>
      <c r="M1878" s="24"/>
    </row>
    <row r="1879" spans="1:13" x14ac:dyDescent="0.25">
      <c r="A1879" s="76"/>
      <c r="B1879" s="76"/>
      <c r="C1879" s="77"/>
      <c r="D1879" s="78"/>
      <c r="E1879" s="26"/>
      <c r="F1879" s="28"/>
      <c r="H1879" s="76"/>
      <c r="I1879" s="76"/>
      <c r="J1879" s="77"/>
      <c r="K1879" s="78"/>
      <c r="L1879" s="26"/>
      <c r="M1879" s="28"/>
    </row>
    <row r="1882" spans="1:13" x14ac:dyDescent="0.25">
      <c r="A1882" s="1"/>
      <c r="B1882" s="1"/>
      <c r="C1882" s="2"/>
      <c r="D1882" s="2"/>
      <c r="E1882" s="4"/>
      <c r="F1882" s="5"/>
      <c r="H1882" s="1"/>
      <c r="I1882" s="1"/>
      <c r="J1882" s="2"/>
      <c r="K1882" s="2"/>
      <c r="L1882" s="4"/>
      <c r="M1882" s="5"/>
    </row>
    <row r="1883" spans="1:13" x14ac:dyDescent="0.25">
      <c r="A1883" s="1"/>
      <c r="B1883" s="1"/>
      <c r="C1883" s="2"/>
      <c r="D1883" s="2"/>
      <c r="E1883" s="4" t="s">
        <v>0</v>
      </c>
      <c r="F1883" s="3"/>
      <c r="H1883" s="1"/>
      <c r="I1883" s="1"/>
      <c r="J1883" s="2"/>
      <c r="K1883" s="2"/>
      <c r="L1883" s="4" t="s">
        <v>0</v>
      </c>
      <c r="M1883" s="3"/>
    </row>
    <row r="1884" spans="1:13" x14ac:dyDescent="0.25">
      <c r="A1884" s="6" t="s">
        <v>1</v>
      </c>
      <c r="B1884" s="6"/>
      <c r="C1884" s="2"/>
      <c r="D1884" s="2"/>
      <c r="E1884" s="2" t="s">
        <v>2</v>
      </c>
      <c r="F1884" s="3"/>
      <c r="H1884" s="6" t="s">
        <v>1</v>
      </c>
      <c r="I1884" s="6"/>
      <c r="J1884" s="2"/>
      <c r="K1884" s="2"/>
      <c r="L1884" s="2" t="s">
        <v>2</v>
      </c>
      <c r="M1884" s="3"/>
    </row>
    <row r="1885" spans="1:13" x14ac:dyDescent="0.25">
      <c r="A1885" s="7" t="s">
        <v>3</v>
      </c>
      <c r="B1885" s="7"/>
      <c r="C1885" s="2"/>
      <c r="D1885" s="2"/>
      <c r="E1885" s="2"/>
      <c r="F1885" s="3"/>
      <c r="H1885" s="7" t="s">
        <v>3</v>
      </c>
      <c r="I1885" s="7"/>
      <c r="J1885" s="2"/>
      <c r="K1885" s="2"/>
      <c r="L1885" s="2"/>
      <c r="M1885" s="3"/>
    </row>
    <row r="1886" spans="1:13" x14ac:dyDescent="0.25">
      <c r="A1886" s="8" t="s">
        <v>4</v>
      </c>
      <c r="B1886" s="8"/>
      <c r="C1886" s="2"/>
      <c r="D1886" s="2"/>
      <c r="E1886" s="2"/>
      <c r="F1886" s="3"/>
      <c r="H1886" s="8" t="s">
        <v>4</v>
      </c>
      <c r="I1886" s="8"/>
      <c r="J1886" s="2"/>
      <c r="K1886" s="2"/>
      <c r="L1886" s="2"/>
      <c r="M1886" s="3"/>
    </row>
    <row r="1887" spans="1:13" x14ac:dyDescent="0.25">
      <c r="A1887" s="9" t="s">
        <v>1313</v>
      </c>
      <c r="B1887" s="287">
        <f>'Etat paie {MOIS} {ANNEE}'!B76</f>
      </c>
      <c r="C1887" s="10"/>
      <c r="D1887" s="11" t="s">
        <v>6</v>
      </c>
      <c r="E1887" s="11"/>
      <c r="F1887" s="12" t="s">
        <v>1314</v>
      </c>
      <c r="H1887" s="9" t="s">
        <v>1313</v>
      </c>
      <c r="I1887" s="287">
        <f>'Etat paie {MOIS} {ANNEE}'!B77</f>
      </c>
      <c r="J1887" s="10"/>
      <c r="K1887" s="11" t="s">
        <v>6</v>
      </c>
      <c r="L1887" s="11"/>
      <c r="M1887" s="12" t="s">
        <v>1314</v>
      </c>
    </row>
    <row r="1888" spans="1:13" x14ac:dyDescent="0.25">
      <c r="A1888" s="13" t="s">
        <v>1315</v>
      </c>
      <c r="B1888" s="288">
        <f>'Etat paie {MOIS} {ANNEE}'!A76</f>
      </c>
      <c r="C1888" s="2"/>
      <c r="D1888" s="14" t="s">
        <v>8</v>
      </c>
      <c r="E1888" s="14"/>
      <c r="F1888" s="15" t="s">
        <v>1316</v>
      </c>
      <c r="H1888" s="13" t="s">
        <v>1315</v>
      </c>
      <c r="I1888" s="288">
        <f>'Etat paie {MOIS} {ANNEE}'!A77</f>
      </c>
      <c r="J1888" s="2"/>
      <c r="K1888" s="14" t="s">
        <v>8</v>
      </c>
      <c r="L1888" s="14"/>
      <c r="M1888" s="15" t="s">
        <v>1316</v>
      </c>
    </row>
    <row r="1889" spans="1:13" x14ac:dyDescent="0.25">
      <c r="A1889" s="13" t="s">
        <v>1317</v>
      </c>
      <c r="B1889" s="288">
        <f>'Etat paie {MOIS} {ANNEE}'!AL76</f>
      </c>
      <c r="C1889" s="16">
        <f>'Etat paie {MOIS} {ANNEE}'!AM76</f>
      </c>
      <c r="D1889" s="14" t="s">
        <v>10</v>
      </c>
      <c r="E1889" s="14"/>
      <c r="F1889" s="15" t="s">
        <v>1318</v>
      </c>
      <c r="H1889" s="13" t="s">
        <v>1317</v>
      </c>
      <c r="I1889" s="288">
        <f>'Etat paie {MOIS} {ANNEE}'!AL77</f>
      </c>
      <c r="J1889" s="16">
        <f>'Etat paie {MOIS} {ANNEE}'!AM77</f>
      </c>
      <c r="K1889" s="14" t="s">
        <v>10</v>
      </c>
      <c r="L1889" s="14"/>
      <c r="M1889" s="15" t="s">
        <v>1318</v>
      </c>
    </row>
    <row r="1890" spans="1:13" x14ac:dyDescent="0.25">
      <c r="A1890" s="13" t="s">
        <v>1319</v>
      </c>
      <c r="B1890" s="288" t="s">
        <v>1320</v>
      </c>
      <c r="C1890" s="17"/>
      <c r="D1890" s="18" t="s">
        <v>12</v>
      </c>
      <c r="E1890" s="19"/>
      <c r="F1890" s="20" t="s">
        <v>1321</v>
      </c>
      <c r="H1890" s="13" t="s">
        <v>1319</v>
      </c>
      <c r="I1890" s="288" t="s">
        <v>1320</v>
      </c>
      <c r="J1890" s="17"/>
      <c r="K1890" s="18" t="s">
        <v>12</v>
      </c>
      <c r="L1890" s="19"/>
      <c r="M1890" s="20" t="s">
        <v>1321</v>
      </c>
    </row>
    <row r="1891" spans="1:13" x14ac:dyDescent="0.25">
      <c r="A1891" s="22" t="s">
        <v>1322</v>
      </c>
      <c r="B1891" s="289">
        <f>'Etat paie {MOIS} {ANNEE}'!AP76</f>
      </c>
      <c r="C1891" s="2"/>
      <c r="D1891" s="23" t="s">
        <v>14</v>
      </c>
      <c r="E1891" s="14"/>
      <c r="F1891" s="20" t="s">
        <v>1323</v>
      </c>
      <c r="H1891" s="22" t="s">
        <v>1322</v>
      </c>
      <c r="I1891" s="289">
        <f>'Etat paie {MOIS} {ANNEE}'!AP77</f>
      </c>
      <c r="J1891" s="2"/>
      <c r="K1891" s="23" t="s">
        <v>14</v>
      </c>
      <c r="L1891" s="14"/>
      <c r="M1891" s="20" t="s">
        <v>1323</v>
      </c>
    </row>
    <row r="1892" spans="1:13" x14ac:dyDescent="0.25">
      <c r="A1892" s="13" t="s">
        <v>1324</v>
      </c>
      <c r="B1892" s="288">
        <f>'Etat paie {MOIS} {ANNEE}'!AR76</f>
      </c>
      <c r="C1892" s="2"/>
      <c r="D1892" s="14"/>
      <c r="E1892" s="14"/>
      <c r="F1892" s="20"/>
      <c r="H1892" s="13" t="s">
        <v>1324</v>
      </c>
      <c r="I1892" s="288">
        <f>'Etat paie {MOIS} {ANNEE}'!AR77</f>
      </c>
      <c r="J1892" s="2"/>
      <c r="K1892" s="14"/>
      <c r="L1892" s="14"/>
      <c r="M1892" s="20"/>
    </row>
    <row r="1893" spans="1:13" x14ac:dyDescent="0.25">
      <c r="A1893" s="13" t="s">
        <v>1325</v>
      </c>
      <c r="B1893" s="288">
        <f>'Etat paie {MOIS} {ANNEE}'!AO76</f>
      </c>
      <c r="C1893" s="2"/>
      <c r="D1893" s="14"/>
      <c r="E1893" s="14"/>
      <c r="F1893" s="24"/>
      <c r="H1893" s="13" t="s">
        <v>1325</v>
      </c>
      <c r="I1893" s="288">
        <f>'Etat paie {MOIS} {ANNEE}'!AO77</f>
      </c>
      <c r="J1893" s="2"/>
      <c r="K1893" s="14"/>
      <c r="L1893" s="14"/>
      <c r="M1893" s="24"/>
    </row>
    <row r="1894" spans="1:13" x14ac:dyDescent="0.25">
      <c r="A1894" s="13" t="s">
        <v>1326</v>
      </c>
      <c r="B1894" s="288">
        <f>'Etat paie {MOIS} {ANNEE}'!AQ76</f>
      </c>
      <c r="C1894" s="2"/>
      <c r="D1894" s="14" t="s">
        <v>18</v>
      </c>
      <c r="E1894" s="14"/>
      <c r="F1894" s="24" t="s">
        <v>1327</v>
      </c>
      <c r="H1894" s="13" t="s">
        <v>1326</v>
      </c>
      <c r="I1894" s="288">
        <f>'Etat paie {MOIS} {ANNEE}'!AQ77</f>
      </c>
      <c r="J1894" s="2"/>
      <c r="K1894" s="14" t="s">
        <v>18</v>
      </c>
      <c r="L1894" s="14"/>
      <c r="M1894" s="24" t="s">
        <v>1327</v>
      </c>
    </row>
    <row r="1895" spans="1:13" x14ac:dyDescent="0.25">
      <c r="A1895" s="25" t="s">
        <v>1328</v>
      </c>
      <c r="B1895" s="290" t="s">
        <v>1329</v>
      </c>
      <c r="C1895" s="26"/>
      <c r="D1895" s="27" t="s">
        <v>20</v>
      </c>
      <c r="E1895" s="27"/>
      <c r="F1895" s="28" t="s">
        <v>1330</v>
      </c>
      <c r="H1895" s="25" t="s">
        <v>1328</v>
      </c>
      <c r="I1895" s="290" t="s">
        <v>1329</v>
      </c>
      <c r="J1895" s="26"/>
      <c r="K1895" s="27" t="s">
        <v>20</v>
      </c>
      <c r="L1895" s="27"/>
      <c r="M1895" s="28" t="s">
        <v>1330</v>
      </c>
    </row>
    <row r="1896" spans="1:13" x14ac:dyDescent="0.25">
      <c r="A1896" s="1"/>
      <c r="B1896" s="1"/>
      <c r="C1896" s="2"/>
      <c r="D1896" s="2"/>
      <c r="E1896" s="2"/>
      <c r="F1896" s="3"/>
      <c r="H1896" s="1"/>
      <c r="I1896" s="1"/>
      <c r="J1896" s="2"/>
      <c r="K1896" s="2"/>
      <c r="L1896" s="2"/>
      <c r="M1896" s="3"/>
    </row>
    <row r="1897" spans="1:13" x14ac:dyDescent="0.25">
      <c r="A1897" s="291" t="s">
        <v>22</v>
      </c>
      <c r="B1897" s="291"/>
      <c r="C1897" s="30" t="s">
        <v>23</v>
      </c>
      <c r="D1897" s="30" t="s">
        <v>24</v>
      </c>
      <c r="E1897" s="31" t="s">
        <v>25</v>
      </c>
      <c r="F1897" s="32" t="s">
        <v>26</v>
      </c>
      <c r="H1897" s="291" t="s">
        <v>22</v>
      </c>
      <c r="I1897" s="291"/>
      <c r="J1897" s="30" t="s">
        <v>23</v>
      </c>
      <c r="K1897" s="30" t="s">
        <v>24</v>
      </c>
      <c r="L1897" s="31" t="s">
        <v>25</v>
      </c>
      <c r="M1897" s="32" t="s">
        <v>26</v>
      </c>
    </row>
    <row r="1898" spans="1:13" x14ac:dyDescent="0.25">
      <c r="A1898" s="34" t="s">
        <v>27</v>
      </c>
      <c r="B1898" s="34"/>
      <c r="C1898" s="35"/>
      <c r="D1898" s="36">
        <f>'Etat paie OCTOBRE 2024'!E16</f>
        <v>142259.193446028</v>
      </c>
      <c r="E1898" s="37"/>
      <c r="F1898" s="24"/>
      <c r="H1898" s="34" t="s">
        <v>27</v>
      </c>
      <c r="I1898" s="34"/>
      <c r="J1898" s="35"/>
      <c r="K1898" s="36">
        <f>'Etat paie OCTOBRE 2024'!E16</f>
        <v>142259.193446028</v>
      </c>
      <c r="L1898" s="37"/>
      <c r="M1898" s="24"/>
    </row>
    <row r="1899" spans="1:13" x14ac:dyDescent="0.25">
      <c r="A1899" s="39" t="s">
        <v>28</v>
      </c>
      <c r="B1899" s="39"/>
      <c r="C1899" s="40"/>
      <c r="D1899" s="41"/>
      <c r="E1899" s="42"/>
      <c r="F1899" s="24"/>
      <c r="H1899" s="39" t="s">
        <v>28</v>
      </c>
      <c r="I1899" s="39"/>
      <c r="J1899" s="40"/>
      <c r="K1899" s="41"/>
      <c r="L1899" s="42"/>
      <c r="M1899" s="24"/>
    </row>
    <row r="1900" spans="1:13" x14ac:dyDescent="0.25">
      <c r="A1900" s="44" t="s">
        <v>29</v>
      </c>
      <c r="B1900" s="44"/>
      <c r="C1900" s="42"/>
      <c r="D1900" s="41">
        <f>'Etat paie OCTOBRE 2024'!I16</f>
      </c>
      <c r="E1900" s="42"/>
      <c r="F1900" s="24"/>
      <c r="H1900" s="44" t="s">
        <v>29</v>
      </c>
      <c r="I1900" s="44"/>
      <c r="J1900" s="42"/>
      <c r="K1900" s="41">
        <f>'Etat paie OCTOBRE 2024'!I16</f>
      </c>
      <c r="L1900" s="42"/>
      <c r="M1900" s="24"/>
    </row>
    <row r="1901" spans="1:13" x14ac:dyDescent="0.25">
      <c r="A1901" s="44" t="s">
        <v>30</v>
      </c>
      <c r="B1901" s="44"/>
      <c r="C1901" s="42"/>
      <c r="D1901" s="41">
        <f>'Etat paie OCTOBRE 2024'!J16</f>
      </c>
      <c r="E1901" s="42"/>
      <c r="F1901" s="24"/>
      <c r="H1901" s="44" t="s">
        <v>30</v>
      </c>
      <c r="I1901" s="44"/>
      <c r="J1901" s="42"/>
      <c r="K1901" s="41">
        <f>'Etat paie OCTOBRE 2024'!J16</f>
      </c>
      <c r="L1901" s="42"/>
      <c r="M1901" s="24"/>
    </row>
    <row r="1902" spans="1:13" x14ac:dyDescent="0.25">
      <c r="A1902" s="44" t="s">
        <v>31</v>
      </c>
      <c r="B1902" s="44"/>
      <c r="C1902" s="42"/>
      <c r="D1902" s="41">
        <f>'Etat paie OCTOBRE 2024'!H16</f>
      </c>
      <c r="E1902" s="42"/>
      <c r="F1902" s="24"/>
      <c r="H1902" s="44" t="s">
        <v>31</v>
      </c>
      <c r="I1902" s="44"/>
      <c r="J1902" s="42"/>
      <c r="K1902" s="41">
        <f>'Etat paie OCTOBRE 2024'!H16</f>
      </c>
      <c r="L1902" s="42"/>
      <c r="M1902" s="24"/>
    </row>
    <row r="1903" spans="1:13" x14ac:dyDescent="0.25">
      <c r="A1903" s="46" t="s">
        <v>32</v>
      </c>
      <c r="B1903" s="46"/>
      <c r="C1903" s="42"/>
      <c r="D1903" s="41"/>
      <c r="E1903" s="42"/>
      <c r="F1903" s="24"/>
      <c r="H1903" s="46" t="s">
        <v>32</v>
      </c>
      <c r="I1903" s="46"/>
      <c r="J1903" s="42"/>
      <c r="K1903" s="41"/>
      <c r="L1903" s="42"/>
      <c r="M1903" s="24"/>
    </row>
    <row r="1904" spans="1:13" x14ac:dyDescent="0.25">
      <c r="A1904" s="44" t="s">
        <v>33</v>
      </c>
      <c r="B1904" s="44"/>
      <c r="C1904" s="42">
        <v>12</v>
      </c>
      <c r="D1904" s="41">
        <f>'Etat paie OCTOBRE 2024'!K16</f>
        <v>28800</v>
      </c>
      <c r="E1904" s="42"/>
      <c r="F1904" s="24"/>
      <c r="H1904" s="44" t="s">
        <v>33</v>
      </c>
      <c r="I1904" s="44"/>
      <c r="J1904" s="42">
        <v>12</v>
      </c>
      <c r="K1904" s="41">
        <f>'Etat paie OCTOBRE 2024'!K16</f>
        <v>28800</v>
      </c>
      <c r="L1904" s="42"/>
      <c r="M1904" s="24"/>
    </row>
    <row r="1905" spans="1:13" x14ac:dyDescent="0.25">
      <c r="A1905" s="44" t="s">
        <v>34</v>
      </c>
      <c r="B1905" s="44"/>
      <c r="C1905" s="42"/>
      <c r="D1905" s="41">
        <f>'Etat paie OCTOBRE 2024'!L16</f>
        <v>42000</v>
      </c>
      <c r="E1905" s="42"/>
      <c r="F1905" s="24"/>
      <c r="H1905" s="44" t="s">
        <v>34</v>
      </c>
      <c r="I1905" s="44"/>
      <c r="J1905" s="42"/>
      <c r="K1905" s="41">
        <f>'Etat paie OCTOBRE 2024'!L16</f>
        <v>42000</v>
      </c>
      <c r="L1905" s="42"/>
      <c r="M1905" s="24"/>
    </row>
    <row r="1906" spans="1:13" x14ac:dyDescent="0.25">
      <c r="A1906" s="39" t="s">
        <v>35</v>
      </c>
      <c r="B1906" s="39"/>
      <c r="C1906" s="42"/>
      <c r="D1906" s="41"/>
      <c r="E1906" s="42"/>
      <c r="F1906" s="24"/>
      <c r="H1906" s="39" t="s">
        <v>35</v>
      </c>
      <c r="I1906" s="39"/>
      <c r="J1906" s="42"/>
      <c r="K1906" s="41"/>
      <c r="L1906" s="42"/>
      <c r="M1906" s="24"/>
    </row>
    <row r="1907" spans="1:13" x14ac:dyDescent="0.25">
      <c r="A1907" s="44" t="s">
        <v>36</v>
      </c>
      <c r="B1907" s="44"/>
      <c r="C1907" s="42"/>
      <c r="D1907" s="48">
        <f>'Etat paie OCTOBRE 2024'!R16</f>
      </c>
      <c r="E1907" s="42"/>
      <c r="F1907" s="24"/>
      <c r="H1907" s="44" t="s">
        <v>36</v>
      </c>
      <c r="I1907" s="44"/>
      <c r="J1907" s="42"/>
      <c r="K1907" s="48">
        <f>'Etat paie OCTOBRE 2024'!R16</f>
      </c>
      <c r="L1907" s="42"/>
      <c r="M1907" s="24"/>
    </row>
    <row r="1908" spans="1:13" x14ac:dyDescent="0.25">
      <c r="A1908" s="44" t="s">
        <v>37</v>
      </c>
      <c r="B1908" s="44"/>
      <c r="C1908" s="42"/>
      <c r="D1908" s="41">
        <f>'Etat paie OCTOBRE 2024'!F16</f>
      </c>
      <c r="E1908" s="42"/>
      <c r="F1908" s="24"/>
      <c r="H1908" s="44" t="s">
        <v>37</v>
      </c>
      <c r="I1908" s="44"/>
      <c r="J1908" s="42"/>
      <c r="K1908" s="41">
        <f>'Etat paie OCTOBRE 2024'!F16</f>
      </c>
      <c r="L1908" s="42"/>
      <c r="M1908" s="24"/>
    </row>
    <row r="1909" spans="1:13" x14ac:dyDescent="0.25">
      <c r="A1909" s="292" t="s">
        <v>38</v>
      </c>
      <c r="B1909" s="292"/>
      <c r="C1909" s="42"/>
      <c r="D1909" s="41">
        <f>'Etat paie OCTOBRE 2024'!G16</f>
      </c>
      <c r="E1909" s="42"/>
      <c r="F1909" s="24"/>
      <c r="H1909" s="292" t="s">
        <v>38</v>
      </c>
      <c r="I1909" s="292"/>
      <c r="J1909" s="42"/>
      <c r="K1909" s="41">
        <f>'Etat paie OCTOBRE 2024'!G16</f>
      </c>
      <c r="L1909" s="42"/>
      <c r="M1909" s="24"/>
    </row>
    <row r="1910" spans="1:13" x14ac:dyDescent="0.25">
      <c r="A1910" s="44" t="s">
        <v>1331</v>
      </c>
      <c r="B1910" s="44"/>
      <c r="C1910" s="42"/>
      <c r="D1910" s="41">
        <f>'Etat paie OCTOBRE 2024'!O16</f>
      </c>
      <c r="E1910" s="42"/>
      <c r="F1910" s="24"/>
      <c r="H1910" s="44" t="s">
        <v>1331</v>
      </c>
      <c r="I1910" s="44"/>
      <c r="J1910" s="42"/>
      <c r="K1910" s="41">
        <f>'Etat paie OCTOBRE 2024'!O16</f>
      </c>
      <c r="L1910" s="42"/>
      <c r="M1910" s="24"/>
    </row>
    <row r="1911" spans="1:13" x14ac:dyDescent="0.25">
      <c r="A1911" s="44" t="s">
        <v>1332</v>
      </c>
      <c r="B1911" s="44"/>
      <c r="C1911" s="42"/>
      <c r="D1911" s="41">
        <f>'Etat paie OCTOBRE 2024'!P16</f>
        <v>20000</v>
      </c>
      <c r="E1911" s="42"/>
      <c r="F1911" s="24"/>
      <c r="H1911" s="44" t="s">
        <v>1332</v>
      </c>
      <c r="I1911" s="44"/>
      <c r="J1911" s="42"/>
      <c r="K1911" s="41">
        <f>'Etat paie OCTOBRE 2024'!P16</f>
        <v>20000</v>
      </c>
      <c r="L1911" s="42"/>
      <c r="M1911" s="24"/>
    </row>
    <row r="1912" spans="1:13" x14ac:dyDescent="0.25">
      <c r="A1912" s="44" t="s">
        <v>1333</v>
      </c>
      <c r="B1912" s="44"/>
      <c r="C1912" s="42"/>
      <c r="D1912" s="41">
        <f>'Etat paie OCTOBRE 2024'!Q16</f>
        <v>50000</v>
      </c>
      <c r="E1912" s="42"/>
      <c r="F1912" s="24" t="s">
        <v>43</v>
      </c>
      <c r="H1912" s="44" t="s">
        <v>1333</v>
      </c>
      <c r="I1912" s="44"/>
      <c r="J1912" s="42"/>
      <c r="K1912" s="41">
        <f>'Etat paie OCTOBRE 2024'!Q16</f>
        <v>50000</v>
      </c>
      <c r="L1912" s="42"/>
      <c r="M1912" s="24" t="s">
        <v>43</v>
      </c>
    </row>
    <row r="1913" spans="1:13" x14ac:dyDescent="0.25">
      <c r="A1913" s="39" t="s">
        <v>44</v>
      </c>
      <c r="B1913" s="39"/>
      <c r="C1913" s="42"/>
      <c r="D1913" s="41">
        <f>'Etat paie OCTOBRE 2024'!N16</f>
        <v>195251.321196466</v>
      </c>
      <c r="E1913" s="42"/>
      <c r="F1913" s="24" t="s">
        <v>45</v>
      </c>
      <c r="H1913" s="39" t="s">
        <v>44</v>
      </c>
      <c r="I1913" s="39"/>
      <c r="J1913" s="42"/>
      <c r="K1913" s="41">
        <f>'Etat paie OCTOBRE 2024'!N16</f>
        <v>195251.321196466</v>
      </c>
      <c r="L1913" s="42"/>
      <c r="M1913" s="24" t="s">
        <v>45</v>
      </c>
    </row>
    <row r="1914" spans="1:13" x14ac:dyDescent="0.25">
      <c r="A1914" s="39" t="s">
        <v>46</v>
      </c>
      <c r="B1914" s="39"/>
      <c r="C1914" s="42"/>
      <c r="D1914" s="41">
        <f>'Etat paie OCTOBRE 2024'!M16</f>
      </c>
      <c r="E1914" s="42"/>
      <c r="F1914" s="24"/>
      <c r="H1914" s="39" t="s">
        <v>46</v>
      </c>
      <c r="I1914" s="39"/>
      <c r="J1914" s="42"/>
      <c r="K1914" s="41">
        <f>'Etat paie OCTOBRE 2024'!M16</f>
      </c>
      <c r="L1914" s="42"/>
      <c r="M1914" s="24"/>
    </row>
    <row r="1915" spans="1:13" x14ac:dyDescent="0.25">
      <c r="A1915" s="46" t="s">
        <v>47</v>
      </c>
      <c r="B1915" s="46"/>
      <c r="C1915" s="42"/>
      <c r="D1915" s="41"/>
      <c r="E1915" s="41">
        <f>'Etat paie OCTOBRE 2024'!U16</f>
        <v>4783.10514642494</v>
      </c>
      <c r="F1915" s="24"/>
      <c r="H1915" s="46" t="s">
        <v>47</v>
      </c>
      <c r="I1915" s="46"/>
      <c r="J1915" s="42"/>
      <c r="K1915" s="41"/>
      <c r="L1915" s="41">
        <f>'Etat paie OCTOBRE 2024'!U16</f>
        <v>4783.10514642494</v>
      </c>
      <c r="M1915" s="24"/>
    </row>
    <row r="1916" spans="1:13" x14ac:dyDescent="0.25">
      <c r="A1916" s="46" t="s">
        <v>48</v>
      </c>
      <c r="B1916" s="46"/>
      <c r="C1916" s="42"/>
      <c r="D1916" s="41"/>
      <c r="E1916" s="41">
        <f>'Etat paie OCTOBRE 2024'!V16</f>
        <v>4783.10514642494</v>
      </c>
      <c r="F1916" s="24"/>
      <c r="H1916" s="46" t="s">
        <v>48</v>
      </c>
      <c r="I1916" s="46"/>
      <c r="J1916" s="42"/>
      <c r="K1916" s="41"/>
      <c r="L1916" s="41">
        <f>'Etat paie OCTOBRE 2024'!V16</f>
        <v>4783.10514642494</v>
      </c>
      <c r="M1916" s="24"/>
    </row>
    <row r="1917" spans="1:13" x14ac:dyDescent="0.25">
      <c r="A1917" s="46" t="s">
        <v>49</v>
      </c>
      <c r="B1917" s="46"/>
      <c r="C1917" s="41">
        <f>+D43-E34-E35</f>
        <v>468744.304349644</v>
      </c>
      <c r="D1917" s="41"/>
      <c r="E1917" s="42"/>
      <c r="F1917" s="24"/>
      <c r="H1917" s="46" t="s">
        <v>49</v>
      </c>
      <c r="I1917" s="46"/>
      <c r="J1917" s="41">
        <f>+D43-E34-E35</f>
        <v>468744.304349644</v>
      </c>
      <c r="K1917" s="41"/>
      <c r="L1917" s="42"/>
      <c r="M1917" s="24"/>
    </row>
    <row r="1918" spans="1:13" x14ac:dyDescent="0.25">
      <c r="A1918" s="46" t="s">
        <v>50</v>
      </c>
      <c r="B1918" s="46"/>
      <c r="C1918" s="41">
        <f>D38+E39</f>
        <v>9374.43043496436</v>
      </c>
      <c r="D1918" s="41"/>
      <c r="E1918" s="42"/>
      <c r="F1918" s="24"/>
      <c r="H1918" s="46" t="s">
        <v>50</v>
      </c>
      <c r="I1918" s="46"/>
      <c r="J1918" s="41">
        <f>D38+E39</f>
        <v>9374.43043496436</v>
      </c>
      <c r="K1918" s="41"/>
      <c r="L1918" s="42"/>
      <c r="M1918" s="24"/>
    </row>
    <row r="1919" spans="1:13" x14ac:dyDescent="0.25">
      <c r="A1919" s="46" t="s">
        <v>51</v>
      </c>
      <c r="B1919" s="46"/>
      <c r="C1919" s="41">
        <v>2</v>
      </c>
      <c r="D1919" s="41">
        <f>'Etat paie OCTOBRE 2024'!X16</f>
        <v>4000</v>
      </c>
      <c r="E1919" s="42"/>
      <c r="F1919" s="24"/>
      <c r="H1919" s="46" t="s">
        <v>51</v>
      </c>
      <c r="I1919" s="46"/>
      <c r="J1919" s="41">
        <v>2</v>
      </c>
      <c r="K1919" s="41">
        <f>'Etat paie OCTOBRE 2024'!X16</f>
        <v>4000</v>
      </c>
      <c r="L1919" s="42"/>
      <c r="M1919" s="24"/>
    </row>
    <row r="1920" spans="1:13" x14ac:dyDescent="0.25">
      <c r="A1920" s="46" t="s">
        <v>52</v>
      </c>
      <c r="B1920" s="46"/>
      <c r="C1920" s="42"/>
      <c r="D1920" s="41"/>
      <c r="E1920" s="41">
        <f>'Etat paie OCTOBRE 2024'!Z16</f>
        <v>5374.43043496436</v>
      </c>
      <c r="F1920" s="24"/>
      <c r="H1920" s="46" t="s">
        <v>52</v>
      </c>
      <c r="I1920" s="46"/>
      <c r="J1920" s="42"/>
      <c r="K1920" s="41"/>
      <c r="L1920" s="41">
        <f>'Etat paie OCTOBRE 2024'!Z16</f>
        <v>5374.43043496436</v>
      </c>
      <c r="M1920" s="24"/>
    </row>
    <row r="1921" spans="1:13" x14ac:dyDescent="0.25">
      <c r="A1921" s="46" t="s">
        <v>53</v>
      </c>
      <c r="B1921" s="46"/>
      <c r="C1921" s="42"/>
      <c r="D1921" s="41"/>
      <c r="E1921" s="41">
        <f>'Etat paie OCTOBRE 2024'!Y16</f>
        <v>100000</v>
      </c>
      <c r="F1921" s="24"/>
      <c r="H1921" s="46" t="s">
        <v>53</v>
      </c>
      <c r="I1921" s="46"/>
      <c r="J1921" s="42"/>
      <c r="K1921" s="41"/>
      <c r="L1921" s="41">
        <f>'Etat paie OCTOBRE 2024'!Y16</f>
        <v>100000</v>
      </c>
      <c r="M1921" s="24"/>
    </row>
    <row r="1922" spans="1:13" x14ac:dyDescent="0.25">
      <c r="A1922" s="46" t="s">
        <v>54</v>
      </c>
      <c r="B1922" s="46"/>
      <c r="C1922" s="42"/>
      <c r="D1922" s="41"/>
      <c r="E1922" s="41">
        <f>'Etat paie OCTOBRE 2024'!AA16</f>
      </c>
      <c r="F1922" s="24"/>
      <c r="H1922" s="46" t="s">
        <v>54</v>
      </c>
      <c r="I1922" s="46"/>
      <c r="J1922" s="42"/>
      <c r="K1922" s="41"/>
      <c r="L1922" s="41">
        <f>'Etat paie OCTOBRE 2024'!AA16</f>
      </c>
      <c r="M1922" s="24"/>
    </row>
    <row r="1923" spans="1:13" x14ac:dyDescent="0.25">
      <c r="A1923" s="49" t="s">
        <v>55</v>
      </c>
      <c r="B1923" s="49"/>
      <c r="C1923" s="50"/>
      <c r="D1923" s="51"/>
      <c r="E1923" s="51">
        <f>'Etat paie OCTOBRE 2024'!AB16</f>
        <v>100000</v>
      </c>
      <c r="F1923" s="24"/>
      <c r="H1923" s="49" t="s">
        <v>55</v>
      </c>
      <c r="I1923" s="49"/>
      <c r="J1923" s="50"/>
      <c r="K1923" s="51"/>
      <c r="L1923" s="51">
        <f>'Etat paie OCTOBRE 2024'!AB16</f>
        <v>100000</v>
      </c>
      <c r="M1923" s="24"/>
    </row>
    <row r="1924" spans="1:13" x14ac:dyDescent="0.25">
      <c r="A1924" s="53" t="s">
        <v>56</v>
      </c>
      <c r="B1924" s="53"/>
      <c r="C1924" s="54" t="s">
        <v>57</v>
      </c>
      <c r="D1924" s="36">
        <f>SUM(D17:D37)</f>
        <v>478310.514642494</v>
      </c>
      <c r="E1924" s="55">
        <f>SUM(E34:E42)</f>
        <v>214940.640727814</v>
      </c>
      <c r="F1924" s="24"/>
      <c r="H1924" s="53" t="s">
        <v>56</v>
      </c>
      <c r="I1924" s="53"/>
      <c r="J1924" s="54" t="s">
        <v>57</v>
      </c>
      <c r="K1924" s="36">
        <f>SUM(D17:D37)</f>
        <v>478310.514642494</v>
      </c>
      <c r="L1924" s="55">
        <f>SUM(E34:E42)</f>
        <v>214940.640727814</v>
      </c>
      <c r="M1924" s="24"/>
    </row>
    <row r="1925" spans="1:13" x14ac:dyDescent="0.25">
      <c r="A1925" s="57" t="s">
        <v>58</v>
      </c>
      <c r="B1925" s="57"/>
      <c r="C1925" s="14"/>
      <c r="D1925" s="42"/>
      <c r="E1925" s="58"/>
      <c r="F1925" s="24"/>
      <c r="H1925" s="57" t="s">
        <v>58</v>
      </c>
      <c r="I1925" s="57"/>
      <c r="J1925" s="14"/>
      <c r="K1925" s="42"/>
      <c r="L1925" s="58"/>
      <c r="M1925" s="24"/>
    </row>
    <row r="1926" spans="1:13" x14ac:dyDescent="0.25">
      <c r="A1926" s="44" t="s">
        <v>59</v>
      </c>
      <c r="B1926" s="44"/>
      <c r="C1926" s="14"/>
      <c r="D1926" s="42"/>
      <c r="E1926" s="58"/>
      <c r="F1926" s="24"/>
      <c r="H1926" s="44" t="s">
        <v>59</v>
      </c>
      <c r="I1926" s="44"/>
      <c r="J1926" s="14"/>
      <c r="K1926" s="42"/>
      <c r="L1926" s="58"/>
      <c r="M1926" s="24"/>
    </row>
    <row r="1927" spans="1:13" x14ac:dyDescent="0.25">
      <c r="A1927" s="57" t="s">
        <v>60</v>
      </c>
      <c r="B1927" s="57"/>
      <c r="C1927" s="14"/>
      <c r="D1927" s="42"/>
      <c r="E1927" s="58"/>
      <c r="F1927" s="24"/>
      <c r="H1927" s="57" t="s">
        <v>60</v>
      </c>
      <c r="I1927" s="57"/>
      <c r="J1927" s="14"/>
      <c r="K1927" s="42"/>
      <c r="L1927" s="58"/>
      <c r="M1927" s="24"/>
    </row>
    <row r="1928" spans="1:13" x14ac:dyDescent="0.25">
      <c r="A1928" s="57"/>
      <c r="B1928" s="57"/>
      <c r="C1928" s="60" t="s">
        <v>61</v>
      </c>
      <c r="D1928" s="61">
        <f>IF((D43-E43)&gt;=0,ROUND(FLOOR((D43-E43),0.01),-2),ROUND(FLOOR((D43-E43),-0.01),-2))</f>
        <v>263400</v>
      </c>
      <c r="E1928" s="58"/>
      <c r="F1928" s="24"/>
      <c r="H1928" s="57"/>
      <c r="I1928" s="57"/>
      <c r="J1928" s="60" t="s">
        <v>61</v>
      </c>
      <c r="K1928" s="61">
        <f>IF((D43-E43)&gt;=0,ROUND(FLOOR((D43-E43),0.01),-2),ROUND(FLOOR((D43-E43),-0.01),-2))</f>
        <v>263400</v>
      </c>
      <c r="L1928" s="58"/>
      <c r="M1928" s="24"/>
    </row>
    <row r="1929" spans="1:13" x14ac:dyDescent="0.25">
      <c r="A1929" s="62" t="s">
        <v>62</v>
      </c>
      <c r="B1929" s="62"/>
      <c r="C1929" s="63">
        <v>22</v>
      </c>
      <c r="D1929" s="61"/>
      <c r="E1929" s="58"/>
      <c r="F1929" s="24"/>
      <c r="H1929" s="62" t="s">
        <v>62</v>
      </c>
      <c r="I1929" s="62"/>
      <c r="J1929" s="63">
        <v>22</v>
      </c>
      <c r="K1929" s="61"/>
      <c r="L1929" s="58"/>
      <c r="M1929" s="24"/>
    </row>
    <row r="1930" spans="1:13" x14ac:dyDescent="0.25">
      <c r="A1930" s="64" t="s">
        <v>63</v>
      </c>
      <c r="B1930" s="64"/>
      <c r="C1930" s="65">
        <v>-0.5</v>
      </c>
      <c r="D1930" s="66"/>
      <c r="E1930" s="58"/>
      <c r="F1930" s="67"/>
      <c r="H1930" s="64" t="s">
        <v>63</v>
      </c>
      <c r="I1930" s="64"/>
      <c r="J1930" s="65">
        <v>-0.5</v>
      </c>
      <c r="K1930" s="66"/>
      <c r="L1930" s="58"/>
      <c r="M1930" s="67"/>
    </row>
    <row r="1931" spans="1:13" x14ac:dyDescent="0.25">
      <c r="A1931" s="69"/>
      <c r="B1931" s="69"/>
      <c r="C1931" s="70"/>
      <c r="D1931" s="71"/>
      <c r="E1931" s="72"/>
      <c r="F1931" s="24"/>
      <c r="H1931" s="69"/>
      <c r="I1931" s="69"/>
      <c r="J1931" s="70"/>
      <c r="K1931" s="71"/>
      <c r="L1931" s="72"/>
      <c r="M1931" s="24"/>
    </row>
    <row r="1932" spans="1:13" x14ac:dyDescent="0.25">
      <c r="A1932" s="1" t="s">
        <v>64</v>
      </c>
      <c r="B1932" s="1"/>
      <c r="C1932" s="58"/>
      <c r="D1932" s="74" t="s">
        <v>65</v>
      </c>
      <c r="E1932" s="2"/>
      <c r="F1932" s="24"/>
      <c r="H1932" s="1" t="s">
        <v>64</v>
      </c>
      <c r="I1932" s="1"/>
      <c r="J1932" s="58"/>
      <c r="K1932" s="74" t="s">
        <v>65</v>
      </c>
      <c r="L1932" s="2"/>
      <c r="M1932" s="24"/>
    </row>
    <row r="1933" spans="1:13" x14ac:dyDescent="0.25">
      <c r="A1933" s="1"/>
      <c r="B1933" s="1"/>
      <c r="C1933" s="58"/>
      <c r="D1933" s="74"/>
      <c r="E1933" s="2"/>
      <c r="F1933" s="24"/>
      <c r="H1933" s="1"/>
      <c r="I1933" s="1"/>
      <c r="J1933" s="58"/>
      <c r="K1933" s="74"/>
      <c r="L1933" s="2"/>
      <c r="M1933" s="24"/>
    </row>
    <row r="1934" spans="1:13" x14ac:dyDescent="0.25">
      <c r="A1934" s="1"/>
      <c r="B1934" s="1"/>
      <c r="C1934" s="58"/>
      <c r="D1934" s="74"/>
      <c r="E1934" s="2"/>
      <c r="F1934" s="24"/>
      <c r="H1934" s="1"/>
      <c r="I1934" s="1"/>
      <c r="J1934" s="58"/>
      <c r="K1934" s="74"/>
      <c r="L1934" s="2"/>
      <c r="M1934" s="24"/>
    </row>
    <row r="1935" spans="1:13" x14ac:dyDescent="0.25">
      <c r="A1935" s="1"/>
      <c r="B1935" s="1"/>
      <c r="C1935" s="58"/>
      <c r="D1935" s="74"/>
      <c r="E1935" s="2"/>
      <c r="F1935" s="24"/>
      <c r="H1935" s="1"/>
      <c r="I1935" s="1"/>
      <c r="J1935" s="58"/>
      <c r="K1935" s="74"/>
      <c r="L1935" s="2"/>
      <c r="M1935" s="24"/>
    </row>
    <row r="1936" spans="1:13" x14ac:dyDescent="0.25">
      <c r="A1936" s="76"/>
      <c r="B1936" s="76"/>
      <c r="C1936" s="77"/>
      <c r="D1936" s="78"/>
      <c r="E1936" s="26"/>
      <c r="F1936" s="28"/>
      <c r="H1936" s="76"/>
      <c r="I1936" s="76"/>
      <c r="J1936" s="77"/>
      <c r="K1936" s="78"/>
      <c r="L1936" s="26"/>
      <c r="M1936" s="28"/>
    </row>
    <row r="1939" spans="1:13" x14ac:dyDescent="0.25">
      <c r="A1939" s="1"/>
      <c r="B1939" s="1"/>
      <c r="C1939" s="2"/>
      <c r="D1939" s="2"/>
      <c r="E1939" s="4"/>
      <c r="F1939" s="5"/>
      <c r="H1939" s="1"/>
      <c r="I1939" s="1"/>
      <c r="J1939" s="2"/>
      <c r="K1939" s="2"/>
      <c r="L1939" s="4"/>
      <c r="M1939" s="5"/>
    </row>
    <row r="1940" spans="1:13" x14ac:dyDescent="0.25">
      <c r="A1940" s="1"/>
      <c r="B1940" s="1"/>
      <c r="C1940" s="2"/>
      <c r="D1940" s="2"/>
      <c r="E1940" s="4" t="s">
        <v>0</v>
      </c>
      <c r="F1940" s="3"/>
      <c r="H1940" s="1"/>
      <c r="I1940" s="1"/>
      <c r="J1940" s="2"/>
      <c r="K1940" s="2"/>
      <c r="L1940" s="4" t="s">
        <v>0</v>
      </c>
      <c r="M1940" s="3"/>
    </row>
    <row r="1941" spans="1:13" x14ac:dyDescent="0.25">
      <c r="A1941" s="6" t="s">
        <v>1</v>
      </c>
      <c r="B1941" s="6"/>
      <c r="C1941" s="2"/>
      <c r="D1941" s="2"/>
      <c r="E1941" s="2" t="s">
        <v>2</v>
      </c>
      <c r="F1941" s="3"/>
      <c r="H1941" s="6" t="s">
        <v>1</v>
      </c>
      <c r="I1941" s="6"/>
      <c r="J1941" s="2"/>
      <c r="K1941" s="2"/>
      <c r="L1941" s="2" t="s">
        <v>2</v>
      </c>
      <c r="M1941" s="3"/>
    </row>
    <row r="1942" spans="1:13" x14ac:dyDescent="0.25">
      <c r="A1942" s="7" t="s">
        <v>3</v>
      </c>
      <c r="B1942" s="7"/>
      <c r="C1942" s="2"/>
      <c r="D1942" s="2"/>
      <c r="E1942" s="2"/>
      <c r="F1942" s="3"/>
      <c r="H1942" s="7" t="s">
        <v>3</v>
      </c>
      <c r="I1942" s="7"/>
      <c r="J1942" s="2"/>
      <c r="K1942" s="2"/>
      <c r="L1942" s="2"/>
      <c r="M1942" s="3"/>
    </row>
    <row r="1943" spans="1:13" x14ac:dyDescent="0.25">
      <c r="A1943" s="8" t="s">
        <v>4</v>
      </c>
      <c r="B1943" s="8"/>
      <c r="C1943" s="2"/>
      <c r="D1943" s="2"/>
      <c r="E1943" s="2"/>
      <c r="F1943" s="3"/>
      <c r="H1943" s="8" t="s">
        <v>4</v>
      </c>
      <c r="I1943" s="8"/>
      <c r="J1943" s="2"/>
      <c r="K1943" s="2"/>
      <c r="L1943" s="2"/>
      <c r="M1943" s="3"/>
    </row>
    <row r="1944" spans="1:13" x14ac:dyDescent="0.25">
      <c r="A1944" s="9" t="s">
        <v>1313</v>
      </c>
      <c r="B1944" s="287">
        <f>'Etat paie {MOIS} {ANNEE}'!B78</f>
      </c>
      <c r="C1944" s="10"/>
      <c r="D1944" s="11" t="s">
        <v>6</v>
      </c>
      <c r="E1944" s="11"/>
      <c r="F1944" s="12" t="s">
        <v>1314</v>
      </c>
      <c r="H1944" s="9" t="s">
        <v>1313</v>
      </c>
      <c r="I1944" s="287">
        <f>'Etat paie {MOIS} {ANNEE}'!B79</f>
      </c>
      <c r="J1944" s="10"/>
      <c r="K1944" s="11" t="s">
        <v>6</v>
      </c>
      <c r="L1944" s="11"/>
      <c r="M1944" s="12" t="s">
        <v>1314</v>
      </c>
    </row>
    <row r="1945" spans="1:13" x14ac:dyDescent="0.25">
      <c r="A1945" s="13" t="s">
        <v>1315</v>
      </c>
      <c r="B1945" s="288">
        <f>'Etat paie {MOIS} {ANNEE}'!A78</f>
      </c>
      <c r="C1945" s="2"/>
      <c r="D1945" s="14" t="s">
        <v>8</v>
      </c>
      <c r="E1945" s="14"/>
      <c r="F1945" s="15" t="s">
        <v>1316</v>
      </c>
      <c r="H1945" s="13" t="s">
        <v>1315</v>
      </c>
      <c r="I1945" s="288">
        <f>'Etat paie {MOIS} {ANNEE}'!A79</f>
      </c>
      <c r="J1945" s="2"/>
      <c r="K1945" s="14" t="s">
        <v>8</v>
      </c>
      <c r="L1945" s="14"/>
      <c r="M1945" s="15" t="s">
        <v>1316</v>
      </c>
    </row>
    <row r="1946" spans="1:13" x14ac:dyDescent="0.25">
      <c r="A1946" s="13" t="s">
        <v>1317</v>
      </c>
      <c r="B1946" s="288">
        <f>'Etat paie {MOIS} {ANNEE}'!AL78</f>
      </c>
      <c r="C1946" s="16">
        <f>'Etat paie {MOIS} {ANNEE}'!AM78</f>
      </c>
      <c r="D1946" s="14" t="s">
        <v>10</v>
      </c>
      <c r="E1946" s="14"/>
      <c r="F1946" s="15" t="s">
        <v>1318</v>
      </c>
      <c r="H1946" s="13" t="s">
        <v>1317</v>
      </c>
      <c r="I1946" s="288">
        <f>'Etat paie {MOIS} {ANNEE}'!AL79</f>
      </c>
      <c r="J1946" s="16">
        <f>'Etat paie {MOIS} {ANNEE}'!AM79</f>
      </c>
      <c r="K1946" s="14" t="s">
        <v>10</v>
      </c>
      <c r="L1946" s="14"/>
      <c r="M1946" s="15" t="s">
        <v>1318</v>
      </c>
    </row>
    <row r="1947" spans="1:13" x14ac:dyDescent="0.25">
      <c r="A1947" s="13" t="s">
        <v>1319</v>
      </c>
      <c r="B1947" s="288" t="s">
        <v>1320</v>
      </c>
      <c r="C1947" s="17"/>
      <c r="D1947" s="18" t="s">
        <v>12</v>
      </c>
      <c r="E1947" s="19"/>
      <c r="F1947" s="20" t="s">
        <v>1321</v>
      </c>
      <c r="H1947" s="13" t="s">
        <v>1319</v>
      </c>
      <c r="I1947" s="288" t="s">
        <v>1320</v>
      </c>
      <c r="J1947" s="17"/>
      <c r="K1947" s="18" t="s">
        <v>12</v>
      </c>
      <c r="L1947" s="19"/>
      <c r="M1947" s="20" t="s">
        <v>1321</v>
      </c>
    </row>
    <row r="1948" spans="1:13" x14ac:dyDescent="0.25">
      <c r="A1948" s="22" t="s">
        <v>1322</v>
      </c>
      <c r="B1948" s="289">
        <f>'Etat paie {MOIS} {ANNEE}'!AP78</f>
      </c>
      <c r="C1948" s="2"/>
      <c r="D1948" s="23" t="s">
        <v>14</v>
      </c>
      <c r="E1948" s="14"/>
      <c r="F1948" s="20" t="s">
        <v>1323</v>
      </c>
      <c r="H1948" s="22" t="s">
        <v>1322</v>
      </c>
      <c r="I1948" s="289">
        <f>'Etat paie {MOIS} {ANNEE}'!AP79</f>
      </c>
      <c r="J1948" s="2"/>
      <c r="K1948" s="23" t="s">
        <v>14</v>
      </c>
      <c r="L1948" s="14"/>
      <c r="M1948" s="20" t="s">
        <v>1323</v>
      </c>
    </row>
    <row r="1949" spans="1:13" x14ac:dyDescent="0.25">
      <c r="A1949" s="13" t="s">
        <v>1324</v>
      </c>
      <c r="B1949" s="288">
        <f>'Etat paie {MOIS} {ANNEE}'!AR78</f>
      </c>
      <c r="C1949" s="2"/>
      <c r="D1949" s="14"/>
      <c r="E1949" s="14"/>
      <c r="F1949" s="20"/>
      <c r="H1949" s="13" t="s">
        <v>1324</v>
      </c>
      <c r="I1949" s="288">
        <f>'Etat paie {MOIS} {ANNEE}'!AR79</f>
      </c>
      <c r="J1949" s="2"/>
      <c r="K1949" s="14"/>
      <c r="L1949" s="14"/>
      <c r="M1949" s="20"/>
    </row>
    <row r="1950" spans="1:13" x14ac:dyDescent="0.25">
      <c r="A1950" s="13" t="s">
        <v>1325</v>
      </c>
      <c r="B1950" s="288">
        <f>'Etat paie {MOIS} {ANNEE}'!AO78</f>
      </c>
      <c r="C1950" s="2"/>
      <c r="D1950" s="14"/>
      <c r="E1950" s="14"/>
      <c r="F1950" s="24"/>
      <c r="H1950" s="13" t="s">
        <v>1325</v>
      </c>
      <c r="I1950" s="288">
        <f>'Etat paie {MOIS} {ANNEE}'!AO79</f>
      </c>
      <c r="J1950" s="2"/>
      <c r="K1950" s="14"/>
      <c r="L1950" s="14"/>
      <c r="M1950" s="24"/>
    </row>
    <row r="1951" spans="1:13" x14ac:dyDescent="0.25">
      <c r="A1951" s="13" t="s">
        <v>1326</v>
      </c>
      <c r="B1951" s="288">
        <f>'Etat paie {MOIS} {ANNEE}'!AQ78</f>
      </c>
      <c r="C1951" s="2"/>
      <c r="D1951" s="14" t="s">
        <v>18</v>
      </c>
      <c r="E1951" s="14"/>
      <c r="F1951" s="24" t="s">
        <v>1327</v>
      </c>
      <c r="H1951" s="13" t="s">
        <v>1326</v>
      </c>
      <c r="I1951" s="288">
        <f>'Etat paie {MOIS} {ANNEE}'!AQ79</f>
      </c>
      <c r="J1951" s="2"/>
      <c r="K1951" s="14" t="s">
        <v>18</v>
      </c>
      <c r="L1951" s="14"/>
      <c r="M1951" s="24" t="s">
        <v>1327</v>
      </c>
    </row>
    <row r="1952" spans="1:13" x14ac:dyDescent="0.25">
      <c r="A1952" s="25" t="s">
        <v>1328</v>
      </c>
      <c r="B1952" s="290" t="s">
        <v>1329</v>
      </c>
      <c r="C1952" s="26"/>
      <c r="D1952" s="27" t="s">
        <v>20</v>
      </c>
      <c r="E1952" s="27"/>
      <c r="F1952" s="28" t="s">
        <v>1330</v>
      </c>
      <c r="H1952" s="25" t="s">
        <v>1328</v>
      </c>
      <c r="I1952" s="290" t="s">
        <v>1329</v>
      </c>
      <c r="J1952" s="26"/>
      <c r="K1952" s="27" t="s">
        <v>20</v>
      </c>
      <c r="L1952" s="27"/>
      <c r="M1952" s="28" t="s">
        <v>1330</v>
      </c>
    </row>
    <row r="1953" spans="1:13" x14ac:dyDescent="0.25">
      <c r="A1953" s="1"/>
      <c r="B1953" s="1"/>
      <c r="C1953" s="2"/>
      <c r="D1953" s="2"/>
      <c r="E1953" s="2"/>
      <c r="F1953" s="3"/>
      <c r="H1953" s="1"/>
      <c r="I1953" s="1"/>
      <c r="J1953" s="2"/>
      <c r="K1953" s="2"/>
      <c r="L1953" s="2"/>
      <c r="M1953" s="3"/>
    </row>
    <row r="1954" spans="1:13" x14ac:dyDescent="0.25">
      <c r="A1954" s="291" t="s">
        <v>22</v>
      </c>
      <c r="B1954" s="291"/>
      <c r="C1954" s="30" t="s">
        <v>23</v>
      </c>
      <c r="D1954" s="30" t="s">
        <v>24</v>
      </c>
      <c r="E1954" s="31" t="s">
        <v>25</v>
      </c>
      <c r="F1954" s="32" t="s">
        <v>26</v>
      </c>
      <c r="H1954" s="291" t="s">
        <v>22</v>
      </c>
      <c r="I1954" s="291"/>
      <c r="J1954" s="30" t="s">
        <v>23</v>
      </c>
      <c r="K1954" s="30" t="s">
        <v>24</v>
      </c>
      <c r="L1954" s="31" t="s">
        <v>25</v>
      </c>
      <c r="M1954" s="32" t="s">
        <v>26</v>
      </c>
    </row>
    <row r="1955" spans="1:13" x14ac:dyDescent="0.25">
      <c r="A1955" s="34" t="s">
        <v>27</v>
      </c>
      <c r="B1955" s="34"/>
      <c r="C1955" s="35"/>
      <c r="D1955" s="36">
        <f>'Etat paie OCTOBRE 2024'!E16</f>
        <v>142259.193446028</v>
      </c>
      <c r="E1955" s="37"/>
      <c r="F1955" s="24"/>
      <c r="H1955" s="34" t="s">
        <v>27</v>
      </c>
      <c r="I1955" s="34"/>
      <c r="J1955" s="35"/>
      <c r="K1955" s="36">
        <f>'Etat paie OCTOBRE 2024'!E16</f>
        <v>142259.193446028</v>
      </c>
      <c r="L1955" s="37"/>
      <c r="M1955" s="24"/>
    </row>
    <row r="1956" spans="1:13" x14ac:dyDescent="0.25">
      <c r="A1956" s="39" t="s">
        <v>28</v>
      </c>
      <c r="B1956" s="39"/>
      <c r="C1956" s="40"/>
      <c r="D1956" s="41"/>
      <c r="E1956" s="42"/>
      <c r="F1956" s="24"/>
      <c r="H1956" s="39" t="s">
        <v>28</v>
      </c>
      <c r="I1956" s="39"/>
      <c r="J1956" s="40"/>
      <c r="K1956" s="41"/>
      <c r="L1956" s="42"/>
      <c r="M1956" s="24"/>
    </row>
    <row r="1957" spans="1:13" x14ac:dyDescent="0.25">
      <c r="A1957" s="44" t="s">
        <v>29</v>
      </c>
      <c r="B1957" s="44"/>
      <c r="C1957" s="42"/>
      <c r="D1957" s="41">
        <f>'Etat paie OCTOBRE 2024'!I16</f>
      </c>
      <c r="E1957" s="42"/>
      <c r="F1957" s="24"/>
      <c r="H1957" s="44" t="s">
        <v>29</v>
      </c>
      <c r="I1957" s="44"/>
      <c r="J1957" s="42"/>
      <c r="K1957" s="41">
        <f>'Etat paie OCTOBRE 2024'!I16</f>
      </c>
      <c r="L1957" s="42"/>
      <c r="M1957" s="24"/>
    </row>
    <row r="1958" spans="1:13" x14ac:dyDescent="0.25">
      <c r="A1958" s="44" t="s">
        <v>30</v>
      </c>
      <c r="B1958" s="44"/>
      <c r="C1958" s="42"/>
      <c r="D1958" s="41">
        <f>'Etat paie OCTOBRE 2024'!J16</f>
      </c>
      <c r="E1958" s="42"/>
      <c r="F1958" s="24"/>
      <c r="H1958" s="44" t="s">
        <v>30</v>
      </c>
      <c r="I1958" s="44"/>
      <c r="J1958" s="42"/>
      <c r="K1958" s="41">
        <f>'Etat paie OCTOBRE 2024'!J16</f>
      </c>
      <c r="L1958" s="42"/>
      <c r="M1958" s="24"/>
    </row>
    <row r="1959" spans="1:13" x14ac:dyDescent="0.25">
      <c r="A1959" s="44" t="s">
        <v>31</v>
      </c>
      <c r="B1959" s="44"/>
      <c r="C1959" s="42"/>
      <c r="D1959" s="41">
        <f>'Etat paie OCTOBRE 2024'!H16</f>
      </c>
      <c r="E1959" s="42"/>
      <c r="F1959" s="24"/>
      <c r="H1959" s="44" t="s">
        <v>31</v>
      </c>
      <c r="I1959" s="44"/>
      <c r="J1959" s="42"/>
      <c r="K1959" s="41">
        <f>'Etat paie OCTOBRE 2024'!H16</f>
      </c>
      <c r="L1959" s="42"/>
      <c r="M1959" s="24"/>
    </row>
    <row r="1960" spans="1:13" x14ac:dyDescent="0.25">
      <c r="A1960" s="46" t="s">
        <v>32</v>
      </c>
      <c r="B1960" s="46"/>
      <c r="C1960" s="42"/>
      <c r="D1960" s="41"/>
      <c r="E1960" s="42"/>
      <c r="F1960" s="24"/>
      <c r="H1960" s="46" t="s">
        <v>32</v>
      </c>
      <c r="I1960" s="46"/>
      <c r="J1960" s="42"/>
      <c r="K1960" s="41"/>
      <c r="L1960" s="42"/>
      <c r="M1960" s="24"/>
    </row>
    <row r="1961" spans="1:13" x14ac:dyDescent="0.25">
      <c r="A1961" s="44" t="s">
        <v>33</v>
      </c>
      <c r="B1961" s="44"/>
      <c r="C1961" s="42">
        <v>12</v>
      </c>
      <c r="D1961" s="41">
        <f>'Etat paie OCTOBRE 2024'!K16</f>
        <v>28800</v>
      </c>
      <c r="E1961" s="42"/>
      <c r="F1961" s="24"/>
      <c r="H1961" s="44" t="s">
        <v>33</v>
      </c>
      <c r="I1961" s="44"/>
      <c r="J1961" s="42">
        <v>12</v>
      </c>
      <c r="K1961" s="41">
        <f>'Etat paie OCTOBRE 2024'!K16</f>
        <v>28800</v>
      </c>
      <c r="L1961" s="42"/>
      <c r="M1961" s="24"/>
    </row>
    <row r="1962" spans="1:13" x14ac:dyDescent="0.25">
      <c r="A1962" s="44" t="s">
        <v>34</v>
      </c>
      <c r="B1962" s="44"/>
      <c r="C1962" s="42"/>
      <c r="D1962" s="41">
        <f>'Etat paie OCTOBRE 2024'!L16</f>
        <v>42000</v>
      </c>
      <c r="E1962" s="42"/>
      <c r="F1962" s="24"/>
      <c r="H1962" s="44" t="s">
        <v>34</v>
      </c>
      <c r="I1962" s="44"/>
      <c r="J1962" s="42"/>
      <c r="K1962" s="41">
        <f>'Etat paie OCTOBRE 2024'!L16</f>
        <v>42000</v>
      </c>
      <c r="L1962" s="42"/>
      <c r="M1962" s="24"/>
    </row>
    <row r="1963" spans="1:13" x14ac:dyDescent="0.25">
      <c r="A1963" s="39" t="s">
        <v>35</v>
      </c>
      <c r="B1963" s="39"/>
      <c r="C1963" s="42"/>
      <c r="D1963" s="41"/>
      <c r="E1963" s="42"/>
      <c r="F1963" s="24"/>
      <c r="H1963" s="39" t="s">
        <v>35</v>
      </c>
      <c r="I1963" s="39"/>
      <c r="J1963" s="42"/>
      <c r="K1963" s="41"/>
      <c r="L1963" s="42"/>
      <c r="M1963" s="24"/>
    </row>
    <row r="1964" spans="1:13" x14ac:dyDescent="0.25">
      <c r="A1964" s="44" t="s">
        <v>36</v>
      </c>
      <c r="B1964" s="44"/>
      <c r="C1964" s="42"/>
      <c r="D1964" s="48">
        <f>'Etat paie OCTOBRE 2024'!R16</f>
      </c>
      <c r="E1964" s="42"/>
      <c r="F1964" s="24"/>
      <c r="H1964" s="44" t="s">
        <v>36</v>
      </c>
      <c r="I1964" s="44"/>
      <c r="J1964" s="42"/>
      <c r="K1964" s="48">
        <f>'Etat paie OCTOBRE 2024'!R16</f>
      </c>
      <c r="L1964" s="42"/>
      <c r="M1964" s="24"/>
    </row>
    <row r="1965" spans="1:13" x14ac:dyDescent="0.25">
      <c r="A1965" s="44" t="s">
        <v>37</v>
      </c>
      <c r="B1965" s="44"/>
      <c r="C1965" s="42"/>
      <c r="D1965" s="41">
        <f>'Etat paie OCTOBRE 2024'!F16</f>
      </c>
      <c r="E1965" s="42"/>
      <c r="F1965" s="24"/>
      <c r="H1965" s="44" t="s">
        <v>37</v>
      </c>
      <c r="I1965" s="44"/>
      <c r="J1965" s="42"/>
      <c r="K1965" s="41">
        <f>'Etat paie OCTOBRE 2024'!F16</f>
      </c>
      <c r="L1965" s="42"/>
      <c r="M1965" s="24"/>
    </row>
    <row r="1966" spans="1:13" x14ac:dyDescent="0.25">
      <c r="A1966" s="292" t="s">
        <v>38</v>
      </c>
      <c r="B1966" s="292"/>
      <c r="C1966" s="42"/>
      <c r="D1966" s="41">
        <f>'Etat paie OCTOBRE 2024'!G16</f>
      </c>
      <c r="E1966" s="42"/>
      <c r="F1966" s="24"/>
      <c r="H1966" s="292" t="s">
        <v>38</v>
      </c>
      <c r="I1966" s="292"/>
      <c r="J1966" s="42"/>
      <c r="K1966" s="41">
        <f>'Etat paie OCTOBRE 2024'!G16</f>
      </c>
      <c r="L1966" s="42"/>
      <c r="M1966" s="24"/>
    </row>
    <row r="1967" spans="1:13" x14ac:dyDescent="0.25">
      <c r="A1967" s="44" t="s">
        <v>1331</v>
      </c>
      <c r="B1967" s="44"/>
      <c r="C1967" s="42"/>
      <c r="D1967" s="41">
        <f>'Etat paie OCTOBRE 2024'!O16</f>
      </c>
      <c r="E1967" s="42"/>
      <c r="F1967" s="24"/>
      <c r="H1967" s="44" t="s">
        <v>1331</v>
      </c>
      <c r="I1967" s="44"/>
      <c r="J1967" s="42"/>
      <c r="K1967" s="41">
        <f>'Etat paie OCTOBRE 2024'!O16</f>
      </c>
      <c r="L1967" s="42"/>
      <c r="M1967" s="24"/>
    </row>
    <row r="1968" spans="1:13" x14ac:dyDescent="0.25">
      <c r="A1968" s="44" t="s">
        <v>1332</v>
      </c>
      <c r="B1968" s="44"/>
      <c r="C1968" s="42"/>
      <c r="D1968" s="41">
        <f>'Etat paie OCTOBRE 2024'!P16</f>
        <v>20000</v>
      </c>
      <c r="E1968" s="42"/>
      <c r="F1968" s="24"/>
      <c r="H1968" s="44" t="s">
        <v>1332</v>
      </c>
      <c r="I1968" s="44"/>
      <c r="J1968" s="42"/>
      <c r="K1968" s="41">
        <f>'Etat paie OCTOBRE 2024'!P16</f>
        <v>20000</v>
      </c>
      <c r="L1968" s="42"/>
      <c r="M1968" s="24"/>
    </row>
    <row r="1969" spans="1:13" x14ac:dyDescent="0.25">
      <c r="A1969" s="44" t="s">
        <v>1333</v>
      </c>
      <c r="B1969" s="44"/>
      <c r="C1969" s="42"/>
      <c r="D1969" s="41">
        <f>'Etat paie OCTOBRE 2024'!Q16</f>
        <v>50000</v>
      </c>
      <c r="E1969" s="42"/>
      <c r="F1969" s="24" t="s">
        <v>43</v>
      </c>
      <c r="H1969" s="44" t="s">
        <v>1333</v>
      </c>
      <c r="I1969" s="44"/>
      <c r="J1969" s="42"/>
      <c r="K1969" s="41">
        <f>'Etat paie OCTOBRE 2024'!Q16</f>
        <v>50000</v>
      </c>
      <c r="L1969" s="42"/>
      <c r="M1969" s="24" t="s">
        <v>43</v>
      </c>
    </row>
    <row r="1970" spans="1:13" x14ac:dyDescent="0.25">
      <c r="A1970" s="39" t="s">
        <v>44</v>
      </c>
      <c r="B1970" s="39"/>
      <c r="C1970" s="42"/>
      <c r="D1970" s="41">
        <f>'Etat paie OCTOBRE 2024'!N16</f>
        <v>195251.321196466</v>
      </c>
      <c r="E1970" s="42"/>
      <c r="F1970" s="24" t="s">
        <v>45</v>
      </c>
      <c r="H1970" s="39" t="s">
        <v>44</v>
      </c>
      <c r="I1970" s="39"/>
      <c r="J1970" s="42"/>
      <c r="K1970" s="41">
        <f>'Etat paie OCTOBRE 2024'!N16</f>
        <v>195251.321196466</v>
      </c>
      <c r="L1970" s="42"/>
      <c r="M1970" s="24" t="s">
        <v>45</v>
      </c>
    </row>
    <row r="1971" spans="1:13" x14ac:dyDescent="0.25">
      <c r="A1971" s="39" t="s">
        <v>46</v>
      </c>
      <c r="B1971" s="39"/>
      <c r="C1971" s="42"/>
      <c r="D1971" s="41">
        <f>'Etat paie OCTOBRE 2024'!M16</f>
      </c>
      <c r="E1971" s="42"/>
      <c r="F1971" s="24"/>
      <c r="H1971" s="39" t="s">
        <v>46</v>
      </c>
      <c r="I1971" s="39"/>
      <c r="J1971" s="42"/>
      <c r="K1971" s="41">
        <f>'Etat paie OCTOBRE 2024'!M16</f>
      </c>
      <c r="L1971" s="42"/>
      <c r="M1971" s="24"/>
    </row>
    <row r="1972" spans="1:13" x14ac:dyDescent="0.25">
      <c r="A1972" s="46" t="s">
        <v>47</v>
      </c>
      <c r="B1972" s="46"/>
      <c r="C1972" s="42"/>
      <c r="D1972" s="41"/>
      <c r="E1972" s="41">
        <f>'Etat paie OCTOBRE 2024'!U16</f>
        <v>4783.10514642494</v>
      </c>
      <c r="F1972" s="24"/>
      <c r="H1972" s="46" t="s">
        <v>47</v>
      </c>
      <c r="I1972" s="46"/>
      <c r="J1972" s="42"/>
      <c r="K1972" s="41"/>
      <c r="L1972" s="41">
        <f>'Etat paie OCTOBRE 2024'!U16</f>
        <v>4783.10514642494</v>
      </c>
      <c r="M1972" s="24"/>
    </row>
    <row r="1973" spans="1:13" x14ac:dyDescent="0.25">
      <c r="A1973" s="46" t="s">
        <v>48</v>
      </c>
      <c r="B1973" s="46"/>
      <c r="C1973" s="42"/>
      <c r="D1973" s="41"/>
      <c r="E1973" s="41">
        <f>'Etat paie OCTOBRE 2024'!V16</f>
        <v>4783.10514642494</v>
      </c>
      <c r="F1973" s="24"/>
      <c r="H1973" s="46" t="s">
        <v>48</v>
      </c>
      <c r="I1973" s="46"/>
      <c r="J1973" s="42"/>
      <c r="K1973" s="41"/>
      <c r="L1973" s="41">
        <f>'Etat paie OCTOBRE 2024'!V16</f>
        <v>4783.10514642494</v>
      </c>
      <c r="M1973" s="24"/>
    </row>
    <row r="1974" spans="1:13" x14ac:dyDescent="0.25">
      <c r="A1974" s="46" t="s">
        <v>49</v>
      </c>
      <c r="B1974" s="46"/>
      <c r="C1974" s="41">
        <f>+D43-E34-E35</f>
        <v>468744.304349644</v>
      </c>
      <c r="D1974" s="41"/>
      <c r="E1974" s="42"/>
      <c r="F1974" s="24"/>
      <c r="H1974" s="46" t="s">
        <v>49</v>
      </c>
      <c r="I1974" s="46"/>
      <c r="J1974" s="41">
        <f>+D43-E34-E35</f>
        <v>468744.304349644</v>
      </c>
      <c r="K1974" s="41"/>
      <c r="L1974" s="42"/>
      <c r="M1974" s="24"/>
    </row>
    <row r="1975" spans="1:13" x14ac:dyDescent="0.25">
      <c r="A1975" s="46" t="s">
        <v>50</v>
      </c>
      <c r="B1975" s="46"/>
      <c r="C1975" s="41">
        <f>D38+E39</f>
        <v>9374.43043496436</v>
      </c>
      <c r="D1975" s="41"/>
      <c r="E1975" s="42"/>
      <c r="F1975" s="24"/>
      <c r="H1975" s="46" t="s">
        <v>50</v>
      </c>
      <c r="I1975" s="46"/>
      <c r="J1975" s="41">
        <f>D38+E39</f>
        <v>9374.43043496436</v>
      </c>
      <c r="K1975" s="41"/>
      <c r="L1975" s="42"/>
      <c r="M1975" s="24"/>
    </row>
    <row r="1976" spans="1:13" x14ac:dyDescent="0.25">
      <c r="A1976" s="46" t="s">
        <v>51</v>
      </c>
      <c r="B1976" s="46"/>
      <c r="C1976" s="41">
        <v>2</v>
      </c>
      <c r="D1976" s="41">
        <f>'Etat paie OCTOBRE 2024'!X16</f>
        <v>4000</v>
      </c>
      <c r="E1976" s="42"/>
      <c r="F1976" s="24"/>
      <c r="H1976" s="46" t="s">
        <v>51</v>
      </c>
      <c r="I1976" s="46"/>
      <c r="J1976" s="41">
        <v>2</v>
      </c>
      <c r="K1976" s="41">
        <f>'Etat paie OCTOBRE 2024'!X16</f>
        <v>4000</v>
      </c>
      <c r="L1976" s="42"/>
      <c r="M1976" s="24"/>
    </row>
    <row r="1977" spans="1:13" x14ac:dyDescent="0.25">
      <c r="A1977" s="46" t="s">
        <v>52</v>
      </c>
      <c r="B1977" s="46"/>
      <c r="C1977" s="42"/>
      <c r="D1977" s="41"/>
      <c r="E1977" s="41">
        <f>'Etat paie OCTOBRE 2024'!Z16</f>
        <v>5374.43043496436</v>
      </c>
      <c r="F1977" s="24"/>
      <c r="H1977" s="46" t="s">
        <v>52</v>
      </c>
      <c r="I1977" s="46"/>
      <c r="J1977" s="42"/>
      <c r="K1977" s="41"/>
      <c r="L1977" s="41">
        <f>'Etat paie OCTOBRE 2024'!Z16</f>
        <v>5374.43043496436</v>
      </c>
      <c r="M1977" s="24"/>
    </row>
    <row r="1978" spans="1:13" x14ac:dyDescent="0.25">
      <c r="A1978" s="46" t="s">
        <v>53</v>
      </c>
      <c r="B1978" s="46"/>
      <c r="C1978" s="42"/>
      <c r="D1978" s="41"/>
      <c r="E1978" s="41">
        <f>'Etat paie OCTOBRE 2024'!Y16</f>
        <v>100000</v>
      </c>
      <c r="F1978" s="24"/>
      <c r="H1978" s="46" t="s">
        <v>53</v>
      </c>
      <c r="I1978" s="46"/>
      <c r="J1978" s="42"/>
      <c r="K1978" s="41"/>
      <c r="L1978" s="41">
        <f>'Etat paie OCTOBRE 2024'!Y16</f>
        <v>100000</v>
      </c>
      <c r="M1978" s="24"/>
    </row>
    <row r="1979" spans="1:13" x14ac:dyDescent="0.25">
      <c r="A1979" s="46" t="s">
        <v>54</v>
      </c>
      <c r="B1979" s="46"/>
      <c r="C1979" s="42"/>
      <c r="D1979" s="41"/>
      <c r="E1979" s="41">
        <f>'Etat paie OCTOBRE 2024'!AA16</f>
      </c>
      <c r="F1979" s="24"/>
      <c r="H1979" s="46" t="s">
        <v>54</v>
      </c>
      <c r="I1979" s="46"/>
      <c r="J1979" s="42"/>
      <c r="K1979" s="41"/>
      <c r="L1979" s="41">
        <f>'Etat paie OCTOBRE 2024'!AA16</f>
      </c>
      <c r="M1979" s="24"/>
    </row>
    <row r="1980" spans="1:13" x14ac:dyDescent="0.25">
      <c r="A1980" s="49" t="s">
        <v>55</v>
      </c>
      <c r="B1980" s="49"/>
      <c r="C1980" s="50"/>
      <c r="D1980" s="51"/>
      <c r="E1980" s="51">
        <f>'Etat paie OCTOBRE 2024'!AB16</f>
        <v>100000</v>
      </c>
      <c r="F1980" s="24"/>
      <c r="H1980" s="49" t="s">
        <v>55</v>
      </c>
      <c r="I1980" s="49"/>
      <c r="J1980" s="50"/>
      <c r="K1980" s="51"/>
      <c r="L1980" s="51">
        <f>'Etat paie OCTOBRE 2024'!AB16</f>
        <v>100000</v>
      </c>
      <c r="M1980" s="24"/>
    </row>
    <row r="1981" spans="1:13" x14ac:dyDescent="0.25">
      <c r="A1981" s="53" t="s">
        <v>56</v>
      </c>
      <c r="B1981" s="53"/>
      <c r="C1981" s="54" t="s">
        <v>57</v>
      </c>
      <c r="D1981" s="36">
        <f>SUM(D17:D37)</f>
        <v>478310.514642494</v>
      </c>
      <c r="E1981" s="55">
        <f>SUM(E34:E42)</f>
        <v>214940.640727814</v>
      </c>
      <c r="F1981" s="24"/>
      <c r="H1981" s="53" t="s">
        <v>56</v>
      </c>
      <c r="I1981" s="53"/>
      <c r="J1981" s="54" t="s">
        <v>57</v>
      </c>
      <c r="K1981" s="36">
        <f>SUM(D17:D37)</f>
        <v>478310.514642494</v>
      </c>
      <c r="L1981" s="55">
        <f>SUM(E34:E42)</f>
        <v>214940.640727814</v>
      </c>
      <c r="M1981" s="24"/>
    </row>
    <row r="1982" spans="1:13" x14ac:dyDescent="0.25">
      <c r="A1982" s="57" t="s">
        <v>58</v>
      </c>
      <c r="B1982" s="57"/>
      <c r="C1982" s="14"/>
      <c r="D1982" s="42"/>
      <c r="E1982" s="58"/>
      <c r="F1982" s="24"/>
      <c r="H1982" s="57" t="s">
        <v>58</v>
      </c>
      <c r="I1982" s="57"/>
      <c r="J1982" s="14"/>
      <c r="K1982" s="42"/>
      <c r="L1982" s="58"/>
      <c r="M1982" s="24"/>
    </row>
    <row r="1983" spans="1:13" x14ac:dyDescent="0.25">
      <c r="A1983" s="44" t="s">
        <v>59</v>
      </c>
      <c r="B1983" s="44"/>
      <c r="C1983" s="14"/>
      <c r="D1983" s="42"/>
      <c r="E1983" s="58"/>
      <c r="F1983" s="24"/>
      <c r="H1983" s="44" t="s">
        <v>59</v>
      </c>
      <c r="I1983" s="44"/>
      <c r="J1983" s="14"/>
      <c r="K1983" s="42"/>
      <c r="L1983" s="58"/>
      <c r="M1983" s="24"/>
    </row>
    <row r="1984" spans="1:13" x14ac:dyDescent="0.25">
      <c r="A1984" s="57" t="s">
        <v>60</v>
      </c>
      <c r="B1984" s="57"/>
      <c r="C1984" s="14"/>
      <c r="D1984" s="42"/>
      <c r="E1984" s="58"/>
      <c r="F1984" s="24"/>
      <c r="H1984" s="57" t="s">
        <v>60</v>
      </c>
      <c r="I1984" s="57"/>
      <c r="J1984" s="14"/>
      <c r="K1984" s="42"/>
      <c r="L1984" s="58"/>
      <c r="M1984" s="24"/>
    </row>
    <row r="1985" spans="1:13" x14ac:dyDescent="0.25">
      <c r="A1985" s="57"/>
      <c r="B1985" s="57"/>
      <c r="C1985" s="60" t="s">
        <v>61</v>
      </c>
      <c r="D1985" s="61">
        <f>IF((D43-E43)&gt;=0,ROUND(FLOOR((D43-E43),0.01),-2),ROUND(FLOOR((D43-E43),-0.01),-2))</f>
        <v>263400</v>
      </c>
      <c r="E1985" s="58"/>
      <c r="F1985" s="24"/>
      <c r="H1985" s="57"/>
      <c r="I1985" s="57"/>
      <c r="J1985" s="60" t="s">
        <v>61</v>
      </c>
      <c r="K1985" s="61">
        <f>IF((D43-E43)&gt;=0,ROUND(FLOOR((D43-E43),0.01),-2),ROUND(FLOOR((D43-E43),-0.01),-2))</f>
        <v>263400</v>
      </c>
      <c r="L1985" s="58"/>
      <c r="M1985" s="24"/>
    </row>
    <row r="1986" spans="1:13" x14ac:dyDescent="0.25">
      <c r="A1986" s="62" t="s">
        <v>62</v>
      </c>
      <c r="B1986" s="62"/>
      <c r="C1986" s="63">
        <v>22</v>
      </c>
      <c r="D1986" s="61"/>
      <c r="E1986" s="58"/>
      <c r="F1986" s="24"/>
      <c r="H1986" s="62" t="s">
        <v>62</v>
      </c>
      <c r="I1986" s="62"/>
      <c r="J1986" s="63">
        <v>22</v>
      </c>
      <c r="K1986" s="61"/>
      <c r="L1986" s="58"/>
      <c r="M1986" s="24"/>
    </row>
    <row r="1987" spans="1:13" x14ac:dyDescent="0.25">
      <c r="A1987" s="64" t="s">
        <v>63</v>
      </c>
      <c r="B1987" s="64"/>
      <c r="C1987" s="65">
        <v>-0.5</v>
      </c>
      <c r="D1987" s="66"/>
      <c r="E1987" s="58"/>
      <c r="F1987" s="67"/>
      <c r="H1987" s="64" t="s">
        <v>63</v>
      </c>
      <c r="I1987" s="64"/>
      <c r="J1987" s="65">
        <v>-0.5</v>
      </c>
      <c r="K1987" s="66"/>
      <c r="L1987" s="58"/>
      <c r="M1987" s="67"/>
    </row>
    <row r="1988" spans="1:13" x14ac:dyDescent="0.25">
      <c r="A1988" s="69"/>
      <c r="B1988" s="69"/>
      <c r="C1988" s="70"/>
      <c r="D1988" s="71"/>
      <c r="E1988" s="72"/>
      <c r="F1988" s="24"/>
      <c r="H1988" s="69"/>
      <c r="I1988" s="69"/>
      <c r="J1988" s="70"/>
      <c r="K1988" s="71"/>
      <c r="L1988" s="72"/>
      <c r="M1988" s="24"/>
    </row>
    <row r="1989" spans="1:13" x14ac:dyDescent="0.25">
      <c r="A1989" s="1" t="s">
        <v>64</v>
      </c>
      <c r="B1989" s="1"/>
      <c r="C1989" s="58"/>
      <c r="D1989" s="74" t="s">
        <v>65</v>
      </c>
      <c r="E1989" s="2"/>
      <c r="F1989" s="24"/>
      <c r="H1989" s="1" t="s">
        <v>64</v>
      </c>
      <c r="I1989" s="1"/>
      <c r="J1989" s="58"/>
      <c r="K1989" s="74" t="s">
        <v>65</v>
      </c>
      <c r="L1989" s="2"/>
      <c r="M1989" s="24"/>
    </row>
    <row r="1990" spans="1:13" x14ac:dyDescent="0.25">
      <c r="A1990" s="1"/>
      <c r="B1990" s="1"/>
      <c r="C1990" s="58"/>
      <c r="D1990" s="74"/>
      <c r="E1990" s="2"/>
      <c r="F1990" s="24"/>
      <c r="H1990" s="1"/>
      <c r="I1990" s="1"/>
      <c r="J1990" s="58"/>
      <c r="K1990" s="74"/>
      <c r="L1990" s="2"/>
      <c r="M1990" s="24"/>
    </row>
    <row r="1991" spans="1:13" x14ac:dyDescent="0.25">
      <c r="A1991" s="1"/>
      <c r="B1991" s="1"/>
      <c r="C1991" s="58"/>
      <c r="D1991" s="74"/>
      <c r="E1991" s="2"/>
      <c r="F1991" s="24"/>
      <c r="H1991" s="1"/>
      <c r="I1991" s="1"/>
      <c r="J1991" s="58"/>
      <c r="K1991" s="74"/>
      <c r="L1991" s="2"/>
      <c r="M1991" s="24"/>
    </row>
    <row r="1992" spans="1:13" x14ac:dyDescent="0.25">
      <c r="A1992" s="1"/>
      <c r="B1992" s="1"/>
      <c r="C1992" s="58"/>
      <c r="D1992" s="74"/>
      <c r="E1992" s="2"/>
      <c r="F1992" s="24"/>
      <c r="H1992" s="1"/>
      <c r="I1992" s="1"/>
      <c r="J1992" s="58"/>
      <c r="K1992" s="74"/>
      <c r="L1992" s="2"/>
      <c r="M1992" s="24"/>
    </row>
    <row r="1993" spans="1:13" x14ac:dyDescent="0.25">
      <c r="A1993" s="76"/>
      <c r="B1993" s="76"/>
      <c r="C1993" s="77"/>
      <c r="D1993" s="78"/>
      <c r="E1993" s="26"/>
      <c r="F1993" s="28"/>
      <c r="H1993" s="76"/>
      <c r="I1993" s="76"/>
      <c r="J1993" s="77"/>
      <c r="K1993" s="78"/>
      <c r="L1993" s="26"/>
      <c r="M1993" s="28"/>
    </row>
    <row r="1996" spans="1:13" x14ac:dyDescent="0.25">
      <c r="A1996" s="1"/>
      <c r="B1996" s="1"/>
      <c r="C1996" s="2"/>
      <c r="D1996" s="2"/>
      <c r="E1996" s="4"/>
      <c r="F1996" s="5"/>
      <c r="H1996" s="1"/>
      <c r="I1996" s="1"/>
      <c r="J1996" s="2"/>
      <c r="K1996" s="2"/>
      <c r="L1996" s="4"/>
      <c r="M1996" s="5"/>
    </row>
    <row r="1997" spans="1:13" x14ac:dyDescent="0.25">
      <c r="A1997" s="1"/>
      <c r="B1997" s="1"/>
      <c r="C1997" s="2"/>
      <c r="D1997" s="2"/>
      <c r="E1997" s="4" t="s">
        <v>0</v>
      </c>
      <c r="F1997" s="3"/>
      <c r="H1997" s="1"/>
      <c r="I1997" s="1"/>
      <c r="J1997" s="2"/>
      <c r="K1997" s="2"/>
      <c r="L1997" s="4" t="s">
        <v>0</v>
      </c>
      <c r="M1997" s="3"/>
    </row>
    <row r="1998" spans="1:13" x14ac:dyDescent="0.25">
      <c r="A1998" s="6" t="s">
        <v>1</v>
      </c>
      <c r="B1998" s="6"/>
      <c r="C1998" s="2"/>
      <c r="D1998" s="2"/>
      <c r="E1998" s="2" t="s">
        <v>2</v>
      </c>
      <c r="F1998" s="3"/>
      <c r="H1998" s="6" t="s">
        <v>1</v>
      </c>
      <c r="I1998" s="6"/>
      <c r="J1998" s="2"/>
      <c r="K1998" s="2"/>
      <c r="L1998" s="2" t="s">
        <v>2</v>
      </c>
      <c r="M1998" s="3"/>
    </row>
    <row r="1999" spans="1:13" x14ac:dyDescent="0.25">
      <c r="A1999" s="7" t="s">
        <v>3</v>
      </c>
      <c r="B1999" s="7"/>
      <c r="C1999" s="2"/>
      <c r="D1999" s="2"/>
      <c r="E1999" s="2"/>
      <c r="F1999" s="3"/>
      <c r="H1999" s="7" t="s">
        <v>3</v>
      </c>
      <c r="I1999" s="7"/>
      <c r="J1999" s="2"/>
      <c r="K1999" s="2"/>
      <c r="L1999" s="2"/>
      <c r="M1999" s="3"/>
    </row>
    <row r="2000" spans="1:13" x14ac:dyDescent="0.25">
      <c r="A2000" s="8" t="s">
        <v>4</v>
      </c>
      <c r="B2000" s="8"/>
      <c r="C2000" s="2"/>
      <c r="D2000" s="2"/>
      <c r="E2000" s="2"/>
      <c r="F2000" s="3"/>
      <c r="H2000" s="8" t="s">
        <v>4</v>
      </c>
      <c r="I2000" s="8"/>
      <c r="J2000" s="2"/>
      <c r="K2000" s="2"/>
      <c r="L2000" s="2"/>
      <c r="M2000" s="3"/>
    </row>
    <row r="2001" spans="1:13" x14ac:dyDescent="0.25">
      <c r="A2001" s="9" t="s">
        <v>1313</v>
      </c>
      <c r="B2001" s="287">
        <f>'Etat paie {MOIS} {ANNEE}'!B80</f>
      </c>
      <c r="C2001" s="10"/>
      <c r="D2001" s="11" t="s">
        <v>6</v>
      </c>
      <c r="E2001" s="11"/>
      <c r="F2001" s="12" t="s">
        <v>1314</v>
      </c>
      <c r="H2001" s="9" t="s">
        <v>1313</v>
      </c>
      <c r="I2001" s="287">
        <f>'Etat paie {MOIS} {ANNEE}'!B81</f>
      </c>
      <c r="J2001" s="10"/>
      <c r="K2001" s="11" t="s">
        <v>6</v>
      </c>
      <c r="L2001" s="11"/>
      <c r="M2001" s="12" t="s">
        <v>1314</v>
      </c>
    </row>
    <row r="2002" spans="1:13" x14ac:dyDescent="0.25">
      <c r="A2002" s="13" t="s">
        <v>1315</v>
      </c>
      <c r="B2002" s="288">
        <f>'Etat paie {MOIS} {ANNEE}'!A80</f>
      </c>
      <c r="C2002" s="2"/>
      <c r="D2002" s="14" t="s">
        <v>8</v>
      </c>
      <c r="E2002" s="14"/>
      <c r="F2002" s="15" t="s">
        <v>1316</v>
      </c>
      <c r="H2002" s="13" t="s">
        <v>1315</v>
      </c>
      <c r="I2002" s="288">
        <f>'Etat paie {MOIS} {ANNEE}'!A81</f>
      </c>
      <c r="J2002" s="2"/>
      <c r="K2002" s="14" t="s">
        <v>8</v>
      </c>
      <c r="L2002" s="14"/>
      <c r="M2002" s="15" t="s">
        <v>1316</v>
      </c>
    </row>
    <row r="2003" spans="1:13" x14ac:dyDescent="0.25">
      <c r="A2003" s="13" t="s">
        <v>1317</v>
      </c>
      <c r="B2003" s="288">
        <f>'Etat paie {MOIS} {ANNEE}'!AL80</f>
      </c>
      <c r="C2003" s="16">
        <f>'Etat paie {MOIS} {ANNEE}'!AM80</f>
      </c>
      <c r="D2003" s="14" t="s">
        <v>10</v>
      </c>
      <c r="E2003" s="14"/>
      <c r="F2003" s="15" t="s">
        <v>1318</v>
      </c>
      <c r="H2003" s="13" t="s">
        <v>1317</v>
      </c>
      <c r="I2003" s="288">
        <f>'Etat paie {MOIS} {ANNEE}'!AL81</f>
      </c>
      <c r="J2003" s="16">
        <f>'Etat paie {MOIS} {ANNEE}'!AM81</f>
      </c>
      <c r="K2003" s="14" t="s">
        <v>10</v>
      </c>
      <c r="L2003" s="14"/>
      <c r="M2003" s="15" t="s">
        <v>1318</v>
      </c>
    </row>
    <row r="2004" spans="1:13" x14ac:dyDescent="0.25">
      <c r="A2004" s="13" t="s">
        <v>1319</v>
      </c>
      <c r="B2004" s="288" t="s">
        <v>1320</v>
      </c>
      <c r="C2004" s="17"/>
      <c r="D2004" s="18" t="s">
        <v>12</v>
      </c>
      <c r="E2004" s="19"/>
      <c r="F2004" s="20" t="s">
        <v>1321</v>
      </c>
      <c r="H2004" s="13" t="s">
        <v>1319</v>
      </c>
      <c r="I2004" s="288" t="s">
        <v>1320</v>
      </c>
      <c r="J2004" s="17"/>
      <c r="K2004" s="18" t="s">
        <v>12</v>
      </c>
      <c r="L2004" s="19"/>
      <c r="M2004" s="20" t="s">
        <v>1321</v>
      </c>
    </row>
    <row r="2005" spans="1:13" x14ac:dyDescent="0.25">
      <c r="A2005" s="22" t="s">
        <v>1322</v>
      </c>
      <c r="B2005" s="289">
        <f>'Etat paie {MOIS} {ANNEE}'!AP80</f>
      </c>
      <c r="C2005" s="2"/>
      <c r="D2005" s="23" t="s">
        <v>14</v>
      </c>
      <c r="E2005" s="14"/>
      <c r="F2005" s="20" t="s">
        <v>1323</v>
      </c>
      <c r="H2005" s="22" t="s">
        <v>1322</v>
      </c>
      <c r="I2005" s="289">
        <f>'Etat paie {MOIS} {ANNEE}'!AP81</f>
      </c>
      <c r="J2005" s="2"/>
      <c r="K2005" s="23" t="s">
        <v>14</v>
      </c>
      <c r="L2005" s="14"/>
      <c r="M2005" s="20" t="s">
        <v>1323</v>
      </c>
    </row>
    <row r="2006" spans="1:13" x14ac:dyDescent="0.25">
      <c r="A2006" s="13" t="s">
        <v>1324</v>
      </c>
      <c r="B2006" s="288">
        <f>'Etat paie {MOIS} {ANNEE}'!AR80</f>
      </c>
      <c r="C2006" s="2"/>
      <c r="D2006" s="14"/>
      <c r="E2006" s="14"/>
      <c r="F2006" s="20"/>
      <c r="H2006" s="13" t="s">
        <v>1324</v>
      </c>
      <c r="I2006" s="288">
        <f>'Etat paie {MOIS} {ANNEE}'!AR81</f>
      </c>
      <c r="J2006" s="2"/>
      <c r="K2006" s="14"/>
      <c r="L2006" s="14"/>
      <c r="M2006" s="20"/>
    </row>
    <row r="2007" spans="1:13" x14ac:dyDescent="0.25">
      <c r="A2007" s="13" t="s">
        <v>1325</v>
      </c>
      <c r="B2007" s="288">
        <f>'Etat paie {MOIS} {ANNEE}'!AO80</f>
      </c>
      <c r="C2007" s="2"/>
      <c r="D2007" s="14"/>
      <c r="E2007" s="14"/>
      <c r="F2007" s="24"/>
      <c r="H2007" s="13" t="s">
        <v>1325</v>
      </c>
      <c r="I2007" s="288">
        <f>'Etat paie {MOIS} {ANNEE}'!AO81</f>
      </c>
      <c r="J2007" s="2"/>
      <c r="K2007" s="14"/>
      <c r="L2007" s="14"/>
      <c r="M2007" s="24"/>
    </row>
    <row r="2008" spans="1:13" x14ac:dyDescent="0.25">
      <c r="A2008" s="13" t="s">
        <v>1326</v>
      </c>
      <c r="B2008" s="288">
        <f>'Etat paie {MOIS} {ANNEE}'!AQ80</f>
      </c>
      <c r="C2008" s="2"/>
      <c r="D2008" s="14" t="s">
        <v>18</v>
      </c>
      <c r="E2008" s="14"/>
      <c r="F2008" s="24" t="s">
        <v>1327</v>
      </c>
      <c r="H2008" s="13" t="s">
        <v>1326</v>
      </c>
      <c r="I2008" s="288">
        <f>'Etat paie {MOIS} {ANNEE}'!AQ81</f>
      </c>
      <c r="J2008" s="2"/>
      <c r="K2008" s="14" t="s">
        <v>18</v>
      </c>
      <c r="L2008" s="14"/>
      <c r="M2008" s="24" t="s">
        <v>1327</v>
      </c>
    </row>
    <row r="2009" spans="1:13" x14ac:dyDescent="0.25">
      <c r="A2009" s="25" t="s">
        <v>1328</v>
      </c>
      <c r="B2009" s="290" t="s">
        <v>1329</v>
      </c>
      <c r="C2009" s="26"/>
      <c r="D2009" s="27" t="s">
        <v>20</v>
      </c>
      <c r="E2009" s="27"/>
      <c r="F2009" s="28" t="s">
        <v>1330</v>
      </c>
      <c r="H2009" s="25" t="s">
        <v>1328</v>
      </c>
      <c r="I2009" s="290" t="s">
        <v>1329</v>
      </c>
      <c r="J2009" s="26"/>
      <c r="K2009" s="27" t="s">
        <v>20</v>
      </c>
      <c r="L2009" s="27"/>
      <c r="M2009" s="28" t="s">
        <v>1330</v>
      </c>
    </row>
    <row r="2010" spans="1:13" x14ac:dyDescent="0.25">
      <c r="A2010" s="1"/>
      <c r="B2010" s="1"/>
      <c r="C2010" s="2"/>
      <c r="D2010" s="2"/>
      <c r="E2010" s="2"/>
      <c r="F2010" s="3"/>
      <c r="H2010" s="1"/>
      <c r="I2010" s="1"/>
      <c r="J2010" s="2"/>
      <c r="K2010" s="2"/>
      <c r="L2010" s="2"/>
      <c r="M2010" s="3"/>
    </row>
    <row r="2011" spans="1:13" x14ac:dyDescent="0.25">
      <c r="A2011" s="291" t="s">
        <v>22</v>
      </c>
      <c r="B2011" s="291"/>
      <c r="C2011" s="30" t="s">
        <v>23</v>
      </c>
      <c r="D2011" s="30" t="s">
        <v>24</v>
      </c>
      <c r="E2011" s="31" t="s">
        <v>25</v>
      </c>
      <c r="F2011" s="32" t="s">
        <v>26</v>
      </c>
      <c r="H2011" s="291" t="s">
        <v>22</v>
      </c>
      <c r="I2011" s="291"/>
      <c r="J2011" s="30" t="s">
        <v>23</v>
      </c>
      <c r="K2011" s="30" t="s">
        <v>24</v>
      </c>
      <c r="L2011" s="31" t="s">
        <v>25</v>
      </c>
      <c r="M2011" s="32" t="s">
        <v>26</v>
      </c>
    </row>
    <row r="2012" spans="1:13" x14ac:dyDescent="0.25">
      <c r="A2012" s="34" t="s">
        <v>27</v>
      </c>
      <c r="B2012" s="34"/>
      <c r="C2012" s="35"/>
      <c r="D2012" s="36">
        <f>'Etat paie OCTOBRE 2024'!E16</f>
        <v>142259.193446028</v>
      </c>
      <c r="E2012" s="37"/>
      <c r="F2012" s="24"/>
      <c r="H2012" s="34" t="s">
        <v>27</v>
      </c>
      <c r="I2012" s="34"/>
      <c r="J2012" s="35"/>
      <c r="K2012" s="36">
        <f>'Etat paie OCTOBRE 2024'!E16</f>
        <v>142259.193446028</v>
      </c>
      <c r="L2012" s="37"/>
      <c r="M2012" s="24"/>
    </row>
    <row r="2013" spans="1:13" x14ac:dyDescent="0.25">
      <c r="A2013" s="39" t="s">
        <v>28</v>
      </c>
      <c r="B2013" s="39"/>
      <c r="C2013" s="40"/>
      <c r="D2013" s="41"/>
      <c r="E2013" s="42"/>
      <c r="F2013" s="24"/>
      <c r="H2013" s="39" t="s">
        <v>28</v>
      </c>
      <c r="I2013" s="39"/>
      <c r="J2013" s="40"/>
      <c r="K2013" s="41"/>
      <c r="L2013" s="42"/>
      <c r="M2013" s="24"/>
    </row>
    <row r="2014" spans="1:13" x14ac:dyDescent="0.25">
      <c r="A2014" s="44" t="s">
        <v>29</v>
      </c>
      <c r="B2014" s="44"/>
      <c r="C2014" s="42"/>
      <c r="D2014" s="41">
        <f>'Etat paie OCTOBRE 2024'!I16</f>
      </c>
      <c r="E2014" s="42"/>
      <c r="F2014" s="24"/>
      <c r="H2014" s="44" t="s">
        <v>29</v>
      </c>
      <c r="I2014" s="44"/>
      <c r="J2014" s="42"/>
      <c r="K2014" s="41">
        <f>'Etat paie OCTOBRE 2024'!I16</f>
      </c>
      <c r="L2014" s="42"/>
      <c r="M2014" s="24"/>
    </row>
    <row r="2015" spans="1:13" x14ac:dyDescent="0.25">
      <c r="A2015" s="44" t="s">
        <v>30</v>
      </c>
      <c r="B2015" s="44"/>
      <c r="C2015" s="42"/>
      <c r="D2015" s="41">
        <f>'Etat paie OCTOBRE 2024'!J16</f>
      </c>
      <c r="E2015" s="42"/>
      <c r="F2015" s="24"/>
      <c r="H2015" s="44" t="s">
        <v>30</v>
      </c>
      <c r="I2015" s="44"/>
      <c r="J2015" s="42"/>
      <c r="K2015" s="41">
        <f>'Etat paie OCTOBRE 2024'!J16</f>
      </c>
      <c r="L2015" s="42"/>
      <c r="M2015" s="24"/>
    </row>
    <row r="2016" spans="1:13" x14ac:dyDescent="0.25">
      <c r="A2016" s="44" t="s">
        <v>31</v>
      </c>
      <c r="B2016" s="44"/>
      <c r="C2016" s="42"/>
      <c r="D2016" s="41">
        <f>'Etat paie OCTOBRE 2024'!H16</f>
      </c>
      <c r="E2016" s="42"/>
      <c r="F2016" s="24"/>
      <c r="H2016" s="44" t="s">
        <v>31</v>
      </c>
      <c r="I2016" s="44"/>
      <c r="J2016" s="42"/>
      <c r="K2016" s="41">
        <f>'Etat paie OCTOBRE 2024'!H16</f>
      </c>
      <c r="L2016" s="42"/>
      <c r="M2016" s="24"/>
    </row>
    <row r="2017" spans="1:13" x14ac:dyDescent="0.25">
      <c r="A2017" s="46" t="s">
        <v>32</v>
      </c>
      <c r="B2017" s="46"/>
      <c r="C2017" s="42"/>
      <c r="D2017" s="41"/>
      <c r="E2017" s="42"/>
      <c r="F2017" s="24"/>
      <c r="H2017" s="46" t="s">
        <v>32</v>
      </c>
      <c r="I2017" s="46"/>
      <c r="J2017" s="42"/>
      <c r="K2017" s="41"/>
      <c r="L2017" s="42"/>
      <c r="M2017" s="24"/>
    </row>
    <row r="2018" spans="1:13" x14ac:dyDescent="0.25">
      <c r="A2018" s="44" t="s">
        <v>33</v>
      </c>
      <c r="B2018" s="44"/>
      <c r="C2018" s="42">
        <v>12</v>
      </c>
      <c r="D2018" s="41">
        <f>'Etat paie OCTOBRE 2024'!K16</f>
        <v>28800</v>
      </c>
      <c r="E2018" s="42"/>
      <c r="F2018" s="24"/>
      <c r="H2018" s="44" t="s">
        <v>33</v>
      </c>
      <c r="I2018" s="44"/>
      <c r="J2018" s="42">
        <v>12</v>
      </c>
      <c r="K2018" s="41">
        <f>'Etat paie OCTOBRE 2024'!K16</f>
        <v>28800</v>
      </c>
      <c r="L2018" s="42"/>
      <c r="M2018" s="24"/>
    </row>
    <row r="2019" spans="1:13" x14ac:dyDescent="0.25">
      <c r="A2019" s="44" t="s">
        <v>34</v>
      </c>
      <c r="B2019" s="44"/>
      <c r="C2019" s="42"/>
      <c r="D2019" s="41">
        <f>'Etat paie OCTOBRE 2024'!L16</f>
        <v>42000</v>
      </c>
      <c r="E2019" s="42"/>
      <c r="F2019" s="24"/>
      <c r="H2019" s="44" t="s">
        <v>34</v>
      </c>
      <c r="I2019" s="44"/>
      <c r="J2019" s="42"/>
      <c r="K2019" s="41">
        <f>'Etat paie OCTOBRE 2024'!L16</f>
        <v>42000</v>
      </c>
      <c r="L2019" s="42"/>
      <c r="M2019" s="24"/>
    </row>
    <row r="2020" spans="1:13" x14ac:dyDescent="0.25">
      <c r="A2020" s="39" t="s">
        <v>35</v>
      </c>
      <c r="B2020" s="39"/>
      <c r="C2020" s="42"/>
      <c r="D2020" s="41"/>
      <c r="E2020" s="42"/>
      <c r="F2020" s="24"/>
      <c r="H2020" s="39" t="s">
        <v>35</v>
      </c>
      <c r="I2020" s="39"/>
      <c r="J2020" s="42"/>
      <c r="K2020" s="41"/>
      <c r="L2020" s="42"/>
      <c r="M2020" s="24"/>
    </row>
    <row r="2021" spans="1:13" x14ac:dyDescent="0.25">
      <c r="A2021" s="44" t="s">
        <v>36</v>
      </c>
      <c r="B2021" s="44"/>
      <c r="C2021" s="42"/>
      <c r="D2021" s="48">
        <f>'Etat paie OCTOBRE 2024'!R16</f>
      </c>
      <c r="E2021" s="42"/>
      <c r="F2021" s="24"/>
      <c r="H2021" s="44" t="s">
        <v>36</v>
      </c>
      <c r="I2021" s="44"/>
      <c r="J2021" s="42"/>
      <c r="K2021" s="48">
        <f>'Etat paie OCTOBRE 2024'!R16</f>
      </c>
      <c r="L2021" s="42"/>
      <c r="M2021" s="24"/>
    </row>
    <row r="2022" spans="1:13" x14ac:dyDescent="0.25">
      <c r="A2022" s="44" t="s">
        <v>37</v>
      </c>
      <c r="B2022" s="44"/>
      <c r="C2022" s="42"/>
      <c r="D2022" s="41">
        <f>'Etat paie OCTOBRE 2024'!F16</f>
      </c>
      <c r="E2022" s="42"/>
      <c r="F2022" s="24"/>
      <c r="H2022" s="44" t="s">
        <v>37</v>
      </c>
      <c r="I2022" s="44"/>
      <c r="J2022" s="42"/>
      <c r="K2022" s="41">
        <f>'Etat paie OCTOBRE 2024'!F16</f>
      </c>
      <c r="L2022" s="42"/>
      <c r="M2022" s="24"/>
    </row>
    <row r="2023" spans="1:13" x14ac:dyDescent="0.25">
      <c r="A2023" s="292" t="s">
        <v>38</v>
      </c>
      <c r="B2023" s="292"/>
      <c r="C2023" s="42"/>
      <c r="D2023" s="41">
        <f>'Etat paie OCTOBRE 2024'!G16</f>
      </c>
      <c r="E2023" s="42"/>
      <c r="F2023" s="24"/>
      <c r="H2023" s="292" t="s">
        <v>38</v>
      </c>
      <c r="I2023" s="292"/>
      <c r="J2023" s="42"/>
      <c r="K2023" s="41">
        <f>'Etat paie OCTOBRE 2024'!G16</f>
      </c>
      <c r="L2023" s="42"/>
      <c r="M2023" s="24"/>
    </row>
    <row r="2024" spans="1:13" x14ac:dyDescent="0.25">
      <c r="A2024" s="44" t="s">
        <v>1331</v>
      </c>
      <c r="B2024" s="44"/>
      <c r="C2024" s="42"/>
      <c r="D2024" s="41">
        <f>'Etat paie OCTOBRE 2024'!O16</f>
      </c>
      <c r="E2024" s="42"/>
      <c r="F2024" s="24"/>
      <c r="H2024" s="44" t="s">
        <v>1331</v>
      </c>
      <c r="I2024" s="44"/>
      <c r="J2024" s="42"/>
      <c r="K2024" s="41">
        <f>'Etat paie OCTOBRE 2024'!O16</f>
      </c>
      <c r="L2024" s="42"/>
      <c r="M2024" s="24"/>
    </row>
    <row r="2025" spans="1:13" x14ac:dyDescent="0.25">
      <c r="A2025" s="44" t="s">
        <v>1332</v>
      </c>
      <c r="B2025" s="44"/>
      <c r="C2025" s="42"/>
      <c r="D2025" s="41">
        <f>'Etat paie OCTOBRE 2024'!P16</f>
        <v>20000</v>
      </c>
      <c r="E2025" s="42"/>
      <c r="F2025" s="24"/>
      <c r="H2025" s="44" t="s">
        <v>1332</v>
      </c>
      <c r="I2025" s="44"/>
      <c r="J2025" s="42"/>
      <c r="K2025" s="41">
        <f>'Etat paie OCTOBRE 2024'!P16</f>
        <v>20000</v>
      </c>
      <c r="L2025" s="42"/>
      <c r="M2025" s="24"/>
    </row>
    <row r="2026" spans="1:13" x14ac:dyDescent="0.25">
      <c r="A2026" s="44" t="s">
        <v>1333</v>
      </c>
      <c r="B2026" s="44"/>
      <c r="C2026" s="42"/>
      <c r="D2026" s="41">
        <f>'Etat paie OCTOBRE 2024'!Q16</f>
        <v>50000</v>
      </c>
      <c r="E2026" s="42"/>
      <c r="F2026" s="24" t="s">
        <v>43</v>
      </c>
      <c r="H2026" s="44" t="s">
        <v>1333</v>
      </c>
      <c r="I2026" s="44"/>
      <c r="J2026" s="42"/>
      <c r="K2026" s="41">
        <f>'Etat paie OCTOBRE 2024'!Q16</f>
        <v>50000</v>
      </c>
      <c r="L2026" s="42"/>
      <c r="M2026" s="24" t="s">
        <v>43</v>
      </c>
    </row>
    <row r="2027" spans="1:13" x14ac:dyDescent="0.25">
      <c r="A2027" s="39" t="s">
        <v>44</v>
      </c>
      <c r="B2027" s="39"/>
      <c r="C2027" s="42"/>
      <c r="D2027" s="41">
        <f>'Etat paie OCTOBRE 2024'!N16</f>
        <v>195251.321196466</v>
      </c>
      <c r="E2027" s="42"/>
      <c r="F2027" s="24" t="s">
        <v>45</v>
      </c>
      <c r="H2027" s="39" t="s">
        <v>44</v>
      </c>
      <c r="I2027" s="39"/>
      <c r="J2027" s="42"/>
      <c r="K2027" s="41">
        <f>'Etat paie OCTOBRE 2024'!N16</f>
        <v>195251.321196466</v>
      </c>
      <c r="L2027" s="42"/>
      <c r="M2027" s="24" t="s">
        <v>45</v>
      </c>
    </row>
    <row r="2028" spans="1:13" x14ac:dyDescent="0.25">
      <c r="A2028" s="39" t="s">
        <v>46</v>
      </c>
      <c r="B2028" s="39"/>
      <c r="C2028" s="42"/>
      <c r="D2028" s="41">
        <f>'Etat paie OCTOBRE 2024'!M16</f>
      </c>
      <c r="E2028" s="42"/>
      <c r="F2028" s="24"/>
      <c r="H2028" s="39" t="s">
        <v>46</v>
      </c>
      <c r="I2028" s="39"/>
      <c r="J2028" s="42"/>
      <c r="K2028" s="41">
        <f>'Etat paie OCTOBRE 2024'!M16</f>
      </c>
      <c r="L2028" s="42"/>
      <c r="M2028" s="24"/>
    </row>
    <row r="2029" spans="1:13" x14ac:dyDescent="0.25">
      <c r="A2029" s="46" t="s">
        <v>47</v>
      </c>
      <c r="B2029" s="46"/>
      <c r="C2029" s="42"/>
      <c r="D2029" s="41"/>
      <c r="E2029" s="41">
        <f>'Etat paie OCTOBRE 2024'!U16</f>
        <v>4783.10514642494</v>
      </c>
      <c r="F2029" s="24"/>
      <c r="H2029" s="46" t="s">
        <v>47</v>
      </c>
      <c r="I2029" s="46"/>
      <c r="J2029" s="42"/>
      <c r="K2029" s="41"/>
      <c r="L2029" s="41">
        <f>'Etat paie OCTOBRE 2024'!U16</f>
        <v>4783.10514642494</v>
      </c>
      <c r="M2029" s="24"/>
    </row>
    <row r="2030" spans="1:13" x14ac:dyDescent="0.25">
      <c r="A2030" s="46" t="s">
        <v>48</v>
      </c>
      <c r="B2030" s="46"/>
      <c r="C2030" s="42"/>
      <c r="D2030" s="41"/>
      <c r="E2030" s="41">
        <f>'Etat paie OCTOBRE 2024'!V16</f>
        <v>4783.10514642494</v>
      </c>
      <c r="F2030" s="24"/>
      <c r="H2030" s="46" t="s">
        <v>48</v>
      </c>
      <c r="I2030" s="46"/>
      <c r="J2030" s="42"/>
      <c r="K2030" s="41"/>
      <c r="L2030" s="41">
        <f>'Etat paie OCTOBRE 2024'!V16</f>
        <v>4783.10514642494</v>
      </c>
      <c r="M2030" s="24"/>
    </row>
    <row r="2031" spans="1:13" x14ac:dyDescent="0.25">
      <c r="A2031" s="46" t="s">
        <v>49</v>
      </c>
      <c r="B2031" s="46"/>
      <c r="C2031" s="41">
        <f>+D43-E34-E35</f>
        <v>468744.304349644</v>
      </c>
      <c r="D2031" s="41"/>
      <c r="E2031" s="42"/>
      <c r="F2031" s="24"/>
      <c r="H2031" s="46" t="s">
        <v>49</v>
      </c>
      <c r="I2031" s="46"/>
      <c r="J2031" s="41">
        <f>+D43-E34-E35</f>
        <v>468744.304349644</v>
      </c>
      <c r="K2031" s="41"/>
      <c r="L2031" s="42"/>
      <c r="M2031" s="24"/>
    </row>
    <row r="2032" spans="1:13" x14ac:dyDescent="0.25">
      <c r="A2032" s="46" t="s">
        <v>50</v>
      </c>
      <c r="B2032" s="46"/>
      <c r="C2032" s="41">
        <f>D38+E39</f>
        <v>9374.43043496436</v>
      </c>
      <c r="D2032" s="41"/>
      <c r="E2032" s="42"/>
      <c r="F2032" s="24"/>
      <c r="H2032" s="46" t="s">
        <v>50</v>
      </c>
      <c r="I2032" s="46"/>
      <c r="J2032" s="41">
        <f>D38+E39</f>
        <v>9374.43043496436</v>
      </c>
      <c r="K2032" s="41"/>
      <c r="L2032" s="42"/>
      <c r="M2032" s="24"/>
    </row>
    <row r="2033" spans="1:13" x14ac:dyDescent="0.25">
      <c r="A2033" s="46" t="s">
        <v>51</v>
      </c>
      <c r="B2033" s="46"/>
      <c r="C2033" s="41">
        <v>2</v>
      </c>
      <c r="D2033" s="41">
        <f>'Etat paie OCTOBRE 2024'!X16</f>
        <v>4000</v>
      </c>
      <c r="E2033" s="42"/>
      <c r="F2033" s="24"/>
      <c r="H2033" s="46" t="s">
        <v>51</v>
      </c>
      <c r="I2033" s="46"/>
      <c r="J2033" s="41">
        <v>2</v>
      </c>
      <c r="K2033" s="41">
        <f>'Etat paie OCTOBRE 2024'!X16</f>
        <v>4000</v>
      </c>
      <c r="L2033" s="42"/>
      <c r="M2033" s="24"/>
    </row>
    <row r="2034" spans="1:13" x14ac:dyDescent="0.25">
      <c r="A2034" s="46" t="s">
        <v>52</v>
      </c>
      <c r="B2034" s="46"/>
      <c r="C2034" s="42"/>
      <c r="D2034" s="41"/>
      <c r="E2034" s="41">
        <f>'Etat paie OCTOBRE 2024'!Z16</f>
        <v>5374.43043496436</v>
      </c>
      <c r="F2034" s="24"/>
      <c r="H2034" s="46" t="s">
        <v>52</v>
      </c>
      <c r="I2034" s="46"/>
      <c r="J2034" s="42"/>
      <c r="K2034" s="41"/>
      <c r="L2034" s="41">
        <f>'Etat paie OCTOBRE 2024'!Z16</f>
        <v>5374.43043496436</v>
      </c>
      <c r="M2034" s="24"/>
    </row>
    <row r="2035" spans="1:13" x14ac:dyDescent="0.25">
      <c r="A2035" s="46" t="s">
        <v>53</v>
      </c>
      <c r="B2035" s="46"/>
      <c r="C2035" s="42"/>
      <c r="D2035" s="41"/>
      <c r="E2035" s="41">
        <f>'Etat paie OCTOBRE 2024'!Y16</f>
        <v>100000</v>
      </c>
      <c r="F2035" s="24"/>
      <c r="H2035" s="46" t="s">
        <v>53</v>
      </c>
      <c r="I2035" s="46"/>
      <c r="J2035" s="42"/>
      <c r="K2035" s="41"/>
      <c r="L2035" s="41">
        <f>'Etat paie OCTOBRE 2024'!Y16</f>
        <v>100000</v>
      </c>
      <c r="M2035" s="24"/>
    </row>
    <row r="2036" spans="1:13" x14ac:dyDescent="0.25">
      <c r="A2036" s="46" t="s">
        <v>54</v>
      </c>
      <c r="B2036" s="46"/>
      <c r="C2036" s="42"/>
      <c r="D2036" s="41"/>
      <c r="E2036" s="41">
        <f>'Etat paie OCTOBRE 2024'!AA16</f>
      </c>
      <c r="F2036" s="24"/>
      <c r="H2036" s="46" t="s">
        <v>54</v>
      </c>
      <c r="I2036" s="46"/>
      <c r="J2036" s="42"/>
      <c r="K2036" s="41"/>
      <c r="L2036" s="41">
        <f>'Etat paie OCTOBRE 2024'!AA16</f>
      </c>
      <c r="M2036" s="24"/>
    </row>
    <row r="2037" spans="1:13" x14ac:dyDescent="0.25">
      <c r="A2037" s="49" t="s">
        <v>55</v>
      </c>
      <c r="B2037" s="49"/>
      <c r="C2037" s="50"/>
      <c r="D2037" s="51"/>
      <c r="E2037" s="51">
        <f>'Etat paie OCTOBRE 2024'!AB16</f>
        <v>100000</v>
      </c>
      <c r="F2037" s="24"/>
      <c r="H2037" s="49" t="s">
        <v>55</v>
      </c>
      <c r="I2037" s="49"/>
      <c r="J2037" s="50"/>
      <c r="K2037" s="51"/>
      <c r="L2037" s="51">
        <f>'Etat paie OCTOBRE 2024'!AB16</f>
        <v>100000</v>
      </c>
      <c r="M2037" s="24"/>
    </row>
    <row r="2038" spans="1:13" x14ac:dyDescent="0.25">
      <c r="A2038" s="53" t="s">
        <v>56</v>
      </c>
      <c r="B2038" s="53"/>
      <c r="C2038" s="54" t="s">
        <v>57</v>
      </c>
      <c r="D2038" s="36">
        <f>SUM(D17:D37)</f>
        <v>478310.514642494</v>
      </c>
      <c r="E2038" s="55">
        <f>SUM(E34:E42)</f>
        <v>214940.640727814</v>
      </c>
      <c r="F2038" s="24"/>
      <c r="H2038" s="53" t="s">
        <v>56</v>
      </c>
      <c r="I2038" s="53"/>
      <c r="J2038" s="54" t="s">
        <v>57</v>
      </c>
      <c r="K2038" s="36">
        <f>SUM(D17:D37)</f>
        <v>478310.514642494</v>
      </c>
      <c r="L2038" s="55">
        <f>SUM(E34:E42)</f>
        <v>214940.640727814</v>
      </c>
      <c r="M2038" s="24"/>
    </row>
    <row r="2039" spans="1:13" x14ac:dyDescent="0.25">
      <c r="A2039" s="57" t="s">
        <v>58</v>
      </c>
      <c r="B2039" s="57"/>
      <c r="C2039" s="14"/>
      <c r="D2039" s="42"/>
      <c r="E2039" s="58"/>
      <c r="F2039" s="24"/>
      <c r="H2039" s="57" t="s">
        <v>58</v>
      </c>
      <c r="I2039" s="57"/>
      <c r="J2039" s="14"/>
      <c r="K2039" s="42"/>
      <c r="L2039" s="58"/>
      <c r="M2039" s="24"/>
    </row>
    <row r="2040" spans="1:13" x14ac:dyDescent="0.25">
      <c r="A2040" s="44" t="s">
        <v>59</v>
      </c>
      <c r="B2040" s="44"/>
      <c r="C2040" s="14"/>
      <c r="D2040" s="42"/>
      <c r="E2040" s="58"/>
      <c r="F2040" s="24"/>
      <c r="H2040" s="44" t="s">
        <v>59</v>
      </c>
      <c r="I2040" s="44"/>
      <c r="J2040" s="14"/>
      <c r="K2040" s="42"/>
      <c r="L2040" s="58"/>
      <c r="M2040" s="24"/>
    </row>
    <row r="2041" spans="1:13" x14ac:dyDescent="0.25">
      <c r="A2041" s="57" t="s">
        <v>60</v>
      </c>
      <c r="B2041" s="57"/>
      <c r="C2041" s="14"/>
      <c r="D2041" s="42"/>
      <c r="E2041" s="58"/>
      <c r="F2041" s="24"/>
      <c r="H2041" s="57" t="s">
        <v>60</v>
      </c>
      <c r="I2041" s="57"/>
      <c r="J2041" s="14"/>
      <c r="K2041" s="42"/>
      <c r="L2041" s="58"/>
      <c r="M2041" s="24"/>
    </row>
    <row r="2042" spans="1:13" x14ac:dyDescent="0.25">
      <c r="A2042" s="57"/>
      <c r="B2042" s="57"/>
      <c r="C2042" s="60" t="s">
        <v>61</v>
      </c>
      <c r="D2042" s="61">
        <f>IF((D43-E43)&gt;=0,ROUND(FLOOR((D43-E43),0.01),-2),ROUND(FLOOR((D43-E43),-0.01),-2))</f>
        <v>263400</v>
      </c>
      <c r="E2042" s="58"/>
      <c r="F2042" s="24"/>
      <c r="H2042" s="57"/>
      <c r="I2042" s="57"/>
      <c r="J2042" s="60" t="s">
        <v>61</v>
      </c>
      <c r="K2042" s="61">
        <f>IF((D43-E43)&gt;=0,ROUND(FLOOR((D43-E43),0.01),-2),ROUND(FLOOR((D43-E43),-0.01),-2))</f>
        <v>263400</v>
      </c>
      <c r="L2042" s="58"/>
      <c r="M2042" s="24"/>
    </row>
    <row r="2043" spans="1:13" x14ac:dyDescent="0.25">
      <c r="A2043" s="62" t="s">
        <v>62</v>
      </c>
      <c r="B2043" s="62"/>
      <c r="C2043" s="63">
        <v>22</v>
      </c>
      <c r="D2043" s="61"/>
      <c r="E2043" s="58"/>
      <c r="F2043" s="24"/>
      <c r="H2043" s="62" t="s">
        <v>62</v>
      </c>
      <c r="I2043" s="62"/>
      <c r="J2043" s="63">
        <v>22</v>
      </c>
      <c r="K2043" s="61"/>
      <c r="L2043" s="58"/>
      <c r="M2043" s="24"/>
    </row>
    <row r="2044" spans="1:13" x14ac:dyDescent="0.25">
      <c r="A2044" s="64" t="s">
        <v>63</v>
      </c>
      <c r="B2044" s="64"/>
      <c r="C2044" s="65">
        <v>-0.5</v>
      </c>
      <c r="D2044" s="66"/>
      <c r="E2044" s="58"/>
      <c r="F2044" s="67"/>
      <c r="H2044" s="64" t="s">
        <v>63</v>
      </c>
      <c r="I2044" s="64"/>
      <c r="J2044" s="65">
        <v>-0.5</v>
      </c>
      <c r="K2044" s="66"/>
      <c r="L2044" s="58"/>
      <c r="M2044" s="67"/>
    </row>
    <row r="2045" spans="1:13" x14ac:dyDescent="0.25">
      <c r="A2045" s="69"/>
      <c r="B2045" s="69"/>
      <c r="C2045" s="70"/>
      <c r="D2045" s="71"/>
      <c r="E2045" s="72"/>
      <c r="F2045" s="24"/>
      <c r="H2045" s="69"/>
      <c r="I2045" s="69"/>
      <c r="J2045" s="70"/>
      <c r="K2045" s="71"/>
      <c r="L2045" s="72"/>
      <c r="M2045" s="24"/>
    </row>
    <row r="2046" spans="1:13" x14ac:dyDescent="0.25">
      <c r="A2046" s="1" t="s">
        <v>64</v>
      </c>
      <c r="B2046" s="1"/>
      <c r="C2046" s="58"/>
      <c r="D2046" s="74" t="s">
        <v>65</v>
      </c>
      <c r="E2046" s="2"/>
      <c r="F2046" s="24"/>
      <c r="H2046" s="1" t="s">
        <v>64</v>
      </c>
      <c r="I2046" s="1"/>
      <c r="J2046" s="58"/>
      <c r="K2046" s="74" t="s">
        <v>65</v>
      </c>
      <c r="L2046" s="2"/>
      <c r="M2046" s="24"/>
    </row>
    <row r="2047" spans="1:13" x14ac:dyDescent="0.25">
      <c r="A2047" s="1"/>
      <c r="B2047" s="1"/>
      <c r="C2047" s="58"/>
      <c r="D2047" s="74"/>
      <c r="E2047" s="2"/>
      <c r="F2047" s="24"/>
      <c r="H2047" s="1"/>
      <c r="I2047" s="1"/>
      <c r="J2047" s="58"/>
      <c r="K2047" s="74"/>
      <c r="L2047" s="2"/>
      <c r="M2047" s="24"/>
    </row>
    <row r="2048" spans="1:13" x14ac:dyDescent="0.25">
      <c r="A2048" s="1"/>
      <c r="B2048" s="1"/>
      <c r="C2048" s="58"/>
      <c r="D2048" s="74"/>
      <c r="E2048" s="2"/>
      <c r="F2048" s="24"/>
      <c r="H2048" s="1"/>
      <c r="I2048" s="1"/>
      <c r="J2048" s="58"/>
      <c r="K2048" s="74"/>
      <c r="L2048" s="2"/>
      <c r="M2048" s="24"/>
    </row>
    <row r="2049" spans="1:13" x14ac:dyDescent="0.25">
      <c r="A2049" s="1"/>
      <c r="B2049" s="1"/>
      <c r="C2049" s="58"/>
      <c r="D2049" s="74"/>
      <c r="E2049" s="2"/>
      <c r="F2049" s="24"/>
      <c r="H2049" s="1"/>
      <c r="I2049" s="1"/>
      <c r="J2049" s="58"/>
      <c r="K2049" s="74"/>
      <c r="L2049" s="2"/>
      <c r="M2049" s="24"/>
    </row>
    <row r="2050" spans="1:13" x14ac:dyDescent="0.25">
      <c r="A2050" s="76"/>
      <c r="B2050" s="76"/>
      <c r="C2050" s="77"/>
      <c r="D2050" s="78"/>
      <c r="E2050" s="26"/>
      <c r="F2050" s="28"/>
      <c r="H2050" s="76"/>
      <c r="I2050" s="76"/>
      <c r="J2050" s="77"/>
      <c r="K2050" s="78"/>
      <c r="L2050" s="26"/>
      <c r="M2050" s="28"/>
    </row>
    <row r="2053" spans="1:13" x14ac:dyDescent="0.25">
      <c r="A2053" s="1"/>
      <c r="B2053" s="1"/>
      <c r="C2053" s="2"/>
      <c r="D2053" s="2"/>
      <c r="E2053" s="4"/>
      <c r="F2053" s="5"/>
      <c r="H2053" s="1"/>
      <c r="I2053" s="1"/>
      <c r="J2053" s="2"/>
      <c r="K2053" s="2"/>
      <c r="L2053" s="4"/>
      <c r="M2053" s="5"/>
    </row>
    <row r="2054" spans="1:13" x14ac:dyDescent="0.25">
      <c r="A2054" s="1"/>
      <c r="B2054" s="1"/>
      <c r="C2054" s="2"/>
      <c r="D2054" s="2"/>
      <c r="E2054" s="4" t="s">
        <v>0</v>
      </c>
      <c r="F2054" s="3"/>
      <c r="H2054" s="1"/>
      <c r="I2054" s="1"/>
      <c r="J2054" s="2"/>
      <c r="K2054" s="2"/>
      <c r="L2054" s="4" t="s">
        <v>0</v>
      </c>
      <c r="M2054" s="3"/>
    </row>
    <row r="2055" spans="1:13" x14ac:dyDescent="0.25">
      <c r="A2055" s="6" t="s">
        <v>1</v>
      </c>
      <c r="B2055" s="6"/>
      <c r="C2055" s="2"/>
      <c r="D2055" s="2"/>
      <c r="E2055" s="2" t="s">
        <v>2</v>
      </c>
      <c r="F2055" s="3"/>
      <c r="H2055" s="6" t="s">
        <v>1</v>
      </c>
      <c r="I2055" s="6"/>
      <c r="J2055" s="2"/>
      <c r="K2055" s="2"/>
      <c r="L2055" s="2" t="s">
        <v>2</v>
      </c>
      <c r="M2055" s="3"/>
    </row>
    <row r="2056" spans="1:13" x14ac:dyDescent="0.25">
      <c r="A2056" s="7" t="s">
        <v>3</v>
      </c>
      <c r="B2056" s="7"/>
      <c r="C2056" s="2"/>
      <c r="D2056" s="2"/>
      <c r="E2056" s="2"/>
      <c r="F2056" s="3"/>
      <c r="H2056" s="7" t="s">
        <v>3</v>
      </c>
      <c r="I2056" s="7"/>
      <c r="J2056" s="2"/>
      <c r="K2056" s="2"/>
      <c r="L2056" s="2"/>
      <c r="M2056" s="3"/>
    </row>
    <row r="2057" spans="1:13" x14ac:dyDescent="0.25">
      <c r="A2057" s="8" t="s">
        <v>4</v>
      </c>
      <c r="B2057" s="8"/>
      <c r="C2057" s="2"/>
      <c r="D2057" s="2"/>
      <c r="E2057" s="2"/>
      <c r="F2057" s="3"/>
      <c r="H2057" s="8" t="s">
        <v>4</v>
      </c>
      <c r="I2057" s="8"/>
      <c r="J2057" s="2"/>
      <c r="K2057" s="2"/>
      <c r="L2057" s="2"/>
      <c r="M2057" s="3"/>
    </row>
    <row r="2058" spans="1:13" x14ac:dyDescent="0.25">
      <c r="A2058" s="9" t="s">
        <v>1313</v>
      </c>
      <c r="B2058" s="287">
        <f>'Etat paie {MOIS} {ANNEE}'!B82</f>
      </c>
      <c r="C2058" s="10"/>
      <c r="D2058" s="11" t="s">
        <v>6</v>
      </c>
      <c r="E2058" s="11"/>
      <c r="F2058" s="12" t="s">
        <v>1314</v>
      </c>
      <c r="H2058" s="9" t="s">
        <v>1313</v>
      </c>
      <c r="I2058" s="287">
        <f>'Etat paie {MOIS} {ANNEE}'!B83</f>
      </c>
      <c r="J2058" s="10"/>
      <c r="K2058" s="11" t="s">
        <v>6</v>
      </c>
      <c r="L2058" s="11"/>
      <c r="M2058" s="12" t="s">
        <v>1314</v>
      </c>
    </row>
    <row r="2059" spans="1:13" x14ac:dyDescent="0.25">
      <c r="A2059" s="13" t="s">
        <v>1315</v>
      </c>
      <c r="B2059" s="288">
        <f>'Etat paie {MOIS} {ANNEE}'!A82</f>
      </c>
      <c r="C2059" s="2"/>
      <c r="D2059" s="14" t="s">
        <v>8</v>
      </c>
      <c r="E2059" s="14"/>
      <c r="F2059" s="15" t="s">
        <v>1316</v>
      </c>
      <c r="H2059" s="13" t="s">
        <v>1315</v>
      </c>
      <c r="I2059" s="288">
        <f>'Etat paie {MOIS} {ANNEE}'!A83</f>
      </c>
      <c r="J2059" s="2"/>
      <c r="K2059" s="14" t="s">
        <v>8</v>
      </c>
      <c r="L2059" s="14"/>
      <c r="M2059" s="15" t="s">
        <v>1316</v>
      </c>
    </row>
    <row r="2060" spans="1:13" x14ac:dyDescent="0.25">
      <c r="A2060" s="13" t="s">
        <v>1317</v>
      </c>
      <c r="B2060" s="288">
        <f>'Etat paie {MOIS} {ANNEE}'!AL82</f>
      </c>
      <c r="C2060" s="16">
        <f>'Etat paie {MOIS} {ANNEE}'!AM82</f>
      </c>
      <c r="D2060" s="14" t="s">
        <v>10</v>
      </c>
      <c r="E2060" s="14"/>
      <c r="F2060" s="15" t="s">
        <v>1318</v>
      </c>
      <c r="H2060" s="13" t="s">
        <v>1317</v>
      </c>
      <c r="I2060" s="288">
        <f>'Etat paie {MOIS} {ANNEE}'!AL83</f>
      </c>
      <c r="J2060" s="16">
        <f>'Etat paie {MOIS} {ANNEE}'!AM83</f>
      </c>
      <c r="K2060" s="14" t="s">
        <v>10</v>
      </c>
      <c r="L2060" s="14"/>
      <c r="M2060" s="15" t="s">
        <v>1318</v>
      </c>
    </row>
    <row r="2061" spans="1:13" x14ac:dyDescent="0.25">
      <c r="A2061" s="13" t="s">
        <v>1319</v>
      </c>
      <c r="B2061" s="288" t="s">
        <v>1320</v>
      </c>
      <c r="C2061" s="17"/>
      <c r="D2061" s="18" t="s">
        <v>12</v>
      </c>
      <c r="E2061" s="19"/>
      <c r="F2061" s="20" t="s">
        <v>1321</v>
      </c>
      <c r="H2061" s="13" t="s">
        <v>1319</v>
      </c>
      <c r="I2061" s="288" t="s">
        <v>1320</v>
      </c>
      <c r="J2061" s="17"/>
      <c r="K2061" s="18" t="s">
        <v>12</v>
      </c>
      <c r="L2061" s="19"/>
      <c r="M2061" s="20" t="s">
        <v>1321</v>
      </c>
    </row>
    <row r="2062" spans="1:13" x14ac:dyDescent="0.25">
      <c r="A2062" s="22" t="s">
        <v>1322</v>
      </c>
      <c r="B2062" s="289">
        <f>'Etat paie {MOIS} {ANNEE}'!AP82</f>
      </c>
      <c r="C2062" s="2"/>
      <c r="D2062" s="23" t="s">
        <v>14</v>
      </c>
      <c r="E2062" s="14"/>
      <c r="F2062" s="20" t="s">
        <v>1323</v>
      </c>
      <c r="H2062" s="22" t="s">
        <v>1322</v>
      </c>
      <c r="I2062" s="289">
        <f>'Etat paie {MOIS} {ANNEE}'!AP83</f>
      </c>
      <c r="J2062" s="2"/>
      <c r="K2062" s="23" t="s">
        <v>14</v>
      </c>
      <c r="L2062" s="14"/>
      <c r="M2062" s="20" t="s">
        <v>1323</v>
      </c>
    </row>
    <row r="2063" spans="1:13" x14ac:dyDescent="0.25">
      <c r="A2063" s="13" t="s">
        <v>1324</v>
      </c>
      <c r="B2063" s="288">
        <f>'Etat paie {MOIS} {ANNEE}'!AR82</f>
      </c>
      <c r="C2063" s="2"/>
      <c r="D2063" s="14"/>
      <c r="E2063" s="14"/>
      <c r="F2063" s="20"/>
      <c r="H2063" s="13" t="s">
        <v>1324</v>
      </c>
      <c r="I2063" s="288">
        <f>'Etat paie {MOIS} {ANNEE}'!AR83</f>
      </c>
      <c r="J2063" s="2"/>
      <c r="K2063" s="14"/>
      <c r="L2063" s="14"/>
      <c r="M2063" s="20"/>
    </row>
    <row r="2064" spans="1:13" x14ac:dyDescent="0.25">
      <c r="A2064" s="13" t="s">
        <v>1325</v>
      </c>
      <c r="B2064" s="288">
        <f>'Etat paie {MOIS} {ANNEE}'!AO82</f>
      </c>
      <c r="C2064" s="2"/>
      <c r="D2064" s="14"/>
      <c r="E2064" s="14"/>
      <c r="F2064" s="24"/>
      <c r="H2064" s="13" t="s">
        <v>1325</v>
      </c>
      <c r="I2064" s="288">
        <f>'Etat paie {MOIS} {ANNEE}'!AO83</f>
      </c>
      <c r="J2064" s="2"/>
      <c r="K2064" s="14"/>
      <c r="L2064" s="14"/>
      <c r="M2064" s="24"/>
    </row>
    <row r="2065" spans="1:13" x14ac:dyDescent="0.25">
      <c r="A2065" s="13" t="s">
        <v>1326</v>
      </c>
      <c r="B2065" s="288">
        <f>'Etat paie {MOIS} {ANNEE}'!AQ82</f>
      </c>
      <c r="C2065" s="2"/>
      <c r="D2065" s="14" t="s">
        <v>18</v>
      </c>
      <c r="E2065" s="14"/>
      <c r="F2065" s="24" t="s">
        <v>1327</v>
      </c>
      <c r="H2065" s="13" t="s">
        <v>1326</v>
      </c>
      <c r="I2065" s="288">
        <f>'Etat paie {MOIS} {ANNEE}'!AQ83</f>
      </c>
      <c r="J2065" s="2"/>
      <c r="K2065" s="14" t="s">
        <v>18</v>
      </c>
      <c r="L2065" s="14"/>
      <c r="M2065" s="24" t="s">
        <v>1327</v>
      </c>
    </row>
    <row r="2066" spans="1:13" x14ac:dyDescent="0.25">
      <c r="A2066" s="25" t="s">
        <v>1328</v>
      </c>
      <c r="B2066" s="290" t="s">
        <v>1329</v>
      </c>
      <c r="C2066" s="26"/>
      <c r="D2066" s="27" t="s">
        <v>20</v>
      </c>
      <c r="E2066" s="27"/>
      <c r="F2066" s="28" t="s">
        <v>1330</v>
      </c>
      <c r="H2066" s="25" t="s">
        <v>1328</v>
      </c>
      <c r="I2066" s="290" t="s">
        <v>1329</v>
      </c>
      <c r="J2066" s="26"/>
      <c r="K2066" s="27" t="s">
        <v>20</v>
      </c>
      <c r="L2066" s="27"/>
      <c r="M2066" s="28" t="s">
        <v>1330</v>
      </c>
    </row>
    <row r="2067" spans="1:13" x14ac:dyDescent="0.25">
      <c r="A2067" s="1"/>
      <c r="B2067" s="1"/>
      <c r="C2067" s="2"/>
      <c r="D2067" s="2"/>
      <c r="E2067" s="2"/>
      <c r="F2067" s="3"/>
      <c r="H2067" s="1"/>
      <c r="I2067" s="1"/>
      <c r="J2067" s="2"/>
      <c r="K2067" s="2"/>
      <c r="L2067" s="2"/>
      <c r="M2067" s="3"/>
    </row>
    <row r="2068" spans="1:13" x14ac:dyDescent="0.25">
      <c r="A2068" s="291" t="s">
        <v>22</v>
      </c>
      <c r="B2068" s="291"/>
      <c r="C2068" s="30" t="s">
        <v>23</v>
      </c>
      <c r="D2068" s="30" t="s">
        <v>24</v>
      </c>
      <c r="E2068" s="31" t="s">
        <v>25</v>
      </c>
      <c r="F2068" s="32" t="s">
        <v>26</v>
      </c>
      <c r="H2068" s="291" t="s">
        <v>22</v>
      </c>
      <c r="I2068" s="291"/>
      <c r="J2068" s="30" t="s">
        <v>23</v>
      </c>
      <c r="K2068" s="30" t="s">
        <v>24</v>
      </c>
      <c r="L2068" s="31" t="s">
        <v>25</v>
      </c>
      <c r="M2068" s="32" t="s">
        <v>26</v>
      </c>
    </row>
    <row r="2069" spans="1:13" x14ac:dyDescent="0.25">
      <c r="A2069" s="34" t="s">
        <v>27</v>
      </c>
      <c r="B2069" s="34"/>
      <c r="C2069" s="35"/>
      <c r="D2069" s="36">
        <f>'Etat paie OCTOBRE 2024'!E16</f>
        <v>142259.193446028</v>
      </c>
      <c r="E2069" s="37"/>
      <c r="F2069" s="24"/>
      <c r="H2069" s="34" t="s">
        <v>27</v>
      </c>
      <c r="I2069" s="34"/>
      <c r="J2069" s="35"/>
      <c r="K2069" s="36">
        <f>'Etat paie OCTOBRE 2024'!E16</f>
        <v>142259.193446028</v>
      </c>
      <c r="L2069" s="37"/>
      <c r="M2069" s="24"/>
    </row>
    <row r="2070" spans="1:13" x14ac:dyDescent="0.25">
      <c r="A2070" s="39" t="s">
        <v>28</v>
      </c>
      <c r="B2070" s="39"/>
      <c r="C2070" s="40"/>
      <c r="D2070" s="41"/>
      <c r="E2070" s="42"/>
      <c r="F2070" s="24"/>
      <c r="H2070" s="39" t="s">
        <v>28</v>
      </c>
      <c r="I2070" s="39"/>
      <c r="J2070" s="40"/>
      <c r="K2070" s="41"/>
      <c r="L2070" s="42"/>
      <c r="M2070" s="24"/>
    </row>
    <row r="2071" spans="1:13" x14ac:dyDescent="0.25">
      <c r="A2071" s="44" t="s">
        <v>29</v>
      </c>
      <c r="B2071" s="44"/>
      <c r="C2071" s="42"/>
      <c r="D2071" s="41">
        <f>'Etat paie OCTOBRE 2024'!I16</f>
      </c>
      <c r="E2071" s="42"/>
      <c r="F2071" s="24"/>
      <c r="H2071" s="44" t="s">
        <v>29</v>
      </c>
      <c r="I2071" s="44"/>
      <c r="J2071" s="42"/>
      <c r="K2071" s="41">
        <f>'Etat paie OCTOBRE 2024'!I16</f>
      </c>
      <c r="L2071" s="42"/>
      <c r="M2071" s="24"/>
    </row>
    <row r="2072" spans="1:13" x14ac:dyDescent="0.25">
      <c r="A2072" s="44" t="s">
        <v>30</v>
      </c>
      <c r="B2072" s="44"/>
      <c r="C2072" s="42"/>
      <c r="D2072" s="41">
        <f>'Etat paie OCTOBRE 2024'!J16</f>
      </c>
      <c r="E2072" s="42"/>
      <c r="F2072" s="24"/>
      <c r="H2072" s="44" t="s">
        <v>30</v>
      </c>
      <c r="I2072" s="44"/>
      <c r="J2072" s="42"/>
      <c r="K2072" s="41">
        <f>'Etat paie OCTOBRE 2024'!J16</f>
      </c>
      <c r="L2072" s="42"/>
      <c r="M2072" s="24"/>
    </row>
    <row r="2073" spans="1:13" x14ac:dyDescent="0.25">
      <c r="A2073" s="44" t="s">
        <v>31</v>
      </c>
      <c r="B2073" s="44"/>
      <c r="C2073" s="42"/>
      <c r="D2073" s="41">
        <f>'Etat paie OCTOBRE 2024'!H16</f>
      </c>
      <c r="E2073" s="42"/>
      <c r="F2073" s="24"/>
      <c r="H2073" s="44" t="s">
        <v>31</v>
      </c>
      <c r="I2073" s="44"/>
      <c r="J2073" s="42"/>
      <c r="K2073" s="41">
        <f>'Etat paie OCTOBRE 2024'!H16</f>
      </c>
      <c r="L2073" s="42"/>
      <c r="M2073" s="24"/>
    </row>
    <row r="2074" spans="1:13" x14ac:dyDescent="0.25">
      <c r="A2074" s="46" t="s">
        <v>32</v>
      </c>
      <c r="B2074" s="46"/>
      <c r="C2074" s="42"/>
      <c r="D2074" s="41"/>
      <c r="E2074" s="42"/>
      <c r="F2074" s="24"/>
      <c r="H2074" s="46" t="s">
        <v>32</v>
      </c>
      <c r="I2074" s="46"/>
      <c r="J2074" s="42"/>
      <c r="K2074" s="41"/>
      <c r="L2074" s="42"/>
      <c r="M2074" s="24"/>
    </row>
    <row r="2075" spans="1:13" x14ac:dyDescent="0.25">
      <c r="A2075" s="44" t="s">
        <v>33</v>
      </c>
      <c r="B2075" s="44"/>
      <c r="C2075" s="42">
        <v>12</v>
      </c>
      <c r="D2075" s="41">
        <f>'Etat paie OCTOBRE 2024'!K16</f>
        <v>28800</v>
      </c>
      <c r="E2075" s="42"/>
      <c r="F2075" s="24"/>
      <c r="H2075" s="44" t="s">
        <v>33</v>
      </c>
      <c r="I2075" s="44"/>
      <c r="J2075" s="42">
        <v>12</v>
      </c>
      <c r="K2075" s="41">
        <f>'Etat paie OCTOBRE 2024'!K16</f>
        <v>28800</v>
      </c>
      <c r="L2075" s="42"/>
      <c r="M2075" s="24"/>
    </row>
    <row r="2076" spans="1:13" x14ac:dyDescent="0.25">
      <c r="A2076" s="44" t="s">
        <v>34</v>
      </c>
      <c r="B2076" s="44"/>
      <c r="C2076" s="42"/>
      <c r="D2076" s="41">
        <f>'Etat paie OCTOBRE 2024'!L16</f>
        <v>42000</v>
      </c>
      <c r="E2076" s="42"/>
      <c r="F2076" s="24"/>
      <c r="H2076" s="44" t="s">
        <v>34</v>
      </c>
      <c r="I2076" s="44"/>
      <c r="J2076" s="42"/>
      <c r="K2076" s="41">
        <f>'Etat paie OCTOBRE 2024'!L16</f>
        <v>42000</v>
      </c>
      <c r="L2076" s="42"/>
      <c r="M2076" s="24"/>
    </row>
    <row r="2077" spans="1:13" x14ac:dyDescent="0.25">
      <c r="A2077" s="39" t="s">
        <v>35</v>
      </c>
      <c r="B2077" s="39"/>
      <c r="C2077" s="42"/>
      <c r="D2077" s="41"/>
      <c r="E2077" s="42"/>
      <c r="F2077" s="24"/>
      <c r="H2077" s="39" t="s">
        <v>35</v>
      </c>
      <c r="I2077" s="39"/>
      <c r="J2077" s="42"/>
      <c r="K2077" s="41"/>
      <c r="L2077" s="42"/>
      <c r="M2077" s="24"/>
    </row>
    <row r="2078" spans="1:13" x14ac:dyDescent="0.25">
      <c r="A2078" s="44" t="s">
        <v>36</v>
      </c>
      <c r="B2078" s="44"/>
      <c r="C2078" s="42"/>
      <c r="D2078" s="48">
        <f>'Etat paie OCTOBRE 2024'!R16</f>
      </c>
      <c r="E2078" s="42"/>
      <c r="F2078" s="24"/>
      <c r="H2078" s="44" t="s">
        <v>36</v>
      </c>
      <c r="I2078" s="44"/>
      <c r="J2078" s="42"/>
      <c r="K2078" s="48">
        <f>'Etat paie OCTOBRE 2024'!R16</f>
      </c>
      <c r="L2078" s="42"/>
      <c r="M2078" s="24"/>
    </row>
    <row r="2079" spans="1:13" x14ac:dyDescent="0.25">
      <c r="A2079" s="44" t="s">
        <v>37</v>
      </c>
      <c r="B2079" s="44"/>
      <c r="C2079" s="42"/>
      <c r="D2079" s="41">
        <f>'Etat paie OCTOBRE 2024'!F16</f>
      </c>
      <c r="E2079" s="42"/>
      <c r="F2079" s="24"/>
      <c r="H2079" s="44" t="s">
        <v>37</v>
      </c>
      <c r="I2079" s="44"/>
      <c r="J2079" s="42"/>
      <c r="K2079" s="41">
        <f>'Etat paie OCTOBRE 2024'!F16</f>
      </c>
      <c r="L2079" s="42"/>
      <c r="M2079" s="24"/>
    </row>
    <row r="2080" spans="1:13" x14ac:dyDescent="0.25">
      <c r="A2080" s="292" t="s">
        <v>38</v>
      </c>
      <c r="B2080" s="292"/>
      <c r="C2080" s="42"/>
      <c r="D2080" s="41">
        <f>'Etat paie OCTOBRE 2024'!G16</f>
      </c>
      <c r="E2080" s="42"/>
      <c r="F2080" s="24"/>
      <c r="H2080" s="292" t="s">
        <v>38</v>
      </c>
      <c r="I2080" s="292"/>
      <c r="J2080" s="42"/>
      <c r="K2080" s="41">
        <f>'Etat paie OCTOBRE 2024'!G16</f>
      </c>
      <c r="L2080" s="42"/>
      <c r="M2080" s="24"/>
    </row>
    <row r="2081" spans="1:13" x14ac:dyDescent="0.25">
      <c r="A2081" s="44" t="s">
        <v>1331</v>
      </c>
      <c r="B2081" s="44"/>
      <c r="C2081" s="42"/>
      <c r="D2081" s="41">
        <f>'Etat paie OCTOBRE 2024'!O16</f>
      </c>
      <c r="E2081" s="42"/>
      <c r="F2081" s="24"/>
      <c r="H2081" s="44" t="s">
        <v>1331</v>
      </c>
      <c r="I2081" s="44"/>
      <c r="J2081" s="42"/>
      <c r="K2081" s="41">
        <f>'Etat paie OCTOBRE 2024'!O16</f>
      </c>
      <c r="L2081" s="42"/>
      <c r="M2081" s="24"/>
    </row>
    <row r="2082" spans="1:13" x14ac:dyDescent="0.25">
      <c r="A2082" s="44" t="s">
        <v>1332</v>
      </c>
      <c r="B2082" s="44"/>
      <c r="C2082" s="42"/>
      <c r="D2082" s="41">
        <f>'Etat paie OCTOBRE 2024'!P16</f>
        <v>20000</v>
      </c>
      <c r="E2082" s="42"/>
      <c r="F2082" s="24"/>
      <c r="H2082" s="44" t="s">
        <v>1332</v>
      </c>
      <c r="I2082" s="44"/>
      <c r="J2082" s="42"/>
      <c r="K2082" s="41">
        <f>'Etat paie OCTOBRE 2024'!P16</f>
        <v>20000</v>
      </c>
      <c r="L2082" s="42"/>
      <c r="M2082" s="24"/>
    </row>
    <row r="2083" spans="1:13" x14ac:dyDescent="0.25">
      <c r="A2083" s="44" t="s">
        <v>1333</v>
      </c>
      <c r="B2083" s="44"/>
      <c r="C2083" s="42"/>
      <c r="D2083" s="41">
        <f>'Etat paie OCTOBRE 2024'!Q16</f>
        <v>50000</v>
      </c>
      <c r="E2083" s="42"/>
      <c r="F2083" s="24" t="s">
        <v>43</v>
      </c>
      <c r="H2083" s="44" t="s">
        <v>1333</v>
      </c>
      <c r="I2083" s="44"/>
      <c r="J2083" s="42"/>
      <c r="K2083" s="41">
        <f>'Etat paie OCTOBRE 2024'!Q16</f>
        <v>50000</v>
      </c>
      <c r="L2083" s="42"/>
      <c r="M2083" s="24" t="s">
        <v>43</v>
      </c>
    </row>
    <row r="2084" spans="1:13" x14ac:dyDescent="0.25">
      <c r="A2084" s="39" t="s">
        <v>44</v>
      </c>
      <c r="B2084" s="39"/>
      <c r="C2084" s="42"/>
      <c r="D2084" s="41">
        <f>'Etat paie OCTOBRE 2024'!N16</f>
        <v>195251.321196466</v>
      </c>
      <c r="E2084" s="42"/>
      <c r="F2084" s="24" t="s">
        <v>45</v>
      </c>
      <c r="H2084" s="39" t="s">
        <v>44</v>
      </c>
      <c r="I2084" s="39"/>
      <c r="J2084" s="42"/>
      <c r="K2084" s="41">
        <f>'Etat paie OCTOBRE 2024'!N16</f>
        <v>195251.321196466</v>
      </c>
      <c r="L2084" s="42"/>
      <c r="M2084" s="24" t="s">
        <v>45</v>
      </c>
    </row>
    <row r="2085" spans="1:13" x14ac:dyDescent="0.25">
      <c r="A2085" s="39" t="s">
        <v>46</v>
      </c>
      <c r="B2085" s="39"/>
      <c r="C2085" s="42"/>
      <c r="D2085" s="41">
        <f>'Etat paie OCTOBRE 2024'!M16</f>
      </c>
      <c r="E2085" s="42"/>
      <c r="F2085" s="24"/>
      <c r="H2085" s="39" t="s">
        <v>46</v>
      </c>
      <c r="I2085" s="39"/>
      <c r="J2085" s="42"/>
      <c r="K2085" s="41">
        <f>'Etat paie OCTOBRE 2024'!M16</f>
      </c>
      <c r="L2085" s="42"/>
      <c r="M2085" s="24"/>
    </row>
    <row r="2086" spans="1:13" x14ac:dyDescent="0.25">
      <c r="A2086" s="46" t="s">
        <v>47</v>
      </c>
      <c r="B2086" s="46"/>
      <c r="C2086" s="42"/>
      <c r="D2086" s="41"/>
      <c r="E2086" s="41">
        <f>'Etat paie OCTOBRE 2024'!U16</f>
        <v>4783.10514642494</v>
      </c>
      <c r="F2086" s="24"/>
      <c r="H2086" s="46" t="s">
        <v>47</v>
      </c>
      <c r="I2086" s="46"/>
      <c r="J2086" s="42"/>
      <c r="K2086" s="41"/>
      <c r="L2086" s="41">
        <f>'Etat paie OCTOBRE 2024'!U16</f>
        <v>4783.10514642494</v>
      </c>
      <c r="M2086" s="24"/>
    </row>
    <row r="2087" spans="1:13" x14ac:dyDescent="0.25">
      <c r="A2087" s="46" t="s">
        <v>48</v>
      </c>
      <c r="B2087" s="46"/>
      <c r="C2087" s="42"/>
      <c r="D2087" s="41"/>
      <c r="E2087" s="41">
        <f>'Etat paie OCTOBRE 2024'!V16</f>
        <v>4783.10514642494</v>
      </c>
      <c r="F2087" s="24"/>
      <c r="H2087" s="46" t="s">
        <v>48</v>
      </c>
      <c r="I2087" s="46"/>
      <c r="J2087" s="42"/>
      <c r="K2087" s="41"/>
      <c r="L2087" s="41">
        <f>'Etat paie OCTOBRE 2024'!V16</f>
        <v>4783.10514642494</v>
      </c>
      <c r="M2087" s="24"/>
    </row>
    <row r="2088" spans="1:13" x14ac:dyDescent="0.25">
      <c r="A2088" s="46" t="s">
        <v>49</v>
      </c>
      <c r="B2088" s="46"/>
      <c r="C2088" s="41">
        <f>+D43-E34-E35</f>
        <v>468744.304349644</v>
      </c>
      <c r="D2088" s="41"/>
      <c r="E2088" s="42"/>
      <c r="F2088" s="24"/>
      <c r="H2088" s="46" t="s">
        <v>49</v>
      </c>
      <c r="I2088" s="46"/>
      <c r="J2088" s="41">
        <f>+D43-E34-E35</f>
        <v>468744.304349644</v>
      </c>
      <c r="K2088" s="41"/>
      <c r="L2088" s="42"/>
      <c r="M2088" s="24"/>
    </row>
    <row r="2089" spans="1:13" x14ac:dyDescent="0.25">
      <c r="A2089" s="46" t="s">
        <v>50</v>
      </c>
      <c r="B2089" s="46"/>
      <c r="C2089" s="41">
        <f>D38+E39</f>
        <v>9374.43043496436</v>
      </c>
      <c r="D2089" s="41"/>
      <c r="E2089" s="42"/>
      <c r="F2089" s="24"/>
      <c r="H2089" s="46" t="s">
        <v>50</v>
      </c>
      <c r="I2089" s="46"/>
      <c r="J2089" s="41">
        <f>D38+E39</f>
        <v>9374.43043496436</v>
      </c>
      <c r="K2089" s="41"/>
      <c r="L2089" s="42"/>
      <c r="M2089" s="24"/>
    </row>
    <row r="2090" spans="1:13" x14ac:dyDescent="0.25">
      <c r="A2090" s="46" t="s">
        <v>51</v>
      </c>
      <c r="B2090" s="46"/>
      <c r="C2090" s="41">
        <v>2</v>
      </c>
      <c r="D2090" s="41">
        <f>'Etat paie OCTOBRE 2024'!X16</f>
        <v>4000</v>
      </c>
      <c r="E2090" s="42"/>
      <c r="F2090" s="24"/>
      <c r="H2090" s="46" t="s">
        <v>51</v>
      </c>
      <c r="I2090" s="46"/>
      <c r="J2090" s="41">
        <v>2</v>
      </c>
      <c r="K2090" s="41">
        <f>'Etat paie OCTOBRE 2024'!X16</f>
        <v>4000</v>
      </c>
      <c r="L2090" s="42"/>
      <c r="M2090" s="24"/>
    </row>
    <row r="2091" spans="1:13" x14ac:dyDescent="0.25">
      <c r="A2091" s="46" t="s">
        <v>52</v>
      </c>
      <c r="B2091" s="46"/>
      <c r="C2091" s="42"/>
      <c r="D2091" s="41"/>
      <c r="E2091" s="41">
        <f>'Etat paie OCTOBRE 2024'!Z16</f>
        <v>5374.43043496436</v>
      </c>
      <c r="F2091" s="24"/>
      <c r="H2091" s="46" t="s">
        <v>52</v>
      </c>
      <c r="I2091" s="46"/>
      <c r="J2091" s="42"/>
      <c r="K2091" s="41"/>
      <c r="L2091" s="41">
        <f>'Etat paie OCTOBRE 2024'!Z16</f>
        <v>5374.43043496436</v>
      </c>
      <c r="M2091" s="24"/>
    </row>
    <row r="2092" spans="1:13" x14ac:dyDescent="0.25">
      <c r="A2092" s="46" t="s">
        <v>53</v>
      </c>
      <c r="B2092" s="46"/>
      <c r="C2092" s="42"/>
      <c r="D2092" s="41"/>
      <c r="E2092" s="41">
        <f>'Etat paie OCTOBRE 2024'!Y16</f>
        <v>100000</v>
      </c>
      <c r="F2092" s="24"/>
      <c r="H2092" s="46" t="s">
        <v>53</v>
      </c>
      <c r="I2092" s="46"/>
      <c r="J2092" s="42"/>
      <c r="K2092" s="41"/>
      <c r="L2092" s="41">
        <f>'Etat paie OCTOBRE 2024'!Y16</f>
        <v>100000</v>
      </c>
      <c r="M2092" s="24"/>
    </row>
    <row r="2093" spans="1:13" x14ac:dyDescent="0.25">
      <c r="A2093" s="46" t="s">
        <v>54</v>
      </c>
      <c r="B2093" s="46"/>
      <c r="C2093" s="42"/>
      <c r="D2093" s="41"/>
      <c r="E2093" s="41">
        <f>'Etat paie OCTOBRE 2024'!AA16</f>
      </c>
      <c r="F2093" s="24"/>
      <c r="H2093" s="46" t="s">
        <v>54</v>
      </c>
      <c r="I2093" s="46"/>
      <c r="J2093" s="42"/>
      <c r="K2093" s="41"/>
      <c r="L2093" s="41">
        <f>'Etat paie OCTOBRE 2024'!AA16</f>
      </c>
      <c r="M2093" s="24"/>
    </row>
    <row r="2094" spans="1:13" x14ac:dyDescent="0.25">
      <c r="A2094" s="49" t="s">
        <v>55</v>
      </c>
      <c r="B2094" s="49"/>
      <c r="C2094" s="50"/>
      <c r="D2094" s="51"/>
      <c r="E2094" s="51">
        <f>'Etat paie OCTOBRE 2024'!AB16</f>
        <v>100000</v>
      </c>
      <c r="F2094" s="24"/>
      <c r="H2094" s="49" t="s">
        <v>55</v>
      </c>
      <c r="I2094" s="49"/>
      <c r="J2094" s="50"/>
      <c r="K2094" s="51"/>
      <c r="L2094" s="51">
        <f>'Etat paie OCTOBRE 2024'!AB16</f>
        <v>100000</v>
      </c>
      <c r="M2094" s="24"/>
    </row>
    <row r="2095" spans="1:13" x14ac:dyDescent="0.25">
      <c r="A2095" s="53" t="s">
        <v>56</v>
      </c>
      <c r="B2095" s="53"/>
      <c r="C2095" s="54" t="s">
        <v>57</v>
      </c>
      <c r="D2095" s="36">
        <f>SUM(D17:D37)</f>
        <v>478310.514642494</v>
      </c>
      <c r="E2095" s="55">
        <f>SUM(E34:E42)</f>
        <v>214940.640727814</v>
      </c>
      <c r="F2095" s="24"/>
      <c r="H2095" s="53" t="s">
        <v>56</v>
      </c>
      <c r="I2095" s="53"/>
      <c r="J2095" s="54" t="s">
        <v>57</v>
      </c>
      <c r="K2095" s="36">
        <f>SUM(D17:D37)</f>
        <v>478310.514642494</v>
      </c>
      <c r="L2095" s="55">
        <f>SUM(E34:E42)</f>
        <v>214940.640727814</v>
      </c>
      <c r="M2095" s="24"/>
    </row>
    <row r="2096" spans="1:13" x14ac:dyDescent="0.25">
      <c r="A2096" s="57" t="s">
        <v>58</v>
      </c>
      <c r="B2096" s="57"/>
      <c r="C2096" s="14"/>
      <c r="D2096" s="42"/>
      <c r="E2096" s="58"/>
      <c r="F2096" s="24"/>
      <c r="H2096" s="57" t="s">
        <v>58</v>
      </c>
      <c r="I2096" s="57"/>
      <c r="J2096" s="14"/>
      <c r="K2096" s="42"/>
      <c r="L2096" s="58"/>
      <c r="M2096" s="24"/>
    </row>
    <row r="2097" spans="1:13" x14ac:dyDescent="0.25">
      <c r="A2097" s="44" t="s">
        <v>59</v>
      </c>
      <c r="B2097" s="44"/>
      <c r="C2097" s="14"/>
      <c r="D2097" s="42"/>
      <c r="E2097" s="58"/>
      <c r="F2097" s="24"/>
      <c r="H2097" s="44" t="s">
        <v>59</v>
      </c>
      <c r="I2097" s="44"/>
      <c r="J2097" s="14"/>
      <c r="K2097" s="42"/>
      <c r="L2097" s="58"/>
      <c r="M2097" s="24"/>
    </row>
    <row r="2098" spans="1:13" x14ac:dyDescent="0.25">
      <c r="A2098" s="57" t="s">
        <v>60</v>
      </c>
      <c r="B2098" s="57"/>
      <c r="C2098" s="14"/>
      <c r="D2098" s="42"/>
      <c r="E2098" s="58"/>
      <c r="F2098" s="24"/>
      <c r="H2098" s="57" t="s">
        <v>60</v>
      </c>
      <c r="I2098" s="57"/>
      <c r="J2098" s="14"/>
      <c r="K2098" s="42"/>
      <c r="L2098" s="58"/>
      <c r="M2098" s="24"/>
    </row>
    <row r="2099" spans="1:13" x14ac:dyDescent="0.25">
      <c r="A2099" s="57"/>
      <c r="B2099" s="57"/>
      <c r="C2099" s="60" t="s">
        <v>61</v>
      </c>
      <c r="D2099" s="61">
        <f>IF((D43-E43)&gt;=0,ROUND(FLOOR((D43-E43),0.01),-2),ROUND(FLOOR((D43-E43),-0.01),-2))</f>
        <v>263400</v>
      </c>
      <c r="E2099" s="58"/>
      <c r="F2099" s="24"/>
      <c r="H2099" s="57"/>
      <c r="I2099" s="57"/>
      <c r="J2099" s="60" t="s">
        <v>61</v>
      </c>
      <c r="K2099" s="61">
        <f>IF((D43-E43)&gt;=0,ROUND(FLOOR((D43-E43),0.01),-2),ROUND(FLOOR((D43-E43),-0.01),-2))</f>
        <v>263400</v>
      </c>
      <c r="L2099" s="58"/>
      <c r="M2099" s="24"/>
    </row>
    <row r="2100" spans="1:13" x14ac:dyDescent="0.25">
      <c r="A2100" s="62" t="s">
        <v>62</v>
      </c>
      <c r="B2100" s="62"/>
      <c r="C2100" s="63">
        <v>22</v>
      </c>
      <c r="D2100" s="61"/>
      <c r="E2100" s="58"/>
      <c r="F2100" s="24"/>
      <c r="H2100" s="62" t="s">
        <v>62</v>
      </c>
      <c r="I2100" s="62"/>
      <c r="J2100" s="63">
        <v>22</v>
      </c>
      <c r="K2100" s="61"/>
      <c r="L2100" s="58"/>
      <c r="M2100" s="24"/>
    </row>
    <row r="2101" spans="1:13" x14ac:dyDescent="0.25">
      <c r="A2101" s="64" t="s">
        <v>63</v>
      </c>
      <c r="B2101" s="64"/>
      <c r="C2101" s="65">
        <v>-0.5</v>
      </c>
      <c r="D2101" s="66"/>
      <c r="E2101" s="58"/>
      <c r="F2101" s="67"/>
      <c r="H2101" s="64" t="s">
        <v>63</v>
      </c>
      <c r="I2101" s="64"/>
      <c r="J2101" s="65">
        <v>-0.5</v>
      </c>
      <c r="K2101" s="66"/>
      <c r="L2101" s="58"/>
      <c r="M2101" s="67"/>
    </row>
    <row r="2102" spans="1:13" x14ac:dyDescent="0.25">
      <c r="A2102" s="69"/>
      <c r="B2102" s="69"/>
      <c r="C2102" s="70"/>
      <c r="D2102" s="71"/>
      <c r="E2102" s="72"/>
      <c r="F2102" s="24"/>
      <c r="H2102" s="69"/>
      <c r="I2102" s="69"/>
      <c r="J2102" s="70"/>
      <c r="K2102" s="71"/>
      <c r="L2102" s="72"/>
      <c r="M2102" s="24"/>
    </row>
    <row r="2103" spans="1:13" x14ac:dyDescent="0.25">
      <c r="A2103" s="1" t="s">
        <v>64</v>
      </c>
      <c r="B2103" s="1"/>
      <c r="C2103" s="58"/>
      <c r="D2103" s="74" t="s">
        <v>65</v>
      </c>
      <c r="E2103" s="2"/>
      <c r="F2103" s="24"/>
      <c r="H2103" s="1" t="s">
        <v>64</v>
      </c>
      <c r="I2103" s="1"/>
      <c r="J2103" s="58"/>
      <c r="K2103" s="74" t="s">
        <v>65</v>
      </c>
      <c r="L2103" s="2"/>
      <c r="M2103" s="24"/>
    </row>
    <row r="2104" spans="1:13" x14ac:dyDescent="0.25">
      <c r="A2104" s="1"/>
      <c r="B2104" s="1"/>
      <c r="C2104" s="58"/>
      <c r="D2104" s="74"/>
      <c r="E2104" s="2"/>
      <c r="F2104" s="24"/>
      <c r="H2104" s="1"/>
      <c r="I2104" s="1"/>
      <c r="J2104" s="58"/>
      <c r="K2104" s="74"/>
      <c r="L2104" s="2"/>
      <c r="M2104" s="24"/>
    </row>
    <row r="2105" spans="1:13" x14ac:dyDescent="0.25">
      <c r="A2105" s="1"/>
      <c r="B2105" s="1"/>
      <c r="C2105" s="58"/>
      <c r="D2105" s="74"/>
      <c r="E2105" s="2"/>
      <c r="F2105" s="24"/>
      <c r="H2105" s="1"/>
      <c r="I2105" s="1"/>
      <c r="J2105" s="58"/>
      <c r="K2105" s="74"/>
      <c r="L2105" s="2"/>
      <c r="M2105" s="24"/>
    </row>
    <row r="2106" spans="1:13" x14ac:dyDescent="0.25">
      <c r="A2106" s="1"/>
      <c r="B2106" s="1"/>
      <c r="C2106" s="58"/>
      <c r="D2106" s="74"/>
      <c r="E2106" s="2"/>
      <c r="F2106" s="24"/>
      <c r="H2106" s="1"/>
      <c r="I2106" s="1"/>
      <c r="J2106" s="58"/>
      <c r="K2106" s="74"/>
      <c r="L2106" s="2"/>
      <c r="M2106" s="24"/>
    </row>
    <row r="2107" spans="1:13" x14ac:dyDescent="0.25">
      <c r="A2107" s="76"/>
      <c r="B2107" s="76"/>
      <c r="C2107" s="77"/>
      <c r="D2107" s="78"/>
      <c r="E2107" s="26"/>
      <c r="F2107" s="28"/>
      <c r="H2107" s="76"/>
      <c r="I2107" s="76"/>
      <c r="J2107" s="77"/>
      <c r="K2107" s="78"/>
      <c r="L2107" s="26"/>
      <c r="M2107" s="28"/>
    </row>
    <row r="2110" spans="1:13" x14ac:dyDescent="0.25">
      <c r="A2110" s="1"/>
      <c r="B2110" s="1"/>
      <c r="C2110" s="2"/>
      <c r="D2110" s="2"/>
      <c r="E2110" s="4"/>
      <c r="F2110" s="5"/>
      <c r="H2110" s="1"/>
      <c r="I2110" s="1"/>
      <c r="J2110" s="2"/>
      <c r="K2110" s="2"/>
      <c r="L2110" s="4"/>
      <c r="M2110" s="5"/>
    </row>
    <row r="2111" spans="1:13" x14ac:dyDescent="0.25">
      <c r="A2111" s="1"/>
      <c r="B2111" s="1"/>
      <c r="C2111" s="2"/>
      <c r="D2111" s="2"/>
      <c r="E2111" s="4" t="s">
        <v>0</v>
      </c>
      <c r="F2111" s="3"/>
      <c r="H2111" s="1"/>
      <c r="I2111" s="1"/>
      <c r="J2111" s="2"/>
      <c r="K2111" s="2"/>
      <c r="L2111" s="4" t="s">
        <v>0</v>
      </c>
      <c r="M2111" s="3"/>
    </row>
    <row r="2112" spans="1:13" x14ac:dyDescent="0.25">
      <c r="A2112" s="6" t="s">
        <v>1</v>
      </c>
      <c r="B2112" s="6"/>
      <c r="C2112" s="2"/>
      <c r="D2112" s="2"/>
      <c r="E2112" s="2" t="s">
        <v>2</v>
      </c>
      <c r="F2112" s="3"/>
      <c r="H2112" s="6" t="s">
        <v>1</v>
      </c>
      <c r="I2112" s="6"/>
      <c r="J2112" s="2"/>
      <c r="K2112" s="2"/>
      <c r="L2112" s="2" t="s">
        <v>2</v>
      </c>
      <c r="M2112" s="3"/>
    </row>
    <row r="2113" spans="1:13" x14ac:dyDescent="0.25">
      <c r="A2113" s="7" t="s">
        <v>3</v>
      </c>
      <c r="B2113" s="7"/>
      <c r="C2113" s="2"/>
      <c r="D2113" s="2"/>
      <c r="E2113" s="2"/>
      <c r="F2113" s="3"/>
      <c r="H2113" s="7" t="s">
        <v>3</v>
      </c>
      <c r="I2113" s="7"/>
      <c r="J2113" s="2"/>
      <c r="K2113" s="2"/>
      <c r="L2113" s="2"/>
      <c r="M2113" s="3"/>
    </row>
    <row r="2114" spans="1:13" x14ac:dyDescent="0.25">
      <c r="A2114" s="8" t="s">
        <v>4</v>
      </c>
      <c r="B2114" s="8"/>
      <c r="C2114" s="2"/>
      <c r="D2114" s="2"/>
      <c r="E2114" s="2"/>
      <c r="F2114" s="3"/>
      <c r="H2114" s="8" t="s">
        <v>4</v>
      </c>
      <c r="I2114" s="8"/>
      <c r="J2114" s="2"/>
      <c r="K2114" s="2"/>
      <c r="L2114" s="2"/>
      <c r="M2114" s="3"/>
    </row>
    <row r="2115" spans="1:13" x14ac:dyDescent="0.25">
      <c r="A2115" s="9" t="s">
        <v>1313</v>
      </c>
      <c r="B2115" s="287">
        <f>'Etat paie {MOIS} {ANNEE}'!B84</f>
      </c>
      <c r="C2115" s="10"/>
      <c r="D2115" s="11" t="s">
        <v>6</v>
      </c>
      <c r="E2115" s="11"/>
      <c r="F2115" s="12" t="s">
        <v>1314</v>
      </c>
      <c r="H2115" s="9" t="s">
        <v>1313</v>
      </c>
      <c r="I2115" s="287">
        <f>'Etat paie {MOIS} {ANNEE}'!B85</f>
      </c>
      <c r="J2115" s="10"/>
      <c r="K2115" s="11" t="s">
        <v>6</v>
      </c>
      <c r="L2115" s="11"/>
      <c r="M2115" s="12" t="s">
        <v>1314</v>
      </c>
    </row>
    <row r="2116" spans="1:13" x14ac:dyDescent="0.25">
      <c r="A2116" s="13" t="s">
        <v>1315</v>
      </c>
      <c r="B2116" s="288">
        <f>'Etat paie {MOIS} {ANNEE}'!A84</f>
      </c>
      <c r="C2116" s="2"/>
      <c r="D2116" s="14" t="s">
        <v>8</v>
      </c>
      <c r="E2116" s="14"/>
      <c r="F2116" s="15" t="s">
        <v>1316</v>
      </c>
      <c r="H2116" s="13" t="s">
        <v>1315</v>
      </c>
      <c r="I2116" s="288">
        <f>'Etat paie {MOIS} {ANNEE}'!A85</f>
      </c>
      <c r="J2116" s="2"/>
      <c r="K2116" s="14" t="s">
        <v>8</v>
      </c>
      <c r="L2116" s="14"/>
      <c r="M2116" s="15" t="s">
        <v>1316</v>
      </c>
    </row>
    <row r="2117" spans="1:13" x14ac:dyDescent="0.25">
      <c r="A2117" s="13" t="s">
        <v>1317</v>
      </c>
      <c r="B2117" s="288">
        <f>'Etat paie {MOIS} {ANNEE}'!AL84</f>
      </c>
      <c r="C2117" s="16">
        <f>'Etat paie {MOIS} {ANNEE}'!AM84</f>
      </c>
      <c r="D2117" s="14" t="s">
        <v>10</v>
      </c>
      <c r="E2117" s="14"/>
      <c r="F2117" s="15" t="s">
        <v>1318</v>
      </c>
      <c r="H2117" s="13" t="s">
        <v>1317</v>
      </c>
      <c r="I2117" s="288">
        <f>'Etat paie {MOIS} {ANNEE}'!AL85</f>
      </c>
      <c r="J2117" s="16">
        <f>'Etat paie {MOIS} {ANNEE}'!AM85</f>
      </c>
      <c r="K2117" s="14" t="s">
        <v>10</v>
      </c>
      <c r="L2117" s="14"/>
      <c r="M2117" s="15" t="s">
        <v>1318</v>
      </c>
    </row>
    <row r="2118" spans="1:13" x14ac:dyDescent="0.25">
      <c r="A2118" s="13" t="s">
        <v>1319</v>
      </c>
      <c r="B2118" s="288" t="s">
        <v>1320</v>
      </c>
      <c r="C2118" s="17"/>
      <c r="D2118" s="18" t="s">
        <v>12</v>
      </c>
      <c r="E2118" s="19"/>
      <c r="F2118" s="20" t="s">
        <v>1321</v>
      </c>
      <c r="H2118" s="13" t="s">
        <v>1319</v>
      </c>
      <c r="I2118" s="288" t="s">
        <v>1320</v>
      </c>
      <c r="J2118" s="17"/>
      <c r="K2118" s="18" t="s">
        <v>12</v>
      </c>
      <c r="L2118" s="19"/>
      <c r="M2118" s="20" t="s">
        <v>1321</v>
      </c>
    </row>
    <row r="2119" spans="1:13" x14ac:dyDescent="0.25">
      <c r="A2119" s="22" t="s">
        <v>1322</v>
      </c>
      <c r="B2119" s="289">
        <f>'Etat paie {MOIS} {ANNEE}'!AP84</f>
      </c>
      <c r="C2119" s="2"/>
      <c r="D2119" s="23" t="s">
        <v>14</v>
      </c>
      <c r="E2119" s="14"/>
      <c r="F2119" s="20" t="s">
        <v>1323</v>
      </c>
      <c r="H2119" s="22" t="s">
        <v>1322</v>
      </c>
      <c r="I2119" s="289">
        <f>'Etat paie {MOIS} {ANNEE}'!AP85</f>
      </c>
      <c r="J2119" s="2"/>
      <c r="K2119" s="23" t="s">
        <v>14</v>
      </c>
      <c r="L2119" s="14"/>
      <c r="M2119" s="20" t="s">
        <v>1323</v>
      </c>
    </row>
    <row r="2120" spans="1:13" x14ac:dyDescent="0.25">
      <c r="A2120" s="13" t="s">
        <v>1324</v>
      </c>
      <c r="B2120" s="288">
        <f>'Etat paie {MOIS} {ANNEE}'!AR84</f>
      </c>
      <c r="C2120" s="2"/>
      <c r="D2120" s="14"/>
      <c r="E2120" s="14"/>
      <c r="F2120" s="20"/>
      <c r="H2120" s="13" t="s">
        <v>1324</v>
      </c>
      <c r="I2120" s="288">
        <f>'Etat paie {MOIS} {ANNEE}'!AR85</f>
      </c>
      <c r="J2120" s="2"/>
      <c r="K2120" s="14"/>
      <c r="L2120" s="14"/>
      <c r="M2120" s="20"/>
    </row>
    <row r="2121" spans="1:13" x14ac:dyDescent="0.25">
      <c r="A2121" s="13" t="s">
        <v>1325</v>
      </c>
      <c r="B2121" s="288">
        <f>'Etat paie {MOIS} {ANNEE}'!AO84</f>
      </c>
      <c r="C2121" s="2"/>
      <c r="D2121" s="14"/>
      <c r="E2121" s="14"/>
      <c r="F2121" s="24"/>
      <c r="H2121" s="13" t="s">
        <v>1325</v>
      </c>
      <c r="I2121" s="288">
        <f>'Etat paie {MOIS} {ANNEE}'!AO85</f>
      </c>
      <c r="J2121" s="2"/>
      <c r="K2121" s="14"/>
      <c r="L2121" s="14"/>
      <c r="M2121" s="24"/>
    </row>
    <row r="2122" spans="1:13" x14ac:dyDescent="0.25">
      <c r="A2122" s="13" t="s">
        <v>1326</v>
      </c>
      <c r="B2122" s="288">
        <f>'Etat paie {MOIS} {ANNEE}'!AQ84</f>
      </c>
      <c r="C2122" s="2"/>
      <c r="D2122" s="14" t="s">
        <v>18</v>
      </c>
      <c r="E2122" s="14"/>
      <c r="F2122" s="24" t="s">
        <v>1327</v>
      </c>
      <c r="H2122" s="13" t="s">
        <v>1326</v>
      </c>
      <c r="I2122" s="288">
        <f>'Etat paie {MOIS} {ANNEE}'!AQ85</f>
      </c>
      <c r="J2122" s="2"/>
      <c r="K2122" s="14" t="s">
        <v>18</v>
      </c>
      <c r="L2122" s="14"/>
      <c r="M2122" s="24" t="s">
        <v>1327</v>
      </c>
    </row>
    <row r="2123" spans="1:13" x14ac:dyDescent="0.25">
      <c r="A2123" s="25" t="s">
        <v>1328</v>
      </c>
      <c r="B2123" s="290" t="s">
        <v>1329</v>
      </c>
      <c r="C2123" s="26"/>
      <c r="D2123" s="27" t="s">
        <v>20</v>
      </c>
      <c r="E2123" s="27"/>
      <c r="F2123" s="28" t="s">
        <v>1330</v>
      </c>
      <c r="H2123" s="25" t="s">
        <v>1328</v>
      </c>
      <c r="I2123" s="290" t="s">
        <v>1329</v>
      </c>
      <c r="J2123" s="26"/>
      <c r="K2123" s="27" t="s">
        <v>20</v>
      </c>
      <c r="L2123" s="27"/>
      <c r="M2123" s="28" t="s">
        <v>1330</v>
      </c>
    </row>
    <row r="2124" spans="1:13" x14ac:dyDescent="0.25">
      <c r="A2124" s="1"/>
      <c r="B2124" s="1"/>
      <c r="C2124" s="2"/>
      <c r="D2124" s="2"/>
      <c r="E2124" s="2"/>
      <c r="F2124" s="3"/>
      <c r="H2124" s="1"/>
      <c r="I2124" s="1"/>
      <c r="J2124" s="2"/>
      <c r="K2124" s="2"/>
      <c r="L2124" s="2"/>
      <c r="M2124" s="3"/>
    </row>
    <row r="2125" spans="1:13" x14ac:dyDescent="0.25">
      <c r="A2125" s="291" t="s">
        <v>22</v>
      </c>
      <c r="B2125" s="291"/>
      <c r="C2125" s="30" t="s">
        <v>23</v>
      </c>
      <c r="D2125" s="30" t="s">
        <v>24</v>
      </c>
      <c r="E2125" s="31" t="s">
        <v>25</v>
      </c>
      <c r="F2125" s="32" t="s">
        <v>26</v>
      </c>
      <c r="H2125" s="291" t="s">
        <v>22</v>
      </c>
      <c r="I2125" s="291"/>
      <c r="J2125" s="30" t="s">
        <v>23</v>
      </c>
      <c r="K2125" s="30" t="s">
        <v>24</v>
      </c>
      <c r="L2125" s="31" t="s">
        <v>25</v>
      </c>
      <c r="M2125" s="32" t="s">
        <v>26</v>
      </c>
    </row>
    <row r="2126" spans="1:13" x14ac:dyDescent="0.25">
      <c r="A2126" s="34" t="s">
        <v>27</v>
      </c>
      <c r="B2126" s="34"/>
      <c r="C2126" s="35"/>
      <c r="D2126" s="36">
        <f>'Etat paie OCTOBRE 2024'!E16</f>
        <v>142259.193446028</v>
      </c>
      <c r="E2126" s="37"/>
      <c r="F2126" s="24"/>
      <c r="H2126" s="34" t="s">
        <v>27</v>
      </c>
      <c r="I2126" s="34"/>
      <c r="J2126" s="35"/>
      <c r="K2126" s="36">
        <f>'Etat paie OCTOBRE 2024'!E16</f>
        <v>142259.193446028</v>
      </c>
      <c r="L2126" s="37"/>
      <c r="M2126" s="24"/>
    </row>
    <row r="2127" spans="1:13" x14ac:dyDescent="0.25">
      <c r="A2127" s="39" t="s">
        <v>28</v>
      </c>
      <c r="B2127" s="39"/>
      <c r="C2127" s="40"/>
      <c r="D2127" s="41"/>
      <c r="E2127" s="42"/>
      <c r="F2127" s="24"/>
      <c r="H2127" s="39" t="s">
        <v>28</v>
      </c>
      <c r="I2127" s="39"/>
      <c r="J2127" s="40"/>
      <c r="K2127" s="41"/>
      <c r="L2127" s="42"/>
      <c r="M2127" s="24"/>
    </row>
    <row r="2128" spans="1:13" x14ac:dyDescent="0.25">
      <c r="A2128" s="44" t="s">
        <v>29</v>
      </c>
      <c r="B2128" s="44"/>
      <c r="C2128" s="42"/>
      <c r="D2128" s="41">
        <f>'Etat paie OCTOBRE 2024'!I16</f>
      </c>
      <c r="E2128" s="42"/>
      <c r="F2128" s="24"/>
      <c r="H2128" s="44" t="s">
        <v>29</v>
      </c>
      <c r="I2128" s="44"/>
      <c r="J2128" s="42"/>
      <c r="K2128" s="41">
        <f>'Etat paie OCTOBRE 2024'!I16</f>
      </c>
      <c r="L2128" s="42"/>
      <c r="M2128" s="24"/>
    </row>
    <row r="2129" spans="1:13" x14ac:dyDescent="0.25">
      <c r="A2129" s="44" t="s">
        <v>30</v>
      </c>
      <c r="B2129" s="44"/>
      <c r="C2129" s="42"/>
      <c r="D2129" s="41">
        <f>'Etat paie OCTOBRE 2024'!J16</f>
      </c>
      <c r="E2129" s="42"/>
      <c r="F2129" s="24"/>
      <c r="H2129" s="44" t="s">
        <v>30</v>
      </c>
      <c r="I2129" s="44"/>
      <c r="J2129" s="42"/>
      <c r="K2129" s="41">
        <f>'Etat paie OCTOBRE 2024'!J16</f>
      </c>
      <c r="L2129" s="42"/>
      <c r="M2129" s="24"/>
    </row>
    <row r="2130" spans="1:13" x14ac:dyDescent="0.25">
      <c r="A2130" s="44" t="s">
        <v>31</v>
      </c>
      <c r="B2130" s="44"/>
      <c r="C2130" s="42"/>
      <c r="D2130" s="41">
        <f>'Etat paie OCTOBRE 2024'!H16</f>
      </c>
      <c r="E2130" s="42"/>
      <c r="F2130" s="24"/>
      <c r="H2130" s="44" t="s">
        <v>31</v>
      </c>
      <c r="I2130" s="44"/>
      <c r="J2130" s="42"/>
      <c r="K2130" s="41">
        <f>'Etat paie OCTOBRE 2024'!H16</f>
      </c>
      <c r="L2130" s="42"/>
      <c r="M2130" s="24"/>
    </row>
    <row r="2131" spans="1:13" x14ac:dyDescent="0.25">
      <c r="A2131" s="46" t="s">
        <v>32</v>
      </c>
      <c r="B2131" s="46"/>
      <c r="C2131" s="42"/>
      <c r="D2131" s="41"/>
      <c r="E2131" s="42"/>
      <c r="F2131" s="24"/>
      <c r="H2131" s="46" t="s">
        <v>32</v>
      </c>
      <c r="I2131" s="46"/>
      <c r="J2131" s="42"/>
      <c r="K2131" s="41"/>
      <c r="L2131" s="42"/>
      <c r="M2131" s="24"/>
    </row>
    <row r="2132" spans="1:13" x14ac:dyDescent="0.25">
      <c r="A2132" s="44" t="s">
        <v>33</v>
      </c>
      <c r="B2132" s="44"/>
      <c r="C2132" s="42">
        <v>12</v>
      </c>
      <c r="D2132" s="41">
        <f>'Etat paie OCTOBRE 2024'!K16</f>
        <v>28800</v>
      </c>
      <c r="E2132" s="42"/>
      <c r="F2132" s="24"/>
      <c r="H2132" s="44" t="s">
        <v>33</v>
      </c>
      <c r="I2132" s="44"/>
      <c r="J2132" s="42">
        <v>12</v>
      </c>
      <c r="K2132" s="41">
        <f>'Etat paie OCTOBRE 2024'!K16</f>
        <v>28800</v>
      </c>
      <c r="L2132" s="42"/>
      <c r="M2132" s="24"/>
    </row>
    <row r="2133" spans="1:13" x14ac:dyDescent="0.25">
      <c r="A2133" s="44" t="s">
        <v>34</v>
      </c>
      <c r="B2133" s="44"/>
      <c r="C2133" s="42"/>
      <c r="D2133" s="41">
        <f>'Etat paie OCTOBRE 2024'!L16</f>
        <v>42000</v>
      </c>
      <c r="E2133" s="42"/>
      <c r="F2133" s="24"/>
      <c r="H2133" s="44" t="s">
        <v>34</v>
      </c>
      <c r="I2133" s="44"/>
      <c r="J2133" s="42"/>
      <c r="K2133" s="41">
        <f>'Etat paie OCTOBRE 2024'!L16</f>
        <v>42000</v>
      </c>
      <c r="L2133" s="42"/>
      <c r="M2133" s="24"/>
    </row>
    <row r="2134" spans="1:13" x14ac:dyDescent="0.25">
      <c r="A2134" s="39" t="s">
        <v>35</v>
      </c>
      <c r="B2134" s="39"/>
      <c r="C2134" s="42"/>
      <c r="D2134" s="41"/>
      <c r="E2134" s="42"/>
      <c r="F2134" s="24"/>
      <c r="H2134" s="39" t="s">
        <v>35</v>
      </c>
      <c r="I2134" s="39"/>
      <c r="J2134" s="42"/>
      <c r="K2134" s="41"/>
      <c r="L2134" s="42"/>
      <c r="M2134" s="24"/>
    </row>
    <row r="2135" spans="1:13" x14ac:dyDescent="0.25">
      <c r="A2135" s="44" t="s">
        <v>36</v>
      </c>
      <c r="B2135" s="44"/>
      <c r="C2135" s="42"/>
      <c r="D2135" s="48">
        <f>'Etat paie OCTOBRE 2024'!R16</f>
      </c>
      <c r="E2135" s="42"/>
      <c r="F2135" s="24"/>
      <c r="H2135" s="44" t="s">
        <v>36</v>
      </c>
      <c r="I2135" s="44"/>
      <c r="J2135" s="42"/>
      <c r="K2135" s="48">
        <f>'Etat paie OCTOBRE 2024'!R16</f>
      </c>
      <c r="L2135" s="42"/>
      <c r="M2135" s="24"/>
    </row>
    <row r="2136" spans="1:13" x14ac:dyDescent="0.25">
      <c r="A2136" s="44" t="s">
        <v>37</v>
      </c>
      <c r="B2136" s="44"/>
      <c r="C2136" s="42"/>
      <c r="D2136" s="41">
        <f>'Etat paie OCTOBRE 2024'!F16</f>
      </c>
      <c r="E2136" s="42"/>
      <c r="F2136" s="24"/>
      <c r="H2136" s="44" t="s">
        <v>37</v>
      </c>
      <c r="I2136" s="44"/>
      <c r="J2136" s="42"/>
      <c r="K2136" s="41">
        <f>'Etat paie OCTOBRE 2024'!F16</f>
      </c>
      <c r="L2136" s="42"/>
      <c r="M2136" s="24"/>
    </row>
    <row r="2137" spans="1:13" x14ac:dyDescent="0.25">
      <c r="A2137" s="292" t="s">
        <v>38</v>
      </c>
      <c r="B2137" s="292"/>
      <c r="C2137" s="42"/>
      <c r="D2137" s="41">
        <f>'Etat paie OCTOBRE 2024'!G16</f>
      </c>
      <c r="E2137" s="42"/>
      <c r="F2137" s="24"/>
      <c r="H2137" s="292" t="s">
        <v>38</v>
      </c>
      <c r="I2137" s="292"/>
      <c r="J2137" s="42"/>
      <c r="K2137" s="41">
        <f>'Etat paie OCTOBRE 2024'!G16</f>
      </c>
      <c r="L2137" s="42"/>
      <c r="M2137" s="24"/>
    </row>
    <row r="2138" spans="1:13" x14ac:dyDescent="0.25">
      <c r="A2138" s="44" t="s">
        <v>1331</v>
      </c>
      <c r="B2138" s="44"/>
      <c r="C2138" s="42"/>
      <c r="D2138" s="41">
        <f>'Etat paie OCTOBRE 2024'!O16</f>
      </c>
      <c r="E2138" s="42"/>
      <c r="F2138" s="24"/>
      <c r="H2138" s="44" t="s">
        <v>1331</v>
      </c>
      <c r="I2138" s="44"/>
      <c r="J2138" s="42"/>
      <c r="K2138" s="41">
        <f>'Etat paie OCTOBRE 2024'!O16</f>
      </c>
      <c r="L2138" s="42"/>
      <c r="M2138" s="24"/>
    </row>
    <row r="2139" spans="1:13" x14ac:dyDescent="0.25">
      <c r="A2139" s="44" t="s">
        <v>1332</v>
      </c>
      <c r="B2139" s="44"/>
      <c r="C2139" s="42"/>
      <c r="D2139" s="41">
        <f>'Etat paie OCTOBRE 2024'!P16</f>
        <v>20000</v>
      </c>
      <c r="E2139" s="42"/>
      <c r="F2139" s="24"/>
      <c r="H2139" s="44" t="s">
        <v>1332</v>
      </c>
      <c r="I2139" s="44"/>
      <c r="J2139" s="42"/>
      <c r="K2139" s="41">
        <f>'Etat paie OCTOBRE 2024'!P16</f>
        <v>20000</v>
      </c>
      <c r="L2139" s="42"/>
      <c r="M2139" s="24"/>
    </row>
    <row r="2140" spans="1:13" x14ac:dyDescent="0.25">
      <c r="A2140" s="44" t="s">
        <v>1333</v>
      </c>
      <c r="B2140" s="44"/>
      <c r="C2140" s="42"/>
      <c r="D2140" s="41">
        <f>'Etat paie OCTOBRE 2024'!Q16</f>
        <v>50000</v>
      </c>
      <c r="E2140" s="42"/>
      <c r="F2140" s="24" t="s">
        <v>43</v>
      </c>
      <c r="H2140" s="44" t="s">
        <v>1333</v>
      </c>
      <c r="I2140" s="44"/>
      <c r="J2140" s="42"/>
      <c r="K2140" s="41">
        <f>'Etat paie OCTOBRE 2024'!Q16</f>
        <v>50000</v>
      </c>
      <c r="L2140" s="42"/>
      <c r="M2140" s="24" t="s">
        <v>43</v>
      </c>
    </row>
    <row r="2141" spans="1:13" x14ac:dyDescent="0.25">
      <c r="A2141" s="39" t="s">
        <v>44</v>
      </c>
      <c r="B2141" s="39"/>
      <c r="C2141" s="42"/>
      <c r="D2141" s="41">
        <f>'Etat paie OCTOBRE 2024'!N16</f>
        <v>195251.321196466</v>
      </c>
      <c r="E2141" s="42"/>
      <c r="F2141" s="24" t="s">
        <v>45</v>
      </c>
      <c r="H2141" s="39" t="s">
        <v>44</v>
      </c>
      <c r="I2141" s="39"/>
      <c r="J2141" s="42"/>
      <c r="K2141" s="41">
        <f>'Etat paie OCTOBRE 2024'!N16</f>
        <v>195251.321196466</v>
      </c>
      <c r="L2141" s="42"/>
      <c r="M2141" s="24" t="s">
        <v>45</v>
      </c>
    </row>
    <row r="2142" spans="1:13" x14ac:dyDescent="0.25">
      <c r="A2142" s="39" t="s">
        <v>46</v>
      </c>
      <c r="B2142" s="39"/>
      <c r="C2142" s="42"/>
      <c r="D2142" s="41">
        <f>'Etat paie OCTOBRE 2024'!M16</f>
      </c>
      <c r="E2142" s="42"/>
      <c r="F2142" s="24"/>
      <c r="H2142" s="39" t="s">
        <v>46</v>
      </c>
      <c r="I2142" s="39"/>
      <c r="J2142" s="42"/>
      <c r="K2142" s="41">
        <f>'Etat paie OCTOBRE 2024'!M16</f>
      </c>
      <c r="L2142" s="42"/>
      <c r="M2142" s="24"/>
    </row>
    <row r="2143" spans="1:13" x14ac:dyDescent="0.25">
      <c r="A2143" s="46" t="s">
        <v>47</v>
      </c>
      <c r="B2143" s="46"/>
      <c r="C2143" s="42"/>
      <c r="D2143" s="41"/>
      <c r="E2143" s="41">
        <f>'Etat paie OCTOBRE 2024'!U16</f>
        <v>4783.10514642494</v>
      </c>
      <c r="F2143" s="24"/>
      <c r="H2143" s="46" t="s">
        <v>47</v>
      </c>
      <c r="I2143" s="46"/>
      <c r="J2143" s="42"/>
      <c r="K2143" s="41"/>
      <c r="L2143" s="41">
        <f>'Etat paie OCTOBRE 2024'!U16</f>
        <v>4783.10514642494</v>
      </c>
      <c r="M2143" s="24"/>
    </row>
    <row r="2144" spans="1:13" x14ac:dyDescent="0.25">
      <c r="A2144" s="46" t="s">
        <v>48</v>
      </c>
      <c r="B2144" s="46"/>
      <c r="C2144" s="42"/>
      <c r="D2144" s="41"/>
      <c r="E2144" s="41">
        <f>'Etat paie OCTOBRE 2024'!V16</f>
        <v>4783.10514642494</v>
      </c>
      <c r="F2144" s="24"/>
      <c r="H2144" s="46" t="s">
        <v>48</v>
      </c>
      <c r="I2144" s="46"/>
      <c r="J2144" s="42"/>
      <c r="K2144" s="41"/>
      <c r="L2144" s="41">
        <f>'Etat paie OCTOBRE 2024'!V16</f>
        <v>4783.10514642494</v>
      </c>
      <c r="M2144" s="24"/>
    </row>
    <row r="2145" spans="1:13" x14ac:dyDescent="0.25">
      <c r="A2145" s="46" t="s">
        <v>49</v>
      </c>
      <c r="B2145" s="46"/>
      <c r="C2145" s="41">
        <f>+D43-E34-E35</f>
        <v>468744.304349644</v>
      </c>
      <c r="D2145" s="41"/>
      <c r="E2145" s="42"/>
      <c r="F2145" s="24"/>
      <c r="H2145" s="46" t="s">
        <v>49</v>
      </c>
      <c r="I2145" s="46"/>
      <c r="J2145" s="41">
        <f>+D43-E34-E35</f>
        <v>468744.304349644</v>
      </c>
      <c r="K2145" s="41"/>
      <c r="L2145" s="42"/>
      <c r="M2145" s="24"/>
    </row>
    <row r="2146" spans="1:13" x14ac:dyDescent="0.25">
      <c r="A2146" s="46" t="s">
        <v>50</v>
      </c>
      <c r="B2146" s="46"/>
      <c r="C2146" s="41">
        <f>D38+E39</f>
        <v>9374.43043496436</v>
      </c>
      <c r="D2146" s="41"/>
      <c r="E2146" s="42"/>
      <c r="F2146" s="24"/>
      <c r="H2146" s="46" t="s">
        <v>50</v>
      </c>
      <c r="I2146" s="46"/>
      <c r="J2146" s="41">
        <f>D38+E39</f>
        <v>9374.43043496436</v>
      </c>
      <c r="K2146" s="41"/>
      <c r="L2146" s="42"/>
      <c r="M2146" s="24"/>
    </row>
    <row r="2147" spans="1:13" x14ac:dyDescent="0.25">
      <c r="A2147" s="46" t="s">
        <v>51</v>
      </c>
      <c r="B2147" s="46"/>
      <c r="C2147" s="41">
        <v>2</v>
      </c>
      <c r="D2147" s="41">
        <f>'Etat paie OCTOBRE 2024'!X16</f>
        <v>4000</v>
      </c>
      <c r="E2147" s="42"/>
      <c r="F2147" s="24"/>
      <c r="H2147" s="46" t="s">
        <v>51</v>
      </c>
      <c r="I2147" s="46"/>
      <c r="J2147" s="41">
        <v>2</v>
      </c>
      <c r="K2147" s="41">
        <f>'Etat paie OCTOBRE 2024'!X16</f>
        <v>4000</v>
      </c>
      <c r="L2147" s="42"/>
      <c r="M2147" s="24"/>
    </row>
    <row r="2148" spans="1:13" x14ac:dyDescent="0.25">
      <c r="A2148" s="46" t="s">
        <v>52</v>
      </c>
      <c r="B2148" s="46"/>
      <c r="C2148" s="42"/>
      <c r="D2148" s="41"/>
      <c r="E2148" s="41">
        <f>'Etat paie OCTOBRE 2024'!Z16</f>
        <v>5374.43043496436</v>
      </c>
      <c r="F2148" s="24"/>
      <c r="H2148" s="46" t="s">
        <v>52</v>
      </c>
      <c r="I2148" s="46"/>
      <c r="J2148" s="42"/>
      <c r="K2148" s="41"/>
      <c r="L2148" s="41">
        <f>'Etat paie OCTOBRE 2024'!Z16</f>
        <v>5374.43043496436</v>
      </c>
      <c r="M2148" s="24"/>
    </row>
    <row r="2149" spans="1:13" x14ac:dyDescent="0.25">
      <c r="A2149" s="46" t="s">
        <v>53</v>
      </c>
      <c r="B2149" s="46"/>
      <c r="C2149" s="42"/>
      <c r="D2149" s="41"/>
      <c r="E2149" s="41">
        <f>'Etat paie OCTOBRE 2024'!Y16</f>
        <v>100000</v>
      </c>
      <c r="F2149" s="24"/>
      <c r="H2149" s="46" t="s">
        <v>53</v>
      </c>
      <c r="I2149" s="46"/>
      <c r="J2149" s="42"/>
      <c r="K2149" s="41"/>
      <c r="L2149" s="41">
        <f>'Etat paie OCTOBRE 2024'!Y16</f>
        <v>100000</v>
      </c>
      <c r="M2149" s="24"/>
    </row>
    <row r="2150" spans="1:13" x14ac:dyDescent="0.25">
      <c r="A2150" s="46" t="s">
        <v>54</v>
      </c>
      <c r="B2150" s="46"/>
      <c r="C2150" s="42"/>
      <c r="D2150" s="41"/>
      <c r="E2150" s="41">
        <f>'Etat paie OCTOBRE 2024'!AA16</f>
      </c>
      <c r="F2150" s="24"/>
      <c r="H2150" s="46" t="s">
        <v>54</v>
      </c>
      <c r="I2150" s="46"/>
      <c r="J2150" s="42"/>
      <c r="K2150" s="41"/>
      <c r="L2150" s="41">
        <f>'Etat paie OCTOBRE 2024'!AA16</f>
      </c>
      <c r="M2150" s="24"/>
    </row>
    <row r="2151" spans="1:13" x14ac:dyDescent="0.25">
      <c r="A2151" s="49" t="s">
        <v>55</v>
      </c>
      <c r="B2151" s="49"/>
      <c r="C2151" s="50"/>
      <c r="D2151" s="51"/>
      <c r="E2151" s="51">
        <f>'Etat paie OCTOBRE 2024'!AB16</f>
        <v>100000</v>
      </c>
      <c r="F2151" s="24"/>
      <c r="H2151" s="49" t="s">
        <v>55</v>
      </c>
      <c r="I2151" s="49"/>
      <c r="J2151" s="50"/>
      <c r="K2151" s="51"/>
      <c r="L2151" s="51">
        <f>'Etat paie OCTOBRE 2024'!AB16</f>
        <v>100000</v>
      </c>
      <c r="M2151" s="24"/>
    </row>
    <row r="2152" spans="1:13" x14ac:dyDescent="0.25">
      <c r="A2152" s="53" t="s">
        <v>56</v>
      </c>
      <c r="B2152" s="53"/>
      <c r="C2152" s="54" t="s">
        <v>57</v>
      </c>
      <c r="D2152" s="36">
        <f>SUM(D17:D37)</f>
        <v>478310.514642494</v>
      </c>
      <c r="E2152" s="55">
        <f>SUM(E34:E42)</f>
        <v>214940.640727814</v>
      </c>
      <c r="F2152" s="24"/>
      <c r="H2152" s="53" t="s">
        <v>56</v>
      </c>
      <c r="I2152" s="53"/>
      <c r="J2152" s="54" t="s">
        <v>57</v>
      </c>
      <c r="K2152" s="36">
        <f>SUM(D17:D37)</f>
        <v>478310.514642494</v>
      </c>
      <c r="L2152" s="55">
        <f>SUM(E34:E42)</f>
        <v>214940.640727814</v>
      </c>
      <c r="M2152" s="24"/>
    </row>
    <row r="2153" spans="1:13" x14ac:dyDescent="0.25">
      <c r="A2153" s="57" t="s">
        <v>58</v>
      </c>
      <c r="B2153" s="57"/>
      <c r="C2153" s="14"/>
      <c r="D2153" s="42"/>
      <c r="E2153" s="58"/>
      <c r="F2153" s="24"/>
      <c r="H2153" s="57" t="s">
        <v>58</v>
      </c>
      <c r="I2153" s="57"/>
      <c r="J2153" s="14"/>
      <c r="K2153" s="42"/>
      <c r="L2153" s="58"/>
      <c r="M2153" s="24"/>
    </row>
    <row r="2154" spans="1:13" x14ac:dyDescent="0.25">
      <c r="A2154" s="44" t="s">
        <v>59</v>
      </c>
      <c r="B2154" s="44"/>
      <c r="C2154" s="14"/>
      <c r="D2154" s="42"/>
      <c r="E2154" s="58"/>
      <c r="F2154" s="24"/>
      <c r="H2154" s="44" t="s">
        <v>59</v>
      </c>
      <c r="I2154" s="44"/>
      <c r="J2154" s="14"/>
      <c r="K2154" s="42"/>
      <c r="L2154" s="58"/>
      <c r="M2154" s="24"/>
    </row>
    <row r="2155" spans="1:13" x14ac:dyDescent="0.25">
      <c r="A2155" s="57" t="s">
        <v>60</v>
      </c>
      <c r="B2155" s="57"/>
      <c r="C2155" s="14"/>
      <c r="D2155" s="42"/>
      <c r="E2155" s="58"/>
      <c r="F2155" s="24"/>
      <c r="H2155" s="57" t="s">
        <v>60</v>
      </c>
      <c r="I2155" s="57"/>
      <c r="J2155" s="14"/>
      <c r="K2155" s="42"/>
      <c r="L2155" s="58"/>
      <c r="M2155" s="24"/>
    </row>
    <row r="2156" spans="1:13" x14ac:dyDescent="0.25">
      <c r="A2156" s="57"/>
      <c r="B2156" s="57"/>
      <c r="C2156" s="60" t="s">
        <v>61</v>
      </c>
      <c r="D2156" s="61">
        <f>IF((D43-E43)&gt;=0,ROUND(FLOOR((D43-E43),0.01),-2),ROUND(FLOOR((D43-E43),-0.01),-2))</f>
        <v>263400</v>
      </c>
      <c r="E2156" s="58"/>
      <c r="F2156" s="24"/>
      <c r="H2156" s="57"/>
      <c r="I2156" s="57"/>
      <c r="J2156" s="60" t="s">
        <v>61</v>
      </c>
      <c r="K2156" s="61">
        <f>IF((D43-E43)&gt;=0,ROUND(FLOOR((D43-E43),0.01),-2),ROUND(FLOOR((D43-E43),-0.01),-2))</f>
        <v>263400</v>
      </c>
      <c r="L2156" s="58"/>
      <c r="M2156" s="24"/>
    </row>
    <row r="2157" spans="1:13" x14ac:dyDescent="0.25">
      <c r="A2157" s="62" t="s">
        <v>62</v>
      </c>
      <c r="B2157" s="62"/>
      <c r="C2157" s="63">
        <v>22</v>
      </c>
      <c r="D2157" s="61"/>
      <c r="E2157" s="58"/>
      <c r="F2157" s="24"/>
      <c r="H2157" s="62" t="s">
        <v>62</v>
      </c>
      <c r="I2157" s="62"/>
      <c r="J2157" s="63">
        <v>22</v>
      </c>
      <c r="K2157" s="61"/>
      <c r="L2157" s="58"/>
      <c r="M2157" s="24"/>
    </row>
    <row r="2158" spans="1:13" x14ac:dyDescent="0.25">
      <c r="A2158" s="64" t="s">
        <v>63</v>
      </c>
      <c r="B2158" s="64"/>
      <c r="C2158" s="65">
        <v>-0.5</v>
      </c>
      <c r="D2158" s="66"/>
      <c r="E2158" s="58"/>
      <c r="F2158" s="67"/>
      <c r="H2158" s="64" t="s">
        <v>63</v>
      </c>
      <c r="I2158" s="64"/>
      <c r="J2158" s="65">
        <v>-0.5</v>
      </c>
      <c r="K2158" s="66"/>
      <c r="L2158" s="58"/>
      <c r="M2158" s="67"/>
    </row>
    <row r="2159" spans="1:13" x14ac:dyDescent="0.25">
      <c r="A2159" s="69"/>
      <c r="B2159" s="69"/>
      <c r="C2159" s="70"/>
      <c r="D2159" s="71"/>
      <c r="E2159" s="72"/>
      <c r="F2159" s="24"/>
      <c r="H2159" s="69"/>
      <c r="I2159" s="69"/>
      <c r="J2159" s="70"/>
      <c r="K2159" s="71"/>
      <c r="L2159" s="72"/>
      <c r="M2159" s="24"/>
    </row>
    <row r="2160" spans="1:13" x14ac:dyDescent="0.25">
      <c r="A2160" s="1" t="s">
        <v>64</v>
      </c>
      <c r="B2160" s="1"/>
      <c r="C2160" s="58"/>
      <c r="D2160" s="74" t="s">
        <v>65</v>
      </c>
      <c r="E2160" s="2"/>
      <c r="F2160" s="24"/>
      <c r="H2160" s="1" t="s">
        <v>64</v>
      </c>
      <c r="I2160" s="1"/>
      <c r="J2160" s="58"/>
      <c r="K2160" s="74" t="s">
        <v>65</v>
      </c>
      <c r="L2160" s="2"/>
      <c r="M2160" s="24"/>
    </row>
    <row r="2161" spans="1:13" x14ac:dyDescent="0.25">
      <c r="A2161" s="1"/>
      <c r="B2161" s="1"/>
      <c r="C2161" s="58"/>
      <c r="D2161" s="74"/>
      <c r="E2161" s="2"/>
      <c r="F2161" s="24"/>
      <c r="H2161" s="1"/>
      <c r="I2161" s="1"/>
      <c r="J2161" s="58"/>
      <c r="K2161" s="74"/>
      <c r="L2161" s="2"/>
      <c r="M2161" s="24"/>
    </row>
    <row r="2162" spans="1:13" x14ac:dyDescent="0.25">
      <c r="A2162" s="1"/>
      <c r="B2162" s="1"/>
      <c r="C2162" s="58"/>
      <c r="D2162" s="74"/>
      <c r="E2162" s="2"/>
      <c r="F2162" s="24"/>
      <c r="H2162" s="1"/>
      <c r="I2162" s="1"/>
      <c r="J2162" s="58"/>
      <c r="K2162" s="74"/>
      <c r="L2162" s="2"/>
      <c r="M2162" s="24"/>
    </row>
    <row r="2163" spans="1:13" x14ac:dyDescent="0.25">
      <c r="A2163" s="1"/>
      <c r="B2163" s="1"/>
      <c r="C2163" s="58"/>
      <c r="D2163" s="74"/>
      <c r="E2163" s="2"/>
      <c r="F2163" s="24"/>
      <c r="H2163" s="1"/>
      <c r="I2163" s="1"/>
      <c r="J2163" s="58"/>
      <c r="K2163" s="74"/>
      <c r="L2163" s="2"/>
      <c r="M2163" s="24"/>
    </row>
    <row r="2164" spans="1:13" x14ac:dyDescent="0.25">
      <c r="A2164" s="76"/>
      <c r="B2164" s="76"/>
      <c r="C2164" s="77"/>
      <c r="D2164" s="78"/>
      <c r="E2164" s="26"/>
      <c r="F2164" s="28"/>
      <c r="H2164" s="76"/>
      <c r="I2164" s="76"/>
      <c r="J2164" s="77"/>
      <c r="K2164" s="78"/>
      <c r="L2164" s="26"/>
      <c r="M2164" s="28"/>
    </row>
    <row r="2167" spans="1:13" x14ac:dyDescent="0.25">
      <c r="A2167" s="1"/>
      <c r="B2167" s="1"/>
      <c r="C2167" s="2"/>
      <c r="D2167" s="2"/>
      <c r="E2167" s="4"/>
      <c r="F2167" s="5"/>
      <c r="H2167" s="1"/>
      <c r="I2167" s="1"/>
      <c r="J2167" s="2"/>
      <c r="K2167" s="2"/>
      <c r="L2167" s="4"/>
      <c r="M2167" s="5"/>
    </row>
    <row r="2168" spans="1:13" x14ac:dyDescent="0.25">
      <c r="A2168" s="1"/>
      <c r="B2168" s="1"/>
      <c r="C2168" s="2"/>
      <c r="D2168" s="2"/>
      <c r="E2168" s="4" t="s">
        <v>0</v>
      </c>
      <c r="F2168" s="3"/>
      <c r="H2168" s="1"/>
      <c r="I2168" s="1"/>
      <c r="J2168" s="2"/>
      <c r="K2168" s="2"/>
      <c r="L2168" s="4" t="s">
        <v>0</v>
      </c>
      <c r="M2168" s="3"/>
    </row>
    <row r="2169" spans="1:13" x14ac:dyDescent="0.25">
      <c r="A2169" s="6" t="s">
        <v>1</v>
      </c>
      <c r="B2169" s="6"/>
      <c r="C2169" s="2"/>
      <c r="D2169" s="2"/>
      <c r="E2169" s="2" t="s">
        <v>2</v>
      </c>
      <c r="F2169" s="3"/>
      <c r="H2169" s="6" t="s">
        <v>1</v>
      </c>
      <c r="I2169" s="6"/>
      <c r="J2169" s="2"/>
      <c r="K2169" s="2"/>
      <c r="L2169" s="2" t="s">
        <v>2</v>
      </c>
      <c r="M2169" s="3"/>
    </row>
    <row r="2170" spans="1:13" x14ac:dyDescent="0.25">
      <c r="A2170" s="7" t="s">
        <v>3</v>
      </c>
      <c r="B2170" s="7"/>
      <c r="C2170" s="2"/>
      <c r="D2170" s="2"/>
      <c r="E2170" s="2"/>
      <c r="F2170" s="3"/>
      <c r="H2170" s="7" t="s">
        <v>3</v>
      </c>
      <c r="I2170" s="7"/>
      <c r="J2170" s="2"/>
      <c r="K2170" s="2"/>
      <c r="L2170" s="2"/>
      <c r="M2170" s="3"/>
    </row>
    <row r="2171" spans="1:13" x14ac:dyDescent="0.25">
      <c r="A2171" s="8" t="s">
        <v>4</v>
      </c>
      <c r="B2171" s="8"/>
      <c r="C2171" s="2"/>
      <c r="D2171" s="2"/>
      <c r="E2171" s="2"/>
      <c r="F2171" s="3"/>
      <c r="H2171" s="8" t="s">
        <v>4</v>
      </c>
      <c r="I2171" s="8"/>
      <c r="J2171" s="2"/>
      <c r="K2171" s="2"/>
      <c r="L2171" s="2"/>
      <c r="M2171" s="3"/>
    </row>
    <row r="2172" spans="1:13" x14ac:dyDescent="0.25">
      <c r="A2172" s="9" t="s">
        <v>1313</v>
      </c>
      <c r="B2172" s="287">
        <f>'Etat paie {MOIS} {ANNEE}'!B86</f>
      </c>
      <c r="C2172" s="10"/>
      <c r="D2172" s="11" t="s">
        <v>6</v>
      </c>
      <c r="E2172" s="11"/>
      <c r="F2172" s="12" t="s">
        <v>1314</v>
      </c>
      <c r="H2172" s="9" t="s">
        <v>1313</v>
      </c>
      <c r="I2172" s="287">
        <f>'Etat paie {MOIS} {ANNEE}'!B87</f>
      </c>
      <c r="J2172" s="10"/>
      <c r="K2172" s="11" t="s">
        <v>6</v>
      </c>
      <c r="L2172" s="11"/>
      <c r="M2172" s="12" t="s">
        <v>1314</v>
      </c>
    </row>
    <row r="2173" spans="1:13" x14ac:dyDescent="0.25">
      <c r="A2173" s="13" t="s">
        <v>1315</v>
      </c>
      <c r="B2173" s="288">
        <f>'Etat paie {MOIS} {ANNEE}'!A86</f>
      </c>
      <c r="C2173" s="2"/>
      <c r="D2173" s="14" t="s">
        <v>8</v>
      </c>
      <c r="E2173" s="14"/>
      <c r="F2173" s="15" t="s">
        <v>1316</v>
      </c>
      <c r="H2173" s="13" t="s">
        <v>1315</v>
      </c>
      <c r="I2173" s="288">
        <f>'Etat paie {MOIS} {ANNEE}'!A87</f>
      </c>
      <c r="J2173" s="2"/>
      <c r="K2173" s="14" t="s">
        <v>8</v>
      </c>
      <c r="L2173" s="14"/>
      <c r="M2173" s="15" t="s">
        <v>1316</v>
      </c>
    </row>
    <row r="2174" spans="1:13" x14ac:dyDescent="0.25">
      <c r="A2174" s="13" t="s">
        <v>1317</v>
      </c>
      <c r="B2174" s="288">
        <f>'Etat paie {MOIS} {ANNEE}'!AL86</f>
      </c>
      <c r="C2174" s="16">
        <f>'Etat paie {MOIS} {ANNEE}'!AM86</f>
      </c>
      <c r="D2174" s="14" t="s">
        <v>10</v>
      </c>
      <c r="E2174" s="14"/>
      <c r="F2174" s="15" t="s">
        <v>1318</v>
      </c>
      <c r="H2174" s="13" t="s">
        <v>1317</v>
      </c>
      <c r="I2174" s="288">
        <f>'Etat paie {MOIS} {ANNEE}'!AL87</f>
      </c>
      <c r="J2174" s="16">
        <f>'Etat paie {MOIS} {ANNEE}'!AM87</f>
      </c>
      <c r="K2174" s="14" t="s">
        <v>10</v>
      </c>
      <c r="L2174" s="14"/>
      <c r="M2174" s="15" t="s">
        <v>1318</v>
      </c>
    </row>
    <row r="2175" spans="1:13" x14ac:dyDescent="0.25">
      <c r="A2175" s="13" t="s">
        <v>1319</v>
      </c>
      <c r="B2175" s="288" t="s">
        <v>1320</v>
      </c>
      <c r="C2175" s="17"/>
      <c r="D2175" s="18" t="s">
        <v>12</v>
      </c>
      <c r="E2175" s="19"/>
      <c r="F2175" s="20" t="s">
        <v>1321</v>
      </c>
      <c r="H2175" s="13" t="s">
        <v>1319</v>
      </c>
      <c r="I2175" s="288" t="s">
        <v>1320</v>
      </c>
      <c r="J2175" s="17"/>
      <c r="K2175" s="18" t="s">
        <v>12</v>
      </c>
      <c r="L2175" s="19"/>
      <c r="M2175" s="20" t="s">
        <v>1321</v>
      </c>
    </row>
    <row r="2176" spans="1:13" x14ac:dyDescent="0.25">
      <c r="A2176" s="22" t="s">
        <v>1322</v>
      </c>
      <c r="B2176" s="289">
        <f>'Etat paie {MOIS} {ANNEE}'!AP86</f>
      </c>
      <c r="C2176" s="2"/>
      <c r="D2176" s="23" t="s">
        <v>14</v>
      </c>
      <c r="E2176" s="14"/>
      <c r="F2176" s="20" t="s">
        <v>1323</v>
      </c>
      <c r="H2176" s="22" t="s">
        <v>1322</v>
      </c>
      <c r="I2176" s="289">
        <f>'Etat paie {MOIS} {ANNEE}'!AP87</f>
      </c>
      <c r="J2176" s="2"/>
      <c r="K2176" s="23" t="s">
        <v>14</v>
      </c>
      <c r="L2176" s="14"/>
      <c r="M2176" s="20" t="s">
        <v>1323</v>
      </c>
    </row>
    <row r="2177" spans="1:13" x14ac:dyDescent="0.25">
      <c r="A2177" s="13" t="s">
        <v>1324</v>
      </c>
      <c r="B2177" s="288">
        <f>'Etat paie {MOIS} {ANNEE}'!AR86</f>
      </c>
      <c r="C2177" s="2"/>
      <c r="D2177" s="14"/>
      <c r="E2177" s="14"/>
      <c r="F2177" s="20"/>
      <c r="H2177" s="13" t="s">
        <v>1324</v>
      </c>
      <c r="I2177" s="288">
        <f>'Etat paie {MOIS} {ANNEE}'!AR87</f>
      </c>
      <c r="J2177" s="2"/>
      <c r="K2177" s="14"/>
      <c r="L2177" s="14"/>
      <c r="M2177" s="20"/>
    </row>
    <row r="2178" spans="1:13" x14ac:dyDescent="0.25">
      <c r="A2178" s="13" t="s">
        <v>1325</v>
      </c>
      <c r="B2178" s="288">
        <f>'Etat paie {MOIS} {ANNEE}'!AO86</f>
      </c>
      <c r="C2178" s="2"/>
      <c r="D2178" s="14"/>
      <c r="E2178" s="14"/>
      <c r="F2178" s="24"/>
      <c r="H2178" s="13" t="s">
        <v>1325</v>
      </c>
      <c r="I2178" s="288">
        <f>'Etat paie {MOIS} {ANNEE}'!AO87</f>
      </c>
      <c r="J2178" s="2"/>
      <c r="K2178" s="14"/>
      <c r="L2178" s="14"/>
      <c r="M2178" s="24"/>
    </row>
    <row r="2179" spans="1:13" x14ac:dyDescent="0.25">
      <c r="A2179" s="13" t="s">
        <v>1326</v>
      </c>
      <c r="B2179" s="288">
        <f>'Etat paie {MOIS} {ANNEE}'!AQ86</f>
      </c>
      <c r="C2179" s="2"/>
      <c r="D2179" s="14" t="s">
        <v>18</v>
      </c>
      <c r="E2179" s="14"/>
      <c r="F2179" s="24" t="s">
        <v>1327</v>
      </c>
      <c r="H2179" s="13" t="s">
        <v>1326</v>
      </c>
      <c r="I2179" s="288">
        <f>'Etat paie {MOIS} {ANNEE}'!AQ87</f>
      </c>
      <c r="J2179" s="2"/>
      <c r="K2179" s="14" t="s">
        <v>18</v>
      </c>
      <c r="L2179" s="14"/>
      <c r="M2179" s="24" t="s">
        <v>1327</v>
      </c>
    </row>
    <row r="2180" spans="1:13" x14ac:dyDescent="0.25">
      <c r="A2180" s="25" t="s">
        <v>1328</v>
      </c>
      <c r="B2180" s="290" t="s">
        <v>1329</v>
      </c>
      <c r="C2180" s="26"/>
      <c r="D2180" s="27" t="s">
        <v>20</v>
      </c>
      <c r="E2180" s="27"/>
      <c r="F2180" s="28" t="s">
        <v>1330</v>
      </c>
      <c r="H2180" s="25" t="s">
        <v>1328</v>
      </c>
      <c r="I2180" s="290" t="s">
        <v>1329</v>
      </c>
      <c r="J2180" s="26"/>
      <c r="K2180" s="27" t="s">
        <v>20</v>
      </c>
      <c r="L2180" s="27"/>
      <c r="M2180" s="28" t="s">
        <v>1330</v>
      </c>
    </row>
    <row r="2181" spans="1:13" x14ac:dyDescent="0.25">
      <c r="A2181" s="1"/>
      <c r="B2181" s="1"/>
      <c r="C2181" s="2"/>
      <c r="D2181" s="2"/>
      <c r="E2181" s="2"/>
      <c r="F2181" s="3"/>
      <c r="H2181" s="1"/>
      <c r="I2181" s="1"/>
      <c r="J2181" s="2"/>
      <c r="K2181" s="2"/>
      <c r="L2181" s="2"/>
      <c r="M2181" s="3"/>
    </row>
    <row r="2182" spans="1:13" x14ac:dyDescent="0.25">
      <c r="A2182" s="291" t="s">
        <v>22</v>
      </c>
      <c r="B2182" s="291"/>
      <c r="C2182" s="30" t="s">
        <v>23</v>
      </c>
      <c r="D2182" s="30" t="s">
        <v>24</v>
      </c>
      <c r="E2182" s="31" t="s">
        <v>25</v>
      </c>
      <c r="F2182" s="32" t="s">
        <v>26</v>
      </c>
      <c r="H2182" s="291" t="s">
        <v>22</v>
      </c>
      <c r="I2182" s="291"/>
      <c r="J2182" s="30" t="s">
        <v>23</v>
      </c>
      <c r="K2182" s="30" t="s">
        <v>24</v>
      </c>
      <c r="L2182" s="31" t="s">
        <v>25</v>
      </c>
      <c r="M2182" s="32" t="s">
        <v>26</v>
      </c>
    </row>
    <row r="2183" spans="1:13" x14ac:dyDescent="0.25">
      <c r="A2183" s="34" t="s">
        <v>27</v>
      </c>
      <c r="B2183" s="34"/>
      <c r="C2183" s="35"/>
      <c r="D2183" s="36">
        <f>'Etat paie OCTOBRE 2024'!E16</f>
        <v>142259.193446028</v>
      </c>
      <c r="E2183" s="37"/>
      <c r="F2183" s="24"/>
      <c r="H2183" s="34" t="s">
        <v>27</v>
      </c>
      <c r="I2183" s="34"/>
      <c r="J2183" s="35"/>
      <c r="K2183" s="36">
        <f>'Etat paie OCTOBRE 2024'!E16</f>
        <v>142259.193446028</v>
      </c>
      <c r="L2183" s="37"/>
      <c r="M2183" s="24"/>
    </row>
    <row r="2184" spans="1:13" x14ac:dyDescent="0.25">
      <c r="A2184" s="39" t="s">
        <v>28</v>
      </c>
      <c r="B2184" s="39"/>
      <c r="C2184" s="40"/>
      <c r="D2184" s="41"/>
      <c r="E2184" s="42"/>
      <c r="F2184" s="24"/>
      <c r="H2184" s="39" t="s">
        <v>28</v>
      </c>
      <c r="I2184" s="39"/>
      <c r="J2184" s="40"/>
      <c r="K2184" s="41"/>
      <c r="L2184" s="42"/>
      <c r="M2184" s="24"/>
    </row>
    <row r="2185" spans="1:13" x14ac:dyDescent="0.25">
      <c r="A2185" s="44" t="s">
        <v>29</v>
      </c>
      <c r="B2185" s="44"/>
      <c r="C2185" s="42"/>
      <c r="D2185" s="41">
        <f>'Etat paie OCTOBRE 2024'!I16</f>
      </c>
      <c r="E2185" s="42"/>
      <c r="F2185" s="24"/>
      <c r="H2185" s="44" t="s">
        <v>29</v>
      </c>
      <c r="I2185" s="44"/>
      <c r="J2185" s="42"/>
      <c r="K2185" s="41">
        <f>'Etat paie OCTOBRE 2024'!I16</f>
      </c>
      <c r="L2185" s="42"/>
      <c r="M2185" s="24"/>
    </row>
    <row r="2186" spans="1:13" x14ac:dyDescent="0.25">
      <c r="A2186" s="44" t="s">
        <v>30</v>
      </c>
      <c r="B2186" s="44"/>
      <c r="C2186" s="42"/>
      <c r="D2186" s="41">
        <f>'Etat paie OCTOBRE 2024'!J16</f>
      </c>
      <c r="E2186" s="42"/>
      <c r="F2186" s="24"/>
      <c r="H2186" s="44" t="s">
        <v>30</v>
      </c>
      <c r="I2186" s="44"/>
      <c r="J2186" s="42"/>
      <c r="K2186" s="41">
        <f>'Etat paie OCTOBRE 2024'!J16</f>
      </c>
      <c r="L2186" s="42"/>
      <c r="M2186" s="24"/>
    </row>
    <row r="2187" spans="1:13" x14ac:dyDescent="0.25">
      <c r="A2187" s="44" t="s">
        <v>31</v>
      </c>
      <c r="B2187" s="44"/>
      <c r="C2187" s="42"/>
      <c r="D2187" s="41">
        <f>'Etat paie OCTOBRE 2024'!H16</f>
      </c>
      <c r="E2187" s="42"/>
      <c r="F2187" s="24"/>
      <c r="H2187" s="44" t="s">
        <v>31</v>
      </c>
      <c r="I2187" s="44"/>
      <c r="J2187" s="42"/>
      <c r="K2187" s="41">
        <f>'Etat paie OCTOBRE 2024'!H16</f>
      </c>
      <c r="L2187" s="42"/>
      <c r="M2187" s="24"/>
    </row>
    <row r="2188" spans="1:13" x14ac:dyDescent="0.25">
      <c r="A2188" s="46" t="s">
        <v>32</v>
      </c>
      <c r="B2188" s="46"/>
      <c r="C2188" s="42"/>
      <c r="D2188" s="41"/>
      <c r="E2188" s="42"/>
      <c r="F2188" s="24"/>
      <c r="H2188" s="46" t="s">
        <v>32</v>
      </c>
      <c r="I2188" s="46"/>
      <c r="J2188" s="42"/>
      <c r="K2188" s="41"/>
      <c r="L2188" s="42"/>
      <c r="M2188" s="24"/>
    </row>
    <row r="2189" spans="1:13" x14ac:dyDescent="0.25">
      <c r="A2189" s="44" t="s">
        <v>33</v>
      </c>
      <c r="B2189" s="44"/>
      <c r="C2189" s="42">
        <v>12</v>
      </c>
      <c r="D2189" s="41">
        <f>'Etat paie OCTOBRE 2024'!K16</f>
        <v>28800</v>
      </c>
      <c r="E2189" s="42"/>
      <c r="F2189" s="24"/>
      <c r="H2189" s="44" t="s">
        <v>33</v>
      </c>
      <c r="I2189" s="44"/>
      <c r="J2189" s="42">
        <v>12</v>
      </c>
      <c r="K2189" s="41">
        <f>'Etat paie OCTOBRE 2024'!K16</f>
        <v>28800</v>
      </c>
      <c r="L2189" s="42"/>
      <c r="M2189" s="24"/>
    </row>
    <row r="2190" spans="1:13" x14ac:dyDescent="0.25">
      <c r="A2190" s="44" t="s">
        <v>34</v>
      </c>
      <c r="B2190" s="44"/>
      <c r="C2190" s="42"/>
      <c r="D2190" s="41">
        <f>'Etat paie OCTOBRE 2024'!L16</f>
        <v>42000</v>
      </c>
      <c r="E2190" s="42"/>
      <c r="F2190" s="24"/>
      <c r="H2190" s="44" t="s">
        <v>34</v>
      </c>
      <c r="I2190" s="44"/>
      <c r="J2190" s="42"/>
      <c r="K2190" s="41">
        <f>'Etat paie OCTOBRE 2024'!L16</f>
        <v>42000</v>
      </c>
      <c r="L2190" s="42"/>
      <c r="M2190" s="24"/>
    </row>
    <row r="2191" spans="1:13" x14ac:dyDescent="0.25">
      <c r="A2191" s="39" t="s">
        <v>35</v>
      </c>
      <c r="B2191" s="39"/>
      <c r="C2191" s="42"/>
      <c r="D2191" s="41"/>
      <c r="E2191" s="42"/>
      <c r="F2191" s="24"/>
      <c r="H2191" s="39" t="s">
        <v>35</v>
      </c>
      <c r="I2191" s="39"/>
      <c r="J2191" s="42"/>
      <c r="K2191" s="41"/>
      <c r="L2191" s="42"/>
      <c r="M2191" s="24"/>
    </row>
    <row r="2192" spans="1:13" x14ac:dyDescent="0.25">
      <c r="A2192" s="44" t="s">
        <v>36</v>
      </c>
      <c r="B2192" s="44"/>
      <c r="C2192" s="42"/>
      <c r="D2192" s="48">
        <f>'Etat paie OCTOBRE 2024'!R16</f>
      </c>
      <c r="E2192" s="42"/>
      <c r="F2192" s="24"/>
      <c r="H2192" s="44" t="s">
        <v>36</v>
      </c>
      <c r="I2192" s="44"/>
      <c r="J2192" s="42"/>
      <c r="K2192" s="48">
        <f>'Etat paie OCTOBRE 2024'!R16</f>
      </c>
      <c r="L2192" s="42"/>
      <c r="M2192" s="24"/>
    </row>
    <row r="2193" spans="1:13" x14ac:dyDescent="0.25">
      <c r="A2193" s="44" t="s">
        <v>37</v>
      </c>
      <c r="B2193" s="44"/>
      <c r="C2193" s="42"/>
      <c r="D2193" s="41">
        <f>'Etat paie OCTOBRE 2024'!F16</f>
      </c>
      <c r="E2193" s="42"/>
      <c r="F2193" s="24"/>
      <c r="H2193" s="44" t="s">
        <v>37</v>
      </c>
      <c r="I2193" s="44"/>
      <c r="J2193" s="42"/>
      <c r="K2193" s="41">
        <f>'Etat paie OCTOBRE 2024'!F16</f>
      </c>
      <c r="L2193" s="42"/>
      <c r="M2193" s="24"/>
    </row>
    <row r="2194" spans="1:13" x14ac:dyDescent="0.25">
      <c r="A2194" s="292" t="s">
        <v>38</v>
      </c>
      <c r="B2194" s="292"/>
      <c r="C2194" s="42"/>
      <c r="D2194" s="41">
        <f>'Etat paie OCTOBRE 2024'!G16</f>
      </c>
      <c r="E2194" s="42"/>
      <c r="F2194" s="24"/>
      <c r="H2194" s="292" t="s">
        <v>38</v>
      </c>
      <c r="I2194" s="292"/>
      <c r="J2194" s="42"/>
      <c r="K2194" s="41">
        <f>'Etat paie OCTOBRE 2024'!G16</f>
      </c>
      <c r="L2194" s="42"/>
      <c r="M2194" s="24"/>
    </row>
    <row r="2195" spans="1:13" x14ac:dyDescent="0.25">
      <c r="A2195" s="44" t="s">
        <v>1331</v>
      </c>
      <c r="B2195" s="44"/>
      <c r="C2195" s="42"/>
      <c r="D2195" s="41">
        <f>'Etat paie OCTOBRE 2024'!O16</f>
      </c>
      <c r="E2195" s="42"/>
      <c r="F2195" s="24"/>
      <c r="H2195" s="44" t="s">
        <v>1331</v>
      </c>
      <c r="I2195" s="44"/>
      <c r="J2195" s="42"/>
      <c r="K2195" s="41">
        <f>'Etat paie OCTOBRE 2024'!O16</f>
      </c>
      <c r="L2195" s="42"/>
      <c r="M2195" s="24"/>
    </row>
    <row r="2196" spans="1:13" x14ac:dyDescent="0.25">
      <c r="A2196" s="44" t="s">
        <v>1332</v>
      </c>
      <c r="B2196" s="44"/>
      <c r="C2196" s="42"/>
      <c r="D2196" s="41">
        <f>'Etat paie OCTOBRE 2024'!P16</f>
        <v>20000</v>
      </c>
      <c r="E2196" s="42"/>
      <c r="F2196" s="24"/>
      <c r="H2196" s="44" t="s">
        <v>1332</v>
      </c>
      <c r="I2196" s="44"/>
      <c r="J2196" s="42"/>
      <c r="K2196" s="41">
        <f>'Etat paie OCTOBRE 2024'!P16</f>
        <v>20000</v>
      </c>
      <c r="L2196" s="42"/>
      <c r="M2196" s="24"/>
    </row>
    <row r="2197" spans="1:13" x14ac:dyDescent="0.25">
      <c r="A2197" s="44" t="s">
        <v>1333</v>
      </c>
      <c r="B2197" s="44"/>
      <c r="C2197" s="42"/>
      <c r="D2197" s="41">
        <f>'Etat paie OCTOBRE 2024'!Q16</f>
        <v>50000</v>
      </c>
      <c r="E2197" s="42"/>
      <c r="F2197" s="24" t="s">
        <v>43</v>
      </c>
      <c r="H2197" s="44" t="s">
        <v>1333</v>
      </c>
      <c r="I2197" s="44"/>
      <c r="J2197" s="42"/>
      <c r="K2197" s="41">
        <f>'Etat paie OCTOBRE 2024'!Q16</f>
        <v>50000</v>
      </c>
      <c r="L2197" s="42"/>
      <c r="M2197" s="24" t="s">
        <v>43</v>
      </c>
    </row>
    <row r="2198" spans="1:13" x14ac:dyDescent="0.25">
      <c r="A2198" s="39" t="s">
        <v>44</v>
      </c>
      <c r="B2198" s="39"/>
      <c r="C2198" s="42"/>
      <c r="D2198" s="41">
        <f>'Etat paie OCTOBRE 2024'!N16</f>
        <v>195251.321196466</v>
      </c>
      <c r="E2198" s="42"/>
      <c r="F2198" s="24" t="s">
        <v>45</v>
      </c>
      <c r="H2198" s="39" t="s">
        <v>44</v>
      </c>
      <c r="I2198" s="39"/>
      <c r="J2198" s="42"/>
      <c r="K2198" s="41">
        <f>'Etat paie OCTOBRE 2024'!N16</f>
        <v>195251.321196466</v>
      </c>
      <c r="L2198" s="42"/>
      <c r="M2198" s="24" t="s">
        <v>45</v>
      </c>
    </row>
    <row r="2199" spans="1:13" x14ac:dyDescent="0.25">
      <c r="A2199" s="39" t="s">
        <v>46</v>
      </c>
      <c r="B2199" s="39"/>
      <c r="C2199" s="42"/>
      <c r="D2199" s="41">
        <f>'Etat paie OCTOBRE 2024'!M16</f>
      </c>
      <c r="E2199" s="42"/>
      <c r="F2199" s="24"/>
      <c r="H2199" s="39" t="s">
        <v>46</v>
      </c>
      <c r="I2199" s="39"/>
      <c r="J2199" s="42"/>
      <c r="K2199" s="41">
        <f>'Etat paie OCTOBRE 2024'!M16</f>
      </c>
      <c r="L2199" s="42"/>
      <c r="M2199" s="24"/>
    </row>
    <row r="2200" spans="1:13" x14ac:dyDescent="0.25">
      <c r="A2200" s="46" t="s">
        <v>47</v>
      </c>
      <c r="B2200" s="46"/>
      <c r="C2200" s="42"/>
      <c r="D2200" s="41"/>
      <c r="E2200" s="41">
        <f>'Etat paie OCTOBRE 2024'!U16</f>
        <v>4783.10514642494</v>
      </c>
      <c r="F2200" s="24"/>
      <c r="H2200" s="46" t="s">
        <v>47</v>
      </c>
      <c r="I2200" s="46"/>
      <c r="J2200" s="42"/>
      <c r="K2200" s="41"/>
      <c r="L2200" s="41">
        <f>'Etat paie OCTOBRE 2024'!U16</f>
        <v>4783.10514642494</v>
      </c>
      <c r="M2200" s="24"/>
    </row>
    <row r="2201" spans="1:13" x14ac:dyDescent="0.25">
      <c r="A2201" s="46" t="s">
        <v>48</v>
      </c>
      <c r="B2201" s="46"/>
      <c r="C2201" s="42"/>
      <c r="D2201" s="41"/>
      <c r="E2201" s="41">
        <f>'Etat paie OCTOBRE 2024'!V16</f>
        <v>4783.10514642494</v>
      </c>
      <c r="F2201" s="24"/>
      <c r="H2201" s="46" t="s">
        <v>48</v>
      </c>
      <c r="I2201" s="46"/>
      <c r="J2201" s="42"/>
      <c r="K2201" s="41"/>
      <c r="L2201" s="41">
        <f>'Etat paie OCTOBRE 2024'!V16</f>
        <v>4783.10514642494</v>
      </c>
      <c r="M2201" s="24"/>
    </row>
    <row r="2202" spans="1:13" x14ac:dyDescent="0.25">
      <c r="A2202" s="46" t="s">
        <v>49</v>
      </c>
      <c r="B2202" s="46"/>
      <c r="C2202" s="41">
        <f>+D43-E34-E35</f>
        <v>468744.304349644</v>
      </c>
      <c r="D2202" s="41"/>
      <c r="E2202" s="42"/>
      <c r="F2202" s="24"/>
      <c r="H2202" s="46" t="s">
        <v>49</v>
      </c>
      <c r="I2202" s="46"/>
      <c r="J2202" s="41">
        <f>+D43-E34-E35</f>
        <v>468744.304349644</v>
      </c>
      <c r="K2202" s="41"/>
      <c r="L2202" s="42"/>
      <c r="M2202" s="24"/>
    </row>
    <row r="2203" spans="1:13" x14ac:dyDescent="0.25">
      <c r="A2203" s="46" t="s">
        <v>50</v>
      </c>
      <c r="B2203" s="46"/>
      <c r="C2203" s="41">
        <f>D38+E39</f>
        <v>9374.43043496436</v>
      </c>
      <c r="D2203" s="41"/>
      <c r="E2203" s="42"/>
      <c r="F2203" s="24"/>
      <c r="H2203" s="46" t="s">
        <v>50</v>
      </c>
      <c r="I2203" s="46"/>
      <c r="J2203" s="41">
        <f>D38+E39</f>
        <v>9374.43043496436</v>
      </c>
      <c r="K2203" s="41"/>
      <c r="L2203" s="42"/>
      <c r="M2203" s="24"/>
    </row>
    <row r="2204" spans="1:13" x14ac:dyDescent="0.25">
      <c r="A2204" s="46" t="s">
        <v>51</v>
      </c>
      <c r="B2204" s="46"/>
      <c r="C2204" s="41">
        <v>2</v>
      </c>
      <c r="D2204" s="41">
        <f>'Etat paie OCTOBRE 2024'!X16</f>
        <v>4000</v>
      </c>
      <c r="E2204" s="42"/>
      <c r="F2204" s="24"/>
      <c r="H2204" s="46" t="s">
        <v>51</v>
      </c>
      <c r="I2204" s="46"/>
      <c r="J2204" s="41">
        <v>2</v>
      </c>
      <c r="K2204" s="41">
        <f>'Etat paie OCTOBRE 2024'!X16</f>
        <v>4000</v>
      </c>
      <c r="L2204" s="42"/>
      <c r="M2204" s="24"/>
    </row>
    <row r="2205" spans="1:13" x14ac:dyDescent="0.25">
      <c r="A2205" s="46" t="s">
        <v>52</v>
      </c>
      <c r="B2205" s="46"/>
      <c r="C2205" s="42"/>
      <c r="D2205" s="41"/>
      <c r="E2205" s="41">
        <f>'Etat paie OCTOBRE 2024'!Z16</f>
        <v>5374.43043496436</v>
      </c>
      <c r="F2205" s="24"/>
      <c r="H2205" s="46" t="s">
        <v>52</v>
      </c>
      <c r="I2205" s="46"/>
      <c r="J2205" s="42"/>
      <c r="K2205" s="41"/>
      <c r="L2205" s="41">
        <f>'Etat paie OCTOBRE 2024'!Z16</f>
        <v>5374.43043496436</v>
      </c>
      <c r="M2205" s="24"/>
    </row>
    <row r="2206" spans="1:13" x14ac:dyDescent="0.25">
      <c r="A2206" s="46" t="s">
        <v>53</v>
      </c>
      <c r="B2206" s="46"/>
      <c r="C2206" s="42"/>
      <c r="D2206" s="41"/>
      <c r="E2206" s="41">
        <f>'Etat paie OCTOBRE 2024'!Y16</f>
        <v>100000</v>
      </c>
      <c r="F2206" s="24"/>
      <c r="H2206" s="46" t="s">
        <v>53</v>
      </c>
      <c r="I2206" s="46"/>
      <c r="J2206" s="42"/>
      <c r="K2206" s="41"/>
      <c r="L2206" s="41">
        <f>'Etat paie OCTOBRE 2024'!Y16</f>
        <v>100000</v>
      </c>
      <c r="M2206" s="24"/>
    </row>
    <row r="2207" spans="1:13" x14ac:dyDescent="0.25">
      <c r="A2207" s="46" t="s">
        <v>54</v>
      </c>
      <c r="B2207" s="46"/>
      <c r="C2207" s="42"/>
      <c r="D2207" s="41"/>
      <c r="E2207" s="41">
        <f>'Etat paie OCTOBRE 2024'!AA16</f>
      </c>
      <c r="F2207" s="24"/>
      <c r="H2207" s="46" t="s">
        <v>54</v>
      </c>
      <c r="I2207" s="46"/>
      <c r="J2207" s="42"/>
      <c r="K2207" s="41"/>
      <c r="L2207" s="41">
        <f>'Etat paie OCTOBRE 2024'!AA16</f>
      </c>
      <c r="M2207" s="24"/>
    </row>
    <row r="2208" spans="1:13" x14ac:dyDescent="0.25">
      <c r="A2208" s="49" t="s">
        <v>55</v>
      </c>
      <c r="B2208" s="49"/>
      <c r="C2208" s="50"/>
      <c r="D2208" s="51"/>
      <c r="E2208" s="51">
        <f>'Etat paie OCTOBRE 2024'!AB16</f>
        <v>100000</v>
      </c>
      <c r="F2208" s="24"/>
      <c r="H2208" s="49" t="s">
        <v>55</v>
      </c>
      <c r="I2208" s="49"/>
      <c r="J2208" s="50"/>
      <c r="K2208" s="51"/>
      <c r="L2208" s="51">
        <f>'Etat paie OCTOBRE 2024'!AB16</f>
        <v>100000</v>
      </c>
      <c r="M2208" s="24"/>
    </row>
    <row r="2209" spans="1:13" x14ac:dyDescent="0.25">
      <c r="A2209" s="53" t="s">
        <v>56</v>
      </c>
      <c r="B2209" s="53"/>
      <c r="C2209" s="54" t="s">
        <v>57</v>
      </c>
      <c r="D2209" s="36">
        <f>SUM(D17:D37)</f>
        <v>478310.514642494</v>
      </c>
      <c r="E2209" s="55">
        <f>SUM(E34:E42)</f>
        <v>214940.640727814</v>
      </c>
      <c r="F2209" s="24"/>
      <c r="H2209" s="53" t="s">
        <v>56</v>
      </c>
      <c r="I2209" s="53"/>
      <c r="J2209" s="54" t="s">
        <v>57</v>
      </c>
      <c r="K2209" s="36">
        <f>SUM(D17:D37)</f>
        <v>478310.514642494</v>
      </c>
      <c r="L2209" s="55">
        <f>SUM(E34:E42)</f>
        <v>214940.640727814</v>
      </c>
      <c r="M2209" s="24"/>
    </row>
    <row r="2210" spans="1:13" x14ac:dyDescent="0.25">
      <c r="A2210" s="57" t="s">
        <v>58</v>
      </c>
      <c r="B2210" s="57"/>
      <c r="C2210" s="14"/>
      <c r="D2210" s="42"/>
      <c r="E2210" s="58"/>
      <c r="F2210" s="24"/>
      <c r="H2210" s="57" t="s">
        <v>58</v>
      </c>
      <c r="I2210" s="57"/>
      <c r="J2210" s="14"/>
      <c r="K2210" s="42"/>
      <c r="L2210" s="58"/>
      <c r="M2210" s="24"/>
    </row>
    <row r="2211" spans="1:13" x14ac:dyDescent="0.25">
      <c r="A2211" s="44" t="s">
        <v>59</v>
      </c>
      <c r="B2211" s="44"/>
      <c r="C2211" s="14"/>
      <c r="D2211" s="42"/>
      <c r="E2211" s="58"/>
      <c r="F2211" s="24"/>
      <c r="H2211" s="44" t="s">
        <v>59</v>
      </c>
      <c r="I2211" s="44"/>
      <c r="J2211" s="14"/>
      <c r="K2211" s="42"/>
      <c r="L2211" s="58"/>
      <c r="M2211" s="24"/>
    </row>
    <row r="2212" spans="1:13" x14ac:dyDescent="0.25">
      <c r="A2212" s="57" t="s">
        <v>60</v>
      </c>
      <c r="B2212" s="57"/>
      <c r="C2212" s="14"/>
      <c r="D2212" s="42"/>
      <c r="E2212" s="58"/>
      <c r="F2212" s="24"/>
      <c r="H2212" s="57" t="s">
        <v>60</v>
      </c>
      <c r="I2212" s="57"/>
      <c r="J2212" s="14"/>
      <c r="K2212" s="42"/>
      <c r="L2212" s="58"/>
      <c r="M2212" s="24"/>
    </row>
    <row r="2213" spans="1:13" x14ac:dyDescent="0.25">
      <c r="A2213" s="57"/>
      <c r="B2213" s="57"/>
      <c r="C2213" s="60" t="s">
        <v>61</v>
      </c>
      <c r="D2213" s="61">
        <f>IF((D43-E43)&gt;=0,ROUND(FLOOR((D43-E43),0.01),-2),ROUND(FLOOR((D43-E43),-0.01),-2))</f>
        <v>263400</v>
      </c>
      <c r="E2213" s="58"/>
      <c r="F2213" s="24"/>
      <c r="H2213" s="57"/>
      <c r="I2213" s="57"/>
      <c r="J2213" s="60" t="s">
        <v>61</v>
      </c>
      <c r="K2213" s="61">
        <f>IF((D43-E43)&gt;=0,ROUND(FLOOR((D43-E43),0.01),-2),ROUND(FLOOR((D43-E43),-0.01),-2))</f>
        <v>263400</v>
      </c>
      <c r="L2213" s="58"/>
      <c r="M2213" s="24"/>
    </row>
    <row r="2214" spans="1:13" x14ac:dyDescent="0.25">
      <c r="A2214" s="62" t="s">
        <v>62</v>
      </c>
      <c r="B2214" s="62"/>
      <c r="C2214" s="63">
        <v>22</v>
      </c>
      <c r="D2214" s="61"/>
      <c r="E2214" s="58"/>
      <c r="F2214" s="24"/>
      <c r="H2214" s="62" t="s">
        <v>62</v>
      </c>
      <c r="I2214" s="62"/>
      <c r="J2214" s="63">
        <v>22</v>
      </c>
      <c r="K2214" s="61"/>
      <c r="L2214" s="58"/>
      <c r="M2214" s="24"/>
    </row>
    <row r="2215" spans="1:13" x14ac:dyDescent="0.25">
      <c r="A2215" s="64" t="s">
        <v>63</v>
      </c>
      <c r="B2215" s="64"/>
      <c r="C2215" s="65">
        <v>-0.5</v>
      </c>
      <c r="D2215" s="66"/>
      <c r="E2215" s="58"/>
      <c r="F2215" s="67"/>
      <c r="H2215" s="64" t="s">
        <v>63</v>
      </c>
      <c r="I2215" s="64"/>
      <c r="J2215" s="65">
        <v>-0.5</v>
      </c>
      <c r="K2215" s="66"/>
      <c r="L2215" s="58"/>
      <c r="M2215" s="67"/>
    </row>
    <row r="2216" spans="1:13" x14ac:dyDescent="0.25">
      <c r="A2216" s="69"/>
      <c r="B2216" s="69"/>
      <c r="C2216" s="70"/>
      <c r="D2216" s="71"/>
      <c r="E2216" s="72"/>
      <c r="F2216" s="24"/>
      <c r="H2216" s="69"/>
      <c r="I2216" s="69"/>
      <c r="J2216" s="70"/>
      <c r="K2216" s="71"/>
      <c r="L2216" s="72"/>
      <c r="M2216" s="24"/>
    </row>
    <row r="2217" spans="1:13" x14ac:dyDescent="0.25">
      <c r="A2217" s="1" t="s">
        <v>64</v>
      </c>
      <c r="B2217" s="1"/>
      <c r="C2217" s="58"/>
      <c r="D2217" s="74" t="s">
        <v>65</v>
      </c>
      <c r="E2217" s="2"/>
      <c r="F2217" s="24"/>
      <c r="H2217" s="1" t="s">
        <v>64</v>
      </c>
      <c r="I2217" s="1"/>
      <c r="J2217" s="58"/>
      <c r="K2217" s="74" t="s">
        <v>65</v>
      </c>
      <c r="L2217" s="2"/>
      <c r="M2217" s="24"/>
    </row>
    <row r="2218" spans="1:13" x14ac:dyDescent="0.25">
      <c r="A2218" s="1"/>
      <c r="B2218" s="1"/>
      <c r="C2218" s="58"/>
      <c r="D2218" s="74"/>
      <c r="E2218" s="2"/>
      <c r="F2218" s="24"/>
      <c r="H2218" s="1"/>
      <c r="I2218" s="1"/>
      <c r="J2218" s="58"/>
      <c r="K2218" s="74"/>
      <c r="L2218" s="2"/>
      <c r="M2218" s="24"/>
    </row>
    <row r="2219" spans="1:13" x14ac:dyDescent="0.25">
      <c r="A2219" s="1"/>
      <c r="B2219" s="1"/>
      <c r="C2219" s="58"/>
      <c r="D2219" s="74"/>
      <c r="E2219" s="2"/>
      <c r="F2219" s="24"/>
      <c r="H2219" s="1"/>
      <c r="I2219" s="1"/>
      <c r="J2219" s="58"/>
      <c r="K2219" s="74"/>
      <c r="L2219" s="2"/>
      <c r="M2219" s="24"/>
    </row>
    <row r="2220" spans="1:13" x14ac:dyDescent="0.25">
      <c r="A2220" s="1"/>
      <c r="B2220" s="1"/>
      <c r="C2220" s="58"/>
      <c r="D2220" s="74"/>
      <c r="E2220" s="2"/>
      <c r="F2220" s="24"/>
      <c r="H2220" s="1"/>
      <c r="I2220" s="1"/>
      <c r="J2220" s="58"/>
      <c r="K2220" s="74"/>
      <c r="L2220" s="2"/>
      <c r="M2220" s="24"/>
    </row>
    <row r="2221" spans="1:13" x14ac:dyDescent="0.25">
      <c r="A2221" s="76"/>
      <c r="B2221" s="76"/>
      <c r="C2221" s="77"/>
      <c r="D2221" s="78"/>
      <c r="E2221" s="26"/>
      <c r="F2221" s="28"/>
      <c r="H2221" s="76"/>
      <c r="I2221" s="76"/>
      <c r="J2221" s="77"/>
      <c r="K2221" s="78"/>
      <c r="L2221" s="26"/>
      <c r="M2221" s="28"/>
    </row>
    <row r="2224" spans="1:13" x14ac:dyDescent="0.25">
      <c r="A2224" s="1"/>
      <c r="B2224" s="1"/>
      <c r="C2224" s="2"/>
      <c r="D2224" s="2"/>
      <c r="E2224" s="4"/>
      <c r="F2224" s="5"/>
      <c r="H2224" s="1"/>
      <c r="I2224" s="1"/>
      <c r="J2224" s="2"/>
      <c r="K2224" s="2"/>
      <c r="L2224" s="4"/>
      <c r="M2224" s="5"/>
    </row>
    <row r="2225" spans="1:13" x14ac:dyDescent="0.25">
      <c r="A2225" s="1"/>
      <c r="B2225" s="1"/>
      <c r="C2225" s="2"/>
      <c r="D2225" s="2"/>
      <c r="E2225" s="4" t="s">
        <v>0</v>
      </c>
      <c r="F2225" s="3"/>
      <c r="H2225" s="1"/>
      <c r="I2225" s="1"/>
      <c r="J2225" s="2"/>
      <c r="K2225" s="2"/>
      <c r="L2225" s="4" t="s">
        <v>0</v>
      </c>
      <c r="M2225" s="3"/>
    </row>
    <row r="2226" spans="1:13" x14ac:dyDescent="0.25">
      <c r="A2226" s="6" t="s">
        <v>1</v>
      </c>
      <c r="B2226" s="6"/>
      <c r="C2226" s="2"/>
      <c r="D2226" s="2"/>
      <c r="E2226" s="2" t="s">
        <v>2</v>
      </c>
      <c r="F2226" s="3"/>
      <c r="H2226" s="6" t="s">
        <v>1</v>
      </c>
      <c r="I2226" s="6"/>
      <c r="J2226" s="2"/>
      <c r="K2226" s="2"/>
      <c r="L2226" s="2" t="s">
        <v>2</v>
      </c>
      <c r="M2226" s="3"/>
    </row>
    <row r="2227" spans="1:13" x14ac:dyDescent="0.25">
      <c r="A2227" s="7" t="s">
        <v>3</v>
      </c>
      <c r="B2227" s="7"/>
      <c r="C2227" s="2"/>
      <c r="D2227" s="2"/>
      <c r="E2227" s="2"/>
      <c r="F2227" s="3"/>
      <c r="H2227" s="7" t="s">
        <v>3</v>
      </c>
      <c r="I2227" s="7"/>
      <c r="J2227" s="2"/>
      <c r="K2227" s="2"/>
      <c r="L2227" s="2"/>
      <c r="M2227" s="3"/>
    </row>
    <row r="2228" spans="1:13" x14ac:dyDescent="0.25">
      <c r="A2228" s="8" t="s">
        <v>4</v>
      </c>
      <c r="B2228" s="8"/>
      <c r="C2228" s="2"/>
      <c r="D2228" s="2"/>
      <c r="E2228" s="2"/>
      <c r="F2228" s="3"/>
      <c r="H2228" s="8" t="s">
        <v>4</v>
      </c>
      <c r="I2228" s="8"/>
      <c r="J2228" s="2"/>
      <c r="K2228" s="2"/>
      <c r="L2228" s="2"/>
      <c r="M2228" s="3"/>
    </row>
    <row r="2229" spans="1:13" x14ac:dyDescent="0.25">
      <c r="A2229" s="9" t="s">
        <v>1313</v>
      </c>
      <c r="B2229" s="287">
        <f>'Etat paie {MOIS} {ANNEE}'!B88</f>
      </c>
      <c r="C2229" s="10"/>
      <c r="D2229" s="11" t="s">
        <v>6</v>
      </c>
      <c r="E2229" s="11"/>
      <c r="F2229" s="12" t="s">
        <v>1314</v>
      </c>
      <c r="H2229" s="9" t="s">
        <v>1313</v>
      </c>
      <c r="I2229" s="287">
        <f>'Etat paie {MOIS} {ANNEE}'!B89</f>
      </c>
      <c r="J2229" s="10"/>
      <c r="K2229" s="11" t="s">
        <v>6</v>
      </c>
      <c r="L2229" s="11"/>
      <c r="M2229" s="12" t="s">
        <v>1314</v>
      </c>
    </row>
    <row r="2230" spans="1:13" x14ac:dyDescent="0.25">
      <c r="A2230" s="13" t="s">
        <v>1315</v>
      </c>
      <c r="B2230" s="288">
        <f>'Etat paie {MOIS} {ANNEE}'!A88</f>
      </c>
      <c r="C2230" s="2"/>
      <c r="D2230" s="14" t="s">
        <v>8</v>
      </c>
      <c r="E2230" s="14"/>
      <c r="F2230" s="15" t="s">
        <v>1316</v>
      </c>
      <c r="H2230" s="13" t="s">
        <v>1315</v>
      </c>
      <c r="I2230" s="288">
        <f>'Etat paie {MOIS} {ANNEE}'!A89</f>
      </c>
      <c r="J2230" s="2"/>
      <c r="K2230" s="14" t="s">
        <v>8</v>
      </c>
      <c r="L2230" s="14"/>
      <c r="M2230" s="15" t="s">
        <v>1316</v>
      </c>
    </row>
    <row r="2231" spans="1:13" x14ac:dyDescent="0.25">
      <c r="A2231" s="13" t="s">
        <v>1317</v>
      </c>
      <c r="B2231" s="288">
        <f>'Etat paie {MOIS} {ANNEE}'!AL88</f>
      </c>
      <c r="C2231" s="16">
        <f>'Etat paie {MOIS} {ANNEE}'!AM88</f>
      </c>
      <c r="D2231" s="14" t="s">
        <v>10</v>
      </c>
      <c r="E2231" s="14"/>
      <c r="F2231" s="15" t="s">
        <v>1318</v>
      </c>
      <c r="H2231" s="13" t="s">
        <v>1317</v>
      </c>
      <c r="I2231" s="288">
        <f>'Etat paie {MOIS} {ANNEE}'!AL89</f>
      </c>
      <c r="J2231" s="16">
        <f>'Etat paie {MOIS} {ANNEE}'!AM89</f>
      </c>
      <c r="K2231" s="14" t="s">
        <v>10</v>
      </c>
      <c r="L2231" s="14"/>
      <c r="M2231" s="15" t="s">
        <v>1318</v>
      </c>
    </row>
    <row r="2232" spans="1:13" x14ac:dyDescent="0.25">
      <c r="A2232" s="13" t="s">
        <v>1319</v>
      </c>
      <c r="B2232" s="288" t="s">
        <v>1320</v>
      </c>
      <c r="C2232" s="17"/>
      <c r="D2232" s="18" t="s">
        <v>12</v>
      </c>
      <c r="E2232" s="19"/>
      <c r="F2232" s="20" t="s">
        <v>1321</v>
      </c>
      <c r="H2232" s="13" t="s">
        <v>1319</v>
      </c>
      <c r="I2232" s="288" t="s">
        <v>1320</v>
      </c>
      <c r="J2232" s="17"/>
      <c r="K2232" s="18" t="s">
        <v>12</v>
      </c>
      <c r="L2232" s="19"/>
      <c r="M2232" s="20" t="s">
        <v>1321</v>
      </c>
    </row>
    <row r="2233" spans="1:13" x14ac:dyDescent="0.25">
      <c r="A2233" s="22" t="s">
        <v>1322</v>
      </c>
      <c r="B2233" s="289">
        <f>'Etat paie {MOIS} {ANNEE}'!AP88</f>
      </c>
      <c r="C2233" s="2"/>
      <c r="D2233" s="23" t="s">
        <v>14</v>
      </c>
      <c r="E2233" s="14"/>
      <c r="F2233" s="20" t="s">
        <v>1323</v>
      </c>
      <c r="H2233" s="22" t="s">
        <v>1322</v>
      </c>
      <c r="I2233" s="289">
        <f>'Etat paie {MOIS} {ANNEE}'!AP89</f>
      </c>
      <c r="J2233" s="2"/>
      <c r="K2233" s="23" t="s">
        <v>14</v>
      </c>
      <c r="L2233" s="14"/>
      <c r="M2233" s="20" t="s">
        <v>1323</v>
      </c>
    </row>
    <row r="2234" spans="1:13" x14ac:dyDescent="0.25">
      <c r="A2234" s="13" t="s">
        <v>1324</v>
      </c>
      <c r="B2234" s="288">
        <f>'Etat paie {MOIS} {ANNEE}'!AR88</f>
      </c>
      <c r="C2234" s="2"/>
      <c r="D2234" s="14"/>
      <c r="E2234" s="14"/>
      <c r="F2234" s="20"/>
      <c r="H2234" s="13" t="s">
        <v>1324</v>
      </c>
      <c r="I2234" s="288">
        <f>'Etat paie {MOIS} {ANNEE}'!AR89</f>
      </c>
      <c r="J2234" s="2"/>
      <c r="K2234" s="14"/>
      <c r="L2234" s="14"/>
      <c r="M2234" s="20"/>
    </row>
    <row r="2235" spans="1:13" x14ac:dyDescent="0.25">
      <c r="A2235" s="13" t="s">
        <v>1325</v>
      </c>
      <c r="B2235" s="288">
        <f>'Etat paie {MOIS} {ANNEE}'!AO88</f>
      </c>
      <c r="C2235" s="2"/>
      <c r="D2235" s="14"/>
      <c r="E2235" s="14"/>
      <c r="F2235" s="24"/>
      <c r="H2235" s="13" t="s">
        <v>1325</v>
      </c>
      <c r="I2235" s="288">
        <f>'Etat paie {MOIS} {ANNEE}'!AO89</f>
      </c>
      <c r="J2235" s="2"/>
      <c r="K2235" s="14"/>
      <c r="L2235" s="14"/>
      <c r="M2235" s="24"/>
    </row>
    <row r="2236" spans="1:13" x14ac:dyDescent="0.25">
      <c r="A2236" s="13" t="s">
        <v>1326</v>
      </c>
      <c r="B2236" s="288">
        <f>'Etat paie {MOIS} {ANNEE}'!AQ88</f>
      </c>
      <c r="C2236" s="2"/>
      <c r="D2236" s="14" t="s">
        <v>18</v>
      </c>
      <c r="E2236" s="14"/>
      <c r="F2236" s="24" t="s">
        <v>1327</v>
      </c>
      <c r="H2236" s="13" t="s">
        <v>1326</v>
      </c>
      <c r="I2236" s="288">
        <f>'Etat paie {MOIS} {ANNEE}'!AQ89</f>
      </c>
      <c r="J2236" s="2"/>
      <c r="K2236" s="14" t="s">
        <v>18</v>
      </c>
      <c r="L2236" s="14"/>
      <c r="M2236" s="24" t="s">
        <v>1327</v>
      </c>
    </row>
    <row r="2237" spans="1:13" x14ac:dyDescent="0.25">
      <c r="A2237" s="25" t="s">
        <v>1328</v>
      </c>
      <c r="B2237" s="290" t="s">
        <v>1329</v>
      </c>
      <c r="C2237" s="26"/>
      <c r="D2237" s="27" t="s">
        <v>20</v>
      </c>
      <c r="E2237" s="27"/>
      <c r="F2237" s="28" t="s">
        <v>1330</v>
      </c>
      <c r="H2237" s="25" t="s">
        <v>1328</v>
      </c>
      <c r="I2237" s="290" t="s">
        <v>1329</v>
      </c>
      <c r="J2237" s="26"/>
      <c r="K2237" s="27" t="s">
        <v>20</v>
      </c>
      <c r="L2237" s="27"/>
      <c r="M2237" s="28" t="s">
        <v>1330</v>
      </c>
    </row>
    <row r="2238" spans="1:13" x14ac:dyDescent="0.25">
      <c r="A2238" s="1"/>
      <c r="B2238" s="1"/>
      <c r="C2238" s="2"/>
      <c r="D2238" s="2"/>
      <c r="E2238" s="2"/>
      <c r="F2238" s="3"/>
      <c r="H2238" s="1"/>
      <c r="I2238" s="1"/>
      <c r="J2238" s="2"/>
      <c r="K2238" s="2"/>
      <c r="L2238" s="2"/>
      <c r="M2238" s="3"/>
    </row>
    <row r="2239" spans="1:13" x14ac:dyDescent="0.25">
      <c r="A2239" s="291" t="s">
        <v>22</v>
      </c>
      <c r="B2239" s="291"/>
      <c r="C2239" s="30" t="s">
        <v>23</v>
      </c>
      <c r="D2239" s="30" t="s">
        <v>24</v>
      </c>
      <c r="E2239" s="31" t="s">
        <v>25</v>
      </c>
      <c r="F2239" s="32" t="s">
        <v>26</v>
      </c>
      <c r="H2239" s="291" t="s">
        <v>22</v>
      </c>
      <c r="I2239" s="291"/>
      <c r="J2239" s="30" t="s">
        <v>23</v>
      </c>
      <c r="K2239" s="30" t="s">
        <v>24</v>
      </c>
      <c r="L2239" s="31" t="s">
        <v>25</v>
      </c>
      <c r="M2239" s="32" t="s">
        <v>26</v>
      </c>
    </row>
    <row r="2240" spans="1:13" x14ac:dyDescent="0.25">
      <c r="A2240" s="34" t="s">
        <v>27</v>
      </c>
      <c r="B2240" s="34"/>
      <c r="C2240" s="35"/>
      <c r="D2240" s="36">
        <f>'Etat paie OCTOBRE 2024'!E16</f>
        <v>142259.193446028</v>
      </c>
      <c r="E2240" s="37"/>
      <c r="F2240" s="24"/>
      <c r="H2240" s="34" t="s">
        <v>27</v>
      </c>
      <c r="I2240" s="34"/>
      <c r="J2240" s="35"/>
      <c r="K2240" s="36">
        <f>'Etat paie OCTOBRE 2024'!E16</f>
        <v>142259.193446028</v>
      </c>
      <c r="L2240" s="37"/>
      <c r="M2240" s="24"/>
    </row>
    <row r="2241" spans="1:13" x14ac:dyDescent="0.25">
      <c r="A2241" s="39" t="s">
        <v>28</v>
      </c>
      <c r="B2241" s="39"/>
      <c r="C2241" s="40"/>
      <c r="D2241" s="41"/>
      <c r="E2241" s="42"/>
      <c r="F2241" s="24"/>
      <c r="H2241" s="39" t="s">
        <v>28</v>
      </c>
      <c r="I2241" s="39"/>
      <c r="J2241" s="40"/>
      <c r="K2241" s="41"/>
      <c r="L2241" s="42"/>
      <c r="M2241" s="24"/>
    </row>
    <row r="2242" spans="1:13" x14ac:dyDescent="0.25">
      <c r="A2242" s="44" t="s">
        <v>29</v>
      </c>
      <c r="B2242" s="44"/>
      <c r="C2242" s="42"/>
      <c r="D2242" s="41">
        <f>'Etat paie OCTOBRE 2024'!I16</f>
      </c>
      <c r="E2242" s="42"/>
      <c r="F2242" s="24"/>
      <c r="H2242" s="44" t="s">
        <v>29</v>
      </c>
      <c r="I2242" s="44"/>
      <c r="J2242" s="42"/>
      <c r="K2242" s="41">
        <f>'Etat paie OCTOBRE 2024'!I16</f>
      </c>
      <c r="L2242" s="42"/>
      <c r="M2242" s="24"/>
    </row>
    <row r="2243" spans="1:13" x14ac:dyDescent="0.25">
      <c r="A2243" s="44" t="s">
        <v>30</v>
      </c>
      <c r="B2243" s="44"/>
      <c r="C2243" s="42"/>
      <c r="D2243" s="41">
        <f>'Etat paie OCTOBRE 2024'!J16</f>
      </c>
      <c r="E2243" s="42"/>
      <c r="F2243" s="24"/>
      <c r="H2243" s="44" t="s">
        <v>30</v>
      </c>
      <c r="I2243" s="44"/>
      <c r="J2243" s="42"/>
      <c r="K2243" s="41">
        <f>'Etat paie OCTOBRE 2024'!J16</f>
      </c>
      <c r="L2243" s="42"/>
      <c r="M2243" s="24"/>
    </row>
    <row r="2244" spans="1:13" x14ac:dyDescent="0.25">
      <c r="A2244" s="44" t="s">
        <v>31</v>
      </c>
      <c r="B2244" s="44"/>
      <c r="C2244" s="42"/>
      <c r="D2244" s="41">
        <f>'Etat paie OCTOBRE 2024'!H16</f>
      </c>
      <c r="E2244" s="42"/>
      <c r="F2244" s="24"/>
      <c r="H2244" s="44" t="s">
        <v>31</v>
      </c>
      <c r="I2244" s="44"/>
      <c r="J2244" s="42"/>
      <c r="K2244" s="41">
        <f>'Etat paie OCTOBRE 2024'!H16</f>
      </c>
      <c r="L2244" s="42"/>
      <c r="M2244" s="24"/>
    </row>
    <row r="2245" spans="1:13" x14ac:dyDescent="0.25">
      <c r="A2245" s="46" t="s">
        <v>32</v>
      </c>
      <c r="B2245" s="46"/>
      <c r="C2245" s="42"/>
      <c r="D2245" s="41"/>
      <c r="E2245" s="42"/>
      <c r="F2245" s="24"/>
      <c r="H2245" s="46" t="s">
        <v>32</v>
      </c>
      <c r="I2245" s="46"/>
      <c r="J2245" s="42"/>
      <c r="K2245" s="41"/>
      <c r="L2245" s="42"/>
      <c r="M2245" s="24"/>
    </row>
    <row r="2246" spans="1:13" x14ac:dyDescent="0.25">
      <c r="A2246" s="44" t="s">
        <v>33</v>
      </c>
      <c r="B2246" s="44"/>
      <c r="C2246" s="42">
        <v>12</v>
      </c>
      <c r="D2246" s="41">
        <f>'Etat paie OCTOBRE 2024'!K16</f>
        <v>28800</v>
      </c>
      <c r="E2246" s="42"/>
      <c r="F2246" s="24"/>
      <c r="H2246" s="44" t="s">
        <v>33</v>
      </c>
      <c r="I2246" s="44"/>
      <c r="J2246" s="42">
        <v>12</v>
      </c>
      <c r="K2246" s="41">
        <f>'Etat paie OCTOBRE 2024'!K16</f>
        <v>28800</v>
      </c>
      <c r="L2246" s="42"/>
      <c r="M2246" s="24"/>
    </row>
    <row r="2247" spans="1:13" x14ac:dyDescent="0.25">
      <c r="A2247" s="44" t="s">
        <v>34</v>
      </c>
      <c r="B2247" s="44"/>
      <c r="C2247" s="42"/>
      <c r="D2247" s="41">
        <f>'Etat paie OCTOBRE 2024'!L16</f>
        <v>42000</v>
      </c>
      <c r="E2247" s="42"/>
      <c r="F2247" s="24"/>
      <c r="H2247" s="44" t="s">
        <v>34</v>
      </c>
      <c r="I2247" s="44"/>
      <c r="J2247" s="42"/>
      <c r="K2247" s="41">
        <f>'Etat paie OCTOBRE 2024'!L16</f>
        <v>42000</v>
      </c>
      <c r="L2247" s="42"/>
      <c r="M2247" s="24"/>
    </row>
    <row r="2248" spans="1:13" x14ac:dyDescent="0.25">
      <c r="A2248" s="39" t="s">
        <v>35</v>
      </c>
      <c r="B2248" s="39"/>
      <c r="C2248" s="42"/>
      <c r="D2248" s="41"/>
      <c r="E2248" s="42"/>
      <c r="F2248" s="24"/>
      <c r="H2248" s="39" t="s">
        <v>35</v>
      </c>
      <c r="I2248" s="39"/>
      <c r="J2248" s="42"/>
      <c r="K2248" s="41"/>
      <c r="L2248" s="42"/>
      <c r="M2248" s="24"/>
    </row>
    <row r="2249" spans="1:13" x14ac:dyDescent="0.25">
      <c r="A2249" s="44" t="s">
        <v>36</v>
      </c>
      <c r="B2249" s="44"/>
      <c r="C2249" s="42"/>
      <c r="D2249" s="48">
        <f>'Etat paie OCTOBRE 2024'!R16</f>
      </c>
      <c r="E2249" s="42"/>
      <c r="F2249" s="24"/>
      <c r="H2249" s="44" t="s">
        <v>36</v>
      </c>
      <c r="I2249" s="44"/>
      <c r="J2249" s="42"/>
      <c r="K2249" s="48">
        <f>'Etat paie OCTOBRE 2024'!R16</f>
      </c>
      <c r="L2249" s="42"/>
      <c r="M2249" s="24"/>
    </row>
    <row r="2250" spans="1:13" x14ac:dyDescent="0.25">
      <c r="A2250" s="44" t="s">
        <v>37</v>
      </c>
      <c r="B2250" s="44"/>
      <c r="C2250" s="42"/>
      <c r="D2250" s="41">
        <f>'Etat paie OCTOBRE 2024'!F16</f>
      </c>
      <c r="E2250" s="42"/>
      <c r="F2250" s="24"/>
      <c r="H2250" s="44" t="s">
        <v>37</v>
      </c>
      <c r="I2250" s="44"/>
      <c r="J2250" s="42"/>
      <c r="K2250" s="41">
        <f>'Etat paie OCTOBRE 2024'!F16</f>
      </c>
      <c r="L2250" s="42"/>
      <c r="M2250" s="24"/>
    </row>
    <row r="2251" spans="1:13" x14ac:dyDescent="0.25">
      <c r="A2251" s="292" t="s">
        <v>38</v>
      </c>
      <c r="B2251" s="292"/>
      <c r="C2251" s="42"/>
      <c r="D2251" s="41">
        <f>'Etat paie OCTOBRE 2024'!G16</f>
      </c>
      <c r="E2251" s="42"/>
      <c r="F2251" s="24"/>
      <c r="H2251" s="292" t="s">
        <v>38</v>
      </c>
      <c r="I2251" s="292"/>
      <c r="J2251" s="42"/>
      <c r="K2251" s="41">
        <f>'Etat paie OCTOBRE 2024'!G16</f>
      </c>
      <c r="L2251" s="42"/>
      <c r="M2251" s="24"/>
    </row>
    <row r="2252" spans="1:13" x14ac:dyDescent="0.25">
      <c r="A2252" s="44" t="s">
        <v>1331</v>
      </c>
      <c r="B2252" s="44"/>
      <c r="C2252" s="42"/>
      <c r="D2252" s="41">
        <f>'Etat paie OCTOBRE 2024'!O16</f>
      </c>
      <c r="E2252" s="42"/>
      <c r="F2252" s="24"/>
      <c r="H2252" s="44" t="s">
        <v>1331</v>
      </c>
      <c r="I2252" s="44"/>
      <c r="J2252" s="42"/>
      <c r="K2252" s="41">
        <f>'Etat paie OCTOBRE 2024'!O16</f>
      </c>
      <c r="L2252" s="42"/>
      <c r="M2252" s="24"/>
    </row>
    <row r="2253" spans="1:13" x14ac:dyDescent="0.25">
      <c r="A2253" s="44" t="s">
        <v>1332</v>
      </c>
      <c r="B2253" s="44"/>
      <c r="C2253" s="42"/>
      <c r="D2253" s="41">
        <f>'Etat paie OCTOBRE 2024'!P16</f>
        <v>20000</v>
      </c>
      <c r="E2253" s="42"/>
      <c r="F2253" s="24"/>
      <c r="H2253" s="44" t="s">
        <v>1332</v>
      </c>
      <c r="I2253" s="44"/>
      <c r="J2253" s="42"/>
      <c r="K2253" s="41">
        <f>'Etat paie OCTOBRE 2024'!P16</f>
        <v>20000</v>
      </c>
      <c r="L2253" s="42"/>
      <c r="M2253" s="24"/>
    </row>
    <row r="2254" spans="1:13" x14ac:dyDescent="0.25">
      <c r="A2254" s="44" t="s">
        <v>1333</v>
      </c>
      <c r="B2254" s="44"/>
      <c r="C2254" s="42"/>
      <c r="D2254" s="41">
        <f>'Etat paie OCTOBRE 2024'!Q16</f>
        <v>50000</v>
      </c>
      <c r="E2254" s="42"/>
      <c r="F2254" s="24" t="s">
        <v>43</v>
      </c>
      <c r="H2254" s="44" t="s">
        <v>1333</v>
      </c>
      <c r="I2254" s="44"/>
      <c r="J2254" s="42"/>
      <c r="K2254" s="41">
        <f>'Etat paie OCTOBRE 2024'!Q16</f>
        <v>50000</v>
      </c>
      <c r="L2254" s="42"/>
      <c r="M2254" s="24" t="s">
        <v>43</v>
      </c>
    </row>
    <row r="2255" spans="1:13" x14ac:dyDescent="0.25">
      <c r="A2255" s="39" t="s">
        <v>44</v>
      </c>
      <c r="B2255" s="39"/>
      <c r="C2255" s="42"/>
      <c r="D2255" s="41">
        <f>'Etat paie OCTOBRE 2024'!N16</f>
        <v>195251.321196466</v>
      </c>
      <c r="E2255" s="42"/>
      <c r="F2255" s="24" t="s">
        <v>45</v>
      </c>
      <c r="H2255" s="39" t="s">
        <v>44</v>
      </c>
      <c r="I2255" s="39"/>
      <c r="J2255" s="42"/>
      <c r="K2255" s="41">
        <f>'Etat paie OCTOBRE 2024'!N16</f>
        <v>195251.321196466</v>
      </c>
      <c r="L2255" s="42"/>
      <c r="M2255" s="24" t="s">
        <v>45</v>
      </c>
    </row>
    <row r="2256" spans="1:13" x14ac:dyDescent="0.25">
      <c r="A2256" s="39" t="s">
        <v>46</v>
      </c>
      <c r="B2256" s="39"/>
      <c r="C2256" s="42"/>
      <c r="D2256" s="41">
        <f>'Etat paie OCTOBRE 2024'!M16</f>
      </c>
      <c r="E2256" s="42"/>
      <c r="F2256" s="24"/>
      <c r="H2256" s="39" t="s">
        <v>46</v>
      </c>
      <c r="I2256" s="39"/>
      <c r="J2256" s="42"/>
      <c r="K2256" s="41">
        <f>'Etat paie OCTOBRE 2024'!M16</f>
      </c>
      <c r="L2256" s="42"/>
      <c r="M2256" s="24"/>
    </row>
    <row r="2257" spans="1:13" x14ac:dyDescent="0.25">
      <c r="A2257" s="46" t="s">
        <v>47</v>
      </c>
      <c r="B2257" s="46"/>
      <c r="C2257" s="42"/>
      <c r="D2257" s="41"/>
      <c r="E2257" s="41">
        <f>'Etat paie OCTOBRE 2024'!U16</f>
        <v>4783.10514642494</v>
      </c>
      <c r="F2257" s="24"/>
      <c r="H2257" s="46" t="s">
        <v>47</v>
      </c>
      <c r="I2257" s="46"/>
      <c r="J2257" s="42"/>
      <c r="K2257" s="41"/>
      <c r="L2257" s="41">
        <f>'Etat paie OCTOBRE 2024'!U16</f>
        <v>4783.10514642494</v>
      </c>
      <c r="M2257" s="24"/>
    </row>
    <row r="2258" spans="1:13" x14ac:dyDescent="0.25">
      <c r="A2258" s="46" t="s">
        <v>48</v>
      </c>
      <c r="B2258" s="46"/>
      <c r="C2258" s="42"/>
      <c r="D2258" s="41"/>
      <c r="E2258" s="41">
        <f>'Etat paie OCTOBRE 2024'!V16</f>
        <v>4783.10514642494</v>
      </c>
      <c r="F2258" s="24"/>
      <c r="H2258" s="46" t="s">
        <v>48</v>
      </c>
      <c r="I2258" s="46"/>
      <c r="J2258" s="42"/>
      <c r="K2258" s="41"/>
      <c r="L2258" s="41">
        <f>'Etat paie OCTOBRE 2024'!V16</f>
        <v>4783.10514642494</v>
      </c>
      <c r="M2258" s="24"/>
    </row>
    <row r="2259" spans="1:13" x14ac:dyDescent="0.25">
      <c r="A2259" s="46" t="s">
        <v>49</v>
      </c>
      <c r="B2259" s="46"/>
      <c r="C2259" s="41">
        <f>+D43-E34-E35</f>
        <v>468744.304349644</v>
      </c>
      <c r="D2259" s="41"/>
      <c r="E2259" s="42"/>
      <c r="F2259" s="24"/>
      <c r="H2259" s="46" t="s">
        <v>49</v>
      </c>
      <c r="I2259" s="46"/>
      <c r="J2259" s="41">
        <f>+D43-E34-E35</f>
        <v>468744.304349644</v>
      </c>
      <c r="K2259" s="41"/>
      <c r="L2259" s="42"/>
      <c r="M2259" s="24"/>
    </row>
    <row r="2260" spans="1:13" x14ac:dyDescent="0.25">
      <c r="A2260" s="46" t="s">
        <v>50</v>
      </c>
      <c r="B2260" s="46"/>
      <c r="C2260" s="41">
        <f>D38+E39</f>
        <v>9374.43043496436</v>
      </c>
      <c r="D2260" s="41"/>
      <c r="E2260" s="42"/>
      <c r="F2260" s="24"/>
      <c r="H2260" s="46" t="s">
        <v>50</v>
      </c>
      <c r="I2260" s="46"/>
      <c r="J2260" s="41">
        <f>D38+E39</f>
        <v>9374.43043496436</v>
      </c>
      <c r="K2260" s="41"/>
      <c r="L2260" s="42"/>
      <c r="M2260" s="24"/>
    </row>
    <row r="2261" spans="1:13" x14ac:dyDescent="0.25">
      <c r="A2261" s="46" t="s">
        <v>51</v>
      </c>
      <c r="B2261" s="46"/>
      <c r="C2261" s="41">
        <v>2</v>
      </c>
      <c r="D2261" s="41">
        <f>'Etat paie OCTOBRE 2024'!X16</f>
        <v>4000</v>
      </c>
      <c r="E2261" s="42"/>
      <c r="F2261" s="24"/>
      <c r="H2261" s="46" t="s">
        <v>51</v>
      </c>
      <c r="I2261" s="46"/>
      <c r="J2261" s="41">
        <v>2</v>
      </c>
      <c r="K2261" s="41">
        <f>'Etat paie OCTOBRE 2024'!X16</f>
        <v>4000</v>
      </c>
      <c r="L2261" s="42"/>
      <c r="M2261" s="24"/>
    </row>
    <row r="2262" spans="1:13" x14ac:dyDescent="0.25">
      <c r="A2262" s="46" t="s">
        <v>52</v>
      </c>
      <c r="B2262" s="46"/>
      <c r="C2262" s="42"/>
      <c r="D2262" s="41"/>
      <c r="E2262" s="41">
        <f>'Etat paie OCTOBRE 2024'!Z16</f>
        <v>5374.43043496436</v>
      </c>
      <c r="F2262" s="24"/>
      <c r="H2262" s="46" t="s">
        <v>52</v>
      </c>
      <c r="I2262" s="46"/>
      <c r="J2262" s="42"/>
      <c r="K2262" s="41"/>
      <c r="L2262" s="41">
        <f>'Etat paie OCTOBRE 2024'!Z16</f>
        <v>5374.43043496436</v>
      </c>
      <c r="M2262" s="24"/>
    </row>
    <row r="2263" spans="1:13" x14ac:dyDescent="0.25">
      <c r="A2263" s="46" t="s">
        <v>53</v>
      </c>
      <c r="B2263" s="46"/>
      <c r="C2263" s="42"/>
      <c r="D2263" s="41"/>
      <c r="E2263" s="41">
        <f>'Etat paie OCTOBRE 2024'!Y16</f>
        <v>100000</v>
      </c>
      <c r="F2263" s="24"/>
      <c r="H2263" s="46" t="s">
        <v>53</v>
      </c>
      <c r="I2263" s="46"/>
      <c r="J2263" s="42"/>
      <c r="K2263" s="41"/>
      <c r="L2263" s="41">
        <f>'Etat paie OCTOBRE 2024'!Y16</f>
        <v>100000</v>
      </c>
      <c r="M2263" s="24"/>
    </row>
    <row r="2264" spans="1:13" x14ac:dyDescent="0.25">
      <c r="A2264" s="46" t="s">
        <v>54</v>
      </c>
      <c r="B2264" s="46"/>
      <c r="C2264" s="42"/>
      <c r="D2264" s="41"/>
      <c r="E2264" s="41">
        <f>'Etat paie OCTOBRE 2024'!AA16</f>
      </c>
      <c r="F2264" s="24"/>
      <c r="H2264" s="46" t="s">
        <v>54</v>
      </c>
      <c r="I2264" s="46"/>
      <c r="J2264" s="42"/>
      <c r="K2264" s="41"/>
      <c r="L2264" s="41">
        <f>'Etat paie OCTOBRE 2024'!AA16</f>
      </c>
      <c r="M2264" s="24"/>
    </row>
    <row r="2265" spans="1:13" x14ac:dyDescent="0.25">
      <c r="A2265" s="49" t="s">
        <v>55</v>
      </c>
      <c r="B2265" s="49"/>
      <c r="C2265" s="50"/>
      <c r="D2265" s="51"/>
      <c r="E2265" s="51">
        <f>'Etat paie OCTOBRE 2024'!AB16</f>
        <v>100000</v>
      </c>
      <c r="F2265" s="24"/>
      <c r="H2265" s="49" t="s">
        <v>55</v>
      </c>
      <c r="I2265" s="49"/>
      <c r="J2265" s="50"/>
      <c r="K2265" s="51"/>
      <c r="L2265" s="51">
        <f>'Etat paie OCTOBRE 2024'!AB16</f>
        <v>100000</v>
      </c>
      <c r="M2265" s="24"/>
    </row>
    <row r="2266" spans="1:13" x14ac:dyDescent="0.25">
      <c r="A2266" s="53" t="s">
        <v>56</v>
      </c>
      <c r="B2266" s="53"/>
      <c r="C2266" s="54" t="s">
        <v>57</v>
      </c>
      <c r="D2266" s="36">
        <f>SUM(D17:D37)</f>
        <v>478310.514642494</v>
      </c>
      <c r="E2266" s="55">
        <f>SUM(E34:E42)</f>
        <v>214940.640727814</v>
      </c>
      <c r="F2266" s="24"/>
      <c r="H2266" s="53" t="s">
        <v>56</v>
      </c>
      <c r="I2266" s="53"/>
      <c r="J2266" s="54" t="s">
        <v>57</v>
      </c>
      <c r="K2266" s="36">
        <f>SUM(D17:D37)</f>
        <v>478310.514642494</v>
      </c>
      <c r="L2266" s="55">
        <f>SUM(E34:E42)</f>
        <v>214940.640727814</v>
      </c>
      <c r="M2266" s="24"/>
    </row>
    <row r="2267" spans="1:13" x14ac:dyDescent="0.25">
      <c r="A2267" s="57" t="s">
        <v>58</v>
      </c>
      <c r="B2267" s="57"/>
      <c r="C2267" s="14"/>
      <c r="D2267" s="42"/>
      <c r="E2267" s="58"/>
      <c r="F2267" s="24"/>
      <c r="H2267" s="57" t="s">
        <v>58</v>
      </c>
      <c r="I2267" s="57"/>
      <c r="J2267" s="14"/>
      <c r="K2267" s="42"/>
      <c r="L2267" s="58"/>
      <c r="M2267" s="24"/>
    </row>
    <row r="2268" spans="1:13" x14ac:dyDescent="0.25">
      <c r="A2268" s="44" t="s">
        <v>59</v>
      </c>
      <c r="B2268" s="44"/>
      <c r="C2268" s="14"/>
      <c r="D2268" s="42"/>
      <c r="E2268" s="58"/>
      <c r="F2268" s="24"/>
      <c r="H2268" s="44" t="s">
        <v>59</v>
      </c>
      <c r="I2268" s="44"/>
      <c r="J2268" s="14"/>
      <c r="K2268" s="42"/>
      <c r="L2268" s="58"/>
      <c r="M2268" s="24"/>
    </row>
    <row r="2269" spans="1:13" x14ac:dyDescent="0.25">
      <c r="A2269" s="57" t="s">
        <v>60</v>
      </c>
      <c r="B2269" s="57"/>
      <c r="C2269" s="14"/>
      <c r="D2269" s="42"/>
      <c r="E2269" s="58"/>
      <c r="F2269" s="24"/>
      <c r="H2269" s="57" t="s">
        <v>60</v>
      </c>
      <c r="I2269" s="57"/>
      <c r="J2269" s="14"/>
      <c r="K2269" s="42"/>
      <c r="L2269" s="58"/>
      <c r="M2269" s="24"/>
    </row>
    <row r="2270" spans="1:13" x14ac:dyDescent="0.25">
      <c r="A2270" s="57"/>
      <c r="B2270" s="57"/>
      <c r="C2270" s="60" t="s">
        <v>61</v>
      </c>
      <c r="D2270" s="61">
        <f>IF((D43-E43)&gt;=0,ROUND(FLOOR((D43-E43),0.01),-2),ROUND(FLOOR((D43-E43),-0.01),-2))</f>
        <v>263400</v>
      </c>
      <c r="E2270" s="58"/>
      <c r="F2270" s="24"/>
      <c r="H2270" s="57"/>
      <c r="I2270" s="57"/>
      <c r="J2270" s="60" t="s">
        <v>61</v>
      </c>
      <c r="K2270" s="61">
        <f>IF((D43-E43)&gt;=0,ROUND(FLOOR((D43-E43),0.01),-2),ROUND(FLOOR((D43-E43),-0.01),-2))</f>
        <v>263400</v>
      </c>
      <c r="L2270" s="58"/>
      <c r="M2270" s="24"/>
    </row>
    <row r="2271" spans="1:13" x14ac:dyDescent="0.25">
      <c r="A2271" s="62" t="s">
        <v>62</v>
      </c>
      <c r="B2271" s="62"/>
      <c r="C2271" s="63">
        <v>22</v>
      </c>
      <c r="D2271" s="61"/>
      <c r="E2271" s="58"/>
      <c r="F2271" s="24"/>
      <c r="H2271" s="62" t="s">
        <v>62</v>
      </c>
      <c r="I2271" s="62"/>
      <c r="J2271" s="63">
        <v>22</v>
      </c>
      <c r="K2271" s="61"/>
      <c r="L2271" s="58"/>
      <c r="M2271" s="24"/>
    </row>
    <row r="2272" spans="1:13" x14ac:dyDescent="0.25">
      <c r="A2272" s="64" t="s">
        <v>63</v>
      </c>
      <c r="B2272" s="64"/>
      <c r="C2272" s="65">
        <v>-0.5</v>
      </c>
      <c r="D2272" s="66"/>
      <c r="E2272" s="58"/>
      <c r="F2272" s="67"/>
      <c r="H2272" s="64" t="s">
        <v>63</v>
      </c>
      <c r="I2272" s="64"/>
      <c r="J2272" s="65">
        <v>-0.5</v>
      </c>
      <c r="K2272" s="66"/>
      <c r="L2272" s="58"/>
      <c r="M2272" s="67"/>
    </row>
    <row r="2273" spans="1:13" x14ac:dyDescent="0.25">
      <c r="A2273" s="69"/>
      <c r="B2273" s="69"/>
      <c r="C2273" s="70"/>
      <c r="D2273" s="71"/>
      <c r="E2273" s="72"/>
      <c r="F2273" s="24"/>
      <c r="H2273" s="69"/>
      <c r="I2273" s="69"/>
      <c r="J2273" s="70"/>
      <c r="K2273" s="71"/>
      <c r="L2273" s="72"/>
      <c r="M2273" s="24"/>
    </row>
    <row r="2274" spans="1:13" x14ac:dyDescent="0.25">
      <c r="A2274" s="1" t="s">
        <v>64</v>
      </c>
      <c r="B2274" s="1"/>
      <c r="C2274" s="58"/>
      <c r="D2274" s="74" t="s">
        <v>65</v>
      </c>
      <c r="E2274" s="2"/>
      <c r="F2274" s="24"/>
      <c r="H2274" s="1" t="s">
        <v>64</v>
      </c>
      <c r="I2274" s="1"/>
      <c r="J2274" s="58"/>
      <c r="K2274" s="74" t="s">
        <v>65</v>
      </c>
      <c r="L2274" s="2"/>
      <c r="M2274" s="24"/>
    </row>
    <row r="2275" spans="1:13" x14ac:dyDescent="0.25">
      <c r="A2275" s="1"/>
      <c r="B2275" s="1"/>
      <c r="C2275" s="58"/>
      <c r="D2275" s="74"/>
      <c r="E2275" s="2"/>
      <c r="F2275" s="24"/>
      <c r="H2275" s="1"/>
      <c r="I2275" s="1"/>
      <c r="J2275" s="58"/>
      <c r="K2275" s="74"/>
      <c r="L2275" s="2"/>
      <c r="M2275" s="24"/>
    </row>
    <row r="2276" spans="1:13" x14ac:dyDescent="0.25">
      <c r="A2276" s="1"/>
      <c r="B2276" s="1"/>
      <c r="C2276" s="58"/>
      <c r="D2276" s="74"/>
      <c r="E2276" s="2"/>
      <c r="F2276" s="24"/>
      <c r="H2276" s="1"/>
      <c r="I2276" s="1"/>
      <c r="J2276" s="58"/>
      <c r="K2276" s="74"/>
      <c r="L2276" s="2"/>
      <c r="M2276" s="24"/>
    </row>
    <row r="2277" spans="1:13" x14ac:dyDescent="0.25">
      <c r="A2277" s="1"/>
      <c r="B2277" s="1"/>
      <c r="C2277" s="58"/>
      <c r="D2277" s="74"/>
      <c r="E2277" s="2"/>
      <c r="F2277" s="24"/>
      <c r="H2277" s="1"/>
      <c r="I2277" s="1"/>
      <c r="J2277" s="58"/>
      <c r="K2277" s="74"/>
      <c r="L2277" s="2"/>
      <c r="M2277" s="24"/>
    </row>
    <row r="2278" spans="1:13" x14ac:dyDescent="0.25">
      <c r="A2278" s="76"/>
      <c r="B2278" s="76"/>
      <c r="C2278" s="77"/>
      <c r="D2278" s="78"/>
      <c r="E2278" s="26"/>
      <c r="F2278" s="28"/>
      <c r="H2278" s="76"/>
      <c r="I2278" s="76"/>
      <c r="J2278" s="77"/>
      <c r="K2278" s="78"/>
      <c r="L2278" s="26"/>
      <c r="M2278" s="28"/>
    </row>
    <row r="2281" spans="1:13" x14ac:dyDescent="0.25">
      <c r="A2281" s="1"/>
      <c r="B2281" s="1"/>
      <c r="C2281" s="2"/>
      <c r="D2281" s="2"/>
      <c r="E2281" s="4"/>
      <c r="F2281" s="5"/>
      <c r="H2281" s="1"/>
      <c r="I2281" s="1"/>
      <c r="J2281" s="2"/>
      <c r="K2281" s="2"/>
      <c r="L2281" s="4"/>
      <c r="M2281" s="5"/>
    </row>
    <row r="2282" spans="1:13" x14ac:dyDescent="0.25">
      <c r="A2282" s="1"/>
      <c r="B2282" s="1"/>
      <c r="C2282" s="2"/>
      <c r="D2282" s="2"/>
      <c r="E2282" s="4" t="s">
        <v>0</v>
      </c>
      <c r="F2282" s="3"/>
      <c r="H2282" s="1"/>
      <c r="I2282" s="1"/>
      <c r="J2282" s="2"/>
      <c r="K2282" s="2"/>
      <c r="L2282" s="4" t="s">
        <v>0</v>
      </c>
      <c r="M2282" s="3"/>
    </row>
    <row r="2283" spans="1:13" x14ac:dyDescent="0.25">
      <c r="A2283" s="6" t="s">
        <v>1</v>
      </c>
      <c r="B2283" s="6"/>
      <c r="C2283" s="2"/>
      <c r="D2283" s="2"/>
      <c r="E2283" s="2" t="s">
        <v>2</v>
      </c>
      <c r="F2283" s="3"/>
      <c r="H2283" s="6" t="s">
        <v>1</v>
      </c>
      <c r="I2283" s="6"/>
      <c r="J2283" s="2"/>
      <c r="K2283" s="2"/>
      <c r="L2283" s="2" t="s">
        <v>2</v>
      </c>
      <c r="M2283" s="3"/>
    </row>
    <row r="2284" spans="1:13" x14ac:dyDescent="0.25">
      <c r="A2284" s="7" t="s">
        <v>3</v>
      </c>
      <c r="B2284" s="7"/>
      <c r="C2284" s="2"/>
      <c r="D2284" s="2"/>
      <c r="E2284" s="2"/>
      <c r="F2284" s="3"/>
      <c r="H2284" s="7" t="s">
        <v>3</v>
      </c>
      <c r="I2284" s="7"/>
      <c r="J2284" s="2"/>
      <c r="K2284" s="2"/>
      <c r="L2284" s="2"/>
      <c r="M2284" s="3"/>
    </row>
    <row r="2285" spans="1:13" x14ac:dyDescent="0.25">
      <c r="A2285" s="8" t="s">
        <v>4</v>
      </c>
      <c r="B2285" s="8"/>
      <c r="C2285" s="2"/>
      <c r="D2285" s="2"/>
      <c r="E2285" s="2"/>
      <c r="F2285" s="3"/>
      <c r="H2285" s="8" t="s">
        <v>4</v>
      </c>
      <c r="I2285" s="8"/>
      <c r="J2285" s="2"/>
      <c r="K2285" s="2"/>
      <c r="L2285" s="2"/>
      <c r="M2285" s="3"/>
    </row>
    <row r="2286" spans="1:13" x14ac:dyDescent="0.25">
      <c r="A2286" s="9" t="s">
        <v>1313</v>
      </c>
      <c r="B2286" s="287">
        <f>'Etat paie {MOIS} {ANNEE}'!B90</f>
      </c>
      <c r="C2286" s="10"/>
      <c r="D2286" s="11" t="s">
        <v>6</v>
      </c>
      <c r="E2286" s="11"/>
      <c r="F2286" s="12" t="s">
        <v>1314</v>
      </c>
      <c r="H2286" s="9" t="s">
        <v>1313</v>
      </c>
      <c r="I2286" s="287">
        <f>'Etat paie {MOIS} {ANNEE}'!B91</f>
      </c>
      <c r="J2286" s="10"/>
      <c r="K2286" s="11" t="s">
        <v>6</v>
      </c>
      <c r="L2286" s="11"/>
      <c r="M2286" s="12" t="s">
        <v>1314</v>
      </c>
    </row>
    <row r="2287" spans="1:13" x14ac:dyDescent="0.25">
      <c r="A2287" s="13" t="s">
        <v>1315</v>
      </c>
      <c r="B2287" s="288">
        <f>'Etat paie {MOIS} {ANNEE}'!A90</f>
      </c>
      <c r="C2287" s="2"/>
      <c r="D2287" s="14" t="s">
        <v>8</v>
      </c>
      <c r="E2287" s="14"/>
      <c r="F2287" s="15" t="s">
        <v>1316</v>
      </c>
      <c r="H2287" s="13" t="s">
        <v>1315</v>
      </c>
      <c r="I2287" s="288">
        <f>'Etat paie {MOIS} {ANNEE}'!A91</f>
      </c>
      <c r="J2287" s="2"/>
      <c r="K2287" s="14" t="s">
        <v>8</v>
      </c>
      <c r="L2287" s="14"/>
      <c r="M2287" s="15" t="s">
        <v>1316</v>
      </c>
    </row>
    <row r="2288" spans="1:13" x14ac:dyDescent="0.25">
      <c r="A2288" s="13" t="s">
        <v>1317</v>
      </c>
      <c r="B2288" s="288">
        <f>'Etat paie {MOIS} {ANNEE}'!AL90</f>
      </c>
      <c r="C2288" s="16">
        <f>'Etat paie {MOIS} {ANNEE}'!AM90</f>
      </c>
      <c r="D2288" s="14" t="s">
        <v>10</v>
      </c>
      <c r="E2288" s="14"/>
      <c r="F2288" s="15" t="s">
        <v>1318</v>
      </c>
      <c r="H2288" s="13" t="s">
        <v>1317</v>
      </c>
      <c r="I2288" s="288">
        <f>'Etat paie {MOIS} {ANNEE}'!AL91</f>
      </c>
      <c r="J2288" s="16">
        <f>'Etat paie {MOIS} {ANNEE}'!AM91</f>
      </c>
      <c r="K2288" s="14" t="s">
        <v>10</v>
      </c>
      <c r="L2288" s="14"/>
      <c r="M2288" s="15" t="s">
        <v>1318</v>
      </c>
    </row>
    <row r="2289" spans="1:13" x14ac:dyDescent="0.25">
      <c r="A2289" s="13" t="s">
        <v>1319</v>
      </c>
      <c r="B2289" s="288" t="s">
        <v>1320</v>
      </c>
      <c r="C2289" s="17"/>
      <c r="D2289" s="18" t="s">
        <v>12</v>
      </c>
      <c r="E2289" s="19"/>
      <c r="F2289" s="20" t="s">
        <v>1321</v>
      </c>
      <c r="H2289" s="13" t="s">
        <v>1319</v>
      </c>
      <c r="I2289" s="288" t="s">
        <v>1320</v>
      </c>
      <c r="J2289" s="17"/>
      <c r="K2289" s="18" t="s">
        <v>12</v>
      </c>
      <c r="L2289" s="19"/>
      <c r="M2289" s="20" t="s">
        <v>1321</v>
      </c>
    </row>
    <row r="2290" spans="1:13" x14ac:dyDescent="0.25">
      <c r="A2290" s="22" t="s">
        <v>1322</v>
      </c>
      <c r="B2290" s="289">
        <f>'Etat paie {MOIS} {ANNEE}'!AP90</f>
      </c>
      <c r="C2290" s="2"/>
      <c r="D2290" s="23" t="s">
        <v>14</v>
      </c>
      <c r="E2290" s="14"/>
      <c r="F2290" s="20" t="s">
        <v>1323</v>
      </c>
      <c r="H2290" s="22" t="s">
        <v>1322</v>
      </c>
      <c r="I2290" s="289">
        <f>'Etat paie {MOIS} {ANNEE}'!AP91</f>
      </c>
      <c r="J2290" s="2"/>
      <c r="K2290" s="23" t="s">
        <v>14</v>
      </c>
      <c r="L2290" s="14"/>
      <c r="M2290" s="20" t="s">
        <v>1323</v>
      </c>
    </row>
    <row r="2291" spans="1:13" x14ac:dyDescent="0.25">
      <c r="A2291" s="13" t="s">
        <v>1324</v>
      </c>
      <c r="B2291" s="288">
        <f>'Etat paie {MOIS} {ANNEE}'!AR90</f>
      </c>
      <c r="C2291" s="2"/>
      <c r="D2291" s="14"/>
      <c r="E2291" s="14"/>
      <c r="F2291" s="20"/>
      <c r="H2291" s="13" t="s">
        <v>1324</v>
      </c>
      <c r="I2291" s="288">
        <f>'Etat paie {MOIS} {ANNEE}'!AR91</f>
      </c>
      <c r="J2291" s="2"/>
      <c r="K2291" s="14"/>
      <c r="L2291" s="14"/>
      <c r="M2291" s="20"/>
    </row>
    <row r="2292" spans="1:13" x14ac:dyDescent="0.25">
      <c r="A2292" s="13" t="s">
        <v>1325</v>
      </c>
      <c r="B2292" s="288">
        <f>'Etat paie {MOIS} {ANNEE}'!AO90</f>
      </c>
      <c r="C2292" s="2"/>
      <c r="D2292" s="14"/>
      <c r="E2292" s="14"/>
      <c r="F2292" s="24"/>
      <c r="H2292" s="13" t="s">
        <v>1325</v>
      </c>
      <c r="I2292" s="288">
        <f>'Etat paie {MOIS} {ANNEE}'!AO91</f>
      </c>
      <c r="J2292" s="2"/>
      <c r="K2292" s="14"/>
      <c r="L2292" s="14"/>
      <c r="M2292" s="24"/>
    </row>
    <row r="2293" spans="1:13" x14ac:dyDescent="0.25">
      <c r="A2293" s="13" t="s">
        <v>1326</v>
      </c>
      <c r="B2293" s="288">
        <f>'Etat paie {MOIS} {ANNEE}'!AQ90</f>
      </c>
      <c r="C2293" s="2"/>
      <c r="D2293" s="14" t="s">
        <v>18</v>
      </c>
      <c r="E2293" s="14"/>
      <c r="F2293" s="24" t="s">
        <v>1327</v>
      </c>
      <c r="H2293" s="13" t="s">
        <v>1326</v>
      </c>
      <c r="I2293" s="288">
        <f>'Etat paie {MOIS} {ANNEE}'!AQ91</f>
      </c>
      <c r="J2293" s="2"/>
      <c r="K2293" s="14" t="s">
        <v>18</v>
      </c>
      <c r="L2293" s="14"/>
      <c r="M2293" s="24" t="s">
        <v>1327</v>
      </c>
    </row>
    <row r="2294" spans="1:13" x14ac:dyDescent="0.25">
      <c r="A2294" s="25" t="s">
        <v>1328</v>
      </c>
      <c r="B2294" s="290" t="s">
        <v>1329</v>
      </c>
      <c r="C2294" s="26"/>
      <c r="D2294" s="27" t="s">
        <v>20</v>
      </c>
      <c r="E2294" s="27"/>
      <c r="F2294" s="28" t="s">
        <v>1330</v>
      </c>
      <c r="H2294" s="25" t="s">
        <v>1328</v>
      </c>
      <c r="I2294" s="290" t="s">
        <v>1329</v>
      </c>
      <c r="J2294" s="26"/>
      <c r="K2294" s="27" t="s">
        <v>20</v>
      </c>
      <c r="L2294" s="27"/>
      <c r="M2294" s="28" t="s">
        <v>1330</v>
      </c>
    </row>
    <row r="2295" spans="1:13" x14ac:dyDescent="0.25">
      <c r="A2295" s="1"/>
      <c r="B2295" s="1"/>
      <c r="C2295" s="2"/>
      <c r="D2295" s="2"/>
      <c r="E2295" s="2"/>
      <c r="F2295" s="3"/>
      <c r="H2295" s="1"/>
      <c r="I2295" s="1"/>
      <c r="J2295" s="2"/>
      <c r="K2295" s="2"/>
      <c r="L2295" s="2"/>
      <c r="M2295" s="3"/>
    </row>
    <row r="2296" spans="1:13" x14ac:dyDescent="0.25">
      <c r="A2296" s="291" t="s">
        <v>22</v>
      </c>
      <c r="B2296" s="291"/>
      <c r="C2296" s="30" t="s">
        <v>23</v>
      </c>
      <c r="D2296" s="30" t="s">
        <v>24</v>
      </c>
      <c r="E2296" s="31" t="s">
        <v>25</v>
      </c>
      <c r="F2296" s="32" t="s">
        <v>26</v>
      </c>
      <c r="H2296" s="291" t="s">
        <v>22</v>
      </c>
      <c r="I2296" s="291"/>
      <c r="J2296" s="30" t="s">
        <v>23</v>
      </c>
      <c r="K2296" s="30" t="s">
        <v>24</v>
      </c>
      <c r="L2296" s="31" t="s">
        <v>25</v>
      </c>
      <c r="M2296" s="32" t="s">
        <v>26</v>
      </c>
    </row>
    <row r="2297" spans="1:13" x14ac:dyDescent="0.25">
      <c r="A2297" s="34" t="s">
        <v>27</v>
      </c>
      <c r="B2297" s="34"/>
      <c r="C2297" s="35"/>
      <c r="D2297" s="36">
        <f>'Etat paie OCTOBRE 2024'!E16</f>
        <v>142259.193446028</v>
      </c>
      <c r="E2297" s="37"/>
      <c r="F2297" s="24"/>
      <c r="H2297" s="34" t="s">
        <v>27</v>
      </c>
      <c r="I2297" s="34"/>
      <c r="J2297" s="35"/>
      <c r="K2297" s="36">
        <f>'Etat paie OCTOBRE 2024'!E16</f>
        <v>142259.193446028</v>
      </c>
      <c r="L2297" s="37"/>
      <c r="M2297" s="24"/>
    </row>
    <row r="2298" spans="1:13" x14ac:dyDescent="0.25">
      <c r="A2298" s="39" t="s">
        <v>28</v>
      </c>
      <c r="B2298" s="39"/>
      <c r="C2298" s="40"/>
      <c r="D2298" s="41"/>
      <c r="E2298" s="42"/>
      <c r="F2298" s="24"/>
      <c r="H2298" s="39" t="s">
        <v>28</v>
      </c>
      <c r="I2298" s="39"/>
      <c r="J2298" s="40"/>
      <c r="K2298" s="41"/>
      <c r="L2298" s="42"/>
      <c r="M2298" s="24"/>
    </row>
    <row r="2299" spans="1:13" x14ac:dyDescent="0.25">
      <c r="A2299" s="44" t="s">
        <v>29</v>
      </c>
      <c r="B2299" s="44"/>
      <c r="C2299" s="42"/>
      <c r="D2299" s="41">
        <f>'Etat paie OCTOBRE 2024'!I16</f>
      </c>
      <c r="E2299" s="42"/>
      <c r="F2299" s="24"/>
      <c r="H2299" s="44" t="s">
        <v>29</v>
      </c>
      <c r="I2299" s="44"/>
      <c r="J2299" s="42"/>
      <c r="K2299" s="41">
        <f>'Etat paie OCTOBRE 2024'!I16</f>
      </c>
      <c r="L2299" s="42"/>
      <c r="M2299" s="24"/>
    </row>
    <row r="2300" spans="1:13" x14ac:dyDescent="0.25">
      <c r="A2300" s="44" t="s">
        <v>30</v>
      </c>
      <c r="B2300" s="44"/>
      <c r="C2300" s="42"/>
      <c r="D2300" s="41">
        <f>'Etat paie OCTOBRE 2024'!J16</f>
      </c>
      <c r="E2300" s="42"/>
      <c r="F2300" s="24"/>
      <c r="H2300" s="44" t="s">
        <v>30</v>
      </c>
      <c r="I2300" s="44"/>
      <c r="J2300" s="42"/>
      <c r="K2300" s="41">
        <f>'Etat paie OCTOBRE 2024'!J16</f>
      </c>
      <c r="L2300" s="42"/>
      <c r="M2300" s="24"/>
    </row>
    <row r="2301" spans="1:13" x14ac:dyDescent="0.25">
      <c r="A2301" s="44" t="s">
        <v>31</v>
      </c>
      <c r="B2301" s="44"/>
      <c r="C2301" s="42"/>
      <c r="D2301" s="41">
        <f>'Etat paie OCTOBRE 2024'!H16</f>
      </c>
      <c r="E2301" s="42"/>
      <c r="F2301" s="24"/>
      <c r="H2301" s="44" t="s">
        <v>31</v>
      </c>
      <c r="I2301" s="44"/>
      <c r="J2301" s="42"/>
      <c r="K2301" s="41">
        <f>'Etat paie OCTOBRE 2024'!H16</f>
      </c>
      <c r="L2301" s="42"/>
      <c r="M2301" s="24"/>
    </row>
    <row r="2302" spans="1:13" x14ac:dyDescent="0.25">
      <c r="A2302" s="46" t="s">
        <v>32</v>
      </c>
      <c r="B2302" s="46"/>
      <c r="C2302" s="42"/>
      <c r="D2302" s="41"/>
      <c r="E2302" s="42"/>
      <c r="F2302" s="24"/>
      <c r="H2302" s="46" t="s">
        <v>32</v>
      </c>
      <c r="I2302" s="46"/>
      <c r="J2302" s="42"/>
      <c r="K2302" s="41"/>
      <c r="L2302" s="42"/>
      <c r="M2302" s="24"/>
    </row>
    <row r="2303" spans="1:13" x14ac:dyDescent="0.25">
      <c r="A2303" s="44" t="s">
        <v>33</v>
      </c>
      <c r="B2303" s="44"/>
      <c r="C2303" s="42">
        <v>12</v>
      </c>
      <c r="D2303" s="41">
        <f>'Etat paie OCTOBRE 2024'!K16</f>
        <v>28800</v>
      </c>
      <c r="E2303" s="42"/>
      <c r="F2303" s="24"/>
      <c r="H2303" s="44" t="s">
        <v>33</v>
      </c>
      <c r="I2303" s="44"/>
      <c r="J2303" s="42">
        <v>12</v>
      </c>
      <c r="K2303" s="41">
        <f>'Etat paie OCTOBRE 2024'!K16</f>
        <v>28800</v>
      </c>
      <c r="L2303" s="42"/>
      <c r="M2303" s="24"/>
    </row>
    <row r="2304" spans="1:13" x14ac:dyDescent="0.25">
      <c r="A2304" s="44" t="s">
        <v>34</v>
      </c>
      <c r="B2304" s="44"/>
      <c r="C2304" s="42"/>
      <c r="D2304" s="41">
        <f>'Etat paie OCTOBRE 2024'!L16</f>
        <v>42000</v>
      </c>
      <c r="E2304" s="42"/>
      <c r="F2304" s="24"/>
      <c r="H2304" s="44" t="s">
        <v>34</v>
      </c>
      <c r="I2304" s="44"/>
      <c r="J2304" s="42"/>
      <c r="K2304" s="41">
        <f>'Etat paie OCTOBRE 2024'!L16</f>
        <v>42000</v>
      </c>
      <c r="L2304" s="42"/>
      <c r="M2304" s="24"/>
    </row>
    <row r="2305" spans="1:13" x14ac:dyDescent="0.25">
      <c r="A2305" s="39" t="s">
        <v>35</v>
      </c>
      <c r="B2305" s="39"/>
      <c r="C2305" s="42"/>
      <c r="D2305" s="41"/>
      <c r="E2305" s="42"/>
      <c r="F2305" s="24"/>
      <c r="H2305" s="39" t="s">
        <v>35</v>
      </c>
      <c r="I2305" s="39"/>
      <c r="J2305" s="42"/>
      <c r="K2305" s="41"/>
      <c r="L2305" s="42"/>
      <c r="M2305" s="24"/>
    </row>
    <row r="2306" spans="1:13" x14ac:dyDescent="0.25">
      <c r="A2306" s="44" t="s">
        <v>36</v>
      </c>
      <c r="B2306" s="44"/>
      <c r="C2306" s="42"/>
      <c r="D2306" s="48">
        <f>'Etat paie OCTOBRE 2024'!R16</f>
      </c>
      <c r="E2306" s="42"/>
      <c r="F2306" s="24"/>
      <c r="H2306" s="44" t="s">
        <v>36</v>
      </c>
      <c r="I2306" s="44"/>
      <c r="J2306" s="42"/>
      <c r="K2306" s="48">
        <f>'Etat paie OCTOBRE 2024'!R16</f>
      </c>
      <c r="L2306" s="42"/>
      <c r="M2306" s="24"/>
    </row>
    <row r="2307" spans="1:13" x14ac:dyDescent="0.25">
      <c r="A2307" s="44" t="s">
        <v>37</v>
      </c>
      <c r="B2307" s="44"/>
      <c r="C2307" s="42"/>
      <c r="D2307" s="41">
        <f>'Etat paie OCTOBRE 2024'!F16</f>
      </c>
      <c r="E2307" s="42"/>
      <c r="F2307" s="24"/>
      <c r="H2307" s="44" t="s">
        <v>37</v>
      </c>
      <c r="I2307" s="44"/>
      <c r="J2307" s="42"/>
      <c r="K2307" s="41">
        <f>'Etat paie OCTOBRE 2024'!F16</f>
      </c>
      <c r="L2307" s="42"/>
      <c r="M2307" s="24"/>
    </row>
    <row r="2308" spans="1:13" x14ac:dyDescent="0.25">
      <c r="A2308" s="292" t="s">
        <v>38</v>
      </c>
      <c r="B2308" s="292"/>
      <c r="C2308" s="42"/>
      <c r="D2308" s="41">
        <f>'Etat paie OCTOBRE 2024'!G16</f>
      </c>
      <c r="E2308" s="42"/>
      <c r="F2308" s="24"/>
      <c r="H2308" s="292" t="s">
        <v>38</v>
      </c>
      <c r="I2308" s="292"/>
      <c r="J2308" s="42"/>
      <c r="K2308" s="41">
        <f>'Etat paie OCTOBRE 2024'!G16</f>
      </c>
      <c r="L2308" s="42"/>
      <c r="M2308" s="24"/>
    </row>
    <row r="2309" spans="1:13" x14ac:dyDescent="0.25">
      <c r="A2309" s="44" t="s">
        <v>1331</v>
      </c>
      <c r="B2309" s="44"/>
      <c r="C2309" s="42"/>
      <c r="D2309" s="41">
        <f>'Etat paie OCTOBRE 2024'!O16</f>
      </c>
      <c r="E2309" s="42"/>
      <c r="F2309" s="24"/>
      <c r="H2309" s="44" t="s">
        <v>1331</v>
      </c>
      <c r="I2309" s="44"/>
      <c r="J2309" s="42"/>
      <c r="K2309" s="41">
        <f>'Etat paie OCTOBRE 2024'!O16</f>
      </c>
      <c r="L2309" s="42"/>
      <c r="M2309" s="24"/>
    </row>
    <row r="2310" spans="1:13" x14ac:dyDescent="0.25">
      <c r="A2310" s="44" t="s">
        <v>1332</v>
      </c>
      <c r="B2310" s="44"/>
      <c r="C2310" s="42"/>
      <c r="D2310" s="41">
        <f>'Etat paie OCTOBRE 2024'!P16</f>
        <v>20000</v>
      </c>
      <c r="E2310" s="42"/>
      <c r="F2310" s="24"/>
      <c r="H2310" s="44" t="s">
        <v>1332</v>
      </c>
      <c r="I2310" s="44"/>
      <c r="J2310" s="42"/>
      <c r="K2310" s="41">
        <f>'Etat paie OCTOBRE 2024'!P16</f>
        <v>20000</v>
      </c>
      <c r="L2310" s="42"/>
      <c r="M2310" s="24"/>
    </row>
    <row r="2311" spans="1:13" x14ac:dyDescent="0.25">
      <c r="A2311" s="44" t="s">
        <v>1333</v>
      </c>
      <c r="B2311" s="44"/>
      <c r="C2311" s="42"/>
      <c r="D2311" s="41">
        <f>'Etat paie OCTOBRE 2024'!Q16</f>
        <v>50000</v>
      </c>
      <c r="E2311" s="42"/>
      <c r="F2311" s="24" t="s">
        <v>43</v>
      </c>
      <c r="H2311" s="44" t="s">
        <v>1333</v>
      </c>
      <c r="I2311" s="44"/>
      <c r="J2311" s="42"/>
      <c r="K2311" s="41">
        <f>'Etat paie OCTOBRE 2024'!Q16</f>
        <v>50000</v>
      </c>
      <c r="L2311" s="42"/>
      <c r="M2311" s="24" t="s">
        <v>43</v>
      </c>
    </row>
    <row r="2312" spans="1:13" x14ac:dyDescent="0.25">
      <c r="A2312" s="39" t="s">
        <v>44</v>
      </c>
      <c r="B2312" s="39"/>
      <c r="C2312" s="42"/>
      <c r="D2312" s="41">
        <f>'Etat paie OCTOBRE 2024'!N16</f>
        <v>195251.321196466</v>
      </c>
      <c r="E2312" s="42"/>
      <c r="F2312" s="24" t="s">
        <v>45</v>
      </c>
      <c r="H2312" s="39" t="s">
        <v>44</v>
      </c>
      <c r="I2312" s="39"/>
      <c r="J2312" s="42"/>
      <c r="K2312" s="41">
        <f>'Etat paie OCTOBRE 2024'!N16</f>
        <v>195251.321196466</v>
      </c>
      <c r="L2312" s="42"/>
      <c r="M2312" s="24" t="s">
        <v>45</v>
      </c>
    </row>
    <row r="2313" spans="1:13" x14ac:dyDescent="0.25">
      <c r="A2313" s="39" t="s">
        <v>46</v>
      </c>
      <c r="B2313" s="39"/>
      <c r="C2313" s="42"/>
      <c r="D2313" s="41">
        <f>'Etat paie OCTOBRE 2024'!M16</f>
      </c>
      <c r="E2313" s="42"/>
      <c r="F2313" s="24"/>
      <c r="H2313" s="39" t="s">
        <v>46</v>
      </c>
      <c r="I2313" s="39"/>
      <c r="J2313" s="42"/>
      <c r="K2313" s="41">
        <f>'Etat paie OCTOBRE 2024'!M16</f>
      </c>
      <c r="L2313" s="42"/>
      <c r="M2313" s="24"/>
    </row>
    <row r="2314" spans="1:13" x14ac:dyDescent="0.25">
      <c r="A2314" s="46" t="s">
        <v>47</v>
      </c>
      <c r="B2314" s="46"/>
      <c r="C2314" s="42"/>
      <c r="D2314" s="41"/>
      <c r="E2314" s="41">
        <f>'Etat paie OCTOBRE 2024'!U16</f>
        <v>4783.10514642494</v>
      </c>
      <c r="F2314" s="24"/>
      <c r="H2314" s="46" t="s">
        <v>47</v>
      </c>
      <c r="I2314" s="46"/>
      <c r="J2314" s="42"/>
      <c r="K2314" s="41"/>
      <c r="L2314" s="41">
        <f>'Etat paie OCTOBRE 2024'!U16</f>
        <v>4783.10514642494</v>
      </c>
      <c r="M2314" s="24"/>
    </row>
    <row r="2315" spans="1:13" x14ac:dyDescent="0.25">
      <c r="A2315" s="46" t="s">
        <v>48</v>
      </c>
      <c r="B2315" s="46"/>
      <c r="C2315" s="42"/>
      <c r="D2315" s="41"/>
      <c r="E2315" s="41">
        <f>'Etat paie OCTOBRE 2024'!V16</f>
        <v>4783.10514642494</v>
      </c>
      <c r="F2315" s="24"/>
      <c r="H2315" s="46" t="s">
        <v>48</v>
      </c>
      <c r="I2315" s="46"/>
      <c r="J2315" s="42"/>
      <c r="K2315" s="41"/>
      <c r="L2315" s="41">
        <f>'Etat paie OCTOBRE 2024'!V16</f>
        <v>4783.10514642494</v>
      </c>
      <c r="M2315" s="24"/>
    </row>
    <row r="2316" spans="1:13" x14ac:dyDescent="0.25">
      <c r="A2316" s="46" t="s">
        <v>49</v>
      </c>
      <c r="B2316" s="46"/>
      <c r="C2316" s="41">
        <f>+D43-E34-E35</f>
        <v>468744.304349644</v>
      </c>
      <c r="D2316" s="41"/>
      <c r="E2316" s="42"/>
      <c r="F2316" s="24"/>
      <c r="H2316" s="46" t="s">
        <v>49</v>
      </c>
      <c r="I2316" s="46"/>
      <c r="J2316" s="41">
        <f>+D43-E34-E35</f>
        <v>468744.304349644</v>
      </c>
      <c r="K2316" s="41"/>
      <c r="L2316" s="42"/>
      <c r="M2316" s="24"/>
    </row>
    <row r="2317" spans="1:13" x14ac:dyDescent="0.25">
      <c r="A2317" s="46" t="s">
        <v>50</v>
      </c>
      <c r="B2317" s="46"/>
      <c r="C2317" s="41">
        <f>D38+E39</f>
        <v>9374.43043496436</v>
      </c>
      <c r="D2317" s="41"/>
      <c r="E2317" s="42"/>
      <c r="F2317" s="24"/>
      <c r="H2317" s="46" t="s">
        <v>50</v>
      </c>
      <c r="I2317" s="46"/>
      <c r="J2317" s="41">
        <f>D38+E39</f>
        <v>9374.43043496436</v>
      </c>
      <c r="K2317" s="41"/>
      <c r="L2317" s="42"/>
      <c r="M2317" s="24"/>
    </row>
    <row r="2318" spans="1:13" x14ac:dyDescent="0.25">
      <c r="A2318" s="46" t="s">
        <v>51</v>
      </c>
      <c r="B2318" s="46"/>
      <c r="C2318" s="41">
        <v>2</v>
      </c>
      <c r="D2318" s="41">
        <f>'Etat paie OCTOBRE 2024'!X16</f>
        <v>4000</v>
      </c>
      <c r="E2318" s="42"/>
      <c r="F2318" s="24"/>
      <c r="H2318" s="46" t="s">
        <v>51</v>
      </c>
      <c r="I2318" s="46"/>
      <c r="J2318" s="41">
        <v>2</v>
      </c>
      <c r="K2318" s="41">
        <f>'Etat paie OCTOBRE 2024'!X16</f>
        <v>4000</v>
      </c>
      <c r="L2318" s="42"/>
      <c r="M2318" s="24"/>
    </row>
    <row r="2319" spans="1:13" x14ac:dyDescent="0.25">
      <c r="A2319" s="46" t="s">
        <v>52</v>
      </c>
      <c r="B2319" s="46"/>
      <c r="C2319" s="42"/>
      <c r="D2319" s="41"/>
      <c r="E2319" s="41">
        <f>'Etat paie OCTOBRE 2024'!Z16</f>
        <v>5374.43043496436</v>
      </c>
      <c r="F2319" s="24"/>
      <c r="H2319" s="46" t="s">
        <v>52</v>
      </c>
      <c r="I2319" s="46"/>
      <c r="J2319" s="42"/>
      <c r="K2319" s="41"/>
      <c r="L2319" s="41">
        <f>'Etat paie OCTOBRE 2024'!Z16</f>
        <v>5374.43043496436</v>
      </c>
      <c r="M2319" s="24"/>
    </row>
    <row r="2320" spans="1:13" x14ac:dyDescent="0.25">
      <c r="A2320" s="46" t="s">
        <v>53</v>
      </c>
      <c r="B2320" s="46"/>
      <c r="C2320" s="42"/>
      <c r="D2320" s="41"/>
      <c r="E2320" s="41">
        <f>'Etat paie OCTOBRE 2024'!Y16</f>
        <v>100000</v>
      </c>
      <c r="F2320" s="24"/>
      <c r="H2320" s="46" t="s">
        <v>53</v>
      </c>
      <c r="I2320" s="46"/>
      <c r="J2320" s="42"/>
      <c r="K2320" s="41"/>
      <c r="L2320" s="41">
        <f>'Etat paie OCTOBRE 2024'!Y16</f>
        <v>100000</v>
      </c>
      <c r="M2320" s="24"/>
    </row>
    <row r="2321" spans="1:13" x14ac:dyDescent="0.25">
      <c r="A2321" s="46" t="s">
        <v>54</v>
      </c>
      <c r="B2321" s="46"/>
      <c r="C2321" s="42"/>
      <c r="D2321" s="41"/>
      <c r="E2321" s="41">
        <f>'Etat paie OCTOBRE 2024'!AA16</f>
      </c>
      <c r="F2321" s="24"/>
      <c r="H2321" s="46" t="s">
        <v>54</v>
      </c>
      <c r="I2321" s="46"/>
      <c r="J2321" s="42"/>
      <c r="K2321" s="41"/>
      <c r="L2321" s="41">
        <f>'Etat paie OCTOBRE 2024'!AA16</f>
      </c>
      <c r="M2321" s="24"/>
    </row>
    <row r="2322" spans="1:13" x14ac:dyDescent="0.25">
      <c r="A2322" s="49" t="s">
        <v>55</v>
      </c>
      <c r="B2322" s="49"/>
      <c r="C2322" s="50"/>
      <c r="D2322" s="51"/>
      <c r="E2322" s="51">
        <f>'Etat paie OCTOBRE 2024'!AB16</f>
        <v>100000</v>
      </c>
      <c r="F2322" s="24"/>
      <c r="H2322" s="49" t="s">
        <v>55</v>
      </c>
      <c r="I2322" s="49"/>
      <c r="J2322" s="50"/>
      <c r="K2322" s="51"/>
      <c r="L2322" s="51">
        <f>'Etat paie OCTOBRE 2024'!AB16</f>
        <v>100000</v>
      </c>
      <c r="M2322" s="24"/>
    </row>
    <row r="2323" spans="1:13" x14ac:dyDescent="0.25">
      <c r="A2323" s="53" t="s">
        <v>56</v>
      </c>
      <c r="B2323" s="53"/>
      <c r="C2323" s="54" t="s">
        <v>57</v>
      </c>
      <c r="D2323" s="36">
        <f>SUM(D17:D37)</f>
        <v>478310.514642494</v>
      </c>
      <c r="E2323" s="55">
        <f>SUM(E34:E42)</f>
        <v>214940.640727814</v>
      </c>
      <c r="F2323" s="24"/>
      <c r="H2323" s="53" t="s">
        <v>56</v>
      </c>
      <c r="I2323" s="53"/>
      <c r="J2323" s="54" t="s">
        <v>57</v>
      </c>
      <c r="K2323" s="36">
        <f>SUM(D17:D37)</f>
        <v>478310.514642494</v>
      </c>
      <c r="L2323" s="55">
        <f>SUM(E34:E42)</f>
        <v>214940.640727814</v>
      </c>
      <c r="M2323" s="24"/>
    </row>
    <row r="2324" spans="1:13" x14ac:dyDescent="0.25">
      <c r="A2324" s="57" t="s">
        <v>58</v>
      </c>
      <c r="B2324" s="57"/>
      <c r="C2324" s="14"/>
      <c r="D2324" s="42"/>
      <c r="E2324" s="58"/>
      <c r="F2324" s="24"/>
      <c r="H2324" s="57" t="s">
        <v>58</v>
      </c>
      <c r="I2324" s="57"/>
      <c r="J2324" s="14"/>
      <c r="K2324" s="42"/>
      <c r="L2324" s="58"/>
      <c r="M2324" s="24"/>
    </row>
    <row r="2325" spans="1:13" x14ac:dyDescent="0.25">
      <c r="A2325" s="44" t="s">
        <v>59</v>
      </c>
      <c r="B2325" s="44"/>
      <c r="C2325" s="14"/>
      <c r="D2325" s="42"/>
      <c r="E2325" s="58"/>
      <c r="F2325" s="24"/>
      <c r="H2325" s="44" t="s">
        <v>59</v>
      </c>
      <c r="I2325" s="44"/>
      <c r="J2325" s="14"/>
      <c r="K2325" s="42"/>
      <c r="L2325" s="58"/>
      <c r="M2325" s="24"/>
    </row>
    <row r="2326" spans="1:13" x14ac:dyDescent="0.25">
      <c r="A2326" s="57" t="s">
        <v>60</v>
      </c>
      <c r="B2326" s="57"/>
      <c r="C2326" s="14"/>
      <c r="D2326" s="42"/>
      <c r="E2326" s="58"/>
      <c r="F2326" s="24"/>
      <c r="H2326" s="57" t="s">
        <v>60</v>
      </c>
      <c r="I2326" s="57"/>
      <c r="J2326" s="14"/>
      <c r="K2326" s="42"/>
      <c r="L2326" s="58"/>
      <c r="M2326" s="24"/>
    </row>
    <row r="2327" spans="1:13" x14ac:dyDescent="0.25">
      <c r="A2327" s="57"/>
      <c r="B2327" s="57"/>
      <c r="C2327" s="60" t="s">
        <v>61</v>
      </c>
      <c r="D2327" s="61">
        <f>IF((D43-E43)&gt;=0,ROUND(FLOOR((D43-E43),0.01),-2),ROUND(FLOOR((D43-E43),-0.01),-2))</f>
        <v>263400</v>
      </c>
      <c r="E2327" s="58"/>
      <c r="F2327" s="24"/>
      <c r="H2327" s="57"/>
      <c r="I2327" s="57"/>
      <c r="J2327" s="60" t="s">
        <v>61</v>
      </c>
      <c r="K2327" s="61">
        <f>IF((D43-E43)&gt;=0,ROUND(FLOOR((D43-E43),0.01),-2),ROUND(FLOOR((D43-E43),-0.01),-2))</f>
        <v>263400</v>
      </c>
      <c r="L2327" s="58"/>
      <c r="M2327" s="24"/>
    </row>
    <row r="2328" spans="1:13" x14ac:dyDescent="0.25">
      <c r="A2328" s="62" t="s">
        <v>62</v>
      </c>
      <c r="B2328" s="62"/>
      <c r="C2328" s="63">
        <v>22</v>
      </c>
      <c r="D2328" s="61"/>
      <c r="E2328" s="58"/>
      <c r="F2328" s="24"/>
      <c r="H2328" s="62" t="s">
        <v>62</v>
      </c>
      <c r="I2328" s="62"/>
      <c r="J2328" s="63">
        <v>22</v>
      </c>
      <c r="K2328" s="61"/>
      <c r="L2328" s="58"/>
      <c r="M2328" s="24"/>
    </row>
    <row r="2329" spans="1:13" x14ac:dyDescent="0.25">
      <c r="A2329" s="64" t="s">
        <v>63</v>
      </c>
      <c r="B2329" s="64"/>
      <c r="C2329" s="65">
        <v>-0.5</v>
      </c>
      <c r="D2329" s="66"/>
      <c r="E2329" s="58"/>
      <c r="F2329" s="67"/>
      <c r="H2329" s="64" t="s">
        <v>63</v>
      </c>
      <c r="I2329" s="64"/>
      <c r="J2329" s="65">
        <v>-0.5</v>
      </c>
      <c r="K2329" s="66"/>
      <c r="L2329" s="58"/>
      <c r="M2329" s="67"/>
    </row>
    <row r="2330" spans="1:13" x14ac:dyDescent="0.25">
      <c r="A2330" s="69"/>
      <c r="B2330" s="69"/>
      <c r="C2330" s="70"/>
      <c r="D2330" s="71"/>
      <c r="E2330" s="72"/>
      <c r="F2330" s="24"/>
      <c r="H2330" s="69"/>
      <c r="I2330" s="69"/>
      <c r="J2330" s="70"/>
      <c r="K2330" s="71"/>
      <c r="L2330" s="72"/>
      <c r="M2330" s="24"/>
    </row>
    <row r="2331" spans="1:13" x14ac:dyDescent="0.25">
      <c r="A2331" s="1" t="s">
        <v>64</v>
      </c>
      <c r="B2331" s="1"/>
      <c r="C2331" s="58"/>
      <c r="D2331" s="74" t="s">
        <v>65</v>
      </c>
      <c r="E2331" s="2"/>
      <c r="F2331" s="24"/>
      <c r="H2331" s="1" t="s">
        <v>64</v>
      </c>
      <c r="I2331" s="1"/>
      <c r="J2331" s="58"/>
      <c r="K2331" s="74" t="s">
        <v>65</v>
      </c>
      <c r="L2331" s="2"/>
      <c r="M2331" s="24"/>
    </row>
    <row r="2332" spans="1:13" x14ac:dyDescent="0.25">
      <c r="A2332" s="1"/>
      <c r="B2332" s="1"/>
      <c r="C2332" s="58"/>
      <c r="D2332" s="74"/>
      <c r="E2332" s="2"/>
      <c r="F2332" s="24"/>
      <c r="H2332" s="1"/>
      <c r="I2332" s="1"/>
      <c r="J2332" s="58"/>
      <c r="K2332" s="74"/>
      <c r="L2332" s="2"/>
      <c r="M2332" s="24"/>
    </row>
    <row r="2333" spans="1:13" x14ac:dyDescent="0.25">
      <c r="A2333" s="1"/>
      <c r="B2333" s="1"/>
      <c r="C2333" s="58"/>
      <c r="D2333" s="74"/>
      <c r="E2333" s="2"/>
      <c r="F2333" s="24"/>
      <c r="H2333" s="1"/>
      <c r="I2333" s="1"/>
      <c r="J2333" s="58"/>
      <c r="K2333" s="74"/>
      <c r="L2333" s="2"/>
      <c r="M2333" s="24"/>
    </row>
    <row r="2334" spans="1:13" x14ac:dyDescent="0.25">
      <c r="A2334" s="1"/>
      <c r="B2334" s="1"/>
      <c r="C2334" s="58"/>
      <c r="D2334" s="74"/>
      <c r="E2334" s="2"/>
      <c r="F2334" s="24"/>
      <c r="H2334" s="1"/>
      <c r="I2334" s="1"/>
      <c r="J2334" s="58"/>
      <c r="K2334" s="74"/>
      <c r="L2334" s="2"/>
      <c r="M2334" s="24"/>
    </row>
    <row r="2335" spans="1:13" x14ac:dyDescent="0.25">
      <c r="A2335" s="76"/>
      <c r="B2335" s="76"/>
      <c r="C2335" s="77"/>
      <c r="D2335" s="78"/>
      <c r="E2335" s="26"/>
      <c r="F2335" s="28"/>
      <c r="H2335" s="76"/>
      <c r="I2335" s="76"/>
      <c r="J2335" s="77"/>
      <c r="K2335" s="78"/>
      <c r="L2335" s="26"/>
      <c r="M2335" s="28"/>
    </row>
    <row r="2338" spans="1:13" x14ac:dyDescent="0.25">
      <c r="A2338" s="1"/>
      <c r="B2338" s="1"/>
      <c r="C2338" s="2"/>
      <c r="D2338" s="2"/>
      <c r="E2338" s="4"/>
      <c r="F2338" s="5"/>
      <c r="H2338" s="1"/>
      <c r="I2338" s="1"/>
      <c r="J2338" s="2"/>
      <c r="K2338" s="2"/>
      <c r="L2338" s="4"/>
      <c r="M2338" s="5"/>
    </row>
    <row r="2339" spans="1:13" x14ac:dyDescent="0.25">
      <c r="A2339" s="1"/>
      <c r="B2339" s="1"/>
      <c r="C2339" s="2"/>
      <c r="D2339" s="2"/>
      <c r="E2339" s="4" t="s">
        <v>0</v>
      </c>
      <c r="F2339" s="3"/>
      <c r="H2339" s="1"/>
      <c r="I2339" s="1"/>
      <c r="J2339" s="2"/>
      <c r="K2339" s="2"/>
      <c r="L2339" s="4" t="s">
        <v>0</v>
      </c>
      <c r="M2339" s="3"/>
    </row>
    <row r="2340" spans="1:13" x14ac:dyDescent="0.25">
      <c r="A2340" s="6" t="s">
        <v>1</v>
      </c>
      <c r="B2340" s="6"/>
      <c r="C2340" s="2"/>
      <c r="D2340" s="2"/>
      <c r="E2340" s="2" t="s">
        <v>2</v>
      </c>
      <c r="F2340" s="3"/>
      <c r="H2340" s="6" t="s">
        <v>1</v>
      </c>
      <c r="I2340" s="6"/>
      <c r="J2340" s="2"/>
      <c r="K2340" s="2"/>
      <c r="L2340" s="2" t="s">
        <v>2</v>
      </c>
      <c r="M2340" s="3"/>
    </row>
    <row r="2341" spans="1:13" x14ac:dyDescent="0.25">
      <c r="A2341" s="7" t="s">
        <v>3</v>
      </c>
      <c r="B2341" s="7"/>
      <c r="C2341" s="2"/>
      <c r="D2341" s="2"/>
      <c r="E2341" s="2"/>
      <c r="F2341" s="3"/>
      <c r="H2341" s="7" t="s">
        <v>3</v>
      </c>
      <c r="I2341" s="7"/>
      <c r="J2341" s="2"/>
      <c r="K2341" s="2"/>
      <c r="L2341" s="2"/>
      <c r="M2341" s="3"/>
    </row>
    <row r="2342" spans="1:13" x14ac:dyDescent="0.25">
      <c r="A2342" s="8" t="s">
        <v>4</v>
      </c>
      <c r="B2342" s="8"/>
      <c r="C2342" s="2"/>
      <c r="D2342" s="2"/>
      <c r="E2342" s="2"/>
      <c r="F2342" s="3"/>
      <c r="H2342" s="8" t="s">
        <v>4</v>
      </c>
      <c r="I2342" s="8"/>
      <c r="J2342" s="2"/>
      <c r="K2342" s="2"/>
      <c r="L2342" s="2"/>
      <c r="M2342" s="3"/>
    </row>
    <row r="2343" spans="1:13" x14ac:dyDescent="0.25">
      <c r="A2343" s="9" t="s">
        <v>1313</v>
      </c>
      <c r="B2343" s="287">
        <f>'Etat paie {MOIS} {ANNEE}'!B92</f>
      </c>
      <c r="C2343" s="10"/>
      <c r="D2343" s="11" t="s">
        <v>6</v>
      </c>
      <c r="E2343" s="11"/>
      <c r="F2343" s="12" t="s">
        <v>1314</v>
      </c>
      <c r="H2343" s="9" t="s">
        <v>1313</v>
      </c>
      <c r="I2343" s="287">
        <f>'Etat paie {MOIS} {ANNEE}'!B93</f>
      </c>
      <c r="J2343" s="10"/>
      <c r="K2343" s="11" t="s">
        <v>6</v>
      </c>
      <c r="L2343" s="11"/>
      <c r="M2343" s="12" t="s">
        <v>1314</v>
      </c>
    </row>
    <row r="2344" spans="1:13" x14ac:dyDescent="0.25">
      <c r="A2344" s="13" t="s">
        <v>1315</v>
      </c>
      <c r="B2344" s="288">
        <f>'Etat paie {MOIS} {ANNEE}'!A92</f>
      </c>
      <c r="C2344" s="2"/>
      <c r="D2344" s="14" t="s">
        <v>8</v>
      </c>
      <c r="E2344" s="14"/>
      <c r="F2344" s="15" t="s">
        <v>1316</v>
      </c>
      <c r="H2344" s="13" t="s">
        <v>1315</v>
      </c>
      <c r="I2344" s="288">
        <f>'Etat paie {MOIS} {ANNEE}'!A93</f>
      </c>
      <c r="J2344" s="2"/>
      <c r="K2344" s="14" t="s">
        <v>8</v>
      </c>
      <c r="L2344" s="14"/>
      <c r="M2344" s="15" t="s">
        <v>1316</v>
      </c>
    </row>
    <row r="2345" spans="1:13" x14ac:dyDescent="0.25">
      <c r="A2345" s="13" t="s">
        <v>1317</v>
      </c>
      <c r="B2345" s="288">
        <f>'Etat paie {MOIS} {ANNEE}'!AL92</f>
      </c>
      <c r="C2345" s="16">
        <f>'Etat paie {MOIS} {ANNEE}'!AM92</f>
      </c>
      <c r="D2345" s="14" t="s">
        <v>10</v>
      </c>
      <c r="E2345" s="14"/>
      <c r="F2345" s="15" t="s">
        <v>1318</v>
      </c>
      <c r="H2345" s="13" t="s">
        <v>1317</v>
      </c>
      <c r="I2345" s="288">
        <f>'Etat paie {MOIS} {ANNEE}'!AL93</f>
      </c>
      <c r="J2345" s="16">
        <f>'Etat paie {MOIS} {ANNEE}'!AM93</f>
      </c>
      <c r="K2345" s="14" t="s">
        <v>10</v>
      </c>
      <c r="L2345" s="14"/>
      <c r="M2345" s="15" t="s">
        <v>1318</v>
      </c>
    </row>
    <row r="2346" spans="1:13" x14ac:dyDescent="0.25">
      <c r="A2346" s="13" t="s">
        <v>1319</v>
      </c>
      <c r="B2346" s="288" t="s">
        <v>1320</v>
      </c>
      <c r="C2346" s="17"/>
      <c r="D2346" s="18" t="s">
        <v>12</v>
      </c>
      <c r="E2346" s="19"/>
      <c r="F2346" s="20" t="s">
        <v>1321</v>
      </c>
      <c r="H2346" s="13" t="s">
        <v>1319</v>
      </c>
      <c r="I2346" s="288" t="s">
        <v>1320</v>
      </c>
      <c r="J2346" s="17"/>
      <c r="K2346" s="18" t="s">
        <v>12</v>
      </c>
      <c r="L2346" s="19"/>
      <c r="M2346" s="20" t="s">
        <v>1321</v>
      </c>
    </row>
    <row r="2347" spans="1:13" x14ac:dyDescent="0.25">
      <c r="A2347" s="22" t="s">
        <v>1322</v>
      </c>
      <c r="B2347" s="289">
        <f>'Etat paie {MOIS} {ANNEE}'!AP92</f>
      </c>
      <c r="C2347" s="2"/>
      <c r="D2347" s="23" t="s">
        <v>14</v>
      </c>
      <c r="E2347" s="14"/>
      <c r="F2347" s="20" t="s">
        <v>1323</v>
      </c>
      <c r="H2347" s="22" t="s">
        <v>1322</v>
      </c>
      <c r="I2347" s="289">
        <f>'Etat paie {MOIS} {ANNEE}'!AP93</f>
      </c>
      <c r="J2347" s="2"/>
      <c r="K2347" s="23" t="s">
        <v>14</v>
      </c>
      <c r="L2347" s="14"/>
      <c r="M2347" s="20" t="s">
        <v>1323</v>
      </c>
    </row>
    <row r="2348" spans="1:13" x14ac:dyDescent="0.25">
      <c r="A2348" s="13" t="s">
        <v>1324</v>
      </c>
      <c r="B2348" s="288">
        <f>'Etat paie {MOIS} {ANNEE}'!AR92</f>
      </c>
      <c r="C2348" s="2"/>
      <c r="D2348" s="14"/>
      <c r="E2348" s="14"/>
      <c r="F2348" s="20"/>
      <c r="H2348" s="13" t="s">
        <v>1324</v>
      </c>
      <c r="I2348" s="288">
        <f>'Etat paie {MOIS} {ANNEE}'!AR93</f>
      </c>
      <c r="J2348" s="2"/>
      <c r="K2348" s="14"/>
      <c r="L2348" s="14"/>
      <c r="M2348" s="20"/>
    </row>
    <row r="2349" spans="1:13" x14ac:dyDescent="0.25">
      <c r="A2349" s="13" t="s">
        <v>1325</v>
      </c>
      <c r="B2349" s="288">
        <f>'Etat paie {MOIS} {ANNEE}'!AO92</f>
      </c>
      <c r="C2349" s="2"/>
      <c r="D2349" s="14"/>
      <c r="E2349" s="14"/>
      <c r="F2349" s="24"/>
      <c r="H2349" s="13" t="s">
        <v>1325</v>
      </c>
      <c r="I2349" s="288">
        <f>'Etat paie {MOIS} {ANNEE}'!AO93</f>
      </c>
      <c r="J2349" s="2"/>
      <c r="K2349" s="14"/>
      <c r="L2349" s="14"/>
      <c r="M2349" s="24"/>
    </row>
    <row r="2350" spans="1:13" x14ac:dyDescent="0.25">
      <c r="A2350" s="13" t="s">
        <v>1326</v>
      </c>
      <c r="B2350" s="288">
        <f>'Etat paie {MOIS} {ANNEE}'!AQ92</f>
      </c>
      <c r="C2350" s="2"/>
      <c r="D2350" s="14" t="s">
        <v>18</v>
      </c>
      <c r="E2350" s="14"/>
      <c r="F2350" s="24" t="s">
        <v>1327</v>
      </c>
      <c r="H2350" s="13" t="s">
        <v>1326</v>
      </c>
      <c r="I2350" s="288">
        <f>'Etat paie {MOIS} {ANNEE}'!AQ93</f>
      </c>
      <c r="J2350" s="2"/>
      <c r="K2350" s="14" t="s">
        <v>18</v>
      </c>
      <c r="L2350" s="14"/>
      <c r="M2350" s="24" t="s">
        <v>1327</v>
      </c>
    </row>
    <row r="2351" spans="1:13" x14ac:dyDescent="0.25">
      <c r="A2351" s="25" t="s">
        <v>1328</v>
      </c>
      <c r="B2351" s="290" t="s">
        <v>1329</v>
      </c>
      <c r="C2351" s="26"/>
      <c r="D2351" s="27" t="s">
        <v>20</v>
      </c>
      <c r="E2351" s="27"/>
      <c r="F2351" s="28" t="s">
        <v>1330</v>
      </c>
      <c r="H2351" s="25" t="s">
        <v>1328</v>
      </c>
      <c r="I2351" s="290" t="s">
        <v>1329</v>
      </c>
      <c r="J2351" s="26"/>
      <c r="K2351" s="27" t="s">
        <v>20</v>
      </c>
      <c r="L2351" s="27"/>
      <c r="M2351" s="28" t="s">
        <v>1330</v>
      </c>
    </row>
    <row r="2352" spans="1:13" x14ac:dyDescent="0.25">
      <c r="A2352" s="1"/>
      <c r="B2352" s="1"/>
      <c r="C2352" s="2"/>
      <c r="D2352" s="2"/>
      <c r="E2352" s="2"/>
      <c r="F2352" s="3"/>
      <c r="H2352" s="1"/>
      <c r="I2352" s="1"/>
      <c r="J2352" s="2"/>
      <c r="K2352" s="2"/>
      <c r="L2352" s="2"/>
      <c r="M2352" s="3"/>
    </row>
    <row r="2353" spans="1:13" x14ac:dyDescent="0.25">
      <c r="A2353" s="291" t="s">
        <v>22</v>
      </c>
      <c r="B2353" s="291"/>
      <c r="C2353" s="30" t="s">
        <v>23</v>
      </c>
      <c r="D2353" s="30" t="s">
        <v>24</v>
      </c>
      <c r="E2353" s="31" t="s">
        <v>25</v>
      </c>
      <c r="F2353" s="32" t="s">
        <v>26</v>
      </c>
      <c r="H2353" s="291" t="s">
        <v>22</v>
      </c>
      <c r="I2353" s="291"/>
      <c r="J2353" s="30" t="s">
        <v>23</v>
      </c>
      <c r="K2353" s="30" t="s">
        <v>24</v>
      </c>
      <c r="L2353" s="31" t="s">
        <v>25</v>
      </c>
      <c r="M2353" s="32" t="s">
        <v>26</v>
      </c>
    </row>
    <row r="2354" spans="1:13" x14ac:dyDescent="0.25">
      <c r="A2354" s="34" t="s">
        <v>27</v>
      </c>
      <c r="B2354" s="34"/>
      <c r="C2354" s="35"/>
      <c r="D2354" s="36">
        <f>'Etat paie OCTOBRE 2024'!E16</f>
        <v>142259.193446028</v>
      </c>
      <c r="E2354" s="37"/>
      <c r="F2354" s="24"/>
      <c r="H2354" s="34" t="s">
        <v>27</v>
      </c>
      <c r="I2354" s="34"/>
      <c r="J2354" s="35"/>
      <c r="K2354" s="36">
        <f>'Etat paie OCTOBRE 2024'!E16</f>
        <v>142259.193446028</v>
      </c>
      <c r="L2354" s="37"/>
      <c r="M2354" s="24"/>
    </row>
    <row r="2355" spans="1:13" x14ac:dyDescent="0.25">
      <c r="A2355" s="39" t="s">
        <v>28</v>
      </c>
      <c r="B2355" s="39"/>
      <c r="C2355" s="40"/>
      <c r="D2355" s="41"/>
      <c r="E2355" s="42"/>
      <c r="F2355" s="24"/>
      <c r="H2355" s="39" t="s">
        <v>28</v>
      </c>
      <c r="I2355" s="39"/>
      <c r="J2355" s="40"/>
      <c r="K2355" s="41"/>
      <c r="L2355" s="42"/>
      <c r="M2355" s="24"/>
    </row>
    <row r="2356" spans="1:13" x14ac:dyDescent="0.25">
      <c r="A2356" s="44" t="s">
        <v>29</v>
      </c>
      <c r="B2356" s="44"/>
      <c r="C2356" s="42"/>
      <c r="D2356" s="41">
        <f>'Etat paie OCTOBRE 2024'!I16</f>
      </c>
      <c r="E2356" s="42"/>
      <c r="F2356" s="24"/>
      <c r="H2356" s="44" t="s">
        <v>29</v>
      </c>
      <c r="I2356" s="44"/>
      <c r="J2356" s="42"/>
      <c r="K2356" s="41">
        <f>'Etat paie OCTOBRE 2024'!I16</f>
      </c>
      <c r="L2356" s="42"/>
      <c r="M2356" s="24"/>
    </row>
    <row r="2357" spans="1:13" x14ac:dyDescent="0.25">
      <c r="A2357" s="44" t="s">
        <v>30</v>
      </c>
      <c r="B2357" s="44"/>
      <c r="C2357" s="42"/>
      <c r="D2357" s="41">
        <f>'Etat paie OCTOBRE 2024'!J16</f>
      </c>
      <c r="E2357" s="42"/>
      <c r="F2357" s="24"/>
      <c r="H2357" s="44" t="s">
        <v>30</v>
      </c>
      <c r="I2357" s="44"/>
      <c r="J2357" s="42"/>
      <c r="K2357" s="41">
        <f>'Etat paie OCTOBRE 2024'!J16</f>
      </c>
      <c r="L2357" s="42"/>
      <c r="M2357" s="24"/>
    </row>
    <row r="2358" spans="1:13" x14ac:dyDescent="0.25">
      <c r="A2358" s="44" t="s">
        <v>31</v>
      </c>
      <c r="B2358" s="44"/>
      <c r="C2358" s="42"/>
      <c r="D2358" s="41">
        <f>'Etat paie OCTOBRE 2024'!H16</f>
      </c>
      <c r="E2358" s="42"/>
      <c r="F2358" s="24"/>
      <c r="H2358" s="44" t="s">
        <v>31</v>
      </c>
      <c r="I2358" s="44"/>
      <c r="J2358" s="42"/>
      <c r="K2358" s="41">
        <f>'Etat paie OCTOBRE 2024'!H16</f>
      </c>
      <c r="L2358" s="42"/>
      <c r="M2358" s="24"/>
    </row>
    <row r="2359" spans="1:13" x14ac:dyDescent="0.25">
      <c r="A2359" s="46" t="s">
        <v>32</v>
      </c>
      <c r="B2359" s="46"/>
      <c r="C2359" s="42"/>
      <c r="D2359" s="41"/>
      <c r="E2359" s="42"/>
      <c r="F2359" s="24"/>
      <c r="H2359" s="46" t="s">
        <v>32</v>
      </c>
      <c r="I2359" s="46"/>
      <c r="J2359" s="42"/>
      <c r="K2359" s="41"/>
      <c r="L2359" s="42"/>
      <c r="M2359" s="24"/>
    </row>
    <row r="2360" spans="1:13" x14ac:dyDescent="0.25">
      <c r="A2360" s="44" t="s">
        <v>33</v>
      </c>
      <c r="B2360" s="44"/>
      <c r="C2360" s="42">
        <v>12</v>
      </c>
      <c r="D2360" s="41">
        <f>'Etat paie OCTOBRE 2024'!K16</f>
        <v>28800</v>
      </c>
      <c r="E2360" s="42"/>
      <c r="F2360" s="24"/>
      <c r="H2360" s="44" t="s">
        <v>33</v>
      </c>
      <c r="I2360" s="44"/>
      <c r="J2360" s="42">
        <v>12</v>
      </c>
      <c r="K2360" s="41">
        <f>'Etat paie OCTOBRE 2024'!K16</f>
        <v>28800</v>
      </c>
      <c r="L2360" s="42"/>
      <c r="M2360" s="24"/>
    </row>
    <row r="2361" spans="1:13" x14ac:dyDescent="0.25">
      <c r="A2361" s="44" t="s">
        <v>34</v>
      </c>
      <c r="B2361" s="44"/>
      <c r="C2361" s="42"/>
      <c r="D2361" s="41">
        <f>'Etat paie OCTOBRE 2024'!L16</f>
        <v>42000</v>
      </c>
      <c r="E2361" s="42"/>
      <c r="F2361" s="24"/>
      <c r="H2361" s="44" t="s">
        <v>34</v>
      </c>
      <c r="I2361" s="44"/>
      <c r="J2361" s="42"/>
      <c r="K2361" s="41">
        <f>'Etat paie OCTOBRE 2024'!L16</f>
        <v>42000</v>
      </c>
      <c r="L2361" s="42"/>
      <c r="M2361" s="24"/>
    </row>
    <row r="2362" spans="1:13" x14ac:dyDescent="0.25">
      <c r="A2362" s="39" t="s">
        <v>35</v>
      </c>
      <c r="B2362" s="39"/>
      <c r="C2362" s="42"/>
      <c r="D2362" s="41"/>
      <c r="E2362" s="42"/>
      <c r="F2362" s="24"/>
      <c r="H2362" s="39" t="s">
        <v>35</v>
      </c>
      <c r="I2362" s="39"/>
      <c r="J2362" s="42"/>
      <c r="K2362" s="41"/>
      <c r="L2362" s="42"/>
      <c r="M2362" s="24"/>
    </row>
    <row r="2363" spans="1:13" x14ac:dyDescent="0.25">
      <c r="A2363" s="44" t="s">
        <v>36</v>
      </c>
      <c r="B2363" s="44"/>
      <c r="C2363" s="42"/>
      <c r="D2363" s="48">
        <f>'Etat paie OCTOBRE 2024'!R16</f>
      </c>
      <c r="E2363" s="42"/>
      <c r="F2363" s="24"/>
      <c r="H2363" s="44" t="s">
        <v>36</v>
      </c>
      <c r="I2363" s="44"/>
      <c r="J2363" s="42"/>
      <c r="K2363" s="48">
        <f>'Etat paie OCTOBRE 2024'!R16</f>
      </c>
      <c r="L2363" s="42"/>
      <c r="M2363" s="24"/>
    </row>
    <row r="2364" spans="1:13" x14ac:dyDescent="0.25">
      <c r="A2364" s="44" t="s">
        <v>37</v>
      </c>
      <c r="B2364" s="44"/>
      <c r="C2364" s="42"/>
      <c r="D2364" s="41">
        <f>'Etat paie OCTOBRE 2024'!F16</f>
      </c>
      <c r="E2364" s="42"/>
      <c r="F2364" s="24"/>
      <c r="H2364" s="44" t="s">
        <v>37</v>
      </c>
      <c r="I2364" s="44"/>
      <c r="J2364" s="42"/>
      <c r="K2364" s="41">
        <f>'Etat paie OCTOBRE 2024'!F16</f>
      </c>
      <c r="L2364" s="42"/>
      <c r="M2364" s="24"/>
    </row>
    <row r="2365" spans="1:13" x14ac:dyDescent="0.25">
      <c r="A2365" s="292" t="s">
        <v>38</v>
      </c>
      <c r="B2365" s="292"/>
      <c r="C2365" s="42"/>
      <c r="D2365" s="41">
        <f>'Etat paie OCTOBRE 2024'!G16</f>
      </c>
      <c r="E2365" s="42"/>
      <c r="F2365" s="24"/>
      <c r="H2365" s="292" t="s">
        <v>38</v>
      </c>
      <c r="I2365" s="292"/>
      <c r="J2365" s="42"/>
      <c r="K2365" s="41">
        <f>'Etat paie OCTOBRE 2024'!G16</f>
      </c>
      <c r="L2365" s="42"/>
      <c r="M2365" s="24"/>
    </row>
    <row r="2366" spans="1:13" x14ac:dyDescent="0.25">
      <c r="A2366" s="44" t="s">
        <v>1331</v>
      </c>
      <c r="B2366" s="44"/>
      <c r="C2366" s="42"/>
      <c r="D2366" s="41">
        <f>'Etat paie OCTOBRE 2024'!O16</f>
      </c>
      <c r="E2366" s="42"/>
      <c r="F2366" s="24"/>
      <c r="H2366" s="44" t="s">
        <v>1331</v>
      </c>
      <c r="I2366" s="44"/>
      <c r="J2366" s="42"/>
      <c r="K2366" s="41">
        <f>'Etat paie OCTOBRE 2024'!O16</f>
      </c>
      <c r="L2366" s="42"/>
      <c r="M2366" s="24"/>
    </row>
    <row r="2367" spans="1:13" x14ac:dyDescent="0.25">
      <c r="A2367" s="44" t="s">
        <v>1332</v>
      </c>
      <c r="B2367" s="44"/>
      <c r="C2367" s="42"/>
      <c r="D2367" s="41">
        <f>'Etat paie OCTOBRE 2024'!P16</f>
        <v>20000</v>
      </c>
      <c r="E2367" s="42"/>
      <c r="F2367" s="24"/>
      <c r="H2367" s="44" t="s">
        <v>1332</v>
      </c>
      <c r="I2367" s="44"/>
      <c r="J2367" s="42"/>
      <c r="K2367" s="41">
        <f>'Etat paie OCTOBRE 2024'!P16</f>
        <v>20000</v>
      </c>
      <c r="L2367" s="42"/>
      <c r="M2367" s="24"/>
    </row>
    <row r="2368" spans="1:13" x14ac:dyDescent="0.25">
      <c r="A2368" s="44" t="s">
        <v>1333</v>
      </c>
      <c r="B2368" s="44"/>
      <c r="C2368" s="42"/>
      <c r="D2368" s="41">
        <f>'Etat paie OCTOBRE 2024'!Q16</f>
        <v>50000</v>
      </c>
      <c r="E2368" s="42"/>
      <c r="F2368" s="24" t="s">
        <v>43</v>
      </c>
      <c r="H2368" s="44" t="s">
        <v>1333</v>
      </c>
      <c r="I2368" s="44"/>
      <c r="J2368" s="42"/>
      <c r="K2368" s="41">
        <f>'Etat paie OCTOBRE 2024'!Q16</f>
        <v>50000</v>
      </c>
      <c r="L2368" s="42"/>
      <c r="M2368" s="24" t="s">
        <v>43</v>
      </c>
    </row>
    <row r="2369" spans="1:13" x14ac:dyDescent="0.25">
      <c r="A2369" s="39" t="s">
        <v>44</v>
      </c>
      <c r="B2369" s="39"/>
      <c r="C2369" s="42"/>
      <c r="D2369" s="41">
        <f>'Etat paie OCTOBRE 2024'!N16</f>
        <v>195251.321196466</v>
      </c>
      <c r="E2369" s="42"/>
      <c r="F2369" s="24" t="s">
        <v>45</v>
      </c>
      <c r="H2369" s="39" t="s">
        <v>44</v>
      </c>
      <c r="I2369" s="39"/>
      <c r="J2369" s="42"/>
      <c r="K2369" s="41">
        <f>'Etat paie OCTOBRE 2024'!N16</f>
        <v>195251.321196466</v>
      </c>
      <c r="L2369" s="42"/>
      <c r="M2369" s="24" t="s">
        <v>45</v>
      </c>
    </row>
    <row r="2370" spans="1:13" x14ac:dyDescent="0.25">
      <c r="A2370" s="39" t="s">
        <v>46</v>
      </c>
      <c r="B2370" s="39"/>
      <c r="C2370" s="42"/>
      <c r="D2370" s="41">
        <f>'Etat paie OCTOBRE 2024'!M16</f>
      </c>
      <c r="E2370" s="42"/>
      <c r="F2370" s="24"/>
      <c r="H2370" s="39" t="s">
        <v>46</v>
      </c>
      <c r="I2370" s="39"/>
      <c r="J2370" s="42"/>
      <c r="K2370" s="41">
        <f>'Etat paie OCTOBRE 2024'!M16</f>
      </c>
      <c r="L2370" s="42"/>
      <c r="M2370" s="24"/>
    </row>
    <row r="2371" spans="1:13" x14ac:dyDescent="0.25">
      <c r="A2371" s="46" t="s">
        <v>47</v>
      </c>
      <c r="B2371" s="46"/>
      <c r="C2371" s="42"/>
      <c r="D2371" s="41"/>
      <c r="E2371" s="41">
        <f>'Etat paie OCTOBRE 2024'!U16</f>
        <v>4783.10514642494</v>
      </c>
      <c r="F2371" s="24"/>
      <c r="H2371" s="46" t="s">
        <v>47</v>
      </c>
      <c r="I2371" s="46"/>
      <c r="J2371" s="42"/>
      <c r="K2371" s="41"/>
      <c r="L2371" s="41">
        <f>'Etat paie OCTOBRE 2024'!U16</f>
        <v>4783.10514642494</v>
      </c>
      <c r="M2371" s="24"/>
    </row>
    <row r="2372" spans="1:13" x14ac:dyDescent="0.25">
      <c r="A2372" s="46" t="s">
        <v>48</v>
      </c>
      <c r="B2372" s="46"/>
      <c r="C2372" s="42"/>
      <c r="D2372" s="41"/>
      <c r="E2372" s="41">
        <f>'Etat paie OCTOBRE 2024'!V16</f>
        <v>4783.10514642494</v>
      </c>
      <c r="F2372" s="24"/>
      <c r="H2372" s="46" t="s">
        <v>48</v>
      </c>
      <c r="I2372" s="46"/>
      <c r="J2372" s="42"/>
      <c r="K2372" s="41"/>
      <c r="L2372" s="41">
        <f>'Etat paie OCTOBRE 2024'!V16</f>
        <v>4783.10514642494</v>
      </c>
      <c r="M2372" s="24"/>
    </row>
    <row r="2373" spans="1:13" x14ac:dyDescent="0.25">
      <c r="A2373" s="46" t="s">
        <v>49</v>
      </c>
      <c r="B2373" s="46"/>
      <c r="C2373" s="41">
        <f>+D43-E34-E35</f>
        <v>468744.304349644</v>
      </c>
      <c r="D2373" s="41"/>
      <c r="E2373" s="42"/>
      <c r="F2373" s="24"/>
      <c r="H2373" s="46" t="s">
        <v>49</v>
      </c>
      <c r="I2373" s="46"/>
      <c r="J2373" s="41">
        <f>+D43-E34-E35</f>
        <v>468744.304349644</v>
      </c>
      <c r="K2373" s="41"/>
      <c r="L2373" s="42"/>
      <c r="M2373" s="24"/>
    </row>
    <row r="2374" spans="1:13" x14ac:dyDescent="0.25">
      <c r="A2374" s="46" t="s">
        <v>50</v>
      </c>
      <c r="B2374" s="46"/>
      <c r="C2374" s="41">
        <f>D38+E39</f>
        <v>9374.43043496436</v>
      </c>
      <c r="D2374" s="41"/>
      <c r="E2374" s="42"/>
      <c r="F2374" s="24"/>
      <c r="H2374" s="46" t="s">
        <v>50</v>
      </c>
      <c r="I2374" s="46"/>
      <c r="J2374" s="41">
        <f>D38+E39</f>
        <v>9374.43043496436</v>
      </c>
      <c r="K2374" s="41"/>
      <c r="L2374" s="42"/>
      <c r="M2374" s="24"/>
    </row>
    <row r="2375" spans="1:13" x14ac:dyDescent="0.25">
      <c r="A2375" s="46" t="s">
        <v>51</v>
      </c>
      <c r="B2375" s="46"/>
      <c r="C2375" s="41">
        <v>2</v>
      </c>
      <c r="D2375" s="41">
        <f>'Etat paie OCTOBRE 2024'!X16</f>
        <v>4000</v>
      </c>
      <c r="E2375" s="42"/>
      <c r="F2375" s="24"/>
      <c r="H2375" s="46" t="s">
        <v>51</v>
      </c>
      <c r="I2375" s="46"/>
      <c r="J2375" s="41">
        <v>2</v>
      </c>
      <c r="K2375" s="41">
        <f>'Etat paie OCTOBRE 2024'!X16</f>
        <v>4000</v>
      </c>
      <c r="L2375" s="42"/>
      <c r="M2375" s="24"/>
    </row>
    <row r="2376" spans="1:13" x14ac:dyDescent="0.25">
      <c r="A2376" s="46" t="s">
        <v>52</v>
      </c>
      <c r="B2376" s="46"/>
      <c r="C2376" s="42"/>
      <c r="D2376" s="41"/>
      <c r="E2376" s="41">
        <f>'Etat paie OCTOBRE 2024'!Z16</f>
        <v>5374.43043496436</v>
      </c>
      <c r="F2376" s="24"/>
      <c r="H2376" s="46" t="s">
        <v>52</v>
      </c>
      <c r="I2376" s="46"/>
      <c r="J2376" s="42"/>
      <c r="K2376" s="41"/>
      <c r="L2376" s="41">
        <f>'Etat paie OCTOBRE 2024'!Z16</f>
        <v>5374.43043496436</v>
      </c>
      <c r="M2376" s="24"/>
    </row>
    <row r="2377" spans="1:13" x14ac:dyDescent="0.25">
      <c r="A2377" s="46" t="s">
        <v>53</v>
      </c>
      <c r="B2377" s="46"/>
      <c r="C2377" s="42"/>
      <c r="D2377" s="41"/>
      <c r="E2377" s="41">
        <f>'Etat paie OCTOBRE 2024'!Y16</f>
        <v>100000</v>
      </c>
      <c r="F2377" s="24"/>
      <c r="H2377" s="46" t="s">
        <v>53</v>
      </c>
      <c r="I2377" s="46"/>
      <c r="J2377" s="42"/>
      <c r="K2377" s="41"/>
      <c r="L2377" s="41">
        <f>'Etat paie OCTOBRE 2024'!Y16</f>
        <v>100000</v>
      </c>
      <c r="M2377" s="24"/>
    </row>
    <row r="2378" spans="1:13" x14ac:dyDescent="0.25">
      <c r="A2378" s="46" t="s">
        <v>54</v>
      </c>
      <c r="B2378" s="46"/>
      <c r="C2378" s="42"/>
      <c r="D2378" s="41"/>
      <c r="E2378" s="41">
        <f>'Etat paie OCTOBRE 2024'!AA16</f>
      </c>
      <c r="F2378" s="24"/>
      <c r="H2378" s="46" t="s">
        <v>54</v>
      </c>
      <c r="I2378" s="46"/>
      <c r="J2378" s="42"/>
      <c r="K2378" s="41"/>
      <c r="L2378" s="41">
        <f>'Etat paie OCTOBRE 2024'!AA16</f>
      </c>
      <c r="M2378" s="24"/>
    </row>
    <row r="2379" spans="1:13" x14ac:dyDescent="0.25">
      <c r="A2379" s="49" t="s">
        <v>55</v>
      </c>
      <c r="B2379" s="49"/>
      <c r="C2379" s="50"/>
      <c r="D2379" s="51"/>
      <c r="E2379" s="51">
        <f>'Etat paie OCTOBRE 2024'!AB16</f>
        <v>100000</v>
      </c>
      <c r="F2379" s="24"/>
      <c r="H2379" s="49" t="s">
        <v>55</v>
      </c>
      <c r="I2379" s="49"/>
      <c r="J2379" s="50"/>
      <c r="K2379" s="51"/>
      <c r="L2379" s="51">
        <f>'Etat paie OCTOBRE 2024'!AB16</f>
        <v>100000</v>
      </c>
      <c r="M2379" s="24"/>
    </row>
    <row r="2380" spans="1:13" x14ac:dyDescent="0.25">
      <c r="A2380" s="53" t="s">
        <v>56</v>
      </c>
      <c r="B2380" s="53"/>
      <c r="C2380" s="54" t="s">
        <v>57</v>
      </c>
      <c r="D2380" s="36">
        <f>SUM(D17:D37)</f>
        <v>478310.514642494</v>
      </c>
      <c r="E2380" s="55">
        <f>SUM(E34:E42)</f>
        <v>214940.640727814</v>
      </c>
      <c r="F2380" s="24"/>
      <c r="H2380" s="53" t="s">
        <v>56</v>
      </c>
      <c r="I2380" s="53"/>
      <c r="J2380" s="54" t="s">
        <v>57</v>
      </c>
      <c r="K2380" s="36">
        <f>SUM(D17:D37)</f>
        <v>478310.514642494</v>
      </c>
      <c r="L2380" s="55">
        <f>SUM(E34:E42)</f>
        <v>214940.640727814</v>
      </c>
      <c r="M2380" s="24"/>
    </row>
    <row r="2381" spans="1:13" x14ac:dyDescent="0.25">
      <c r="A2381" s="57" t="s">
        <v>58</v>
      </c>
      <c r="B2381" s="57"/>
      <c r="C2381" s="14"/>
      <c r="D2381" s="42"/>
      <c r="E2381" s="58"/>
      <c r="F2381" s="24"/>
      <c r="H2381" s="57" t="s">
        <v>58</v>
      </c>
      <c r="I2381" s="57"/>
      <c r="J2381" s="14"/>
      <c r="K2381" s="42"/>
      <c r="L2381" s="58"/>
      <c r="M2381" s="24"/>
    </row>
    <row r="2382" spans="1:13" x14ac:dyDescent="0.25">
      <c r="A2382" s="44" t="s">
        <v>59</v>
      </c>
      <c r="B2382" s="44"/>
      <c r="C2382" s="14"/>
      <c r="D2382" s="42"/>
      <c r="E2382" s="58"/>
      <c r="F2382" s="24"/>
      <c r="H2382" s="44" t="s">
        <v>59</v>
      </c>
      <c r="I2382" s="44"/>
      <c r="J2382" s="14"/>
      <c r="K2382" s="42"/>
      <c r="L2382" s="58"/>
      <c r="M2382" s="24"/>
    </row>
    <row r="2383" spans="1:13" x14ac:dyDescent="0.25">
      <c r="A2383" s="57" t="s">
        <v>60</v>
      </c>
      <c r="B2383" s="57"/>
      <c r="C2383" s="14"/>
      <c r="D2383" s="42"/>
      <c r="E2383" s="58"/>
      <c r="F2383" s="24"/>
      <c r="H2383" s="57" t="s">
        <v>60</v>
      </c>
      <c r="I2383" s="57"/>
      <c r="J2383" s="14"/>
      <c r="K2383" s="42"/>
      <c r="L2383" s="58"/>
      <c r="M2383" s="24"/>
    </row>
    <row r="2384" spans="1:13" x14ac:dyDescent="0.25">
      <c r="A2384" s="57"/>
      <c r="B2384" s="57"/>
      <c r="C2384" s="60" t="s">
        <v>61</v>
      </c>
      <c r="D2384" s="61">
        <f>IF((D43-E43)&gt;=0,ROUND(FLOOR((D43-E43),0.01),-2),ROUND(FLOOR((D43-E43),-0.01),-2))</f>
        <v>263400</v>
      </c>
      <c r="E2384" s="58"/>
      <c r="F2384" s="24"/>
      <c r="H2384" s="57"/>
      <c r="I2384" s="57"/>
      <c r="J2384" s="60" t="s">
        <v>61</v>
      </c>
      <c r="K2384" s="61">
        <f>IF((D43-E43)&gt;=0,ROUND(FLOOR((D43-E43),0.01),-2),ROUND(FLOOR((D43-E43),-0.01),-2))</f>
        <v>263400</v>
      </c>
      <c r="L2384" s="58"/>
      <c r="M2384" s="24"/>
    </row>
    <row r="2385" spans="1:13" x14ac:dyDescent="0.25">
      <c r="A2385" s="62" t="s">
        <v>62</v>
      </c>
      <c r="B2385" s="62"/>
      <c r="C2385" s="63">
        <v>22</v>
      </c>
      <c r="D2385" s="61"/>
      <c r="E2385" s="58"/>
      <c r="F2385" s="24"/>
      <c r="H2385" s="62" t="s">
        <v>62</v>
      </c>
      <c r="I2385" s="62"/>
      <c r="J2385" s="63">
        <v>22</v>
      </c>
      <c r="K2385" s="61"/>
      <c r="L2385" s="58"/>
      <c r="M2385" s="24"/>
    </row>
    <row r="2386" spans="1:13" x14ac:dyDescent="0.25">
      <c r="A2386" s="64" t="s">
        <v>63</v>
      </c>
      <c r="B2386" s="64"/>
      <c r="C2386" s="65">
        <v>-0.5</v>
      </c>
      <c r="D2386" s="66"/>
      <c r="E2386" s="58"/>
      <c r="F2386" s="67"/>
      <c r="H2386" s="64" t="s">
        <v>63</v>
      </c>
      <c r="I2386" s="64"/>
      <c r="J2386" s="65">
        <v>-0.5</v>
      </c>
      <c r="K2386" s="66"/>
      <c r="L2386" s="58"/>
      <c r="M2386" s="67"/>
    </row>
    <row r="2387" spans="1:13" x14ac:dyDescent="0.25">
      <c r="A2387" s="69"/>
      <c r="B2387" s="69"/>
      <c r="C2387" s="70"/>
      <c r="D2387" s="71"/>
      <c r="E2387" s="72"/>
      <c r="F2387" s="24"/>
      <c r="H2387" s="69"/>
      <c r="I2387" s="69"/>
      <c r="J2387" s="70"/>
      <c r="K2387" s="71"/>
      <c r="L2387" s="72"/>
      <c r="M2387" s="24"/>
    </row>
    <row r="2388" spans="1:13" x14ac:dyDescent="0.25">
      <c r="A2388" s="1" t="s">
        <v>64</v>
      </c>
      <c r="B2388" s="1"/>
      <c r="C2388" s="58"/>
      <c r="D2388" s="74" t="s">
        <v>65</v>
      </c>
      <c r="E2388" s="2"/>
      <c r="F2388" s="24"/>
      <c r="H2388" s="1" t="s">
        <v>64</v>
      </c>
      <c r="I2388" s="1"/>
      <c r="J2388" s="58"/>
      <c r="K2388" s="74" t="s">
        <v>65</v>
      </c>
      <c r="L2388" s="2"/>
      <c r="M2388" s="24"/>
    </row>
    <row r="2389" spans="1:13" x14ac:dyDescent="0.25">
      <c r="A2389" s="1"/>
      <c r="B2389" s="1"/>
      <c r="C2389" s="58"/>
      <c r="D2389" s="74"/>
      <c r="E2389" s="2"/>
      <c r="F2389" s="24"/>
      <c r="H2389" s="1"/>
      <c r="I2389" s="1"/>
      <c r="J2389" s="58"/>
      <c r="K2389" s="74"/>
      <c r="L2389" s="2"/>
      <c r="M2389" s="24"/>
    </row>
    <row r="2390" spans="1:13" x14ac:dyDescent="0.25">
      <c r="A2390" s="1"/>
      <c r="B2390" s="1"/>
      <c r="C2390" s="58"/>
      <c r="D2390" s="74"/>
      <c r="E2390" s="2"/>
      <c r="F2390" s="24"/>
      <c r="H2390" s="1"/>
      <c r="I2390" s="1"/>
      <c r="J2390" s="58"/>
      <c r="K2390" s="74"/>
      <c r="L2390" s="2"/>
      <c r="M2390" s="24"/>
    </row>
    <row r="2391" spans="1:13" x14ac:dyDescent="0.25">
      <c r="A2391" s="1"/>
      <c r="B2391" s="1"/>
      <c r="C2391" s="58"/>
      <c r="D2391" s="74"/>
      <c r="E2391" s="2"/>
      <c r="F2391" s="24"/>
      <c r="H2391" s="1"/>
      <c r="I2391" s="1"/>
      <c r="J2391" s="58"/>
      <c r="K2391" s="74"/>
      <c r="L2391" s="2"/>
      <c r="M2391" s="24"/>
    </row>
    <row r="2392" spans="1:13" x14ac:dyDescent="0.25">
      <c r="A2392" s="76"/>
      <c r="B2392" s="76"/>
      <c r="C2392" s="77"/>
      <c r="D2392" s="78"/>
      <c r="E2392" s="26"/>
      <c r="F2392" s="28"/>
      <c r="H2392" s="76"/>
      <c r="I2392" s="76"/>
      <c r="J2392" s="77"/>
      <c r="K2392" s="78"/>
      <c r="L2392" s="26"/>
      <c r="M2392" s="28"/>
    </row>
    <row r="2395" spans="1:13" x14ac:dyDescent="0.25">
      <c r="A2395" s="1"/>
      <c r="B2395" s="1"/>
      <c r="C2395" s="2"/>
      <c r="D2395" s="2"/>
      <c r="E2395" s="4"/>
      <c r="F2395" s="5"/>
      <c r="H2395" s="1"/>
      <c r="I2395" s="1"/>
      <c r="J2395" s="2"/>
      <c r="K2395" s="2"/>
      <c r="L2395" s="4"/>
      <c r="M2395" s="5"/>
    </row>
    <row r="2396" spans="1:13" x14ac:dyDescent="0.25">
      <c r="A2396" s="1"/>
      <c r="B2396" s="1"/>
      <c r="C2396" s="2"/>
      <c r="D2396" s="2"/>
      <c r="E2396" s="4" t="s">
        <v>0</v>
      </c>
      <c r="F2396" s="3"/>
      <c r="H2396" s="1"/>
      <c r="I2396" s="1"/>
      <c r="J2396" s="2"/>
      <c r="K2396" s="2"/>
      <c r="L2396" s="4" t="s">
        <v>0</v>
      </c>
      <c r="M2396" s="3"/>
    </row>
    <row r="2397" spans="1:13" x14ac:dyDescent="0.25">
      <c r="A2397" s="6" t="s">
        <v>1</v>
      </c>
      <c r="B2397" s="6"/>
      <c r="C2397" s="2"/>
      <c r="D2397" s="2"/>
      <c r="E2397" s="2" t="s">
        <v>2</v>
      </c>
      <c r="F2397" s="3"/>
      <c r="H2397" s="6" t="s">
        <v>1</v>
      </c>
      <c r="I2397" s="6"/>
      <c r="J2397" s="2"/>
      <c r="K2397" s="2"/>
      <c r="L2397" s="2" t="s">
        <v>2</v>
      </c>
      <c r="M2397" s="3"/>
    </row>
    <row r="2398" spans="1:13" x14ac:dyDescent="0.25">
      <c r="A2398" s="7" t="s">
        <v>3</v>
      </c>
      <c r="B2398" s="7"/>
      <c r="C2398" s="2"/>
      <c r="D2398" s="2"/>
      <c r="E2398" s="2"/>
      <c r="F2398" s="3"/>
      <c r="H2398" s="7" t="s">
        <v>3</v>
      </c>
      <c r="I2398" s="7"/>
      <c r="J2398" s="2"/>
      <c r="K2398" s="2"/>
      <c r="L2398" s="2"/>
      <c r="M2398" s="3"/>
    </row>
    <row r="2399" spans="1:13" x14ac:dyDescent="0.25">
      <c r="A2399" s="8" t="s">
        <v>4</v>
      </c>
      <c r="B2399" s="8"/>
      <c r="C2399" s="2"/>
      <c r="D2399" s="2"/>
      <c r="E2399" s="2"/>
      <c r="F2399" s="3"/>
      <c r="H2399" s="8" t="s">
        <v>4</v>
      </c>
      <c r="I2399" s="8"/>
      <c r="J2399" s="2"/>
      <c r="K2399" s="2"/>
      <c r="L2399" s="2"/>
      <c r="M2399" s="3"/>
    </row>
    <row r="2400" spans="1:13" x14ac:dyDescent="0.25">
      <c r="A2400" s="9" t="s">
        <v>1313</v>
      </c>
      <c r="B2400" s="287">
        <f>'Etat paie {MOIS} {ANNEE}'!B94</f>
      </c>
      <c r="C2400" s="10"/>
      <c r="D2400" s="11" t="s">
        <v>6</v>
      </c>
      <c r="E2400" s="11"/>
      <c r="F2400" s="12" t="s">
        <v>1314</v>
      </c>
      <c r="H2400" s="9" t="s">
        <v>1313</v>
      </c>
      <c r="I2400" s="287">
        <f>'Etat paie {MOIS} {ANNEE}'!B95</f>
      </c>
      <c r="J2400" s="10"/>
      <c r="K2400" s="11" t="s">
        <v>6</v>
      </c>
      <c r="L2400" s="11"/>
      <c r="M2400" s="12" t="s">
        <v>1314</v>
      </c>
    </row>
    <row r="2401" spans="1:13" x14ac:dyDescent="0.25">
      <c r="A2401" s="13" t="s">
        <v>1315</v>
      </c>
      <c r="B2401" s="288">
        <f>'Etat paie {MOIS} {ANNEE}'!A94</f>
      </c>
      <c r="C2401" s="2"/>
      <c r="D2401" s="14" t="s">
        <v>8</v>
      </c>
      <c r="E2401" s="14"/>
      <c r="F2401" s="15" t="s">
        <v>1316</v>
      </c>
      <c r="H2401" s="13" t="s">
        <v>1315</v>
      </c>
      <c r="I2401" s="288">
        <f>'Etat paie {MOIS} {ANNEE}'!A95</f>
      </c>
      <c r="J2401" s="2"/>
      <c r="K2401" s="14" t="s">
        <v>8</v>
      </c>
      <c r="L2401" s="14"/>
      <c r="M2401" s="15" t="s">
        <v>1316</v>
      </c>
    </row>
    <row r="2402" spans="1:13" x14ac:dyDescent="0.25">
      <c r="A2402" s="13" t="s">
        <v>1317</v>
      </c>
      <c r="B2402" s="288">
        <f>'Etat paie {MOIS} {ANNEE}'!AL94</f>
      </c>
      <c r="C2402" s="16">
        <f>'Etat paie {MOIS} {ANNEE}'!AM94</f>
      </c>
      <c r="D2402" s="14" t="s">
        <v>10</v>
      </c>
      <c r="E2402" s="14"/>
      <c r="F2402" s="15" t="s">
        <v>1318</v>
      </c>
      <c r="H2402" s="13" t="s">
        <v>1317</v>
      </c>
      <c r="I2402" s="288">
        <f>'Etat paie {MOIS} {ANNEE}'!AL95</f>
      </c>
      <c r="J2402" s="16">
        <f>'Etat paie {MOIS} {ANNEE}'!AM95</f>
      </c>
      <c r="K2402" s="14" t="s">
        <v>10</v>
      </c>
      <c r="L2402" s="14"/>
      <c r="M2402" s="15" t="s">
        <v>1318</v>
      </c>
    </row>
    <row r="2403" spans="1:13" x14ac:dyDescent="0.25">
      <c r="A2403" s="13" t="s">
        <v>1319</v>
      </c>
      <c r="B2403" s="288" t="s">
        <v>1320</v>
      </c>
      <c r="C2403" s="17"/>
      <c r="D2403" s="18" t="s">
        <v>12</v>
      </c>
      <c r="E2403" s="19"/>
      <c r="F2403" s="20" t="s">
        <v>1321</v>
      </c>
      <c r="H2403" s="13" t="s">
        <v>1319</v>
      </c>
      <c r="I2403" s="288" t="s">
        <v>1320</v>
      </c>
      <c r="J2403" s="17"/>
      <c r="K2403" s="18" t="s">
        <v>12</v>
      </c>
      <c r="L2403" s="19"/>
      <c r="M2403" s="20" t="s">
        <v>1321</v>
      </c>
    </row>
    <row r="2404" spans="1:13" x14ac:dyDescent="0.25">
      <c r="A2404" s="22" t="s">
        <v>1322</v>
      </c>
      <c r="B2404" s="289">
        <f>'Etat paie {MOIS} {ANNEE}'!AP94</f>
      </c>
      <c r="C2404" s="2"/>
      <c r="D2404" s="23" t="s">
        <v>14</v>
      </c>
      <c r="E2404" s="14"/>
      <c r="F2404" s="20" t="s">
        <v>1323</v>
      </c>
      <c r="H2404" s="22" t="s">
        <v>1322</v>
      </c>
      <c r="I2404" s="289">
        <f>'Etat paie {MOIS} {ANNEE}'!AP95</f>
      </c>
      <c r="J2404" s="2"/>
      <c r="K2404" s="23" t="s">
        <v>14</v>
      </c>
      <c r="L2404" s="14"/>
      <c r="M2404" s="20" t="s">
        <v>1323</v>
      </c>
    </row>
    <row r="2405" spans="1:13" x14ac:dyDescent="0.25">
      <c r="A2405" s="13" t="s">
        <v>1324</v>
      </c>
      <c r="B2405" s="288">
        <f>'Etat paie {MOIS} {ANNEE}'!AR94</f>
      </c>
      <c r="C2405" s="2"/>
      <c r="D2405" s="14"/>
      <c r="E2405" s="14"/>
      <c r="F2405" s="20"/>
      <c r="H2405" s="13" t="s">
        <v>1324</v>
      </c>
      <c r="I2405" s="288">
        <f>'Etat paie {MOIS} {ANNEE}'!AR95</f>
      </c>
      <c r="J2405" s="2"/>
      <c r="K2405" s="14"/>
      <c r="L2405" s="14"/>
      <c r="M2405" s="20"/>
    </row>
    <row r="2406" spans="1:13" x14ac:dyDescent="0.25">
      <c r="A2406" s="13" t="s">
        <v>1325</v>
      </c>
      <c r="B2406" s="288">
        <f>'Etat paie {MOIS} {ANNEE}'!AO94</f>
      </c>
      <c r="C2406" s="2"/>
      <c r="D2406" s="14"/>
      <c r="E2406" s="14"/>
      <c r="F2406" s="24"/>
      <c r="H2406" s="13" t="s">
        <v>1325</v>
      </c>
      <c r="I2406" s="288">
        <f>'Etat paie {MOIS} {ANNEE}'!AO95</f>
      </c>
      <c r="J2406" s="2"/>
      <c r="K2406" s="14"/>
      <c r="L2406" s="14"/>
      <c r="M2406" s="24"/>
    </row>
    <row r="2407" spans="1:13" x14ac:dyDescent="0.25">
      <c r="A2407" s="13" t="s">
        <v>1326</v>
      </c>
      <c r="B2407" s="288">
        <f>'Etat paie {MOIS} {ANNEE}'!AQ94</f>
      </c>
      <c r="C2407" s="2"/>
      <c r="D2407" s="14" t="s">
        <v>18</v>
      </c>
      <c r="E2407" s="14"/>
      <c r="F2407" s="24" t="s">
        <v>1327</v>
      </c>
      <c r="H2407" s="13" t="s">
        <v>1326</v>
      </c>
      <c r="I2407" s="288">
        <f>'Etat paie {MOIS} {ANNEE}'!AQ95</f>
      </c>
      <c r="J2407" s="2"/>
      <c r="K2407" s="14" t="s">
        <v>18</v>
      </c>
      <c r="L2407" s="14"/>
      <c r="M2407" s="24" t="s">
        <v>1327</v>
      </c>
    </row>
    <row r="2408" spans="1:13" x14ac:dyDescent="0.25">
      <c r="A2408" s="25" t="s">
        <v>1328</v>
      </c>
      <c r="B2408" s="290" t="s">
        <v>1329</v>
      </c>
      <c r="C2408" s="26"/>
      <c r="D2408" s="27" t="s">
        <v>20</v>
      </c>
      <c r="E2408" s="27"/>
      <c r="F2408" s="28" t="s">
        <v>1330</v>
      </c>
      <c r="H2408" s="25" t="s">
        <v>1328</v>
      </c>
      <c r="I2408" s="290" t="s">
        <v>1329</v>
      </c>
      <c r="J2408" s="26"/>
      <c r="K2408" s="27" t="s">
        <v>20</v>
      </c>
      <c r="L2408" s="27"/>
      <c r="M2408" s="28" t="s">
        <v>1330</v>
      </c>
    </row>
    <row r="2409" spans="1:13" x14ac:dyDescent="0.25">
      <c r="A2409" s="1"/>
      <c r="B2409" s="1"/>
      <c r="C2409" s="2"/>
      <c r="D2409" s="2"/>
      <c r="E2409" s="2"/>
      <c r="F2409" s="3"/>
      <c r="H2409" s="1"/>
      <c r="I2409" s="1"/>
      <c r="J2409" s="2"/>
      <c r="K2409" s="2"/>
      <c r="L2409" s="2"/>
      <c r="M2409" s="3"/>
    </row>
    <row r="2410" spans="1:13" x14ac:dyDescent="0.25">
      <c r="A2410" s="291" t="s">
        <v>22</v>
      </c>
      <c r="B2410" s="291"/>
      <c r="C2410" s="30" t="s">
        <v>23</v>
      </c>
      <c r="D2410" s="30" t="s">
        <v>24</v>
      </c>
      <c r="E2410" s="31" t="s">
        <v>25</v>
      </c>
      <c r="F2410" s="32" t="s">
        <v>26</v>
      </c>
      <c r="H2410" s="291" t="s">
        <v>22</v>
      </c>
      <c r="I2410" s="291"/>
      <c r="J2410" s="30" t="s">
        <v>23</v>
      </c>
      <c r="K2410" s="30" t="s">
        <v>24</v>
      </c>
      <c r="L2410" s="31" t="s">
        <v>25</v>
      </c>
      <c r="M2410" s="32" t="s">
        <v>26</v>
      </c>
    </row>
    <row r="2411" spans="1:13" x14ac:dyDescent="0.25">
      <c r="A2411" s="34" t="s">
        <v>27</v>
      </c>
      <c r="B2411" s="34"/>
      <c r="C2411" s="35"/>
      <c r="D2411" s="36">
        <f>'Etat paie OCTOBRE 2024'!E16</f>
        <v>142259.193446028</v>
      </c>
      <c r="E2411" s="37"/>
      <c r="F2411" s="24"/>
      <c r="H2411" s="34" t="s">
        <v>27</v>
      </c>
      <c r="I2411" s="34"/>
      <c r="J2411" s="35"/>
      <c r="K2411" s="36">
        <f>'Etat paie OCTOBRE 2024'!E16</f>
        <v>142259.193446028</v>
      </c>
      <c r="L2411" s="37"/>
      <c r="M2411" s="24"/>
    </row>
    <row r="2412" spans="1:13" x14ac:dyDescent="0.25">
      <c r="A2412" s="39" t="s">
        <v>28</v>
      </c>
      <c r="B2412" s="39"/>
      <c r="C2412" s="40"/>
      <c r="D2412" s="41"/>
      <c r="E2412" s="42"/>
      <c r="F2412" s="24"/>
      <c r="H2412" s="39" t="s">
        <v>28</v>
      </c>
      <c r="I2412" s="39"/>
      <c r="J2412" s="40"/>
      <c r="K2412" s="41"/>
      <c r="L2412" s="42"/>
      <c r="M2412" s="24"/>
    </row>
    <row r="2413" spans="1:13" x14ac:dyDescent="0.25">
      <c r="A2413" s="44" t="s">
        <v>29</v>
      </c>
      <c r="B2413" s="44"/>
      <c r="C2413" s="42"/>
      <c r="D2413" s="41">
        <f>'Etat paie OCTOBRE 2024'!I16</f>
      </c>
      <c r="E2413" s="42"/>
      <c r="F2413" s="24"/>
      <c r="H2413" s="44" t="s">
        <v>29</v>
      </c>
      <c r="I2413" s="44"/>
      <c r="J2413" s="42"/>
      <c r="K2413" s="41">
        <f>'Etat paie OCTOBRE 2024'!I16</f>
      </c>
      <c r="L2413" s="42"/>
      <c r="M2413" s="24"/>
    </row>
    <row r="2414" spans="1:13" x14ac:dyDescent="0.25">
      <c r="A2414" s="44" t="s">
        <v>30</v>
      </c>
      <c r="B2414" s="44"/>
      <c r="C2414" s="42"/>
      <c r="D2414" s="41">
        <f>'Etat paie OCTOBRE 2024'!J16</f>
      </c>
      <c r="E2414" s="42"/>
      <c r="F2414" s="24"/>
      <c r="H2414" s="44" t="s">
        <v>30</v>
      </c>
      <c r="I2414" s="44"/>
      <c r="J2414" s="42"/>
      <c r="K2414" s="41">
        <f>'Etat paie OCTOBRE 2024'!J16</f>
      </c>
      <c r="L2414" s="42"/>
      <c r="M2414" s="24"/>
    </row>
    <row r="2415" spans="1:13" x14ac:dyDescent="0.25">
      <c r="A2415" s="44" t="s">
        <v>31</v>
      </c>
      <c r="B2415" s="44"/>
      <c r="C2415" s="42"/>
      <c r="D2415" s="41">
        <f>'Etat paie OCTOBRE 2024'!H16</f>
      </c>
      <c r="E2415" s="42"/>
      <c r="F2415" s="24"/>
      <c r="H2415" s="44" t="s">
        <v>31</v>
      </c>
      <c r="I2415" s="44"/>
      <c r="J2415" s="42"/>
      <c r="K2415" s="41">
        <f>'Etat paie OCTOBRE 2024'!H16</f>
      </c>
      <c r="L2415" s="42"/>
      <c r="M2415" s="24"/>
    </row>
    <row r="2416" spans="1:13" x14ac:dyDescent="0.25">
      <c r="A2416" s="46" t="s">
        <v>32</v>
      </c>
      <c r="B2416" s="46"/>
      <c r="C2416" s="42"/>
      <c r="D2416" s="41"/>
      <c r="E2416" s="42"/>
      <c r="F2416" s="24"/>
      <c r="H2416" s="46" t="s">
        <v>32</v>
      </c>
      <c r="I2416" s="46"/>
      <c r="J2416" s="42"/>
      <c r="K2416" s="41"/>
      <c r="L2416" s="42"/>
      <c r="M2416" s="24"/>
    </row>
    <row r="2417" spans="1:13" x14ac:dyDescent="0.25">
      <c r="A2417" s="44" t="s">
        <v>33</v>
      </c>
      <c r="B2417" s="44"/>
      <c r="C2417" s="42">
        <v>12</v>
      </c>
      <c r="D2417" s="41">
        <f>'Etat paie OCTOBRE 2024'!K16</f>
        <v>28800</v>
      </c>
      <c r="E2417" s="42"/>
      <c r="F2417" s="24"/>
      <c r="H2417" s="44" t="s">
        <v>33</v>
      </c>
      <c r="I2417" s="44"/>
      <c r="J2417" s="42">
        <v>12</v>
      </c>
      <c r="K2417" s="41">
        <f>'Etat paie OCTOBRE 2024'!K16</f>
        <v>28800</v>
      </c>
      <c r="L2417" s="42"/>
      <c r="M2417" s="24"/>
    </row>
    <row r="2418" spans="1:13" x14ac:dyDescent="0.25">
      <c r="A2418" s="44" t="s">
        <v>34</v>
      </c>
      <c r="B2418" s="44"/>
      <c r="C2418" s="42"/>
      <c r="D2418" s="41">
        <f>'Etat paie OCTOBRE 2024'!L16</f>
        <v>42000</v>
      </c>
      <c r="E2418" s="42"/>
      <c r="F2418" s="24"/>
      <c r="H2418" s="44" t="s">
        <v>34</v>
      </c>
      <c r="I2418" s="44"/>
      <c r="J2418" s="42"/>
      <c r="K2418" s="41">
        <f>'Etat paie OCTOBRE 2024'!L16</f>
        <v>42000</v>
      </c>
      <c r="L2418" s="42"/>
      <c r="M2418" s="24"/>
    </row>
    <row r="2419" spans="1:13" x14ac:dyDescent="0.25">
      <c r="A2419" s="39" t="s">
        <v>35</v>
      </c>
      <c r="B2419" s="39"/>
      <c r="C2419" s="42"/>
      <c r="D2419" s="41"/>
      <c r="E2419" s="42"/>
      <c r="F2419" s="24"/>
      <c r="H2419" s="39" t="s">
        <v>35</v>
      </c>
      <c r="I2419" s="39"/>
      <c r="J2419" s="42"/>
      <c r="K2419" s="41"/>
      <c r="L2419" s="42"/>
      <c r="M2419" s="24"/>
    </row>
    <row r="2420" spans="1:13" x14ac:dyDescent="0.25">
      <c r="A2420" s="44" t="s">
        <v>36</v>
      </c>
      <c r="B2420" s="44"/>
      <c r="C2420" s="42"/>
      <c r="D2420" s="48">
        <f>'Etat paie OCTOBRE 2024'!R16</f>
      </c>
      <c r="E2420" s="42"/>
      <c r="F2420" s="24"/>
      <c r="H2420" s="44" t="s">
        <v>36</v>
      </c>
      <c r="I2420" s="44"/>
      <c r="J2420" s="42"/>
      <c r="K2420" s="48">
        <f>'Etat paie OCTOBRE 2024'!R16</f>
      </c>
      <c r="L2420" s="42"/>
      <c r="M2420" s="24"/>
    </row>
    <row r="2421" spans="1:13" x14ac:dyDescent="0.25">
      <c r="A2421" s="44" t="s">
        <v>37</v>
      </c>
      <c r="B2421" s="44"/>
      <c r="C2421" s="42"/>
      <c r="D2421" s="41">
        <f>'Etat paie OCTOBRE 2024'!F16</f>
      </c>
      <c r="E2421" s="42"/>
      <c r="F2421" s="24"/>
      <c r="H2421" s="44" t="s">
        <v>37</v>
      </c>
      <c r="I2421" s="44"/>
      <c r="J2421" s="42"/>
      <c r="K2421" s="41">
        <f>'Etat paie OCTOBRE 2024'!F16</f>
      </c>
      <c r="L2421" s="42"/>
      <c r="M2421" s="24"/>
    </row>
    <row r="2422" spans="1:13" x14ac:dyDescent="0.25">
      <c r="A2422" s="292" t="s">
        <v>38</v>
      </c>
      <c r="B2422" s="292"/>
      <c r="C2422" s="42"/>
      <c r="D2422" s="41">
        <f>'Etat paie OCTOBRE 2024'!G16</f>
      </c>
      <c r="E2422" s="42"/>
      <c r="F2422" s="24"/>
      <c r="H2422" s="292" t="s">
        <v>38</v>
      </c>
      <c r="I2422" s="292"/>
      <c r="J2422" s="42"/>
      <c r="K2422" s="41">
        <f>'Etat paie OCTOBRE 2024'!G16</f>
      </c>
      <c r="L2422" s="42"/>
      <c r="M2422" s="24"/>
    </row>
    <row r="2423" spans="1:13" x14ac:dyDescent="0.25">
      <c r="A2423" s="44" t="s">
        <v>1331</v>
      </c>
      <c r="B2423" s="44"/>
      <c r="C2423" s="42"/>
      <c r="D2423" s="41">
        <f>'Etat paie OCTOBRE 2024'!O16</f>
      </c>
      <c r="E2423" s="42"/>
      <c r="F2423" s="24"/>
      <c r="H2423" s="44" t="s">
        <v>1331</v>
      </c>
      <c r="I2423" s="44"/>
      <c r="J2423" s="42"/>
      <c r="K2423" s="41">
        <f>'Etat paie OCTOBRE 2024'!O16</f>
      </c>
      <c r="L2423" s="42"/>
      <c r="M2423" s="24"/>
    </row>
    <row r="2424" spans="1:13" x14ac:dyDescent="0.25">
      <c r="A2424" s="44" t="s">
        <v>1332</v>
      </c>
      <c r="B2424" s="44"/>
      <c r="C2424" s="42"/>
      <c r="D2424" s="41">
        <f>'Etat paie OCTOBRE 2024'!P16</f>
        <v>20000</v>
      </c>
      <c r="E2424" s="42"/>
      <c r="F2424" s="24"/>
      <c r="H2424" s="44" t="s">
        <v>1332</v>
      </c>
      <c r="I2424" s="44"/>
      <c r="J2424" s="42"/>
      <c r="K2424" s="41">
        <f>'Etat paie OCTOBRE 2024'!P16</f>
        <v>20000</v>
      </c>
      <c r="L2424" s="42"/>
      <c r="M2424" s="24"/>
    </row>
    <row r="2425" spans="1:13" x14ac:dyDescent="0.25">
      <c r="A2425" s="44" t="s">
        <v>1333</v>
      </c>
      <c r="B2425" s="44"/>
      <c r="C2425" s="42"/>
      <c r="D2425" s="41">
        <f>'Etat paie OCTOBRE 2024'!Q16</f>
        <v>50000</v>
      </c>
      <c r="E2425" s="42"/>
      <c r="F2425" s="24" t="s">
        <v>43</v>
      </c>
      <c r="H2425" s="44" t="s">
        <v>1333</v>
      </c>
      <c r="I2425" s="44"/>
      <c r="J2425" s="42"/>
      <c r="K2425" s="41">
        <f>'Etat paie OCTOBRE 2024'!Q16</f>
        <v>50000</v>
      </c>
      <c r="L2425" s="42"/>
      <c r="M2425" s="24" t="s">
        <v>43</v>
      </c>
    </row>
    <row r="2426" spans="1:13" x14ac:dyDescent="0.25">
      <c r="A2426" s="39" t="s">
        <v>44</v>
      </c>
      <c r="B2426" s="39"/>
      <c r="C2426" s="42"/>
      <c r="D2426" s="41">
        <f>'Etat paie OCTOBRE 2024'!N16</f>
        <v>195251.321196466</v>
      </c>
      <c r="E2426" s="42"/>
      <c r="F2426" s="24" t="s">
        <v>45</v>
      </c>
      <c r="H2426" s="39" t="s">
        <v>44</v>
      </c>
      <c r="I2426" s="39"/>
      <c r="J2426" s="42"/>
      <c r="K2426" s="41">
        <f>'Etat paie OCTOBRE 2024'!N16</f>
        <v>195251.321196466</v>
      </c>
      <c r="L2426" s="42"/>
      <c r="M2426" s="24" t="s">
        <v>45</v>
      </c>
    </row>
    <row r="2427" spans="1:13" x14ac:dyDescent="0.25">
      <c r="A2427" s="39" t="s">
        <v>46</v>
      </c>
      <c r="B2427" s="39"/>
      <c r="C2427" s="42"/>
      <c r="D2427" s="41">
        <f>'Etat paie OCTOBRE 2024'!M16</f>
      </c>
      <c r="E2427" s="42"/>
      <c r="F2427" s="24"/>
      <c r="H2427" s="39" t="s">
        <v>46</v>
      </c>
      <c r="I2427" s="39"/>
      <c r="J2427" s="42"/>
      <c r="K2427" s="41">
        <f>'Etat paie OCTOBRE 2024'!M16</f>
      </c>
      <c r="L2427" s="42"/>
      <c r="M2427" s="24"/>
    </row>
    <row r="2428" spans="1:13" x14ac:dyDescent="0.25">
      <c r="A2428" s="46" t="s">
        <v>47</v>
      </c>
      <c r="B2428" s="46"/>
      <c r="C2428" s="42"/>
      <c r="D2428" s="41"/>
      <c r="E2428" s="41">
        <f>'Etat paie OCTOBRE 2024'!U16</f>
        <v>4783.10514642494</v>
      </c>
      <c r="F2428" s="24"/>
      <c r="H2428" s="46" t="s">
        <v>47</v>
      </c>
      <c r="I2428" s="46"/>
      <c r="J2428" s="42"/>
      <c r="K2428" s="41"/>
      <c r="L2428" s="41">
        <f>'Etat paie OCTOBRE 2024'!U16</f>
        <v>4783.10514642494</v>
      </c>
      <c r="M2428" s="24"/>
    </row>
    <row r="2429" spans="1:13" x14ac:dyDescent="0.25">
      <c r="A2429" s="46" t="s">
        <v>48</v>
      </c>
      <c r="B2429" s="46"/>
      <c r="C2429" s="42"/>
      <c r="D2429" s="41"/>
      <c r="E2429" s="41">
        <f>'Etat paie OCTOBRE 2024'!V16</f>
        <v>4783.10514642494</v>
      </c>
      <c r="F2429" s="24"/>
      <c r="H2429" s="46" t="s">
        <v>48</v>
      </c>
      <c r="I2429" s="46"/>
      <c r="J2429" s="42"/>
      <c r="K2429" s="41"/>
      <c r="L2429" s="41">
        <f>'Etat paie OCTOBRE 2024'!V16</f>
        <v>4783.10514642494</v>
      </c>
      <c r="M2429" s="24"/>
    </row>
    <row r="2430" spans="1:13" x14ac:dyDescent="0.25">
      <c r="A2430" s="46" t="s">
        <v>49</v>
      </c>
      <c r="B2430" s="46"/>
      <c r="C2430" s="41">
        <f>+D43-E34-E35</f>
        <v>468744.304349644</v>
      </c>
      <c r="D2430" s="41"/>
      <c r="E2430" s="42"/>
      <c r="F2430" s="24"/>
      <c r="H2430" s="46" t="s">
        <v>49</v>
      </c>
      <c r="I2430" s="46"/>
      <c r="J2430" s="41">
        <f>+D43-E34-E35</f>
        <v>468744.304349644</v>
      </c>
      <c r="K2430" s="41"/>
      <c r="L2430" s="42"/>
      <c r="M2430" s="24"/>
    </row>
    <row r="2431" spans="1:13" x14ac:dyDescent="0.25">
      <c r="A2431" s="46" t="s">
        <v>50</v>
      </c>
      <c r="B2431" s="46"/>
      <c r="C2431" s="41">
        <f>D38+E39</f>
        <v>9374.43043496436</v>
      </c>
      <c r="D2431" s="41"/>
      <c r="E2431" s="42"/>
      <c r="F2431" s="24"/>
      <c r="H2431" s="46" t="s">
        <v>50</v>
      </c>
      <c r="I2431" s="46"/>
      <c r="J2431" s="41">
        <f>D38+E39</f>
        <v>9374.43043496436</v>
      </c>
      <c r="K2431" s="41"/>
      <c r="L2431" s="42"/>
      <c r="M2431" s="24"/>
    </row>
    <row r="2432" spans="1:13" x14ac:dyDescent="0.25">
      <c r="A2432" s="46" t="s">
        <v>51</v>
      </c>
      <c r="B2432" s="46"/>
      <c r="C2432" s="41">
        <v>2</v>
      </c>
      <c r="D2432" s="41">
        <f>'Etat paie OCTOBRE 2024'!X16</f>
        <v>4000</v>
      </c>
      <c r="E2432" s="42"/>
      <c r="F2432" s="24"/>
      <c r="H2432" s="46" t="s">
        <v>51</v>
      </c>
      <c r="I2432" s="46"/>
      <c r="J2432" s="41">
        <v>2</v>
      </c>
      <c r="K2432" s="41">
        <f>'Etat paie OCTOBRE 2024'!X16</f>
        <v>4000</v>
      </c>
      <c r="L2432" s="42"/>
      <c r="M2432" s="24"/>
    </row>
    <row r="2433" spans="1:13" x14ac:dyDescent="0.25">
      <c r="A2433" s="46" t="s">
        <v>52</v>
      </c>
      <c r="B2433" s="46"/>
      <c r="C2433" s="42"/>
      <c r="D2433" s="41"/>
      <c r="E2433" s="41">
        <f>'Etat paie OCTOBRE 2024'!Z16</f>
        <v>5374.43043496436</v>
      </c>
      <c r="F2433" s="24"/>
      <c r="H2433" s="46" t="s">
        <v>52</v>
      </c>
      <c r="I2433" s="46"/>
      <c r="J2433" s="42"/>
      <c r="K2433" s="41"/>
      <c r="L2433" s="41">
        <f>'Etat paie OCTOBRE 2024'!Z16</f>
        <v>5374.43043496436</v>
      </c>
      <c r="M2433" s="24"/>
    </row>
    <row r="2434" spans="1:13" x14ac:dyDescent="0.25">
      <c r="A2434" s="46" t="s">
        <v>53</v>
      </c>
      <c r="B2434" s="46"/>
      <c r="C2434" s="42"/>
      <c r="D2434" s="41"/>
      <c r="E2434" s="41">
        <f>'Etat paie OCTOBRE 2024'!Y16</f>
        <v>100000</v>
      </c>
      <c r="F2434" s="24"/>
      <c r="H2434" s="46" t="s">
        <v>53</v>
      </c>
      <c r="I2434" s="46"/>
      <c r="J2434" s="42"/>
      <c r="K2434" s="41"/>
      <c r="L2434" s="41">
        <f>'Etat paie OCTOBRE 2024'!Y16</f>
        <v>100000</v>
      </c>
      <c r="M2434" s="24"/>
    </row>
    <row r="2435" spans="1:13" x14ac:dyDescent="0.25">
      <c r="A2435" s="46" t="s">
        <v>54</v>
      </c>
      <c r="B2435" s="46"/>
      <c r="C2435" s="42"/>
      <c r="D2435" s="41"/>
      <c r="E2435" s="41">
        <f>'Etat paie OCTOBRE 2024'!AA16</f>
      </c>
      <c r="F2435" s="24"/>
      <c r="H2435" s="46" t="s">
        <v>54</v>
      </c>
      <c r="I2435" s="46"/>
      <c r="J2435" s="42"/>
      <c r="K2435" s="41"/>
      <c r="L2435" s="41">
        <f>'Etat paie OCTOBRE 2024'!AA16</f>
      </c>
      <c r="M2435" s="24"/>
    </row>
    <row r="2436" spans="1:13" x14ac:dyDescent="0.25">
      <c r="A2436" s="49" t="s">
        <v>55</v>
      </c>
      <c r="B2436" s="49"/>
      <c r="C2436" s="50"/>
      <c r="D2436" s="51"/>
      <c r="E2436" s="51">
        <f>'Etat paie OCTOBRE 2024'!AB16</f>
        <v>100000</v>
      </c>
      <c r="F2436" s="24"/>
      <c r="H2436" s="49" t="s">
        <v>55</v>
      </c>
      <c r="I2436" s="49"/>
      <c r="J2436" s="50"/>
      <c r="K2436" s="51"/>
      <c r="L2436" s="51">
        <f>'Etat paie OCTOBRE 2024'!AB16</f>
        <v>100000</v>
      </c>
      <c r="M2436" s="24"/>
    </row>
    <row r="2437" spans="1:13" x14ac:dyDescent="0.25">
      <c r="A2437" s="53" t="s">
        <v>56</v>
      </c>
      <c r="B2437" s="53"/>
      <c r="C2437" s="54" t="s">
        <v>57</v>
      </c>
      <c r="D2437" s="36">
        <f>SUM(D17:D37)</f>
        <v>478310.514642494</v>
      </c>
      <c r="E2437" s="55">
        <f>SUM(E34:E42)</f>
        <v>214940.640727814</v>
      </c>
      <c r="F2437" s="24"/>
      <c r="H2437" s="53" t="s">
        <v>56</v>
      </c>
      <c r="I2437" s="53"/>
      <c r="J2437" s="54" t="s">
        <v>57</v>
      </c>
      <c r="K2437" s="36">
        <f>SUM(D17:D37)</f>
        <v>478310.514642494</v>
      </c>
      <c r="L2437" s="55">
        <f>SUM(E34:E42)</f>
        <v>214940.640727814</v>
      </c>
      <c r="M2437" s="24"/>
    </row>
    <row r="2438" spans="1:13" x14ac:dyDescent="0.25">
      <c r="A2438" s="57" t="s">
        <v>58</v>
      </c>
      <c r="B2438" s="57"/>
      <c r="C2438" s="14"/>
      <c r="D2438" s="42"/>
      <c r="E2438" s="58"/>
      <c r="F2438" s="24"/>
      <c r="H2438" s="57" t="s">
        <v>58</v>
      </c>
      <c r="I2438" s="57"/>
      <c r="J2438" s="14"/>
      <c r="K2438" s="42"/>
      <c r="L2438" s="58"/>
      <c r="M2438" s="24"/>
    </row>
    <row r="2439" spans="1:13" x14ac:dyDescent="0.25">
      <c r="A2439" s="44" t="s">
        <v>59</v>
      </c>
      <c r="B2439" s="44"/>
      <c r="C2439" s="14"/>
      <c r="D2439" s="42"/>
      <c r="E2439" s="58"/>
      <c r="F2439" s="24"/>
      <c r="H2439" s="44" t="s">
        <v>59</v>
      </c>
      <c r="I2439" s="44"/>
      <c r="J2439" s="14"/>
      <c r="K2439" s="42"/>
      <c r="L2439" s="58"/>
      <c r="M2439" s="24"/>
    </row>
    <row r="2440" spans="1:13" x14ac:dyDescent="0.25">
      <c r="A2440" s="57" t="s">
        <v>60</v>
      </c>
      <c r="B2440" s="57"/>
      <c r="C2440" s="14"/>
      <c r="D2440" s="42"/>
      <c r="E2440" s="58"/>
      <c r="F2440" s="24"/>
      <c r="H2440" s="57" t="s">
        <v>60</v>
      </c>
      <c r="I2440" s="57"/>
      <c r="J2440" s="14"/>
      <c r="K2440" s="42"/>
      <c r="L2440" s="58"/>
      <c r="M2440" s="24"/>
    </row>
    <row r="2441" spans="1:13" x14ac:dyDescent="0.25">
      <c r="A2441" s="57"/>
      <c r="B2441" s="57"/>
      <c r="C2441" s="60" t="s">
        <v>61</v>
      </c>
      <c r="D2441" s="61">
        <f>IF((D43-E43)&gt;=0,ROUND(FLOOR((D43-E43),0.01),-2),ROUND(FLOOR((D43-E43),-0.01),-2))</f>
        <v>263400</v>
      </c>
      <c r="E2441" s="58"/>
      <c r="F2441" s="24"/>
      <c r="H2441" s="57"/>
      <c r="I2441" s="57"/>
      <c r="J2441" s="60" t="s">
        <v>61</v>
      </c>
      <c r="K2441" s="61">
        <f>IF((D43-E43)&gt;=0,ROUND(FLOOR((D43-E43),0.01),-2),ROUND(FLOOR((D43-E43),-0.01),-2))</f>
        <v>263400</v>
      </c>
      <c r="L2441" s="58"/>
      <c r="M2441" s="24"/>
    </row>
    <row r="2442" spans="1:13" x14ac:dyDescent="0.25">
      <c r="A2442" s="62" t="s">
        <v>62</v>
      </c>
      <c r="B2442" s="62"/>
      <c r="C2442" s="63">
        <v>22</v>
      </c>
      <c r="D2442" s="61"/>
      <c r="E2442" s="58"/>
      <c r="F2442" s="24"/>
      <c r="H2442" s="62" t="s">
        <v>62</v>
      </c>
      <c r="I2442" s="62"/>
      <c r="J2442" s="63">
        <v>22</v>
      </c>
      <c r="K2442" s="61"/>
      <c r="L2442" s="58"/>
      <c r="M2442" s="24"/>
    </row>
    <row r="2443" spans="1:13" x14ac:dyDescent="0.25">
      <c r="A2443" s="64" t="s">
        <v>63</v>
      </c>
      <c r="B2443" s="64"/>
      <c r="C2443" s="65">
        <v>-0.5</v>
      </c>
      <c r="D2443" s="66"/>
      <c r="E2443" s="58"/>
      <c r="F2443" s="67"/>
      <c r="H2443" s="64" t="s">
        <v>63</v>
      </c>
      <c r="I2443" s="64"/>
      <c r="J2443" s="65">
        <v>-0.5</v>
      </c>
      <c r="K2443" s="66"/>
      <c r="L2443" s="58"/>
      <c r="M2443" s="67"/>
    </row>
    <row r="2444" spans="1:13" x14ac:dyDescent="0.25">
      <c r="A2444" s="69"/>
      <c r="B2444" s="69"/>
      <c r="C2444" s="70"/>
      <c r="D2444" s="71"/>
      <c r="E2444" s="72"/>
      <c r="F2444" s="24"/>
      <c r="H2444" s="69"/>
      <c r="I2444" s="69"/>
      <c r="J2444" s="70"/>
      <c r="K2444" s="71"/>
      <c r="L2444" s="72"/>
      <c r="M2444" s="24"/>
    </row>
    <row r="2445" spans="1:13" x14ac:dyDescent="0.25">
      <c r="A2445" s="1" t="s">
        <v>64</v>
      </c>
      <c r="B2445" s="1"/>
      <c r="C2445" s="58"/>
      <c r="D2445" s="74" t="s">
        <v>65</v>
      </c>
      <c r="E2445" s="2"/>
      <c r="F2445" s="24"/>
      <c r="H2445" s="1" t="s">
        <v>64</v>
      </c>
      <c r="I2445" s="1"/>
      <c r="J2445" s="58"/>
      <c r="K2445" s="74" t="s">
        <v>65</v>
      </c>
      <c r="L2445" s="2"/>
      <c r="M2445" s="24"/>
    </row>
    <row r="2446" spans="1:13" x14ac:dyDescent="0.25">
      <c r="A2446" s="1"/>
      <c r="B2446" s="1"/>
      <c r="C2446" s="58"/>
      <c r="D2446" s="74"/>
      <c r="E2446" s="2"/>
      <c r="F2446" s="24"/>
      <c r="H2446" s="1"/>
      <c r="I2446" s="1"/>
      <c r="J2446" s="58"/>
      <c r="K2446" s="74"/>
      <c r="L2446" s="2"/>
      <c r="M2446" s="24"/>
    </row>
    <row r="2447" spans="1:13" x14ac:dyDescent="0.25">
      <c r="A2447" s="1"/>
      <c r="B2447" s="1"/>
      <c r="C2447" s="58"/>
      <c r="D2447" s="74"/>
      <c r="E2447" s="2"/>
      <c r="F2447" s="24"/>
      <c r="H2447" s="1"/>
      <c r="I2447" s="1"/>
      <c r="J2447" s="58"/>
      <c r="K2447" s="74"/>
      <c r="L2447" s="2"/>
      <c r="M2447" s="24"/>
    </row>
    <row r="2448" spans="1:13" x14ac:dyDescent="0.25">
      <c r="A2448" s="1"/>
      <c r="B2448" s="1"/>
      <c r="C2448" s="58"/>
      <c r="D2448" s="74"/>
      <c r="E2448" s="2"/>
      <c r="F2448" s="24"/>
      <c r="H2448" s="1"/>
      <c r="I2448" s="1"/>
      <c r="J2448" s="58"/>
      <c r="K2448" s="74"/>
      <c r="L2448" s="2"/>
      <c r="M2448" s="24"/>
    </row>
    <row r="2449" spans="1:13" x14ac:dyDescent="0.25">
      <c r="A2449" s="76"/>
      <c r="B2449" s="76"/>
      <c r="C2449" s="77"/>
      <c r="D2449" s="78"/>
      <c r="E2449" s="26"/>
      <c r="F2449" s="28"/>
      <c r="H2449" s="76"/>
      <c r="I2449" s="76"/>
      <c r="J2449" s="77"/>
      <c r="K2449" s="78"/>
      <c r="L2449" s="26"/>
      <c r="M2449" s="28"/>
    </row>
    <row r="2452" spans="1:13" x14ac:dyDescent="0.25">
      <c r="A2452" s="1"/>
      <c r="B2452" s="1"/>
      <c r="C2452" s="2"/>
      <c r="D2452" s="2"/>
      <c r="E2452" s="4"/>
      <c r="F2452" s="5"/>
      <c r="H2452" s="1"/>
      <c r="I2452" s="1"/>
      <c r="J2452" s="2"/>
      <c r="K2452" s="2"/>
      <c r="L2452" s="4"/>
      <c r="M2452" s="5"/>
    </row>
    <row r="2453" spans="1:13" x14ac:dyDescent="0.25">
      <c r="A2453" s="1"/>
      <c r="B2453" s="1"/>
      <c r="C2453" s="2"/>
      <c r="D2453" s="2"/>
      <c r="E2453" s="4" t="s">
        <v>0</v>
      </c>
      <c r="F2453" s="3"/>
      <c r="H2453" s="1"/>
      <c r="I2453" s="1"/>
      <c r="J2453" s="2"/>
      <c r="K2453" s="2"/>
      <c r="L2453" s="4" t="s">
        <v>0</v>
      </c>
      <c r="M2453" s="3"/>
    </row>
    <row r="2454" spans="1:13" x14ac:dyDescent="0.25">
      <c r="A2454" s="6" t="s">
        <v>1</v>
      </c>
      <c r="B2454" s="6"/>
      <c r="C2454" s="2"/>
      <c r="D2454" s="2"/>
      <c r="E2454" s="2" t="s">
        <v>2</v>
      </c>
      <c r="F2454" s="3"/>
      <c r="H2454" s="6" t="s">
        <v>1</v>
      </c>
      <c r="I2454" s="6"/>
      <c r="J2454" s="2"/>
      <c r="K2454" s="2"/>
      <c r="L2454" s="2" t="s">
        <v>2</v>
      </c>
      <c r="M2454" s="3"/>
    </row>
    <row r="2455" spans="1:13" x14ac:dyDescent="0.25">
      <c r="A2455" s="7" t="s">
        <v>3</v>
      </c>
      <c r="B2455" s="7"/>
      <c r="C2455" s="2"/>
      <c r="D2455" s="2"/>
      <c r="E2455" s="2"/>
      <c r="F2455" s="3"/>
      <c r="H2455" s="7" t="s">
        <v>3</v>
      </c>
      <c r="I2455" s="7"/>
      <c r="J2455" s="2"/>
      <c r="K2455" s="2"/>
      <c r="L2455" s="2"/>
      <c r="M2455" s="3"/>
    </row>
    <row r="2456" spans="1:13" x14ac:dyDescent="0.25">
      <c r="A2456" s="8" t="s">
        <v>4</v>
      </c>
      <c r="B2456" s="8"/>
      <c r="C2456" s="2"/>
      <c r="D2456" s="2"/>
      <c r="E2456" s="2"/>
      <c r="F2456" s="3"/>
      <c r="H2456" s="8" t="s">
        <v>4</v>
      </c>
      <c r="I2456" s="8"/>
      <c r="J2456" s="2"/>
      <c r="K2456" s="2"/>
      <c r="L2456" s="2"/>
      <c r="M2456" s="3"/>
    </row>
    <row r="2457" spans="1:13" x14ac:dyDescent="0.25">
      <c r="A2457" s="9" t="s">
        <v>1313</v>
      </c>
      <c r="B2457" s="287">
        <f>'Etat paie {MOIS} {ANNEE}'!B96</f>
      </c>
      <c r="C2457" s="10"/>
      <c r="D2457" s="11" t="s">
        <v>6</v>
      </c>
      <c r="E2457" s="11"/>
      <c r="F2457" s="12" t="s">
        <v>1314</v>
      </c>
      <c r="H2457" s="9" t="s">
        <v>1313</v>
      </c>
      <c r="I2457" s="287">
        <f>'Etat paie {MOIS} {ANNEE}'!B97</f>
      </c>
      <c r="J2457" s="10"/>
      <c r="K2457" s="11" t="s">
        <v>6</v>
      </c>
      <c r="L2457" s="11"/>
      <c r="M2457" s="12" t="s">
        <v>1314</v>
      </c>
    </row>
    <row r="2458" spans="1:13" x14ac:dyDescent="0.25">
      <c r="A2458" s="13" t="s">
        <v>1315</v>
      </c>
      <c r="B2458" s="288">
        <f>'Etat paie {MOIS} {ANNEE}'!A96</f>
      </c>
      <c r="C2458" s="2"/>
      <c r="D2458" s="14" t="s">
        <v>8</v>
      </c>
      <c r="E2458" s="14"/>
      <c r="F2458" s="15" t="s">
        <v>1316</v>
      </c>
      <c r="H2458" s="13" t="s">
        <v>1315</v>
      </c>
      <c r="I2458" s="288">
        <f>'Etat paie {MOIS} {ANNEE}'!A97</f>
      </c>
      <c r="J2458" s="2"/>
      <c r="K2458" s="14" t="s">
        <v>8</v>
      </c>
      <c r="L2458" s="14"/>
      <c r="M2458" s="15" t="s">
        <v>1316</v>
      </c>
    </row>
    <row r="2459" spans="1:13" x14ac:dyDescent="0.25">
      <c r="A2459" s="13" t="s">
        <v>1317</v>
      </c>
      <c r="B2459" s="288">
        <f>'Etat paie {MOIS} {ANNEE}'!AL96</f>
      </c>
      <c r="C2459" s="16">
        <f>'Etat paie {MOIS} {ANNEE}'!AM96</f>
      </c>
      <c r="D2459" s="14" t="s">
        <v>10</v>
      </c>
      <c r="E2459" s="14"/>
      <c r="F2459" s="15" t="s">
        <v>1318</v>
      </c>
      <c r="H2459" s="13" t="s">
        <v>1317</v>
      </c>
      <c r="I2459" s="288">
        <f>'Etat paie {MOIS} {ANNEE}'!AL97</f>
      </c>
      <c r="J2459" s="16">
        <f>'Etat paie {MOIS} {ANNEE}'!AM97</f>
      </c>
      <c r="K2459" s="14" t="s">
        <v>10</v>
      </c>
      <c r="L2459" s="14"/>
      <c r="M2459" s="15" t="s">
        <v>1318</v>
      </c>
    </row>
    <row r="2460" spans="1:13" x14ac:dyDescent="0.25">
      <c r="A2460" s="13" t="s">
        <v>1319</v>
      </c>
      <c r="B2460" s="288" t="s">
        <v>1320</v>
      </c>
      <c r="C2460" s="17"/>
      <c r="D2460" s="18" t="s">
        <v>12</v>
      </c>
      <c r="E2460" s="19"/>
      <c r="F2460" s="20" t="s">
        <v>1321</v>
      </c>
      <c r="H2460" s="13" t="s">
        <v>1319</v>
      </c>
      <c r="I2460" s="288" t="s">
        <v>1320</v>
      </c>
      <c r="J2460" s="17"/>
      <c r="K2460" s="18" t="s">
        <v>12</v>
      </c>
      <c r="L2460" s="19"/>
      <c r="M2460" s="20" t="s">
        <v>1321</v>
      </c>
    </row>
    <row r="2461" spans="1:13" x14ac:dyDescent="0.25">
      <c r="A2461" s="22" t="s">
        <v>1322</v>
      </c>
      <c r="B2461" s="289">
        <f>'Etat paie {MOIS} {ANNEE}'!AP96</f>
      </c>
      <c r="C2461" s="2"/>
      <c r="D2461" s="23" t="s">
        <v>14</v>
      </c>
      <c r="E2461" s="14"/>
      <c r="F2461" s="20" t="s">
        <v>1323</v>
      </c>
      <c r="H2461" s="22" t="s">
        <v>1322</v>
      </c>
      <c r="I2461" s="289">
        <f>'Etat paie {MOIS} {ANNEE}'!AP97</f>
      </c>
      <c r="J2461" s="2"/>
      <c r="K2461" s="23" t="s">
        <v>14</v>
      </c>
      <c r="L2461" s="14"/>
      <c r="M2461" s="20" t="s">
        <v>1323</v>
      </c>
    </row>
    <row r="2462" spans="1:13" x14ac:dyDescent="0.25">
      <c r="A2462" s="13" t="s">
        <v>1324</v>
      </c>
      <c r="B2462" s="288">
        <f>'Etat paie {MOIS} {ANNEE}'!AR96</f>
      </c>
      <c r="C2462" s="2"/>
      <c r="D2462" s="14"/>
      <c r="E2462" s="14"/>
      <c r="F2462" s="20"/>
      <c r="H2462" s="13" t="s">
        <v>1324</v>
      </c>
      <c r="I2462" s="288">
        <f>'Etat paie {MOIS} {ANNEE}'!AR97</f>
      </c>
      <c r="J2462" s="2"/>
      <c r="K2462" s="14"/>
      <c r="L2462" s="14"/>
      <c r="M2462" s="20"/>
    </row>
    <row r="2463" spans="1:13" x14ac:dyDescent="0.25">
      <c r="A2463" s="13" t="s">
        <v>1325</v>
      </c>
      <c r="B2463" s="288">
        <f>'Etat paie {MOIS} {ANNEE}'!AO96</f>
      </c>
      <c r="C2463" s="2"/>
      <c r="D2463" s="14"/>
      <c r="E2463" s="14"/>
      <c r="F2463" s="24"/>
      <c r="H2463" s="13" t="s">
        <v>1325</v>
      </c>
      <c r="I2463" s="288">
        <f>'Etat paie {MOIS} {ANNEE}'!AO97</f>
      </c>
      <c r="J2463" s="2"/>
      <c r="K2463" s="14"/>
      <c r="L2463" s="14"/>
      <c r="M2463" s="24"/>
    </row>
    <row r="2464" spans="1:13" x14ac:dyDescent="0.25">
      <c r="A2464" s="13" t="s">
        <v>1326</v>
      </c>
      <c r="B2464" s="288">
        <f>'Etat paie {MOIS} {ANNEE}'!AQ96</f>
      </c>
      <c r="C2464" s="2"/>
      <c r="D2464" s="14" t="s">
        <v>18</v>
      </c>
      <c r="E2464" s="14"/>
      <c r="F2464" s="24" t="s">
        <v>1327</v>
      </c>
      <c r="H2464" s="13" t="s">
        <v>1326</v>
      </c>
      <c r="I2464" s="288">
        <f>'Etat paie {MOIS} {ANNEE}'!AQ97</f>
      </c>
      <c r="J2464" s="2"/>
      <c r="K2464" s="14" t="s">
        <v>18</v>
      </c>
      <c r="L2464" s="14"/>
      <c r="M2464" s="24" t="s">
        <v>1327</v>
      </c>
    </row>
    <row r="2465" spans="1:13" x14ac:dyDescent="0.25">
      <c r="A2465" s="25" t="s">
        <v>1328</v>
      </c>
      <c r="B2465" s="290" t="s">
        <v>1329</v>
      </c>
      <c r="C2465" s="26"/>
      <c r="D2465" s="27" t="s">
        <v>20</v>
      </c>
      <c r="E2465" s="27"/>
      <c r="F2465" s="28" t="s">
        <v>1330</v>
      </c>
      <c r="H2465" s="25" t="s">
        <v>1328</v>
      </c>
      <c r="I2465" s="290" t="s">
        <v>1329</v>
      </c>
      <c r="J2465" s="26"/>
      <c r="K2465" s="27" t="s">
        <v>20</v>
      </c>
      <c r="L2465" s="27"/>
      <c r="M2465" s="28" t="s">
        <v>1330</v>
      </c>
    </row>
    <row r="2466" spans="1:13" x14ac:dyDescent="0.25">
      <c r="A2466" s="1"/>
      <c r="B2466" s="1"/>
      <c r="C2466" s="2"/>
      <c r="D2466" s="2"/>
      <c r="E2466" s="2"/>
      <c r="F2466" s="3"/>
      <c r="H2466" s="1"/>
      <c r="I2466" s="1"/>
      <c r="J2466" s="2"/>
      <c r="K2466" s="2"/>
      <c r="L2466" s="2"/>
      <c r="M2466" s="3"/>
    </row>
    <row r="2467" spans="1:13" x14ac:dyDescent="0.25">
      <c r="A2467" s="291" t="s">
        <v>22</v>
      </c>
      <c r="B2467" s="291"/>
      <c r="C2467" s="30" t="s">
        <v>23</v>
      </c>
      <c r="D2467" s="30" t="s">
        <v>24</v>
      </c>
      <c r="E2467" s="31" t="s">
        <v>25</v>
      </c>
      <c r="F2467" s="32" t="s">
        <v>26</v>
      </c>
      <c r="H2467" s="291" t="s">
        <v>22</v>
      </c>
      <c r="I2467" s="291"/>
      <c r="J2467" s="30" t="s">
        <v>23</v>
      </c>
      <c r="K2467" s="30" t="s">
        <v>24</v>
      </c>
      <c r="L2467" s="31" t="s">
        <v>25</v>
      </c>
      <c r="M2467" s="32" t="s">
        <v>26</v>
      </c>
    </row>
    <row r="2468" spans="1:13" x14ac:dyDescent="0.25">
      <c r="A2468" s="34" t="s">
        <v>27</v>
      </c>
      <c r="B2468" s="34"/>
      <c r="C2468" s="35"/>
      <c r="D2468" s="36">
        <f>'Etat paie OCTOBRE 2024'!E16</f>
        <v>142259.193446028</v>
      </c>
      <c r="E2468" s="37"/>
      <c r="F2468" s="24"/>
      <c r="H2468" s="34" t="s">
        <v>27</v>
      </c>
      <c r="I2468" s="34"/>
      <c r="J2468" s="35"/>
      <c r="K2468" s="36">
        <f>'Etat paie OCTOBRE 2024'!E16</f>
        <v>142259.193446028</v>
      </c>
      <c r="L2468" s="37"/>
      <c r="M2468" s="24"/>
    </row>
    <row r="2469" spans="1:13" x14ac:dyDescent="0.25">
      <c r="A2469" s="39" t="s">
        <v>28</v>
      </c>
      <c r="B2469" s="39"/>
      <c r="C2469" s="40"/>
      <c r="D2469" s="41"/>
      <c r="E2469" s="42"/>
      <c r="F2469" s="24"/>
      <c r="H2469" s="39" t="s">
        <v>28</v>
      </c>
      <c r="I2469" s="39"/>
      <c r="J2469" s="40"/>
      <c r="K2469" s="41"/>
      <c r="L2469" s="42"/>
      <c r="M2469" s="24"/>
    </row>
    <row r="2470" spans="1:13" x14ac:dyDescent="0.25">
      <c r="A2470" s="44" t="s">
        <v>29</v>
      </c>
      <c r="B2470" s="44"/>
      <c r="C2470" s="42"/>
      <c r="D2470" s="41">
        <f>'Etat paie OCTOBRE 2024'!I16</f>
      </c>
      <c r="E2470" s="42"/>
      <c r="F2470" s="24"/>
      <c r="H2470" s="44" t="s">
        <v>29</v>
      </c>
      <c r="I2470" s="44"/>
      <c r="J2470" s="42"/>
      <c r="K2470" s="41">
        <f>'Etat paie OCTOBRE 2024'!I16</f>
      </c>
      <c r="L2470" s="42"/>
      <c r="M2470" s="24"/>
    </row>
    <row r="2471" spans="1:13" x14ac:dyDescent="0.25">
      <c r="A2471" s="44" t="s">
        <v>30</v>
      </c>
      <c r="B2471" s="44"/>
      <c r="C2471" s="42"/>
      <c r="D2471" s="41">
        <f>'Etat paie OCTOBRE 2024'!J16</f>
      </c>
      <c r="E2471" s="42"/>
      <c r="F2471" s="24"/>
      <c r="H2471" s="44" t="s">
        <v>30</v>
      </c>
      <c r="I2471" s="44"/>
      <c r="J2471" s="42"/>
      <c r="K2471" s="41">
        <f>'Etat paie OCTOBRE 2024'!J16</f>
      </c>
      <c r="L2471" s="42"/>
      <c r="M2471" s="24"/>
    </row>
    <row r="2472" spans="1:13" x14ac:dyDescent="0.25">
      <c r="A2472" s="44" t="s">
        <v>31</v>
      </c>
      <c r="B2472" s="44"/>
      <c r="C2472" s="42"/>
      <c r="D2472" s="41">
        <f>'Etat paie OCTOBRE 2024'!H16</f>
      </c>
      <c r="E2472" s="42"/>
      <c r="F2472" s="24"/>
      <c r="H2472" s="44" t="s">
        <v>31</v>
      </c>
      <c r="I2472" s="44"/>
      <c r="J2472" s="42"/>
      <c r="K2472" s="41">
        <f>'Etat paie OCTOBRE 2024'!H16</f>
      </c>
      <c r="L2472" s="42"/>
      <c r="M2472" s="24"/>
    </row>
    <row r="2473" spans="1:13" x14ac:dyDescent="0.25">
      <c r="A2473" s="46" t="s">
        <v>32</v>
      </c>
      <c r="B2473" s="46"/>
      <c r="C2473" s="42"/>
      <c r="D2473" s="41"/>
      <c r="E2473" s="42"/>
      <c r="F2473" s="24"/>
      <c r="H2473" s="46" t="s">
        <v>32</v>
      </c>
      <c r="I2473" s="46"/>
      <c r="J2473" s="42"/>
      <c r="K2473" s="41"/>
      <c r="L2473" s="42"/>
      <c r="M2473" s="24"/>
    </row>
    <row r="2474" spans="1:13" x14ac:dyDescent="0.25">
      <c r="A2474" s="44" t="s">
        <v>33</v>
      </c>
      <c r="B2474" s="44"/>
      <c r="C2474" s="42">
        <v>12</v>
      </c>
      <c r="D2474" s="41">
        <f>'Etat paie OCTOBRE 2024'!K16</f>
        <v>28800</v>
      </c>
      <c r="E2474" s="42"/>
      <c r="F2474" s="24"/>
      <c r="H2474" s="44" t="s">
        <v>33</v>
      </c>
      <c r="I2474" s="44"/>
      <c r="J2474" s="42">
        <v>12</v>
      </c>
      <c r="K2474" s="41">
        <f>'Etat paie OCTOBRE 2024'!K16</f>
        <v>28800</v>
      </c>
      <c r="L2474" s="42"/>
      <c r="M2474" s="24"/>
    </row>
    <row r="2475" spans="1:13" x14ac:dyDescent="0.25">
      <c r="A2475" s="44" t="s">
        <v>34</v>
      </c>
      <c r="B2475" s="44"/>
      <c r="C2475" s="42"/>
      <c r="D2475" s="41">
        <f>'Etat paie OCTOBRE 2024'!L16</f>
        <v>42000</v>
      </c>
      <c r="E2475" s="42"/>
      <c r="F2475" s="24"/>
      <c r="H2475" s="44" t="s">
        <v>34</v>
      </c>
      <c r="I2475" s="44"/>
      <c r="J2475" s="42"/>
      <c r="K2475" s="41">
        <f>'Etat paie OCTOBRE 2024'!L16</f>
        <v>42000</v>
      </c>
      <c r="L2475" s="42"/>
      <c r="M2475" s="24"/>
    </row>
    <row r="2476" spans="1:13" x14ac:dyDescent="0.25">
      <c r="A2476" s="39" t="s">
        <v>35</v>
      </c>
      <c r="B2476" s="39"/>
      <c r="C2476" s="42"/>
      <c r="D2476" s="41"/>
      <c r="E2476" s="42"/>
      <c r="F2476" s="24"/>
      <c r="H2476" s="39" t="s">
        <v>35</v>
      </c>
      <c r="I2476" s="39"/>
      <c r="J2476" s="42"/>
      <c r="K2476" s="41"/>
      <c r="L2476" s="42"/>
      <c r="M2476" s="24"/>
    </row>
    <row r="2477" spans="1:13" x14ac:dyDescent="0.25">
      <c r="A2477" s="44" t="s">
        <v>36</v>
      </c>
      <c r="B2477" s="44"/>
      <c r="C2477" s="42"/>
      <c r="D2477" s="48">
        <f>'Etat paie OCTOBRE 2024'!R16</f>
      </c>
      <c r="E2477" s="42"/>
      <c r="F2477" s="24"/>
      <c r="H2477" s="44" t="s">
        <v>36</v>
      </c>
      <c r="I2477" s="44"/>
      <c r="J2477" s="42"/>
      <c r="K2477" s="48">
        <f>'Etat paie OCTOBRE 2024'!R16</f>
      </c>
      <c r="L2477" s="42"/>
      <c r="M2477" s="24"/>
    </row>
    <row r="2478" spans="1:13" x14ac:dyDescent="0.25">
      <c r="A2478" s="44" t="s">
        <v>37</v>
      </c>
      <c r="B2478" s="44"/>
      <c r="C2478" s="42"/>
      <c r="D2478" s="41">
        <f>'Etat paie OCTOBRE 2024'!F16</f>
      </c>
      <c r="E2478" s="42"/>
      <c r="F2478" s="24"/>
      <c r="H2478" s="44" t="s">
        <v>37</v>
      </c>
      <c r="I2478" s="44"/>
      <c r="J2478" s="42"/>
      <c r="K2478" s="41">
        <f>'Etat paie OCTOBRE 2024'!F16</f>
      </c>
      <c r="L2478" s="42"/>
      <c r="M2478" s="24"/>
    </row>
    <row r="2479" spans="1:13" x14ac:dyDescent="0.25">
      <c r="A2479" s="292" t="s">
        <v>38</v>
      </c>
      <c r="B2479" s="292"/>
      <c r="C2479" s="42"/>
      <c r="D2479" s="41">
        <f>'Etat paie OCTOBRE 2024'!G16</f>
      </c>
      <c r="E2479" s="42"/>
      <c r="F2479" s="24"/>
      <c r="H2479" s="292" t="s">
        <v>38</v>
      </c>
      <c r="I2479" s="292"/>
      <c r="J2479" s="42"/>
      <c r="K2479" s="41">
        <f>'Etat paie OCTOBRE 2024'!G16</f>
      </c>
      <c r="L2479" s="42"/>
      <c r="M2479" s="24"/>
    </row>
    <row r="2480" spans="1:13" x14ac:dyDescent="0.25">
      <c r="A2480" s="44" t="s">
        <v>1331</v>
      </c>
      <c r="B2480" s="44"/>
      <c r="C2480" s="42"/>
      <c r="D2480" s="41">
        <f>'Etat paie OCTOBRE 2024'!O16</f>
      </c>
      <c r="E2480" s="42"/>
      <c r="F2480" s="24"/>
      <c r="H2480" s="44" t="s">
        <v>1331</v>
      </c>
      <c r="I2480" s="44"/>
      <c r="J2480" s="42"/>
      <c r="K2480" s="41">
        <f>'Etat paie OCTOBRE 2024'!O16</f>
      </c>
      <c r="L2480" s="42"/>
      <c r="M2480" s="24"/>
    </row>
    <row r="2481" spans="1:13" x14ac:dyDescent="0.25">
      <c r="A2481" s="44" t="s">
        <v>1332</v>
      </c>
      <c r="B2481" s="44"/>
      <c r="C2481" s="42"/>
      <c r="D2481" s="41">
        <f>'Etat paie OCTOBRE 2024'!P16</f>
        <v>20000</v>
      </c>
      <c r="E2481" s="42"/>
      <c r="F2481" s="24"/>
      <c r="H2481" s="44" t="s">
        <v>1332</v>
      </c>
      <c r="I2481" s="44"/>
      <c r="J2481" s="42"/>
      <c r="K2481" s="41">
        <f>'Etat paie OCTOBRE 2024'!P16</f>
        <v>20000</v>
      </c>
      <c r="L2481" s="42"/>
      <c r="M2481" s="24"/>
    </row>
    <row r="2482" spans="1:13" x14ac:dyDescent="0.25">
      <c r="A2482" s="44" t="s">
        <v>1333</v>
      </c>
      <c r="B2482" s="44"/>
      <c r="C2482" s="42"/>
      <c r="D2482" s="41">
        <f>'Etat paie OCTOBRE 2024'!Q16</f>
        <v>50000</v>
      </c>
      <c r="E2482" s="42"/>
      <c r="F2482" s="24" t="s">
        <v>43</v>
      </c>
      <c r="H2482" s="44" t="s">
        <v>1333</v>
      </c>
      <c r="I2482" s="44"/>
      <c r="J2482" s="42"/>
      <c r="K2482" s="41">
        <f>'Etat paie OCTOBRE 2024'!Q16</f>
        <v>50000</v>
      </c>
      <c r="L2482" s="42"/>
      <c r="M2482" s="24" t="s">
        <v>43</v>
      </c>
    </row>
    <row r="2483" spans="1:13" x14ac:dyDescent="0.25">
      <c r="A2483" s="39" t="s">
        <v>44</v>
      </c>
      <c r="B2483" s="39"/>
      <c r="C2483" s="42"/>
      <c r="D2483" s="41">
        <f>'Etat paie OCTOBRE 2024'!N16</f>
        <v>195251.321196466</v>
      </c>
      <c r="E2483" s="42"/>
      <c r="F2483" s="24" t="s">
        <v>45</v>
      </c>
      <c r="H2483" s="39" t="s">
        <v>44</v>
      </c>
      <c r="I2483" s="39"/>
      <c r="J2483" s="42"/>
      <c r="K2483" s="41">
        <f>'Etat paie OCTOBRE 2024'!N16</f>
        <v>195251.321196466</v>
      </c>
      <c r="L2483" s="42"/>
      <c r="M2483" s="24" t="s">
        <v>45</v>
      </c>
    </row>
    <row r="2484" spans="1:13" x14ac:dyDescent="0.25">
      <c r="A2484" s="39" t="s">
        <v>46</v>
      </c>
      <c r="B2484" s="39"/>
      <c r="C2484" s="42"/>
      <c r="D2484" s="41">
        <f>'Etat paie OCTOBRE 2024'!M16</f>
      </c>
      <c r="E2484" s="42"/>
      <c r="F2484" s="24"/>
      <c r="H2484" s="39" t="s">
        <v>46</v>
      </c>
      <c r="I2484" s="39"/>
      <c r="J2484" s="42"/>
      <c r="K2484" s="41">
        <f>'Etat paie OCTOBRE 2024'!M16</f>
      </c>
      <c r="L2484" s="42"/>
      <c r="M2484" s="24"/>
    </row>
    <row r="2485" spans="1:13" x14ac:dyDescent="0.25">
      <c r="A2485" s="46" t="s">
        <v>47</v>
      </c>
      <c r="B2485" s="46"/>
      <c r="C2485" s="42"/>
      <c r="D2485" s="41"/>
      <c r="E2485" s="41">
        <f>'Etat paie OCTOBRE 2024'!U16</f>
        <v>4783.10514642494</v>
      </c>
      <c r="F2485" s="24"/>
      <c r="H2485" s="46" t="s">
        <v>47</v>
      </c>
      <c r="I2485" s="46"/>
      <c r="J2485" s="42"/>
      <c r="K2485" s="41"/>
      <c r="L2485" s="41">
        <f>'Etat paie OCTOBRE 2024'!U16</f>
        <v>4783.10514642494</v>
      </c>
      <c r="M2485" s="24"/>
    </row>
    <row r="2486" spans="1:13" x14ac:dyDescent="0.25">
      <c r="A2486" s="46" t="s">
        <v>48</v>
      </c>
      <c r="B2486" s="46"/>
      <c r="C2486" s="42"/>
      <c r="D2486" s="41"/>
      <c r="E2486" s="41">
        <f>'Etat paie OCTOBRE 2024'!V16</f>
        <v>4783.10514642494</v>
      </c>
      <c r="F2486" s="24"/>
      <c r="H2486" s="46" t="s">
        <v>48</v>
      </c>
      <c r="I2486" s="46"/>
      <c r="J2486" s="42"/>
      <c r="K2486" s="41"/>
      <c r="L2486" s="41">
        <f>'Etat paie OCTOBRE 2024'!V16</f>
        <v>4783.10514642494</v>
      </c>
      <c r="M2486" s="24"/>
    </row>
    <row r="2487" spans="1:13" x14ac:dyDescent="0.25">
      <c r="A2487" s="46" t="s">
        <v>49</v>
      </c>
      <c r="B2487" s="46"/>
      <c r="C2487" s="41">
        <f>+D43-E34-E35</f>
        <v>468744.304349644</v>
      </c>
      <c r="D2487" s="41"/>
      <c r="E2487" s="42"/>
      <c r="F2487" s="24"/>
      <c r="H2487" s="46" t="s">
        <v>49</v>
      </c>
      <c r="I2487" s="46"/>
      <c r="J2487" s="41">
        <f>+D43-E34-E35</f>
        <v>468744.304349644</v>
      </c>
      <c r="K2487" s="41"/>
      <c r="L2487" s="42"/>
      <c r="M2487" s="24"/>
    </row>
    <row r="2488" spans="1:13" x14ac:dyDescent="0.25">
      <c r="A2488" s="46" t="s">
        <v>50</v>
      </c>
      <c r="B2488" s="46"/>
      <c r="C2488" s="41">
        <f>D38+E39</f>
        <v>9374.43043496436</v>
      </c>
      <c r="D2488" s="41"/>
      <c r="E2488" s="42"/>
      <c r="F2488" s="24"/>
      <c r="H2488" s="46" t="s">
        <v>50</v>
      </c>
      <c r="I2488" s="46"/>
      <c r="J2488" s="41">
        <f>D38+E39</f>
        <v>9374.43043496436</v>
      </c>
      <c r="K2488" s="41"/>
      <c r="L2488" s="42"/>
      <c r="M2488" s="24"/>
    </row>
    <row r="2489" spans="1:13" x14ac:dyDescent="0.25">
      <c r="A2489" s="46" t="s">
        <v>51</v>
      </c>
      <c r="B2489" s="46"/>
      <c r="C2489" s="41">
        <v>2</v>
      </c>
      <c r="D2489" s="41">
        <f>'Etat paie OCTOBRE 2024'!X16</f>
        <v>4000</v>
      </c>
      <c r="E2489" s="42"/>
      <c r="F2489" s="24"/>
      <c r="H2489" s="46" t="s">
        <v>51</v>
      </c>
      <c r="I2489" s="46"/>
      <c r="J2489" s="41">
        <v>2</v>
      </c>
      <c r="K2489" s="41">
        <f>'Etat paie OCTOBRE 2024'!X16</f>
        <v>4000</v>
      </c>
      <c r="L2489" s="42"/>
      <c r="M2489" s="24"/>
    </row>
    <row r="2490" spans="1:13" x14ac:dyDescent="0.25">
      <c r="A2490" s="46" t="s">
        <v>52</v>
      </c>
      <c r="B2490" s="46"/>
      <c r="C2490" s="42"/>
      <c r="D2490" s="41"/>
      <c r="E2490" s="41">
        <f>'Etat paie OCTOBRE 2024'!Z16</f>
        <v>5374.43043496436</v>
      </c>
      <c r="F2490" s="24"/>
      <c r="H2490" s="46" t="s">
        <v>52</v>
      </c>
      <c r="I2490" s="46"/>
      <c r="J2490" s="42"/>
      <c r="K2490" s="41"/>
      <c r="L2490" s="41">
        <f>'Etat paie OCTOBRE 2024'!Z16</f>
        <v>5374.43043496436</v>
      </c>
      <c r="M2490" s="24"/>
    </row>
    <row r="2491" spans="1:13" x14ac:dyDescent="0.25">
      <c r="A2491" s="46" t="s">
        <v>53</v>
      </c>
      <c r="B2491" s="46"/>
      <c r="C2491" s="42"/>
      <c r="D2491" s="41"/>
      <c r="E2491" s="41">
        <f>'Etat paie OCTOBRE 2024'!Y16</f>
        <v>100000</v>
      </c>
      <c r="F2491" s="24"/>
      <c r="H2491" s="46" t="s">
        <v>53</v>
      </c>
      <c r="I2491" s="46"/>
      <c r="J2491" s="42"/>
      <c r="K2491" s="41"/>
      <c r="L2491" s="41">
        <f>'Etat paie OCTOBRE 2024'!Y16</f>
        <v>100000</v>
      </c>
      <c r="M2491" s="24"/>
    </row>
    <row r="2492" spans="1:13" x14ac:dyDescent="0.25">
      <c r="A2492" s="46" t="s">
        <v>54</v>
      </c>
      <c r="B2492" s="46"/>
      <c r="C2492" s="42"/>
      <c r="D2492" s="41"/>
      <c r="E2492" s="41">
        <f>'Etat paie OCTOBRE 2024'!AA16</f>
      </c>
      <c r="F2492" s="24"/>
      <c r="H2492" s="46" t="s">
        <v>54</v>
      </c>
      <c r="I2492" s="46"/>
      <c r="J2492" s="42"/>
      <c r="K2492" s="41"/>
      <c r="L2492" s="41">
        <f>'Etat paie OCTOBRE 2024'!AA16</f>
      </c>
      <c r="M2492" s="24"/>
    </row>
    <row r="2493" spans="1:13" x14ac:dyDescent="0.25">
      <c r="A2493" s="49" t="s">
        <v>55</v>
      </c>
      <c r="B2493" s="49"/>
      <c r="C2493" s="50"/>
      <c r="D2493" s="51"/>
      <c r="E2493" s="51">
        <f>'Etat paie OCTOBRE 2024'!AB16</f>
        <v>100000</v>
      </c>
      <c r="F2493" s="24"/>
      <c r="H2493" s="49" t="s">
        <v>55</v>
      </c>
      <c r="I2493" s="49"/>
      <c r="J2493" s="50"/>
      <c r="K2493" s="51"/>
      <c r="L2493" s="51">
        <f>'Etat paie OCTOBRE 2024'!AB16</f>
        <v>100000</v>
      </c>
      <c r="M2493" s="24"/>
    </row>
    <row r="2494" spans="1:13" x14ac:dyDescent="0.25">
      <c r="A2494" s="53" t="s">
        <v>56</v>
      </c>
      <c r="B2494" s="53"/>
      <c r="C2494" s="54" t="s">
        <v>57</v>
      </c>
      <c r="D2494" s="36">
        <f>SUM(D17:D37)</f>
        <v>478310.514642494</v>
      </c>
      <c r="E2494" s="55">
        <f>SUM(E34:E42)</f>
        <v>214940.640727814</v>
      </c>
      <c r="F2494" s="24"/>
      <c r="H2494" s="53" t="s">
        <v>56</v>
      </c>
      <c r="I2494" s="53"/>
      <c r="J2494" s="54" t="s">
        <v>57</v>
      </c>
      <c r="K2494" s="36">
        <f>SUM(D17:D37)</f>
        <v>478310.514642494</v>
      </c>
      <c r="L2494" s="55">
        <f>SUM(E34:E42)</f>
        <v>214940.640727814</v>
      </c>
      <c r="M2494" s="24"/>
    </row>
    <row r="2495" spans="1:13" x14ac:dyDescent="0.25">
      <c r="A2495" s="57" t="s">
        <v>58</v>
      </c>
      <c r="B2495" s="57"/>
      <c r="C2495" s="14"/>
      <c r="D2495" s="42"/>
      <c r="E2495" s="58"/>
      <c r="F2495" s="24"/>
      <c r="H2495" s="57" t="s">
        <v>58</v>
      </c>
      <c r="I2495" s="57"/>
      <c r="J2495" s="14"/>
      <c r="K2495" s="42"/>
      <c r="L2495" s="58"/>
      <c r="M2495" s="24"/>
    </row>
    <row r="2496" spans="1:13" x14ac:dyDescent="0.25">
      <c r="A2496" s="44" t="s">
        <v>59</v>
      </c>
      <c r="B2496" s="44"/>
      <c r="C2496" s="14"/>
      <c r="D2496" s="42"/>
      <c r="E2496" s="58"/>
      <c r="F2496" s="24"/>
      <c r="H2496" s="44" t="s">
        <v>59</v>
      </c>
      <c r="I2496" s="44"/>
      <c r="J2496" s="14"/>
      <c r="K2496" s="42"/>
      <c r="L2496" s="58"/>
      <c r="M2496" s="24"/>
    </row>
    <row r="2497" spans="1:13" x14ac:dyDescent="0.25">
      <c r="A2497" s="57" t="s">
        <v>60</v>
      </c>
      <c r="B2497" s="57"/>
      <c r="C2497" s="14"/>
      <c r="D2497" s="42"/>
      <c r="E2497" s="58"/>
      <c r="F2497" s="24"/>
      <c r="H2497" s="57" t="s">
        <v>60</v>
      </c>
      <c r="I2497" s="57"/>
      <c r="J2497" s="14"/>
      <c r="K2497" s="42"/>
      <c r="L2497" s="58"/>
      <c r="M2497" s="24"/>
    </row>
    <row r="2498" spans="1:13" x14ac:dyDescent="0.25">
      <c r="A2498" s="57"/>
      <c r="B2498" s="57"/>
      <c r="C2498" s="60" t="s">
        <v>61</v>
      </c>
      <c r="D2498" s="61">
        <f>IF((D43-E43)&gt;=0,ROUND(FLOOR((D43-E43),0.01),-2),ROUND(FLOOR((D43-E43),-0.01),-2))</f>
        <v>263400</v>
      </c>
      <c r="E2498" s="58"/>
      <c r="F2498" s="24"/>
      <c r="H2498" s="57"/>
      <c r="I2498" s="57"/>
      <c r="J2498" s="60" t="s">
        <v>61</v>
      </c>
      <c r="K2498" s="61">
        <f>IF((D43-E43)&gt;=0,ROUND(FLOOR((D43-E43),0.01),-2),ROUND(FLOOR((D43-E43),-0.01),-2))</f>
        <v>263400</v>
      </c>
      <c r="L2498" s="58"/>
      <c r="M2498" s="24"/>
    </row>
    <row r="2499" spans="1:13" x14ac:dyDescent="0.25">
      <c r="A2499" s="62" t="s">
        <v>62</v>
      </c>
      <c r="B2499" s="62"/>
      <c r="C2499" s="63">
        <v>22</v>
      </c>
      <c r="D2499" s="61"/>
      <c r="E2499" s="58"/>
      <c r="F2499" s="24"/>
      <c r="H2499" s="62" t="s">
        <v>62</v>
      </c>
      <c r="I2499" s="62"/>
      <c r="J2499" s="63">
        <v>22</v>
      </c>
      <c r="K2499" s="61"/>
      <c r="L2499" s="58"/>
      <c r="M2499" s="24"/>
    </row>
    <row r="2500" spans="1:13" x14ac:dyDescent="0.25">
      <c r="A2500" s="64" t="s">
        <v>63</v>
      </c>
      <c r="B2500" s="64"/>
      <c r="C2500" s="65">
        <v>-0.5</v>
      </c>
      <c r="D2500" s="66"/>
      <c r="E2500" s="58"/>
      <c r="F2500" s="67"/>
      <c r="H2500" s="64" t="s">
        <v>63</v>
      </c>
      <c r="I2500" s="64"/>
      <c r="J2500" s="65">
        <v>-0.5</v>
      </c>
      <c r="K2500" s="66"/>
      <c r="L2500" s="58"/>
      <c r="M2500" s="67"/>
    </row>
    <row r="2501" spans="1:13" x14ac:dyDescent="0.25">
      <c r="A2501" s="69"/>
      <c r="B2501" s="69"/>
      <c r="C2501" s="70"/>
      <c r="D2501" s="71"/>
      <c r="E2501" s="72"/>
      <c r="F2501" s="24"/>
      <c r="H2501" s="69"/>
      <c r="I2501" s="69"/>
      <c r="J2501" s="70"/>
      <c r="K2501" s="71"/>
      <c r="L2501" s="72"/>
      <c r="M2501" s="24"/>
    </row>
    <row r="2502" spans="1:13" x14ac:dyDescent="0.25">
      <c r="A2502" s="1" t="s">
        <v>64</v>
      </c>
      <c r="B2502" s="1"/>
      <c r="C2502" s="58"/>
      <c r="D2502" s="74" t="s">
        <v>65</v>
      </c>
      <c r="E2502" s="2"/>
      <c r="F2502" s="24"/>
      <c r="H2502" s="1" t="s">
        <v>64</v>
      </c>
      <c r="I2502" s="1"/>
      <c r="J2502" s="58"/>
      <c r="K2502" s="74" t="s">
        <v>65</v>
      </c>
      <c r="L2502" s="2"/>
      <c r="M2502" s="24"/>
    </row>
    <row r="2503" spans="1:13" x14ac:dyDescent="0.25">
      <c r="A2503" s="1"/>
      <c r="B2503" s="1"/>
      <c r="C2503" s="58"/>
      <c r="D2503" s="74"/>
      <c r="E2503" s="2"/>
      <c r="F2503" s="24"/>
      <c r="H2503" s="1"/>
      <c r="I2503" s="1"/>
      <c r="J2503" s="58"/>
      <c r="K2503" s="74"/>
      <c r="L2503" s="2"/>
      <c r="M2503" s="24"/>
    </row>
    <row r="2504" spans="1:13" x14ac:dyDescent="0.25">
      <c r="A2504" s="1"/>
      <c r="B2504" s="1"/>
      <c r="C2504" s="58"/>
      <c r="D2504" s="74"/>
      <c r="E2504" s="2"/>
      <c r="F2504" s="24"/>
      <c r="H2504" s="1"/>
      <c r="I2504" s="1"/>
      <c r="J2504" s="58"/>
      <c r="K2504" s="74"/>
      <c r="L2504" s="2"/>
      <c r="M2504" s="24"/>
    </row>
    <row r="2505" spans="1:13" x14ac:dyDescent="0.25">
      <c r="A2505" s="1"/>
      <c r="B2505" s="1"/>
      <c r="C2505" s="58"/>
      <c r="D2505" s="74"/>
      <c r="E2505" s="2"/>
      <c r="F2505" s="24"/>
      <c r="H2505" s="1"/>
      <c r="I2505" s="1"/>
      <c r="J2505" s="58"/>
      <c r="K2505" s="74"/>
      <c r="L2505" s="2"/>
      <c r="M2505" s="24"/>
    </row>
    <row r="2506" spans="1:13" x14ac:dyDescent="0.25">
      <c r="A2506" s="76"/>
      <c r="B2506" s="76"/>
      <c r="C2506" s="77"/>
      <c r="D2506" s="78"/>
      <c r="E2506" s="26"/>
      <c r="F2506" s="28"/>
      <c r="H2506" s="76"/>
      <c r="I2506" s="76"/>
      <c r="J2506" s="77"/>
      <c r="K2506" s="78"/>
      <c r="L2506" s="26"/>
      <c r="M2506" s="28"/>
    </row>
    <row r="2509" spans="1:13" x14ac:dyDescent="0.25">
      <c r="A2509" s="1"/>
      <c r="B2509" s="1"/>
      <c r="C2509" s="2"/>
      <c r="D2509" s="2"/>
      <c r="E2509" s="4"/>
      <c r="F2509" s="5"/>
      <c r="H2509" s="1"/>
      <c r="I2509" s="1"/>
      <c r="J2509" s="2"/>
      <c r="K2509" s="2"/>
      <c r="L2509" s="4"/>
      <c r="M2509" s="5"/>
    </row>
    <row r="2510" spans="1:13" x14ac:dyDescent="0.25">
      <c r="A2510" s="1"/>
      <c r="B2510" s="1"/>
      <c r="C2510" s="2"/>
      <c r="D2510" s="2"/>
      <c r="E2510" s="4" t="s">
        <v>0</v>
      </c>
      <c r="F2510" s="3"/>
      <c r="H2510" s="1"/>
      <c r="I2510" s="1"/>
      <c r="J2510" s="2"/>
      <c r="K2510" s="2"/>
      <c r="L2510" s="4" t="s">
        <v>0</v>
      </c>
      <c r="M2510" s="3"/>
    </row>
    <row r="2511" spans="1:13" x14ac:dyDescent="0.25">
      <c r="A2511" s="6" t="s">
        <v>1</v>
      </c>
      <c r="B2511" s="6"/>
      <c r="C2511" s="2"/>
      <c r="D2511" s="2"/>
      <c r="E2511" s="2" t="s">
        <v>2</v>
      </c>
      <c r="F2511" s="3"/>
      <c r="H2511" s="6" t="s">
        <v>1</v>
      </c>
      <c r="I2511" s="6"/>
      <c r="J2511" s="2"/>
      <c r="K2511" s="2"/>
      <c r="L2511" s="2" t="s">
        <v>2</v>
      </c>
      <c r="M2511" s="3"/>
    </row>
    <row r="2512" spans="1:13" x14ac:dyDescent="0.25">
      <c r="A2512" s="7" t="s">
        <v>3</v>
      </c>
      <c r="B2512" s="7"/>
      <c r="C2512" s="2"/>
      <c r="D2512" s="2"/>
      <c r="E2512" s="2"/>
      <c r="F2512" s="3"/>
      <c r="H2512" s="7" t="s">
        <v>3</v>
      </c>
      <c r="I2512" s="7"/>
      <c r="J2512" s="2"/>
      <c r="K2512" s="2"/>
      <c r="L2512" s="2"/>
      <c r="M2512" s="3"/>
    </row>
    <row r="2513" spans="1:13" x14ac:dyDescent="0.25">
      <c r="A2513" s="8" t="s">
        <v>4</v>
      </c>
      <c r="B2513" s="8"/>
      <c r="C2513" s="2"/>
      <c r="D2513" s="2"/>
      <c r="E2513" s="2"/>
      <c r="F2513" s="3"/>
      <c r="H2513" s="8" t="s">
        <v>4</v>
      </c>
      <c r="I2513" s="8"/>
      <c r="J2513" s="2"/>
      <c r="K2513" s="2"/>
      <c r="L2513" s="2"/>
      <c r="M2513" s="3"/>
    </row>
    <row r="2514" spans="1:13" x14ac:dyDescent="0.25">
      <c r="A2514" s="9" t="s">
        <v>1313</v>
      </c>
      <c r="B2514" s="287">
        <f>'Etat paie {MOIS} {ANNEE}'!B98</f>
      </c>
      <c r="C2514" s="10"/>
      <c r="D2514" s="11" t="s">
        <v>6</v>
      </c>
      <c r="E2514" s="11"/>
      <c r="F2514" s="12" t="s">
        <v>1314</v>
      </c>
      <c r="H2514" s="9" t="s">
        <v>1313</v>
      </c>
      <c r="I2514" s="287">
        <f>'Etat paie {MOIS} {ANNEE}'!B99</f>
      </c>
      <c r="J2514" s="10"/>
      <c r="K2514" s="11" t="s">
        <v>6</v>
      </c>
      <c r="L2514" s="11"/>
      <c r="M2514" s="12" t="s">
        <v>1314</v>
      </c>
    </row>
    <row r="2515" spans="1:13" x14ac:dyDescent="0.25">
      <c r="A2515" s="13" t="s">
        <v>1315</v>
      </c>
      <c r="B2515" s="288">
        <f>'Etat paie {MOIS} {ANNEE}'!A98</f>
      </c>
      <c r="C2515" s="2"/>
      <c r="D2515" s="14" t="s">
        <v>8</v>
      </c>
      <c r="E2515" s="14"/>
      <c r="F2515" s="15" t="s">
        <v>1316</v>
      </c>
      <c r="H2515" s="13" t="s">
        <v>1315</v>
      </c>
      <c r="I2515" s="288">
        <f>'Etat paie {MOIS} {ANNEE}'!A99</f>
      </c>
      <c r="J2515" s="2"/>
      <c r="K2515" s="14" t="s">
        <v>8</v>
      </c>
      <c r="L2515" s="14"/>
      <c r="M2515" s="15" t="s">
        <v>1316</v>
      </c>
    </row>
    <row r="2516" spans="1:13" x14ac:dyDescent="0.25">
      <c r="A2516" s="13" t="s">
        <v>1317</v>
      </c>
      <c r="B2516" s="288">
        <f>'Etat paie {MOIS} {ANNEE}'!AL98</f>
      </c>
      <c r="C2516" s="16">
        <f>'Etat paie {MOIS} {ANNEE}'!AM98</f>
      </c>
      <c r="D2516" s="14" t="s">
        <v>10</v>
      </c>
      <c r="E2516" s="14"/>
      <c r="F2516" s="15" t="s">
        <v>1318</v>
      </c>
      <c r="H2516" s="13" t="s">
        <v>1317</v>
      </c>
      <c r="I2516" s="288">
        <f>'Etat paie {MOIS} {ANNEE}'!AL99</f>
      </c>
      <c r="J2516" s="16">
        <f>'Etat paie {MOIS} {ANNEE}'!AM99</f>
      </c>
      <c r="K2516" s="14" t="s">
        <v>10</v>
      </c>
      <c r="L2516" s="14"/>
      <c r="M2516" s="15" t="s">
        <v>1318</v>
      </c>
    </row>
    <row r="2517" spans="1:13" x14ac:dyDescent="0.25">
      <c r="A2517" s="13" t="s">
        <v>1319</v>
      </c>
      <c r="B2517" s="288" t="s">
        <v>1320</v>
      </c>
      <c r="C2517" s="17"/>
      <c r="D2517" s="18" t="s">
        <v>12</v>
      </c>
      <c r="E2517" s="19"/>
      <c r="F2517" s="20" t="s">
        <v>1321</v>
      </c>
      <c r="H2517" s="13" t="s">
        <v>1319</v>
      </c>
      <c r="I2517" s="288" t="s">
        <v>1320</v>
      </c>
      <c r="J2517" s="17"/>
      <c r="K2517" s="18" t="s">
        <v>12</v>
      </c>
      <c r="L2517" s="19"/>
      <c r="M2517" s="20" t="s">
        <v>1321</v>
      </c>
    </row>
    <row r="2518" spans="1:13" x14ac:dyDescent="0.25">
      <c r="A2518" s="22" t="s">
        <v>1322</v>
      </c>
      <c r="B2518" s="289">
        <f>'Etat paie {MOIS} {ANNEE}'!AP98</f>
      </c>
      <c r="C2518" s="2"/>
      <c r="D2518" s="23" t="s">
        <v>14</v>
      </c>
      <c r="E2518" s="14"/>
      <c r="F2518" s="20" t="s">
        <v>1323</v>
      </c>
      <c r="H2518" s="22" t="s">
        <v>1322</v>
      </c>
      <c r="I2518" s="289">
        <f>'Etat paie {MOIS} {ANNEE}'!AP99</f>
      </c>
      <c r="J2518" s="2"/>
      <c r="K2518" s="23" t="s">
        <v>14</v>
      </c>
      <c r="L2518" s="14"/>
      <c r="M2518" s="20" t="s">
        <v>1323</v>
      </c>
    </row>
    <row r="2519" spans="1:13" x14ac:dyDescent="0.25">
      <c r="A2519" s="13" t="s">
        <v>1324</v>
      </c>
      <c r="B2519" s="288">
        <f>'Etat paie {MOIS} {ANNEE}'!AR98</f>
      </c>
      <c r="C2519" s="2"/>
      <c r="D2519" s="14"/>
      <c r="E2519" s="14"/>
      <c r="F2519" s="20"/>
      <c r="H2519" s="13" t="s">
        <v>1324</v>
      </c>
      <c r="I2519" s="288">
        <f>'Etat paie {MOIS} {ANNEE}'!AR99</f>
      </c>
      <c r="J2519" s="2"/>
      <c r="K2519" s="14"/>
      <c r="L2519" s="14"/>
      <c r="M2519" s="20"/>
    </row>
    <row r="2520" spans="1:13" x14ac:dyDescent="0.25">
      <c r="A2520" s="13" t="s">
        <v>1325</v>
      </c>
      <c r="B2520" s="288">
        <f>'Etat paie {MOIS} {ANNEE}'!AO98</f>
      </c>
      <c r="C2520" s="2"/>
      <c r="D2520" s="14"/>
      <c r="E2520" s="14"/>
      <c r="F2520" s="24"/>
      <c r="H2520" s="13" t="s">
        <v>1325</v>
      </c>
      <c r="I2520" s="288">
        <f>'Etat paie {MOIS} {ANNEE}'!AO99</f>
      </c>
      <c r="J2520" s="2"/>
      <c r="K2520" s="14"/>
      <c r="L2520" s="14"/>
      <c r="M2520" s="24"/>
    </row>
    <row r="2521" spans="1:13" x14ac:dyDescent="0.25">
      <c r="A2521" s="13" t="s">
        <v>1326</v>
      </c>
      <c r="B2521" s="288">
        <f>'Etat paie {MOIS} {ANNEE}'!AQ98</f>
      </c>
      <c r="C2521" s="2"/>
      <c r="D2521" s="14" t="s">
        <v>18</v>
      </c>
      <c r="E2521" s="14"/>
      <c r="F2521" s="24" t="s">
        <v>1327</v>
      </c>
      <c r="H2521" s="13" t="s">
        <v>1326</v>
      </c>
      <c r="I2521" s="288">
        <f>'Etat paie {MOIS} {ANNEE}'!AQ99</f>
      </c>
      <c r="J2521" s="2"/>
      <c r="K2521" s="14" t="s">
        <v>18</v>
      </c>
      <c r="L2521" s="14"/>
      <c r="M2521" s="24" t="s">
        <v>1327</v>
      </c>
    </row>
    <row r="2522" spans="1:13" x14ac:dyDescent="0.25">
      <c r="A2522" s="25" t="s">
        <v>1328</v>
      </c>
      <c r="B2522" s="290" t="s">
        <v>1329</v>
      </c>
      <c r="C2522" s="26"/>
      <c r="D2522" s="27" t="s">
        <v>20</v>
      </c>
      <c r="E2522" s="27"/>
      <c r="F2522" s="28" t="s">
        <v>1330</v>
      </c>
      <c r="H2522" s="25" t="s">
        <v>1328</v>
      </c>
      <c r="I2522" s="290" t="s">
        <v>1329</v>
      </c>
      <c r="J2522" s="26"/>
      <c r="K2522" s="27" t="s">
        <v>20</v>
      </c>
      <c r="L2522" s="27"/>
      <c r="M2522" s="28" t="s">
        <v>1330</v>
      </c>
    </row>
    <row r="2523" spans="1:13" x14ac:dyDescent="0.25">
      <c r="A2523" s="1"/>
      <c r="B2523" s="1"/>
      <c r="C2523" s="2"/>
      <c r="D2523" s="2"/>
      <c r="E2523" s="2"/>
      <c r="F2523" s="3"/>
      <c r="H2523" s="1"/>
      <c r="I2523" s="1"/>
      <c r="J2523" s="2"/>
      <c r="K2523" s="2"/>
      <c r="L2523" s="2"/>
      <c r="M2523" s="3"/>
    </row>
    <row r="2524" spans="1:13" x14ac:dyDescent="0.25">
      <c r="A2524" s="291" t="s">
        <v>22</v>
      </c>
      <c r="B2524" s="291"/>
      <c r="C2524" s="30" t="s">
        <v>23</v>
      </c>
      <c r="D2524" s="30" t="s">
        <v>24</v>
      </c>
      <c r="E2524" s="31" t="s">
        <v>25</v>
      </c>
      <c r="F2524" s="32" t="s">
        <v>26</v>
      </c>
      <c r="H2524" s="291" t="s">
        <v>22</v>
      </c>
      <c r="I2524" s="291"/>
      <c r="J2524" s="30" t="s">
        <v>23</v>
      </c>
      <c r="K2524" s="30" t="s">
        <v>24</v>
      </c>
      <c r="L2524" s="31" t="s">
        <v>25</v>
      </c>
      <c r="M2524" s="32" t="s">
        <v>26</v>
      </c>
    </row>
    <row r="2525" spans="1:13" x14ac:dyDescent="0.25">
      <c r="A2525" s="34" t="s">
        <v>27</v>
      </c>
      <c r="B2525" s="34"/>
      <c r="C2525" s="35"/>
      <c r="D2525" s="36">
        <f>'Etat paie OCTOBRE 2024'!E16</f>
        <v>142259.193446028</v>
      </c>
      <c r="E2525" s="37"/>
      <c r="F2525" s="24"/>
      <c r="H2525" s="34" t="s">
        <v>27</v>
      </c>
      <c r="I2525" s="34"/>
      <c r="J2525" s="35"/>
      <c r="K2525" s="36">
        <f>'Etat paie OCTOBRE 2024'!E16</f>
        <v>142259.193446028</v>
      </c>
      <c r="L2525" s="37"/>
      <c r="M2525" s="24"/>
    </row>
    <row r="2526" spans="1:13" x14ac:dyDescent="0.25">
      <c r="A2526" s="39" t="s">
        <v>28</v>
      </c>
      <c r="B2526" s="39"/>
      <c r="C2526" s="40"/>
      <c r="D2526" s="41"/>
      <c r="E2526" s="42"/>
      <c r="F2526" s="24"/>
      <c r="H2526" s="39" t="s">
        <v>28</v>
      </c>
      <c r="I2526" s="39"/>
      <c r="J2526" s="40"/>
      <c r="K2526" s="41"/>
      <c r="L2526" s="42"/>
      <c r="M2526" s="24"/>
    </row>
    <row r="2527" spans="1:13" x14ac:dyDescent="0.25">
      <c r="A2527" s="44" t="s">
        <v>29</v>
      </c>
      <c r="B2527" s="44"/>
      <c r="C2527" s="42"/>
      <c r="D2527" s="41">
        <f>'Etat paie OCTOBRE 2024'!I16</f>
      </c>
      <c r="E2527" s="42"/>
      <c r="F2527" s="24"/>
      <c r="H2527" s="44" t="s">
        <v>29</v>
      </c>
      <c r="I2527" s="44"/>
      <c r="J2527" s="42"/>
      <c r="K2527" s="41">
        <f>'Etat paie OCTOBRE 2024'!I16</f>
      </c>
      <c r="L2527" s="42"/>
      <c r="M2527" s="24"/>
    </row>
    <row r="2528" spans="1:13" x14ac:dyDescent="0.25">
      <c r="A2528" s="44" t="s">
        <v>30</v>
      </c>
      <c r="B2528" s="44"/>
      <c r="C2528" s="42"/>
      <c r="D2528" s="41">
        <f>'Etat paie OCTOBRE 2024'!J16</f>
      </c>
      <c r="E2528" s="42"/>
      <c r="F2528" s="24"/>
      <c r="H2528" s="44" t="s">
        <v>30</v>
      </c>
      <c r="I2528" s="44"/>
      <c r="J2528" s="42"/>
      <c r="K2528" s="41">
        <f>'Etat paie OCTOBRE 2024'!J16</f>
      </c>
      <c r="L2528" s="42"/>
      <c r="M2528" s="24"/>
    </row>
    <row r="2529" spans="1:13" x14ac:dyDescent="0.25">
      <c r="A2529" s="44" t="s">
        <v>31</v>
      </c>
      <c r="B2529" s="44"/>
      <c r="C2529" s="42"/>
      <c r="D2529" s="41">
        <f>'Etat paie OCTOBRE 2024'!H16</f>
      </c>
      <c r="E2529" s="42"/>
      <c r="F2529" s="24"/>
      <c r="H2529" s="44" t="s">
        <v>31</v>
      </c>
      <c r="I2529" s="44"/>
      <c r="J2529" s="42"/>
      <c r="K2529" s="41">
        <f>'Etat paie OCTOBRE 2024'!H16</f>
      </c>
      <c r="L2529" s="42"/>
      <c r="M2529" s="24"/>
    </row>
    <row r="2530" spans="1:13" x14ac:dyDescent="0.25">
      <c r="A2530" s="46" t="s">
        <v>32</v>
      </c>
      <c r="B2530" s="46"/>
      <c r="C2530" s="42"/>
      <c r="D2530" s="41"/>
      <c r="E2530" s="42"/>
      <c r="F2530" s="24"/>
      <c r="H2530" s="46" t="s">
        <v>32</v>
      </c>
      <c r="I2530" s="46"/>
      <c r="J2530" s="42"/>
      <c r="K2530" s="41"/>
      <c r="L2530" s="42"/>
      <c r="M2530" s="24"/>
    </row>
    <row r="2531" spans="1:13" x14ac:dyDescent="0.25">
      <c r="A2531" s="44" t="s">
        <v>33</v>
      </c>
      <c r="B2531" s="44"/>
      <c r="C2531" s="42">
        <v>12</v>
      </c>
      <c r="D2531" s="41">
        <f>'Etat paie OCTOBRE 2024'!K16</f>
        <v>28800</v>
      </c>
      <c r="E2531" s="42"/>
      <c r="F2531" s="24"/>
      <c r="H2531" s="44" t="s">
        <v>33</v>
      </c>
      <c r="I2531" s="44"/>
      <c r="J2531" s="42">
        <v>12</v>
      </c>
      <c r="K2531" s="41">
        <f>'Etat paie OCTOBRE 2024'!K16</f>
        <v>28800</v>
      </c>
      <c r="L2531" s="42"/>
      <c r="M2531" s="24"/>
    </row>
    <row r="2532" spans="1:13" x14ac:dyDescent="0.25">
      <c r="A2532" s="44" t="s">
        <v>34</v>
      </c>
      <c r="B2532" s="44"/>
      <c r="C2532" s="42"/>
      <c r="D2532" s="41">
        <f>'Etat paie OCTOBRE 2024'!L16</f>
        <v>42000</v>
      </c>
      <c r="E2532" s="42"/>
      <c r="F2532" s="24"/>
      <c r="H2532" s="44" t="s">
        <v>34</v>
      </c>
      <c r="I2532" s="44"/>
      <c r="J2532" s="42"/>
      <c r="K2532" s="41">
        <f>'Etat paie OCTOBRE 2024'!L16</f>
        <v>42000</v>
      </c>
      <c r="L2532" s="42"/>
      <c r="M2532" s="24"/>
    </row>
    <row r="2533" spans="1:13" x14ac:dyDescent="0.25">
      <c r="A2533" s="39" t="s">
        <v>35</v>
      </c>
      <c r="B2533" s="39"/>
      <c r="C2533" s="42"/>
      <c r="D2533" s="41"/>
      <c r="E2533" s="42"/>
      <c r="F2533" s="24"/>
      <c r="H2533" s="39" t="s">
        <v>35</v>
      </c>
      <c r="I2533" s="39"/>
      <c r="J2533" s="42"/>
      <c r="K2533" s="41"/>
      <c r="L2533" s="42"/>
      <c r="M2533" s="24"/>
    </row>
    <row r="2534" spans="1:13" x14ac:dyDescent="0.25">
      <c r="A2534" s="44" t="s">
        <v>36</v>
      </c>
      <c r="B2534" s="44"/>
      <c r="C2534" s="42"/>
      <c r="D2534" s="48">
        <f>'Etat paie OCTOBRE 2024'!R16</f>
      </c>
      <c r="E2534" s="42"/>
      <c r="F2534" s="24"/>
      <c r="H2534" s="44" t="s">
        <v>36</v>
      </c>
      <c r="I2534" s="44"/>
      <c r="J2534" s="42"/>
      <c r="K2534" s="48">
        <f>'Etat paie OCTOBRE 2024'!R16</f>
      </c>
      <c r="L2534" s="42"/>
      <c r="M2534" s="24"/>
    </row>
    <row r="2535" spans="1:13" x14ac:dyDescent="0.25">
      <c r="A2535" s="44" t="s">
        <v>37</v>
      </c>
      <c r="B2535" s="44"/>
      <c r="C2535" s="42"/>
      <c r="D2535" s="41">
        <f>'Etat paie OCTOBRE 2024'!F16</f>
      </c>
      <c r="E2535" s="42"/>
      <c r="F2535" s="24"/>
      <c r="H2535" s="44" t="s">
        <v>37</v>
      </c>
      <c r="I2535" s="44"/>
      <c r="J2535" s="42"/>
      <c r="K2535" s="41">
        <f>'Etat paie OCTOBRE 2024'!F16</f>
      </c>
      <c r="L2535" s="42"/>
      <c r="M2535" s="24"/>
    </row>
    <row r="2536" spans="1:13" x14ac:dyDescent="0.25">
      <c r="A2536" s="292" t="s">
        <v>38</v>
      </c>
      <c r="B2536" s="292"/>
      <c r="C2536" s="42"/>
      <c r="D2536" s="41">
        <f>'Etat paie OCTOBRE 2024'!G16</f>
      </c>
      <c r="E2536" s="42"/>
      <c r="F2536" s="24"/>
      <c r="H2536" s="292" t="s">
        <v>38</v>
      </c>
      <c r="I2536" s="292"/>
      <c r="J2536" s="42"/>
      <c r="K2536" s="41">
        <f>'Etat paie OCTOBRE 2024'!G16</f>
      </c>
      <c r="L2536" s="42"/>
      <c r="M2536" s="24"/>
    </row>
    <row r="2537" spans="1:13" x14ac:dyDescent="0.25">
      <c r="A2537" s="44" t="s">
        <v>1331</v>
      </c>
      <c r="B2537" s="44"/>
      <c r="C2537" s="42"/>
      <c r="D2537" s="41">
        <f>'Etat paie OCTOBRE 2024'!O16</f>
      </c>
      <c r="E2537" s="42"/>
      <c r="F2537" s="24"/>
      <c r="H2537" s="44" t="s">
        <v>1331</v>
      </c>
      <c r="I2537" s="44"/>
      <c r="J2537" s="42"/>
      <c r="K2537" s="41">
        <f>'Etat paie OCTOBRE 2024'!O16</f>
      </c>
      <c r="L2537" s="42"/>
      <c r="M2537" s="24"/>
    </row>
    <row r="2538" spans="1:13" x14ac:dyDescent="0.25">
      <c r="A2538" s="44" t="s">
        <v>1332</v>
      </c>
      <c r="B2538" s="44"/>
      <c r="C2538" s="42"/>
      <c r="D2538" s="41">
        <f>'Etat paie OCTOBRE 2024'!P16</f>
        <v>20000</v>
      </c>
      <c r="E2538" s="42"/>
      <c r="F2538" s="24"/>
      <c r="H2538" s="44" t="s">
        <v>1332</v>
      </c>
      <c r="I2538" s="44"/>
      <c r="J2538" s="42"/>
      <c r="K2538" s="41">
        <f>'Etat paie OCTOBRE 2024'!P16</f>
        <v>20000</v>
      </c>
      <c r="L2538" s="42"/>
      <c r="M2538" s="24"/>
    </row>
    <row r="2539" spans="1:13" x14ac:dyDescent="0.25">
      <c r="A2539" s="44" t="s">
        <v>1333</v>
      </c>
      <c r="B2539" s="44"/>
      <c r="C2539" s="42"/>
      <c r="D2539" s="41">
        <f>'Etat paie OCTOBRE 2024'!Q16</f>
        <v>50000</v>
      </c>
      <c r="E2539" s="42"/>
      <c r="F2539" s="24" t="s">
        <v>43</v>
      </c>
      <c r="H2539" s="44" t="s">
        <v>1333</v>
      </c>
      <c r="I2539" s="44"/>
      <c r="J2539" s="42"/>
      <c r="K2539" s="41">
        <f>'Etat paie OCTOBRE 2024'!Q16</f>
        <v>50000</v>
      </c>
      <c r="L2539" s="42"/>
      <c r="M2539" s="24" t="s">
        <v>43</v>
      </c>
    </row>
    <row r="2540" spans="1:13" x14ac:dyDescent="0.25">
      <c r="A2540" s="39" t="s">
        <v>44</v>
      </c>
      <c r="B2540" s="39"/>
      <c r="C2540" s="42"/>
      <c r="D2540" s="41">
        <f>'Etat paie OCTOBRE 2024'!N16</f>
        <v>195251.321196466</v>
      </c>
      <c r="E2540" s="42"/>
      <c r="F2540" s="24" t="s">
        <v>45</v>
      </c>
      <c r="H2540" s="39" t="s">
        <v>44</v>
      </c>
      <c r="I2540" s="39"/>
      <c r="J2540" s="42"/>
      <c r="K2540" s="41">
        <f>'Etat paie OCTOBRE 2024'!N16</f>
        <v>195251.321196466</v>
      </c>
      <c r="L2540" s="42"/>
      <c r="M2540" s="24" t="s">
        <v>45</v>
      </c>
    </row>
    <row r="2541" spans="1:13" x14ac:dyDescent="0.25">
      <c r="A2541" s="39" t="s">
        <v>46</v>
      </c>
      <c r="B2541" s="39"/>
      <c r="C2541" s="42"/>
      <c r="D2541" s="41">
        <f>'Etat paie OCTOBRE 2024'!M16</f>
      </c>
      <c r="E2541" s="42"/>
      <c r="F2541" s="24"/>
      <c r="H2541" s="39" t="s">
        <v>46</v>
      </c>
      <c r="I2541" s="39"/>
      <c r="J2541" s="42"/>
      <c r="K2541" s="41">
        <f>'Etat paie OCTOBRE 2024'!M16</f>
      </c>
      <c r="L2541" s="42"/>
      <c r="M2541" s="24"/>
    </row>
    <row r="2542" spans="1:13" x14ac:dyDescent="0.25">
      <c r="A2542" s="46" t="s">
        <v>47</v>
      </c>
      <c r="B2542" s="46"/>
      <c r="C2542" s="42"/>
      <c r="D2542" s="41"/>
      <c r="E2542" s="41">
        <f>'Etat paie OCTOBRE 2024'!U16</f>
        <v>4783.10514642494</v>
      </c>
      <c r="F2542" s="24"/>
      <c r="H2542" s="46" t="s">
        <v>47</v>
      </c>
      <c r="I2542" s="46"/>
      <c r="J2542" s="42"/>
      <c r="K2542" s="41"/>
      <c r="L2542" s="41">
        <f>'Etat paie OCTOBRE 2024'!U16</f>
        <v>4783.10514642494</v>
      </c>
      <c r="M2542" s="24"/>
    </row>
    <row r="2543" spans="1:13" x14ac:dyDescent="0.25">
      <c r="A2543" s="46" t="s">
        <v>48</v>
      </c>
      <c r="B2543" s="46"/>
      <c r="C2543" s="42"/>
      <c r="D2543" s="41"/>
      <c r="E2543" s="41">
        <f>'Etat paie OCTOBRE 2024'!V16</f>
        <v>4783.10514642494</v>
      </c>
      <c r="F2543" s="24"/>
      <c r="H2543" s="46" t="s">
        <v>48</v>
      </c>
      <c r="I2543" s="46"/>
      <c r="J2543" s="42"/>
      <c r="K2543" s="41"/>
      <c r="L2543" s="41">
        <f>'Etat paie OCTOBRE 2024'!V16</f>
        <v>4783.10514642494</v>
      </c>
      <c r="M2543" s="24"/>
    </row>
    <row r="2544" spans="1:13" x14ac:dyDescent="0.25">
      <c r="A2544" s="46" t="s">
        <v>49</v>
      </c>
      <c r="B2544" s="46"/>
      <c r="C2544" s="41">
        <f>+D43-E34-E35</f>
        <v>468744.304349644</v>
      </c>
      <c r="D2544" s="41"/>
      <c r="E2544" s="42"/>
      <c r="F2544" s="24"/>
      <c r="H2544" s="46" t="s">
        <v>49</v>
      </c>
      <c r="I2544" s="46"/>
      <c r="J2544" s="41">
        <f>+D43-E34-E35</f>
        <v>468744.304349644</v>
      </c>
      <c r="K2544" s="41"/>
      <c r="L2544" s="42"/>
      <c r="M2544" s="24"/>
    </row>
    <row r="2545" spans="1:13" x14ac:dyDescent="0.25">
      <c r="A2545" s="46" t="s">
        <v>50</v>
      </c>
      <c r="B2545" s="46"/>
      <c r="C2545" s="41">
        <f>D38+E39</f>
        <v>9374.43043496436</v>
      </c>
      <c r="D2545" s="41"/>
      <c r="E2545" s="42"/>
      <c r="F2545" s="24"/>
      <c r="H2545" s="46" t="s">
        <v>50</v>
      </c>
      <c r="I2545" s="46"/>
      <c r="J2545" s="41">
        <f>D38+E39</f>
        <v>9374.43043496436</v>
      </c>
      <c r="K2545" s="41"/>
      <c r="L2545" s="42"/>
      <c r="M2545" s="24"/>
    </row>
    <row r="2546" spans="1:13" x14ac:dyDescent="0.25">
      <c r="A2546" s="46" t="s">
        <v>51</v>
      </c>
      <c r="B2546" s="46"/>
      <c r="C2546" s="41">
        <v>2</v>
      </c>
      <c r="D2546" s="41">
        <f>'Etat paie OCTOBRE 2024'!X16</f>
        <v>4000</v>
      </c>
      <c r="E2546" s="42"/>
      <c r="F2546" s="24"/>
      <c r="H2546" s="46" t="s">
        <v>51</v>
      </c>
      <c r="I2546" s="46"/>
      <c r="J2546" s="41">
        <v>2</v>
      </c>
      <c r="K2546" s="41">
        <f>'Etat paie OCTOBRE 2024'!X16</f>
        <v>4000</v>
      </c>
      <c r="L2546" s="42"/>
      <c r="M2546" s="24"/>
    </row>
    <row r="2547" spans="1:13" x14ac:dyDescent="0.25">
      <c r="A2547" s="46" t="s">
        <v>52</v>
      </c>
      <c r="B2547" s="46"/>
      <c r="C2547" s="42"/>
      <c r="D2547" s="41"/>
      <c r="E2547" s="41">
        <f>'Etat paie OCTOBRE 2024'!Z16</f>
        <v>5374.43043496436</v>
      </c>
      <c r="F2547" s="24"/>
      <c r="H2547" s="46" t="s">
        <v>52</v>
      </c>
      <c r="I2547" s="46"/>
      <c r="J2547" s="42"/>
      <c r="K2547" s="41"/>
      <c r="L2547" s="41">
        <f>'Etat paie OCTOBRE 2024'!Z16</f>
        <v>5374.43043496436</v>
      </c>
      <c r="M2547" s="24"/>
    </row>
    <row r="2548" spans="1:13" x14ac:dyDescent="0.25">
      <c r="A2548" s="46" t="s">
        <v>53</v>
      </c>
      <c r="B2548" s="46"/>
      <c r="C2548" s="42"/>
      <c r="D2548" s="41"/>
      <c r="E2548" s="41">
        <f>'Etat paie OCTOBRE 2024'!Y16</f>
        <v>100000</v>
      </c>
      <c r="F2548" s="24"/>
      <c r="H2548" s="46" t="s">
        <v>53</v>
      </c>
      <c r="I2548" s="46"/>
      <c r="J2548" s="42"/>
      <c r="K2548" s="41"/>
      <c r="L2548" s="41">
        <f>'Etat paie OCTOBRE 2024'!Y16</f>
        <v>100000</v>
      </c>
      <c r="M2548" s="24"/>
    </row>
    <row r="2549" spans="1:13" x14ac:dyDescent="0.25">
      <c r="A2549" s="46" t="s">
        <v>54</v>
      </c>
      <c r="B2549" s="46"/>
      <c r="C2549" s="42"/>
      <c r="D2549" s="41"/>
      <c r="E2549" s="41">
        <f>'Etat paie OCTOBRE 2024'!AA16</f>
      </c>
      <c r="F2549" s="24"/>
      <c r="H2549" s="46" t="s">
        <v>54</v>
      </c>
      <c r="I2549" s="46"/>
      <c r="J2549" s="42"/>
      <c r="K2549" s="41"/>
      <c r="L2549" s="41">
        <f>'Etat paie OCTOBRE 2024'!AA16</f>
      </c>
      <c r="M2549" s="24"/>
    </row>
    <row r="2550" spans="1:13" x14ac:dyDescent="0.25">
      <c r="A2550" s="49" t="s">
        <v>55</v>
      </c>
      <c r="B2550" s="49"/>
      <c r="C2550" s="50"/>
      <c r="D2550" s="51"/>
      <c r="E2550" s="51">
        <f>'Etat paie OCTOBRE 2024'!AB16</f>
        <v>100000</v>
      </c>
      <c r="F2550" s="24"/>
      <c r="H2550" s="49" t="s">
        <v>55</v>
      </c>
      <c r="I2550" s="49"/>
      <c r="J2550" s="50"/>
      <c r="K2550" s="51"/>
      <c r="L2550" s="51">
        <f>'Etat paie OCTOBRE 2024'!AB16</f>
        <v>100000</v>
      </c>
      <c r="M2550" s="24"/>
    </row>
    <row r="2551" spans="1:13" x14ac:dyDescent="0.25">
      <c r="A2551" s="53" t="s">
        <v>56</v>
      </c>
      <c r="B2551" s="53"/>
      <c r="C2551" s="54" t="s">
        <v>57</v>
      </c>
      <c r="D2551" s="36">
        <f>SUM(D17:D37)</f>
        <v>478310.514642494</v>
      </c>
      <c r="E2551" s="55">
        <f>SUM(E34:E42)</f>
        <v>214940.640727814</v>
      </c>
      <c r="F2551" s="24"/>
      <c r="H2551" s="53" t="s">
        <v>56</v>
      </c>
      <c r="I2551" s="53"/>
      <c r="J2551" s="54" t="s">
        <v>57</v>
      </c>
      <c r="K2551" s="36">
        <f>SUM(D17:D37)</f>
        <v>478310.514642494</v>
      </c>
      <c r="L2551" s="55">
        <f>SUM(E34:E42)</f>
        <v>214940.640727814</v>
      </c>
      <c r="M2551" s="24"/>
    </row>
    <row r="2552" spans="1:13" x14ac:dyDescent="0.25">
      <c r="A2552" s="57" t="s">
        <v>58</v>
      </c>
      <c r="B2552" s="57"/>
      <c r="C2552" s="14"/>
      <c r="D2552" s="42"/>
      <c r="E2552" s="58"/>
      <c r="F2552" s="24"/>
      <c r="H2552" s="57" t="s">
        <v>58</v>
      </c>
      <c r="I2552" s="57"/>
      <c r="J2552" s="14"/>
      <c r="K2552" s="42"/>
      <c r="L2552" s="58"/>
      <c r="M2552" s="24"/>
    </row>
    <row r="2553" spans="1:13" x14ac:dyDescent="0.25">
      <c r="A2553" s="44" t="s">
        <v>59</v>
      </c>
      <c r="B2553" s="44"/>
      <c r="C2553" s="14"/>
      <c r="D2553" s="42"/>
      <c r="E2553" s="58"/>
      <c r="F2553" s="24"/>
      <c r="H2553" s="44" t="s">
        <v>59</v>
      </c>
      <c r="I2553" s="44"/>
      <c r="J2553" s="14"/>
      <c r="K2553" s="42"/>
      <c r="L2553" s="58"/>
      <c r="M2553" s="24"/>
    </row>
    <row r="2554" spans="1:13" x14ac:dyDescent="0.25">
      <c r="A2554" s="57" t="s">
        <v>60</v>
      </c>
      <c r="B2554" s="57"/>
      <c r="C2554" s="14"/>
      <c r="D2554" s="42"/>
      <c r="E2554" s="58"/>
      <c r="F2554" s="24"/>
      <c r="H2554" s="57" t="s">
        <v>60</v>
      </c>
      <c r="I2554" s="57"/>
      <c r="J2554" s="14"/>
      <c r="K2554" s="42"/>
      <c r="L2554" s="58"/>
      <c r="M2554" s="24"/>
    </row>
    <row r="2555" spans="1:13" x14ac:dyDescent="0.25">
      <c r="A2555" s="57"/>
      <c r="B2555" s="57"/>
      <c r="C2555" s="60" t="s">
        <v>61</v>
      </c>
      <c r="D2555" s="61">
        <f>IF((D43-E43)&gt;=0,ROUND(FLOOR((D43-E43),0.01),-2),ROUND(FLOOR((D43-E43),-0.01),-2))</f>
        <v>263400</v>
      </c>
      <c r="E2555" s="58"/>
      <c r="F2555" s="24"/>
      <c r="H2555" s="57"/>
      <c r="I2555" s="57"/>
      <c r="J2555" s="60" t="s">
        <v>61</v>
      </c>
      <c r="K2555" s="61">
        <f>IF((D43-E43)&gt;=0,ROUND(FLOOR((D43-E43),0.01),-2),ROUND(FLOOR((D43-E43),-0.01),-2))</f>
        <v>263400</v>
      </c>
      <c r="L2555" s="58"/>
      <c r="M2555" s="24"/>
    </row>
    <row r="2556" spans="1:13" x14ac:dyDescent="0.25">
      <c r="A2556" s="62" t="s">
        <v>62</v>
      </c>
      <c r="B2556" s="62"/>
      <c r="C2556" s="63">
        <v>22</v>
      </c>
      <c r="D2556" s="61"/>
      <c r="E2556" s="58"/>
      <c r="F2556" s="24"/>
      <c r="H2556" s="62" t="s">
        <v>62</v>
      </c>
      <c r="I2556" s="62"/>
      <c r="J2556" s="63">
        <v>22</v>
      </c>
      <c r="K2556" s="61"/>
      <c r="L2556" s="58"/>
      <c r="M2556" s="24"/>
    </row>
    <row r="2557" spans="1:13" x14ac:dyDescent="0.25">
      <c r="A2557" s="64" t="s">
        <v>63</v>
      </c>
      <c r="B2557" s="64"/>
      <c r="C2557" s="65">
        <v>-0.5</v>
      </c>
      <c r="D2557" s="66"/>
      <c r="E2557" s="58"/>
      <c r="F2557" s="67"/>
      <c r="H2557" s="64" t="s">
        <v>63</v>
      </c>
      <c r="I2557" s="64"/>
      <c r="J2557" s="65">
        <v>-0.5</v>
      </c>
      <c r="K2557" s="66"/>
      <c r="L2557" s="58"/>
      <c r="M2557" s="67"/>
    </row>
    <row r="2558" spans="1:13" x14ac:dyDescent="0.25">
      <c r="A2558" s="69"/>
      <c r="B2558" s="69"/>
      <c r="C2558" s="70"/>
      <c r="D2558" s="71"/>
      <c r="E2558" s="72"/>
      <c r="F2558" s="24"/>
      <c r="H2558" s="69"/>
      <c r="I2558" s="69"/>
      <c r="J2558" s="70"/>
      <c r="K2558" s="71"/>
      <c r="L2558" s="72"/>
      <c r="M2558" s="24"/>
    </row>
    <row r="2559" spans="1:13" x14ac:dyDescent="0.25">
      <c r="A2559" s="1" t="s">
        <v>64</v>
      </c>
      <c r="B2559" s="1"/>
      <c r="C2559" s="58"/>
      <c r="D2559" s="74" t="s">
        <v>65</v>
      </c>
      <c r="E2559" s="2"/>
      <c r="F2559" s="24"/>
      <c r="H2559" s="1" t="s">
        <v>64</v>
      </c>
      <c r="I2559" s="1"/>
      <c r="J2559" s="58"/>
      <c r="K2559" s="74" t="s">
        <v>65</v>
      </c>
      <c r="L2559" s="2"/>
      <c r="M2559" s="24"/>
    </row>
    <row r="2560" spans="1:13" x14ac:dyDescent="0.25">
      <c r="A2560" s="1"/>
      <c r="B2560" s="1"/>
      <c r="C2560" s="58"/>
      <c r="D2560" s="74"/>
      <c r="E2560" s="2"/>
      <c r="F2560" s="24"/>
      <c r="H2560" s="1"/>
      <c r="I2560" s="1"/>
      <c r="J2560" s="58"/>
      <c r="K2560" s="74"/>
      <c r="L2560" s="2"/>
      <c r="M2560" s="24"/>
    </row>
    <row r="2561" spans="1:13" x14ac:dyDescent="0.25">
      <c r="A2561" s="1"/>
      <c r="B2561" s="1"/>
      <c r="C2561" s="58"/>
      <c r="D2561" s="74"/>
      <c r="E2561" s="2"/>
      <c r="F2561" s="24"/>
      <c r="H2561" s="1"/>
      <c r="I2561" s="1"/>
      <c r="J2561" s="58"/>
      <c r="K2561" s="74"/>
      <c r="L2561" s="2"/>
      <c r="M2561" s="24"/>
    </row>
    <row r="2562" spans="1:13" x14ac:dyDescent="0.25">
      <c r="A2562" s="1"/>
      <c r="B2562" s="1"/>
      <c r="C2562" s="58"/>
      <c r="D2562" s="74"/>
      <c r="E2562" s="2"/>
      <c r="F2562" s="24"/>
      <c r="H2562" s="1"/>
      <c r="I2562" s="1"/>
      <c r="J2562" s="58"/>
      <c r="K2562" s="74"/>
      <c r="L2562" s="2"/>
      <c r="M2562" s="24"/>
    </row>
    <row r="2563" spans="1:13" x14ac:dyDescent="0.25">
      <c r="A2563" s="76"/>
      <c r="B2563" s="76"/>
      <c r="C2563" s="77"/>
      <c r="D2563" s="78"/>
      <c r="E2563" s="26"/>
      <c r="F2563" s="28"/>
      <c r="H2563" s="76"/>
      <c r="I2563" s="76"/>
      <c r="J2563" s="77"/>
      <c r="K2563" s="78"/>
      <c r="L2563" s="26"/>
      <c r="M2563" s="28"/>
    </row>
    <row r="2566" spans="1:13" x14ac:dyDescent="0.25">
      <c r="A2566" s="1"/>
      <c r="B2566" s="1"/>
      <c r="C2566" s="2"/>
      <c r="D2566" s="2"/>
      <c r="E2566" s="4"/>
      <c r="F2566" s="5"/>
      <c r="H2566" s="1"/>
      <c r="I2566" s="1"/>
      <c r="J2566" s="2"/>
      <c r="K2566" s="2"/>
      <c r="L2566" s="4"/>
      <c r="M2566" s="5"/>
    </row>
    <row r="2567" spans="1:13" x14ac:dyDescent="0.25">
      <c r="A2567" s="1"/>
      <c r="B2567" s="1"/>
      <c r="C2567" s="2"/>
      <c r="D2567" s="2"/>
      <c r="E2567" s="4" t="s">
        <v>0</v>
      </c>
      <c r="F2567" s="3"/>
      <c r="H2567" s="1"/>
      <c r="I2567" s="1"/>
      <c r="J2567" s="2"/>
      <c r="K2567" s="2"/>
      <c r="L2567" s="4" t="s">
        <v>0</v>
      </c>
      <c r="M2567" s="3"/>
    </row>
    <row r="2568" spans="1:13" x14ac:dyDescent="0.25">
      <c r="A2568" s="6" t="s">
        <v>1</v>
      </c>
      <c r="B2568" s="6"/>
      <c r="C2568" s="2"/>
      <c r="D2568" s="2"/>
      <c r="E2568" s="2" t="s">
        <v>2</v>
      </c>
      <c r="F2568" s="3"/>
      <c r="H2568" s="6" t="s">
        <v>1</v>
      </c>
      <c r="I2568" s="6"/>
      <c r="J2568" s="2"/>
      <c r="K2568" s="2"/>
      <c r="L2568" s="2" t="s">
        <v>2</v>
      </c>
      <c r="M2568" s="3"/>
    </row>
    <row r="2569" spans="1:13" x14ac:dyDescent="0.25">
      <c r="A2569" s="7" t="s">
        <v>3</v>
      </c>
      <c r="B2569" s="7"/>
      <c r="C2569" s="2"/>
      <c r="D2569" s="2"/>
      <c r="E2569" s="2"/>
      <c r="F2569" s="3"/>
      <c r="H2569" s="7" t="s">
        <v>3</v>
      </c>
      <c r="I2569" s="7"/>
      <c r="J2569" s="2"/>
      <c r="K2569" s="2"/>
      <c r="L2569" s="2"/>
      <c r="M2569" s="3"/>
    </row>
    <row r="2570" spans="1:13" x14ac:dyDescent="0.25">
      <c r="A2570" s="8" t="s">
        <v>4</v>
      </c>
      <c r="B2570" s="8"/>
      <c r="C2570" s="2"/>
      <c r="D2570" s="2"/>
      <c r="E2570" s="2"/>
      <c r="F2570" s="3"/>
      <c r="H2570" s="8" t="s">
        <v>4</v>
      </c>
      <c r="I2570" s="8"/>
      <c r="J2570" s="2"/>
      <c r="K2570" s="2"/>
      <c r="L2570" s="2"/>
      <c r="M2570" s="3"/>
    </row>
    <row r="2571" spans="1:13" x14ac:dyDescent="0.25">
      <c r="A2571" s="9" t="s">
        <v>1313</v>
      </c>
      <c r="B2571" s="287">
        <f>'Etat paie {MOIS} {ANNEE}'!B100</f>
      </c>
      <c r="C2571" s="10"/>
      <c r="D2571" s="11" t="s">
        <v>6</v>
      </c>
      <c r="E2571" s="11"/>
      <c r="F2571" s="12" t="s">
        <v>1314</v>
      </c>
      <c r="H2571" s="9" t="s">
        <v>1313</v>
      </c>
      <c r="I2571" s="287">
        <f>'Etat paie {MOIS} {ANNEE}'!B101</f>
      </c>
      <c r="J2571" s="10"/>
      <c r="K2571" s="11" t="s">
        <v>6</v>
      </c>
      <c r="L2571" s="11"/>
      <c r="M2571" s="12" t="s">
        <v>1314</v>
      </c>
    </row>
    <row r="2572" spans="1:13" x14ac:dyDescent="0.25">
      <c r="A2572" s="13" t="s">
        <v>1315</v>
      </c>
      <c r="B2572" s="288">
        <f>'Etat paie {MOIS} {ANNEE}'!A100</f>
      </c>
      <c r="C2572" s="2"/>
      <c r="D2572" s="14" t="s">
        <v>8</v>
      </c>
      <c r="E2572" s="14"/>
      <c r="F2572" s="15" t="s">
        <v>1316</v>
      </c>
      <c r="H2572" s="13" t="s">
        <v>1315</v>
      </c>
      <c r="I2572" s="288">
        <f>'Etat paie {MOIS} {ANNEE}'!A101</f>
      </c>
      <c r="J2572" s="2"/>
      <c r="K2572" s="14" t="s">
        <v>8</v>
      </c>
      <c r="L2572" s="14"/>
      <c r="M2572" s="15" t="s">
        <v>1316</v>
      </c>
    </row>
    <row r="2573" spans="1:13" x14ac:dyDescent="0.25">
      <c r="A2573" s="13" t="s">
        <v>1317</v>
      </c>
      <c r="B2573" s="288">
        <f>'Etat paie {MOIS} {ANNEE}'!AL100</f>
      </c>
      <c r="C2573" s="16">
        <f>'Etat paie {MOIS} {ANNEE}'!AM100</f>
      </c>
      <c r="D2573" s="14" t="s">
        <v>10</v>
      </c>
      <c r="E2573" s="14"/>
      <c r="F2573" s="15" t="s">
        <v>1318</v>
      </c>
      <c r="H2573" s="13" t="s">
        <v>1317</v>
      </c>
      <c r="I2573" s="288">
        <f>'Etat paie {MOIS} {ANNEE}'!AL101</f>
      </c>
      <c r="J2573" s="16">
        <f>'Etat paie {MOIS} {ANNEE}'!AM101</f>
      </c>
      <c r="K2573" s="14" t="s">
        <v>10</v>
      </c>
      <c r="L2573" s="14"/>
      <c r="M2573" s="15" t="s">
        <v>1318</v>
      </c>
    </row>
    <row r="2574" spans="1:13" x14ac:dyDescent="0.25">
      <c r="A2574" s="13" t="s">
        <v>1319</v>
      </c>
      <c r="B2574" s="288" t="s">
        <v>1320</v>
      </c>
      <c r="C2574" s="17"/>
      <c r="D2574" s="18" t="s">
        <v>12</v>
      </c>
      <c r="E2574" s="19"/>
      <c r="F2574" s="20" t="s">
        <v>1321</v>
      </c>
      <c r="H2574" s="13" t="s">
        <v>1319</v>
      </c>
      <c r="I2574" s="288" t="s">
        <v>1320</v>
      </c>
      <c r="J2574" s="17"/>
      <c r="K2574" s="18" t="s">
        <v>12</v>
      </c>
      <c r="L2574" s="19"/>
      <c r="M2574" s="20" t="s">
        <v>1321</v>
      </c>
    </row>
    <row r="2575" spans="1:13" x14ac:dyDescent="0.25">
      <c r="A2575" s="22" t="s">
        <v>1322</v>
      </c>
      <c r="B2575" s="289">
        <f>'Etat paie {MOIS} {ANNEE}'!AP100</f>
      </c>
      <c r="C2575" s="2"/>
      <c r="D2575" s="23" t="s">
        <v>14</v>
      </c>
      <c r="E2575" s="14"/>
      <c r="F2575" s="20" t="s">
        <v>1323</v>
      </c>
      <c r="H2575" s="22" t="s">
        <v>1322</v>
      </c>
      <c r="I2575" s="289">
        <f>'Etat paie {MOIS} {ANNEE}'!AP101</f>
      </c>
      <c r="J2575" s="2"/>
      <c r="K2575" s="23" t="s">
        <v>14</v>
      </c>
      <c r="L2575" s="14"/>
      <c r="M2575" s="20" t="s">
        <v>1323</v>
      </c>
    </row>
    <row r="2576" spans="1:13" x14ac:dyDescent="0.25">
      <c r="A2576" s="13" t="s">
        <v>1324</v>
      </c>
      <c r="B2576" s="288">
        <f>'Etat paie {MOIS} {ANNEE}'!AR100</f>
      </c>
      <c r="C2576" s="2"/>
      <c r="D2576" s="14"/>
      <c r="E2576" s="14"/>
      <c r="F2576" s="20"/>
      <c r="H2576" s="13" t="s">
        <v>1324</v>
      </c>
      <c r="I2576" s="288">
        <f>'Etat paie {MOIS} {ANNEE}'!AR101</f>
      </c>
      <c r="J2576" s="2"/>
      <c r="K2576" s="14"/>
      <c r="L2576" s="14"/>
      <c r="M2576" s="20"/>
    </row>
    <row r="2577" spans="1:13" x14ac:dyDescent="0.25">
      <c r="A2577" s="13" t="s">
        <v>1325</v>
      </c>
      <c r="B2577" s="288">
        <f>'Etat paie {MOIS} {ANNEE}'!AO100</f>
      </c>
      <c r="C2577" s="2"/>
      <c r="D2577" s="14"/>
      <c r="E2577" s="14"/>
      <c r="F2577" s="24"/>
      <c r="H2577" s="13" t="s">
        <v>1325</v>
      </c>
      <c r="I2577" s="288">
        <f>'Etat paie {MOIS} {ANNEE}'!AO101</f>
      </c>
      <c r="J2577" s="2"/>
      <c r="K2577" s="14"/>
      <c r="L2577" s="14"/>
      <c r="M2577" s="24"/>
    </row>
    <row r="2578" spans="1:13" x14ac:dyDescent="0.25">
      <c r="A2578" s="13" t="s">
        <v>1326</v>
      </c>
      <c r="B2578" s="288">
        <f>'Etat paie {MOIS} {ANNEE}'!AQ100</f>
      </c>
      <c r="C2578" s="2"/>
      <c r="D2578" s="14" t="s">
        <v>18</v>
      </c>
      <c r="E2578" s="14"/>
      <c r="F2578" s="24" t="s">
        <v>1327</v>
      </c>
      <c r="H2578" s="13" t="s">
        <v>1326</v>
      </c>
      <c r="I2578" s="288">
        <f>'Etat paie {MOIS} {ANNEE}'!AQ101</f>
      </c>
      <c r="J2578" s="2"/>
      <c r="K2578" s="14" t="s">
        <v>18</v>
      </c>
      <c r="L2578" s="14"/>
      <c r="M2578" s="24" t="s">
        <v>1327</v>
      </c>
    </row>
    <row r="2579" spans="1:13" x14ac:dyDescent="0.25">
      <c r="A2579" s="25" t="s">
        <v>1328</v>
      </c>
      <c r="B2579" s="290" t="s">
        <v>1329</v>
      </c>
      <c r="C2579" s="26"/>
      <c r="D2579" s="27" t="s">
        <v>20</v>
      </c>
      <c r="E2579" s="27"/>
      <c r="F2579" s="28" t="s">
        <v>1330</v>
      </c>
      <c r="H2579" s="25" t="s">
        <v>1328</v>
      </c>
      <c r="I2579" s="290" t="s">
        <v>1329</v>
      </c>
      <c r="J2579" s="26"/>
      <c r="K2579" s="27" t="s">
        <v>20</v>
      </c>
      <c r="L2579" s="27"/>
      <c r="M2579" s="28" t="s">
        <v>1330</v>
      </c>
    </row>
    <row r="2580" spans="1:13" x14ac:dyDescent="0.25">
      <c r="A2580" s="1"/>
      <c r="B2580" s="1"/>
      <c r="C2580" s="2"/>
      <c r="D2580" s="2"/>
      <c r="E2580" s="2"/>
      <c r="F2580" s="3"/>
      <c r="H2580" s="1"/>
      <c r="I2580" s="1"/>
      <c r="J2580" s="2"/>
      <c r="K2580" s="2"/>
      <c r="L2580" s="2"/>
      <c r="M2580" s="3"/>
    </row>
    <row r="2581" spans="1:13" x14ac:dyDescent="0.25">
      <c r="A2581" s="291" t="s">
        <v>22</v>
      </c>
      <c r="B2581" s="291"/>
      <c r="C2581" s="30" t="s">
        <v>23</v>
      </c>
      <c r="D2581" s="30" t="s">
        <v>24</v>
      </c>
      <c r="E2581" s="31" t="s">
        <v>25</v>
      </c>
      <c r="F2581" s="32" t="s">
        <v>26</v>
      </c>
      <c r="H2581" s="291" t="s">
        <v>22</v>
      </c>
      <c r="I2581" s="291"/>
      <c r="J2581" s="30" t="s">
        <v>23</v>
      </c>
      <c r="K2581" s="30" t="s">
        <v>24</v>
      </c>
      <c r="L2581" s="31" t="s">
        <v>25</v>
      </c>
      <c r="M2581" s="32" t="s">
        <v>26</v>
      </c>
    </row>
    <row r="2582" spans="1:13" x14ac:dyDescent="0.25">
      <c r="A2582" s="34" t="s">
        <v>27</v>
      </c>
      <c r="B2582" s="34"/>
      <c r="C2582" s="35"/>
      <c r="D2582" s="36">
        <f>'Etat paie OCTOBRE 2024'!E16</f>
        <v>142259.193446028</v>
      </c>
      <c r="E2582" s="37"/>
      <c r="F2582" s="24"/>
      <c r="H2582" s="34" t="s">
        <v>27</v>
      </c>
      <c r="I2582" s="34"/>
      <c r="J2582" s="35"/>
      <c r="K2582" s="36">
        <f>'Etat paie OCTOBRE 2024'!E16</f>
        <v>142259.193446028</v>
      </c>
      <c r="L2582" s="37"/>
      <c r="M2582" s="24"/>
    </row>
    <row r="2583" spans="1:13" x14ac:dyDescent="0.25">
      <c r="A2583" s="39" t="s">
        <v>28</v>
      </c>
      <c r="B2583" s="39"/>
      <c r="C2583" s="40"/>
      <c r="D2583" s="41"/>
      <c r="E2583" s="42"/>
      <c r="F2583" s="24"/>
      <c r="H2583" s="39" t="s">
        <v>28</v>
      </c>
      <c r="I2583" s="39"/>
      <c r="J2583" s="40"/>
      <c r="K2583" s="41"/>
      <c r="L2583" s="42"/>
      <c r="M2583" s="24"/>
    </row>
    <row r="2584" spans="1:13" x14ac:dyDescent="0.25">
      <c r="A2584" s="44" t="s">
        <v>29</v>
      </c>
      <c r="B2584" s="44"/>
      <c r="C2584" s="42"/>
      <c r="D2584" s="41">
        <f>'Etat paie OCTOBRE 2024'!I16</f>
      </c>
      <c r="E2584" s="42"/>
      <c r="F2584" s="24"/>
      <c r="H2584" s="44" t="s">
        <v>29</v>
      </c>
      <c r="I2584" s="44"/>
      <c r="J2584" s="42"/>
      <c r="K2584" s="41">
        <f>'Etat paie OCTOBRE 2024'!I16</f>
      </c>
      <c r="L2584" s="42"/>
      <c r="M2584" s="24"/>
    </row>
    <row r="2585" spans="1:13" x14ac:dyDescent="0.25">
      <c r="A2585" s="44" t="s">
        <v>30</v>
      </c>
      <c r="B2585" s="44"/>
      <c r="C2585" s="42"/>
      <c r="D2585" s="41">
        <f>'Etat paie OCTOBRE 2024'!J16</f>
      </c>
      <c r="E2585" s="42"/>
      <c r="F2585" s="24"/>
      <c r="H2585" s="44" t="s">
        <v>30</v>
      </c>
      <c r="I2585" s="44"/>
      <c r="J2585" s="42"/>
      <c r="K2585" s="41">
        <f>'Etat paie OCTOBRE 2024'!J16</f>
      </c>
      <c r="L2585" s="42"/>
      <c r="M2585" s="24"/>
    </row>
    <row r="2586" spans="1:13" x14ac:dyDescent="0.25">
      <c r="A2586" s="44" t="s">
        <v>31</v>
      </c>
      <c r="B2586" s="44"/>
      <c r="C2586" s="42"/>
      <c r="D2586" s="41">
        <f>'Etat paie OCTOBRE 2024'!H16</f>
      </c>
      <c r="E2586" s="42"/>
      <c r="F2586" s="24"/>
      <c r="H2586" s="44" t="s">
        <v>31</v>
      </c>
      <c r="I2586" s="44"/>
      <c r="J2586" s="42"/>
      <c r="K2586" s="41">
        <f>'Etat paie OCTOBRE 2024'!H16</f>
      </c>
      <c r="L2586" s="42"/>
      <c r="M2586" s="24"/>
    </row>
    <row r="2587" spans="1:13" x14ac:dyDescent="0.25">
      <c r="A2587" s="46" t="s">
        <v>32</v>
      </c>
      <c r="B2587" s="46"/>
      <c r="C2587" s="42"/>
      <c r="D2587" s="41"/>
      <c r="E2587" s="42"/>
      <c r="F2587" s="24"/>
      <c r="H2587" s="46" t="s">
        <v>32</v>
      </c>
      <c r="I2587" s="46"/>
      <c r="J2587" s="42"/>
      <c r="K2587" s="41"/>
      <c r="L2587" s="42"/>
      <c r="M2587" s="24"/>
    </row>
    <row r="2588" spans="1:13" x14ac:dyDescent="0.25">
      <c r="A2588" s="44" t="s">
        <v>33</v>
      </c>
      <c r="B2588" s="44"/>
      <c r="C2588" s="42">
        <v>12</v>
      </c>
      <c r="D2588" s="41">
        <f>'Etat paie OCTOBRE 2024'!K16</f>
        <v>28800</v>
      </c>
      <c r="E2588" s="42"/>
      <c r="F2588" s="24"/>
      <c r="H2588" s="44" t="s">
        <v>33</v>
      </c>
      <c r="I2588" s="44"/>
      <c r="J2588" s="42">
        <v>12</v>
      </c>
      <c r="K2588" s="41">
        <f>'Etat paie OCTOBRE 2024'!K16</f>
        <v>28800</v>
      </c>
      <c r="L2588" s="42"/>
      <c r="M2588" s="24"/>
    </row>
    <row r="2589" spans="1:13" x14ac:dyDescent="0.25">
      <c r="A2589" s="44" t="s">
        <v>34</v>
      </c>
      <c r="B2589" s="44"/>
      <c r="C2589" s="42"/>
      <c r="D2589" s="41">
        <f>'Etat paie OCTOBRE 2024'!L16</f>
        <v>42000</v>
      </c>
      <c r="E2589" s="42"/>
      <c r="F2589" s="24"/>
      <c r="H2589" s="44" t="s">
        <v>34</v>
      </c>
      <c r="I2589" s="44"/>
      <c r="J2589" s="42"/>
      <c r="K2589" s="41">
        <f>'Etat paie OCTOBRE 2024'!L16</f>
        <v>42000</v>
      </c>
      <c r="L2589" s="42"/>
      <c r="M2589" s="24"/>
    </row>
    <row r="2590" spans="1:13" x14ac:dyDescent="0.25">
      <c r="A2590" s="39" t="s">
        <v>35</v>
      </c>
      <c r="B2590" s="39"/>
      <c r="C2590" s="42"/>
      <c r="D2590" s="41"/>
      <c r="E2590" s="42"/>
      <c r="F2590" s="24"/>
      <c r="H2590" s="39" t="s">
        <v>35</v>
      </c>
      <c r="I2590" s="39"/>
      <c r="J2590" s="42"/>
      <c r="K2590" s="41"/>
      <c r="L2590" s="42"/>
      <c r="M2590" s="24"/>
    </row>
    <row r="2591" spans="1:13" x14ac:dyDescent="0.25">
      <c r="A2591" s="44" t="s">
        <v>36</v>
      </c>
      <c r="B2591" s="44"/>
      <c r="C2591" s="42"/>
      <c r="D2591" s="48">
        <f>'Etat paie OCTOBRE 2024'!R16</f>
      </c>
      <c r="E2591" s="42"/>
      <c r="F2591" s="24"/>
      <c r="H2591" s="44" t="s">
        <v>36</v>
      </c>
      <c r="I2591" s="44"/>
      <c r="J2591" s="42"/>
      <c r="K2591" s="48">
        <f>'Etat paie OCTOBRE 2024'!R16</f>
      </c>
      <c r="L2591" s="42"/>
      <c r="M2591" s="24"/>
    </row>
    <row r="2592" spans="1:13" x14ac:dyDescent="0.25">
      <c r="A2592" s="44" t="s">
        <v>37</v>
      </c>
      <c r="B2592" s="44"/>
      <c r="C2592" s="42"/>
      <c r="D2592" s="41">
        <f>'Etat paie OCTOBRE 2024'!F16</f>
      </c>
      <c r="E2592" s="42"/>
      <c r="F2592" s="24"/>
      <c r="H2592" s="44" t="s">
        <v>37</v>
      </c>
      <c r="I2592" s="44"/>
      <c r="J2592" s="42"/>
      <c r="K2592" s="41">
        <f>'Etat paie OCTOBRE 2024'!F16</f>
      </c>
      <c r="L2592" s="42"/>
      <c r="M2592" s="24"/>
    </row>
    <row r="2593" spans="1:13" x14ac:dyDescent="0.25">
      <c r="A2593" s="292" t="s">
        <v>38</v>
      </c>
      <c r="B2593" s="292"/>
      <c r="C2593" s="42"/>
      <c r="D2593" s="41">
        <f>'Etat paie OCTOBRE 2024'!G16</f>
      </c>
      <c r="E2593" s="42"/>
      <c r="F2593" s="24"/>
      <c r="H2593" s="292" t="s">
        <v>38</v>
      </c>
      <c r="I2593" s="292"/>
      <c r="J2593" s="42"/>
      <c r="K2593" s="41">
        <f>'Etat paie OCTOBRE 2024'!G16</f>
      </c>
      <c r="L2593" s="42"/>
      <c r="M2593" s="24"/>
    </row>
    <row r="2594" spans="1:13" x14ac:dyDescent="0.25">
      <c r="A2594" s="44" t="s">
        <v>1331</v>
      </c>
      <c r="B2594" s="44"/>
      <c r="C2594" s="42"/>
      <c r="D2594" s="41">
        <f>'Etat paie OCTOBRE 2024'!O16</f>
      </c>
      <c r="E2594" s="42"/>
      <c r="F2594" s="24"/>
      <c r="H2594" s="44" t="s">
        <v>1331</v>
      </c>
      <c r="I2594" s="44"/>
      <c r="J2594" s="42"/>
      <c r="K2594" s="41">
        <f>'Etat paie OCTOBRE 2024'!O16</f>
      </c>
      <c r="L2594" s="42"/>
      <c r="M2594" s="24"/>
    </row>
    <row r="2595" spans="1:13" x14ac:dyDescent="0.25">
      <c r="A2595" s="44" t="s">
        <v>1332</v>
      </c>
      <c r="B2595" s="44"/>
      <c r="C2595" s="42"/>
      <c r="D2595" s="41">
        <f>'Etat paie OCTOBRE 2024'!P16</f>
        <v>20000</v>
      </c>
      <c r="E2595" s="42"/>
      <c r="F2595" s="24"/>
      <c r="H2595" s="44" t="s">
        <v>1332</v>
      </c>
      <c r="I2595" s="44"/>
      <c r="J2595" s="42"/>
      <c r="K2595" s="41">
        <f>'Etat paie OCTOBRE 2024'!P16</f>
        <v>20000</v>
      </c>
      <c r="L2595" s="42"/>
      <c r="M2595" s="24"/>
    </row>
    <row r="2596" spans="1:13" x14ac:dyDescent="0.25">
      <c r="A2596" s="44" t="s">
        <v>1333</v>
      </c>
      <c r="B2596" s="44"/>
      <c r="C2596" s="42"/>
      <c r="D2596" s="41">
        <f>'Etat paie OCTOBRE 2024'!Q16</f>
        <v>50000</v>
      </c>
      <c r="E2596" s="42"/>
      <c r="F2596" s="24" t="s">
        <v>43</v>
      </c>
      <c r="H2596" s="44" t="s">
        <v>1333</v>
      </c>
      <c r="I2596" s="44"/>
      <c r="J2596" s="42"/>
      <c r="K2596" s="41">
        <f>'Etat paie OCTOBRE 2024'!Q16</f>
        <v>50000</v>
      </c>
      <c r="L2596" s="42"/>
      <c r="M2596" s="24" t="s">
        <v>43</v>
      </c>
    </row>
    <row r="2597" spans="1:13" x14ac:dyDescent="0.25">
      <c r="A2597" s="39" t="s">
        <v>44</v>
      </c>
      <c r="B2597" s="39"/>
      <c r="C2597" s="42"/>
      <c r="D2597" s="41">
        <f>'Etat paie OCTOBRE 2024'!N16</f>
        <v>195251.321196466</v>
      </c>
      <c r="E2597" s="42"/>
      <c r="F2597" s="24" t="s">
        <v>45</v>
      </c>
      <c r="H2597" s="39" t="s">
        <v>44</v>
      </c>
      <c r="I2597" s="39"/>
      <c r="J2597" s="42"/>
      <c r="K2597" s="41">
        <f>'Etat paie OCTOBRE 2024'!N16</f>
        <v>195251.321196466</v>
      </c>
      <c r="L2597" s="42"/>
      <c r="M2597" s="24" t="s">
        <v>45</v>
      </c>
    </row>
    <row r="2598" spans="1:13" x14ac:dyDescent="0.25">
      <c r="A2598" s="39" t="s">
        <v>46</v>
      </c>
      <c r="B2598" s="39"/>
      <c r="C2598" s="42"/>
      <c r="D2598" s="41">
        <f>'Etat paie OCTOBRE 2024'!M16</f>
      </c>
      <c r="E2598" s="42"/>
      <c r="F2598" s="24"/>
      <c r="H2598" s="39" t="s">
        <v>46</v>
      </c>
      <c r="I2598" s="39"/>
      <c r="J2598" s="42"/>
      <c r="K2598" s="41">
        <f>'Etat paie OCTOBRE 2024'!M16</f>
      </c>
      <c r="L2598" s="42"/>
      <c r="M2598" s="24"/>
    </row>
    <row r="2599" spans="1:13" x14ac:dyDescent="0.25">
      <c r="A2599" s="46" t="s">
        <v>47</v>
      </c>
      <c r="B2599" s="46"/>
      <c r="C2599" s="42"/>
      <c r="D2599" s="41"/>
      <c r="E2599" s="41">
        <f>'Etat paie OCTOBRE 2024'!U16</f>
        <v>4783.10514642494</v>
      </c>
      <c r="F2599" s="24"/>
      <c r="H2599" s="46" t="s">
        <v>47</v>
      </c>
      <c r="I2599" s="46"/>
      <c r="J2599" s="42"/>
      <c r="K2599" s="41"/>
      <c r="L2599" s="41">
        <f>'Etat paie OCTOBRE 2024'!U16</f>
        <v>4783.10514642494</v>
      </c>
      <c r="M2599" s="24"/>
    </row>
    <row r="2600" spans="1:13" x14ac:dyDescent="0.25">
      <c r="A2600" s="46" t="s">
        <v>48</v>
      </c>
      <c r="B2600" s="46"/>
      <c r="C2600" s="42"/>
      <c r="D2600" s="41"/>
      <c r="E2600" s="41">
        <f>'Etat paie OCTOBRE 2024'!V16</f>
        <v>4783.10514642494</v>
      </c>
      <c r="F2600" s="24"/>
      <c r="H2600" s="46" t="s">
        <v>48</v>
      </c>
      <c r="I2600" s="46"/>
      <c r="J2600" s="42"/>
      <c r="K2600" s="41"/>
      <c r="L2600" s="41">
        <f>'Etat paie OCTOBRE 2024'!V16</f>
        <v>4783.10514642494</v>
      </c>
      <c r="M2600" s="24"/>
    </row>
    <row r="2601" spans="1:13" x14ac:dyDescent="0.25">
      <c r="A2601" s="46" t="s">
        <v>49</v>
      </c>
      <c r="B2601" s="46"/>
      <c r="C2601" s="41">
        <f>+D43-E34-E35</f>
        <v>468744.304349644</v>
      </c>
      <c r="D2601" s="41"/>
      <c r="E2601" s="42"/>
      <c r="F2601" s="24"/>
      <c r="H2601" s="46" t="s">
        <v>49</v>
      </c>
      <c r="I2601" s="46"/>
      <c r="J2601" s="41">
        <f>+D43-E34-E35</f>
        <v>468744.304349644</v>
      </c>
      <c r="K2601" s="41"/>
      <c r="L2601" s="42"/>
      <c r="M2601" s="24"/>
    </row>
    <row r="2602" spans="1:13" x14ac:dyDescent="0.25">
      <c r="A2602" s="46" t="s">
        <v>50</v>
      </c>
      <c r="B2602" s="46"/>
      <c r="C2602" s="41">
        <f>D38+E39</f>
        <v>9374.43043496436</v>
      </c>
      <c r="D2602" s="41"/>
      <c r="E2602" s="42"/>
      <c r="F2602" s="24"/>
      <c r="H2602" s="46" t="s">
        <v>50</v>
      </c>
      <c r="I2602" s="46"/>
      <c r="J2602" s="41">
        <f>D38+E39</f>
        <v>9374.43043496436</v>
      </c>
      <c r="K2602" s="41"/>
      <c r="L2602" s="42"/>
      <c r="M2602" s="24"/>
    </row>
    <row r="2603" spans="1:13" x14ac:dyDescent="0.25">
      <c r="A2603" s="46" t="s">
        <v>51</v>
      </c>
      <c r="B2603" s="46"/>
      <c r="C2603" s="41">
        <v>2</v>
      </c>
      <c r="D2603" s="41">
        <f>'Etat paie OCTOBRE 2024'!X16</f>
        <v>4000</v>
      </c>
      <c r="E2603" s="42"/>
      <c r="F2603" s="24"/>
      <c r="H2603" s="46" t="s">
        <v>51</v>
      </c>
      <c r="I2603" s="46"/>
      <c r="J2603" s="41">
        <v>2</v>
      </c>
      <c r="K2603" s="41">
        <f>'Etat paie OCTOBRE 2024'!X16</f>
        <v>4000</v>
      </c>
      <c r="L2603" s="42"/>
      <c r="M2603" s="24"/>
    </row>
    <row r="2604" spans="1:13" x14ac:dyDescent="0.25">
      <c r="A2604" s="46" t="s">
        <v>52</v>
      </c>
      <c r="B2604" s="46"/>
      <c r="C2604" s="42"/>
      <c r="D2604" s="41"/>
      <c r="E2604" s="41">
        <f>'Etat paie OCTOBRE 2024'!Z16</f>
        <v>5374.43043496436</v>
      </c>
      <c r="F2604" s="24"/>
      <c r="H2604" s="46" t="s">
        <v>52</v>
      </c>
      <c r="I2604" s="46"/>
      <c r="J2604" s="42"/>
      <c r="K2604" s="41"/>
      <c r="L2604" s="41">
        <f>'Etat paie OCTOBRE 2024'!Z16</f>
        <v>5374.43043496436</v>
      </c>
      <c r="M2604" s="24"/>
    </row>
    <row r="2605" spans="1:13" x14ac:dyDescent="0.25">
      <c r="A2605" s="46" t="s">
        <v>53</v>
      </c>
      <c r="B2605" s="46"/>
      <c r="C2605" s="42"/>
      <c r="D2605" s="41"/>
      <c r="E2605" s="41">
        <f>'Etat paie OCTOBRE 2024'!Y16</f>
        <v>100000</v>
      </c>
      <c r="F2605" s="24"/>
      <c r="H2605" s="46" t="s">
        <v>53</v>
      </c>
      <c r="I2605" s="46"/>
      <c r="J2605" s="42"/>
      <c r="K2605" s="41"/>
      <c r="L2605" s="41">
        <f>'Etat paie OCTOBRE 2024'!Y16</f>
        <v>100000</v>
      </c>
      <c r="M2605" s="24"/>
    </row>
    <row r="2606" spans="1:13" x14ac:dyDescent="0.25">
      <c r="A2606" s="46" t="s">
        <v>54</v>
      </c>
      <c r="B2606" s="46"/>
      <c r="C2606" s="42"/>
      <c r="D2606" s="41"/>
      <c r="E2606" s="41">
        <f>'Etat paie OCTOBRE 2024'!AA16</f>
      </c>
      <c r="F2606" s="24"/>
      <c r="H2606" s="46" t="s">
        <v>54</v>
      </c>
      <c r="I2606" s="46"/>
      <c r="J2606" s="42"/>
      <c r="K2606" s="41"/>
      <c r="L2606" s="41">
        <f>'Etat paie OCTOBRE 2024'!AA16</f>
      </c>
      <c r="M2606" s="24"/>
    </row>
    <row r="2607" spans="1:13" x14ac:dyDescent="0.25">
      <c r="A2607" s="49" t="s">
        <v>55</v>
      </c>
      <c r="B2607" s="49"/>
      <c r="C2607" s="50"/>
      <c r="D2607" s="51"/>
      <c r="E2607" s="51">
        <f>'Etat paie OCTOBRE 2024'!AB16</f>
        <v>100000</v>
      </c>
      <c r="F2607" s="24"/>
      <c r="H2607" s="49" t="s">
        <v>55</v>
      </c>
      <c r="I2607" s="49"/>
      <c r="J2607" s="50"/>
      <c r="K2607" s="51"/>
      <c r="L2607" s="51">
        <f>'Etat paie OCTOBRE 2024'!AB16</f>
        <v>100000</v>
      </c>
      <c r="M2607" s="24"/>
    </row>
    <row r="2608" spans="1:13" x14ac:dyDescent="0.25">
      <c r="A2608" s="53" t="s">
        <v>56</v>
      </c>
      <c r="B2608" s="53"/>
      <c r="C2608" s="54" t="s">
        <v>57</v>
      </c>
      <c r="D2608" s="36">
        <f>SUM(D17:D37)</f>
        <v>478310.514642494</v>
      </c>
      <c r="E2608" s="55">
        <f>SUM(E34:E42)</f>
        <v>214940.640727814</v>
      </c>
      <c r="F2608" s="24"/>
      <c r="H2608" s="53" t="s">
        <v>56</v>
      </c>
      <c r="I2608" s="53"/>
      <c r="J2608" s="54" t="s">
        <v>57</v>
      </c>
      <c r="K2608" s="36">
        <f>SUM(D17:D37)</f>
        <v>478310.514642494</v>
      </c>
      <c r="L2608" s="55">
        <f>SUM(E34:E42)</f>
        <v>214940.640727814</v>
      </c>
      <c r="M2608" s="24"/>
    </row>
    <row r="2609" spans="1:13" x14ac:dyDescent="0.25">
      <c r="A2609" s="57" t="s">
        <v>58</v>
      </c>
      <c r="B2609" s="57"/>
      <c r="C2609" s="14"/>
      <c r="D2609" s="42"/>
      <c r="E2609" s="58"/>
      <c r="F2609" s="24"/>
      <c r="H2609" s="57" t="s">
        <v>58</v>
      </c>
      <c r="I2609" s="57"/>
      <c r="J2609" s="14"/>
      <c r="K2609" s="42"/>
      <c r="L2609" s="58"/>
      <c r="M2609" s="24"/>
    </row>
    <row r="2610" spans="1:13" x14ac:dyDescent="0.25">
      <c r="A2610" s="44" t="s">
        <v>59</v>
      </c>
      <c r="B2610" s="44"/>
      <c r="C2610" s="14"/>
      <c r="D2610" s="42"/>
      <c r="E2610" s="58"/>
      <c r="F2610" s="24"/>
      <c r="H2610" s="44" t="s">
        <v>59</v>
      </c>
      <c r="I2610" s="44"/>
      <c r="J2610" s="14"/>
      <c r="K2610" s="42"/>
      <c r="L2610" s="58"/>
      <c r="M2610" s="24"/>
    </row>
    <row r="2611" spans="1:13" x14ac:dyDescent="0.25">
      <c r="A2611" s="57" t="s">
        <v>60</v>
      </c>
      <c r="B2611" s="57"/>
      <c r="C2611" s="14"/>
      <c r="D2611" s="42"/>
      <c r="E2611" s="58"/>
      <c r="F2611" s="24"/>
      <c r="H2611" s="57" t="s">
        <v>60</v>
      </c>
      <c r="I2611" s="57"/>
      <c r="J2611" s="14"/>
      <c r="K2611" s="42"/>
      <c r="L2611" s="58"/>
      <c r="M2611" s="24"/>
    </row>
    <row r="2612" spans="1:13" x14ac:dyDescent="0.25">
      <c r="A2612" s="57"/>
      <c r="B2612" s="57"/>
      <c r="C2612" s="60" t="s">
        <v>61</v>
      </c>
      <c r="D2612" s="61">
        <f>IF((D43-E43)&gt;=0,ROUND(FLOOR((D43-E43),0.01),-2),ROUND(FLOOR((D43-E43),-0.01),-2))</f>
        <v>263400</v>
      </c>
      <c r="E2612" s="58"/>
      <c r="F2612" s="24"/>
      <c r="H2612" s="57"/>
      <c r="I2612" s="57"/>
      <c r="J2612" s="60" t="s">
        <v>61</v>
      </c>
      <c r="K2612" s="61">
        <f>IF((D43-E43)&gt;=0,ROUND(FLOOR((D43-E43),0.01),-2),ROUND(FLOOR((D43-E43),-0.01),-2))</f>
        <v>263400</v>
      </c>
      <c r="L2612" s="58"/>
      <c r="M2612" s="24"/>
    </row>
    <row r="2613" spans="1:13" x14ac:dyDescent="0.25">
      <c r="A2613" s="62" t="s">
        <v>62</v>
      </c>
      <c r="B2613" s="62"/>
      <c r="C2613" s="63">
        <v>22</v>
      </c>
      <c r="D2613" s="61"/>
      <c r="E2613" s="58"/>
      <c r="F2613" s="24"/>
      <c r="H2613" s="62" t="s">
        <v>62</v>
      </c>
      <c r="I2613" s="62"/>
      <c r="J2613" s="63">
        <v>22</v>
      </c>
      <c r="K2613" s="61"/>
      <c r="L2613" s="58"/>
      <c r="M2613" s="24"/>
    </row>
    <row r="2614" spans="1:13" x14ac:dyDescent="0.25">
      <c r="A2614" s="64" t="s">
        <v>63</v>
      </c>
      <c r="B2614" s="64"/>
      <c r="C2614" s="65">
        <v>-0.5</v>
      </c>
      <c r="D2614" s="66"/>
      <c r="E2614" s="58"/>
      <c r="F2614" s="67"/>
      <c r="H2614" s="64" t="s">
        <v>63</v>
      </c>
      <c r="I2614" s="64"/>
      <c r="J2614" s="65">
        <v>-0.5</v>
      </c>
      <c r="K2614" s="66"/>
      <c r="L2614" s="58"/>
      <c r="M2614" s="67"/>
    </row>
    <row r="2615" spans="1:13" x14ac:dyDescent="0.25">
      <c r="A2615" s="69"/>
      <c r="B2615" s="69"/>
      <c r="C2615" s="70"/>
      <c r="D2615" s="71"/>
      <c r="E2615" s="72"/>
      <c r="F2615" s="24"/>
      <c r="H2615" s="69"/>
      <c r="I2615" s="69"/>
      <c r="J2615" s="70"/>
      <c r="K2615" s="71"/>
      <c r="L2615" s="72"/>
      <c r="M2615" s="24"/>
    </row>
    <row r="2616" spans="1:13" x14ac:dyDescent="0.25">
      <c r="A2616" s="1" t="s">
        <v>64</v>
      </c>
      <c r="B2616" s="1"/>
      <c r="C2616" s="58"/>
      <c r="D2616" s="74" t="s">
        <v>65</v>
      </c>
      <c r="E2616" s="2"/>
      <c r="F2616" s="24"/>
      <c r="H2616" s="1" t="s">
        <v>64</v>
      </c>
      <c r="I2616" s="1"/>
      <c r="J2616" s="58"/>
      <c r="K2616" s="74" t="s">
        <v>65</v>
      </c>
      <c r="L2616" s="2"/>
      <c r="M2616" s="24"/>
    </row>
    <row r="2617" spans="1:13" x14ac:dyDescent="0.25">
      <c r="A2617" s="1"/>
      <c r="B2617" s="1"/>
      <c r="C2617" s="58"/>
      <c r="D2617" s="74"/>
      <c r="E2617" s="2"/>
      <c r="F2617" s="24"/>
      <c r="H2617" s="1"/>
      <c r="I2617" s="1"/>
      <c r="J2617" s="58"/>
      <c r="K2617" s="74"/>
      <c r="L2617" s="2"/>
      <c r="M2617" s="24"/>
    </row>
    <row r="2618" spans="1:13" x14ac:dyDescent="0.25">
      <c r="A2618" s="1"/>
      <c r="B2618" s="1"/>
      <c r="C2618" s="58"/>
      <c r="D2618" s="74"/>
      <c r="E2618" s="2"/>
      <c r="F2618" s="24"/>
      <c r="H2618" s="1"/>
      <c r="I2618" s="1"/>
      <c r="J2618" s="58"/>
      <c r="K2618" s="74"/>
      <c r="L2618" s="2"/>
      <c r="M2618" s="24"/>
    </row>
    <row r="2619" spans="1:13" x14ac:dyDescent="0.25">
      <c r="A2619" s="1"/>
      <c r="B2619" s="1"/>
      <c r="C2619" s="58"/>
      <c r="D2619" s="74"/>
      <c r="E2619" s="2"/>
      <c r="F2619" s="24"/>
      <c r="H2619" s="1"/>
      <c r="I2619" s="1"/>
      <c r="J2619" s="58"/>
      <c r="K2619" s="74"/>
      <c r="L2619" s="2"/>
      <c r="M2619" s="24"/>
    </row>
    <row r="2620" spans="1:13" x14ac:dyDescent="0.25">
      <c r="A2620" s="76"/>
      <c r="B2620" s="76"/>
      <c r="C2620" s="77"/>
      <c r="D2620" s="78"/>
      <c r="E2620" s="26"/>
      <c r="F2620" s="28"/>
      <c r="H2620" s="76"/>
      <c r="I2620" s="76"/>
      <c r="J2620" s="77"/>
      <c r="K2620" s="78"/>
      <c r="L2620" s="26"/>
      <c r="M2620" s="28"/>
    </row>
    <row r="2623" spans="1:13" x14ac:dyDescent="0.25">
      <c r="A2623" s="1"/>
      <c r="B2623" s="1"/>
      <c r="C2623" s="2"/>
      <c r="D2623" s="2"/>
      <c r="E2623" s="4"/>
      <c r="F2623" s="5"/>
      <c r="H2623" s="1"/>
      <c r="I2623" s="1"/>
      <c r="J2623" s="2"/>
      <c r="K2623" s="2"/>
      <c r="L2623" s="4"/>
      <c r="M2623" s="5"/>
    </row>
    <row r="2624" spans="1:13" x14ac:dyDescent="0.25">
      <c r="A2624" s="1"/>
      <c r="B2624" s="1"/>
      <c r="C2624" s="2"/>
      <c r="D2624" s="2"/>
      <c r="E2624" s="4" t="s">
        <v>0</v>
      </c>
      <c r="F2624" s="3"/>
      <c r="H2624" s="1"/>
      <c r="I2624" s="1"/>
      <c r="J2624" s="2"/>
      <c r="K2624" s="2"/>
      <c r="L2624" s="4" t="s">
        <v>0</v>
      </c>
      <c r="M2624" s="3"/>
    </row>
    <row r="2625" spans="1:13" x14ac:dyDescent="0.25">
      <c r="A2625" s="6" t="s">
        <v>1</v>
      </c>
      <c r="B2625" s="6"/>
      <c r="C2625" s="2"/>
      <c r="D2625" s="2"/>
      <c r="E2625" s="2" t="s">
        <v>2</v>
      </c>
      <c r="F2625" s="3"/>
      <c r="H2625" s="6" t="s">
        <v>1</v>
      </c>
      <c r="I2625" s="6"/>
      <c r="J2625" s="2"/>
      <c r="K2625" s="2"/>
      <c r="L2625" s="2" t="s">
        <v>2</v>
      </c>
      <c r="M2625" s="3"/>
    </row>
    <row r="2626" spans="1:13" x14ac:dyDescent="0.25">
      <c r="A2626" s="7" t="s">
        <v>3</v>
      </c>
      <c r="B2626" s="7"/>
      <c r="C2626" s="2"/>
      <c r="D2626" s="2"/>
      <c r="E2626" s="2"/>
      <c r="F2626" s="3"/>
      <c r="H2626" s="7" t="s">
        <v>3</v>
      </c>
      <c r="I2626" s="7"/>
      <c r="J2626" s="2"/>
      <c r="K2626" s="2"/>
      <c r="L2626" s="2"/>
      <c r="M2626" s="3"/>
    </row>
    <row r="2627" spans="1:13" x14ac:dyDescent="0.25">
      <c r="A2627" s="8" t="s">
        <v>4</v>
      </c>
      <c r="B2627" s="8"/>
      <c r="C2627" s="2"/>
      <c r="D2627" s="2"/>
      <c r="E2627" s="2"/>
      <c r="F2627" s="3"/>
      <c r="H2627" s="8" t="s">
        <v>4</v>
      </c>
      <c r="I2627" s="8"/>
      <c r="J2627" s="2"/>
      <c r="K2627" s="2"/>
      <c r="L2627" s="2"/>
      <c r="M2627" s="3"/>
    </row>
    <row r="2628" spans="1:13" x14ac:dyDescent="0.25">
      <c r="A2628" s="9" t="s">
        <v>1313</v>
      </c>
      <c r="B2628" s="287">
        <f>'Etat paie {MOIS} {ANNEE}'!B102</f>
      </c>
      <c r="C2628" s="10"/>
      <c r="D2628" s="11" t="s">
        <v>6</v>
      </c>
      <c r="E2628" s="11"/>
      <c r="F2628" s="12" t="s">
        <v>1314</v>
      </c>
      <c r="H2628" s="9" t="s">
        <v>1313</v>
      </c>
      <c r="I2628" s="287">
        <f>'Etat paie {MOIS} {ANNEE}'!B103</f>
      </c>
      <c r="J2628" s="10"/>
      <c r="K2628" s="11" t="s">
        <v>6</v>
      </c>
      <c r="L2628" s="11"/>
      <c r="M2628" s="12" t="s">
        <v>1314</v>
      </c>
    </row>
    <row r="2629" spans="1:13" x14ac:dyDescent="0.25">
      <c r="A2629" s="13" t="s">
        <v>1315</v>
      </c>
      <c r="B2629" s="288">
        <f>'Etat paie {MOIS} {ANNEE}'!A102</f>
      </c>
      <c r="C2629" s="2"/>
      <c r="D2629" s="14" t="s">
        <v>8</v>
      </c>
      <c r="E2629" s="14"/>
      <c r="F2629" s="15" t="s">
        <v>1316</v>
      </c>
      <c r="H2629" s="13" t="s">
        <v>1315</v>
      </c>
      <c r="I2629" s="288">
        <f>'Etat paie {MOIS} {ANNEE}'!A103</f>
      </c>
      <c r="J2629" s="2"/>
      <c r="K2629" s="14" t="s">
        <v>8</v>
      </c>
      <c r="L2629" s="14"/>
      <c r="M2629" s="15" t="s">
        <v>1316</v>
      </c>
    </row>
    <row r="2630" spans="1:13" x14ac:dyDescent="0.25">
      <c r="A2630" s="13" t="s">
        <v>1317</v>
      </c>
      <c r="B2630" s="288">
        <f>'Etat paie {MOIS} {ANNEE}'!AL102</f>
      </c>
      <c r="C2630" s="16">
        <f>'Etat paie {MOIS} {ANNEE}'!AM102</f>
      </c>
      <c r="D2630" s="14" t="s">
        <v>10</v>
      </c>
      <c r="E2630" s="14"/>
      <c r="F2630" s="15" t="s">
        <v>1318</v>
      </c>
      <c r="H2630" s="13" t="s">
        <v>1317</v>
      </c>
      <c r="I2630" s="288">
        <f>'Etat paie {MOIS} {ANNEE}'!AL103</f>
      </c>
      <c r="J2630" s="16">
        <f>'Etat paie {MOIS} {ANNEE}'!AM103</f>
      </c>
      <c r="K2630" s="14" t="s">
        <v>10</v>
      </c>
      <c r="L2630" s="14"/>
      <c r="M2630" s="15" t="s">
        <v>1318</v>
      </c>
    </row>
    <row r="2631" spans="1:13" x14ac:dyDescent="0.25">
      <c r="A2631" s="13" t="s">
        <v>1319</v>
      </c>
      <c r="B2631" s="288" t="s">
        <v>1320</v>
      </c>
      <c r="C2631" s="17"/>
      <c r="D2631" s="18" t="s">
        <v>12</v>
      </c>
      <c r="E2631" s="19"/>
      <c r="F2631" s="20" t="s">
        <v>1321</v>
      </c>
      <c r="H2631" s="13" t="s">
        <v>1319</v>
      </c>
      <c r="I2631" s="288" t="s">
        <v>1320</v>
      </c>
      <c r="J2631" s="17"/>
      <c r="K2631" s="18" t="s">
        <v>12</v>
      </c>
      <c r="L2631" s="19"/>
      <c r="M2631" s="20" t="s">
        <v>1321</v>
      </c>
    </row>
    <row r="2632" spans="1:13" x14ac:dyDescent="0.25">
      <c r="A2632" s="22" t="s">
        <v>1322</v>
      </c>
      <c r="B2632" s="289">
        <f>'Etat paie {MOIS} {ANNEE}'!AP102</f>
      </c>
      <c r="C2632" s="2"/>
      <c r="D2632" s="23" t="s">
        <v>14</v>
      </c>
      <c r="E2632" s="14"/>
      <c r="F2632" s="20" t="s">
        <v>1323</v>
      </c>
      <c r="H2632" s="22" t="s">
        <v>1322</v>
      </c>
      <c r="I2632" s="289">
        <f>'Etat paie {MOIS} {ANNEE}'!AP103</f>
      </c>
      <c r="J2632" s="2"/>
      <c r="K2632" s="23" t="s">
        <v>14</v>
      </c>
      <c r="L2632" s="14"/>
      <c r="M2632" s="20" t="s">
        <v>1323</v>
      </c>
    </row>
    <row r="2633" spans="1:13" x14ac:dyDescent="0.25">
      <c r="A2633" s="13" t="s">
        <v>1324</v>
      </c>
      <c r="B2633" s="288">
        <f>'Etat paie {MOIS} {ANNEE}'!AR102</f>
      </c>
      <c r="C2633" s="2"/>
      <c r="D2633" s="14"/>
      <c r="E2633" s="14"/>
      <c r="F2633" s="20"/>
      <c r="H2633" s="13" t="s">
        <v>1324</v>
      </c>
      <c r="I2633" s="288">
        <f>'Etat paie {MOIS} {ANNEE}'!AR103</f>
      </c>
      <c r="J2633" s="2"/>
      <c r="K2633" s="14"/>
      <c r="L2633" s="14"/>
      <c r="M2633" s="20"/>
    </row>
    <row r="2634" spans="1:13" x14ac:dyDescent="0.25">
      <c r="A2634" s="13" t="s">
        <v>1325</v>
      </c>
      <c r="B2634" s="288">
        <f>'Etat paie {MOIS} {ANNEE}'!AO102</f>
      </c>
      <c r="C2634" s="2"/>
      <c r="D2634" s="14"/>
      <c r="E2634" s="14"/>
      <c r="F2634" s="24"/>
      <c r="H2634" s="13" t="s">
        <v>1325</v>
      </c>
      <c r="I2634" s="288">
        <f>'Etat paie {MOIS} {ANNEE}'!AO103</f>
      </c>
      <c r="J2634" s="2"/>
      <c r="K2634" s="14"/>
      <c r="L2634" s="14"/>
      <c r="M2634" s="24"/>
    </row>
    <row r="2635" spans="1:13" x14ac:dyDescent="0.25">
      <c r="A2635" s="13" t="s">
        <v>1326</v>
      </c>
      <c r="B2635" s="288">
        <f>'Etat paie {MOIS} {ANNEE}'!AQ102</f>
      </c>
      <c r="C2635" s="2"/>
      <c r="D2635" s="14" t="s">
        <v>18</v>
      </c>
      <c r="E2635" s="14"/>
      <c r="F2635" s="24" t="s">
        <v>1327</v>
      </c>
      <c r="H2635" s="13" t="s">
        <v>1326</v>
      </c>
      <c r="I2635" s="288">
        <f>'Etat paie {MOIS} {ANNEE}'!AQ103</f>
      </c>
      <c r="J2635" s="2"/>
      <c r="K2635" s="14" t="s">
        <v>18</v>
      </c>
      <c r="L2635" s="14"/>
      <c r="M2635" s="24" t="s">
        <v>1327</v>
      </c>
    </row>
    <row r="2636" spans="1:13" x14ac:dyDescent="0.25">
      <c r="A2636" s="25" t="s">
        <v>1328</v>
      </c>
      <c r="B2636" s="290" t="s">
        <v>1329</v>
      </c>
      <c r="C2636" s="26"/>
      <c r="D2636" s="27" t="s">
        <v>20</v>
      </c>
      <c r="E2636" s="27"/>
      <c r="F2636" s="28" t="s">
        <v>1330</v>
      </c>
      <c r="H2636" s="25" t="s">
        <v>1328</v>
      </c>
      <c r="I2636" s="290" t="s">
        <v>1329</v>
      </c>
      <c r="J2636" s="26"/>
      <c r="K2636" s="27" t="s">
        <v>20</v>
      </c>
      <c r="L2636" s="27"/>
      <c r="M2636" s="28" t="s">
        <v>1330</v>
      </c>
    </row>
    <row r="2637" spans="1:13" x14ac:dyDescent="0.25">
      <c r="A2637" s="1"/>
      <c r="B2637" s="1"/>
      <c r="C2637" s="2"/>
      <c r="D2637" s="2"/>
      <c r="E2637" s="2"/>
      <c r="F2637" s="3"/>
      <c r="H2637" s="1"/>
      <c r="I2637" s="1"/>
      <c r="J2637" s="2"/>
      <c r="K2637" s="2"/>
      <c r="L2637" s="2"/>
      <c r="M2637" s="3"/>
    </row>
    <row r="2638" spans="1:13" x14ac:dyDescent="0.25">
      <c r="A2638" s="291" t="s">
        <v>22</v>
      </c>
      <c r="B2638" s="291"/>
      <c r="C2638" s="30" t="s">
        <v>23</v>
      </c>
      <c r="D2638" s="30" t="s">
        <v>24</v>
      </c>
      <c r="E2638" s="31" t="s">
        <v>25</v>
      </c>
      <c r="F2638" s="32" t="s">
        <v>26</v>
      </c>
      <c r="H2638" s="291" t="s">
        <v>22</v>
      </c>
      <c r="I2638" s="291"/>
      <c r="J2638" s="30" t="s">
        <v>23</v>
      </c>
      <c r="K2638" s="30" t="s">
        <v>24</v>
      </c>
      <c r="L2638" s="31" t="s">
        <v>25</v>
      </c>
      <c r="M2638" s="32" t="s">
        <v>26</v>
      </c>
    </row>
    <row r="2639" spans="1:13" x14ac:dyDescent="0.25">
      <c r="A2639" s="34" t="s">
        <v>27</v>
      </c>
      <c r="B2639" s="34"/>
      <c r="C2639" s="35"/>
      <c r="D2639" s="36">
        <f>'Etat paie OCTOBRE 2024'!E16</f>
        <v>142259.193446028</v>
      </c>
      <c r="E2639" s="37"/>
      <c r="F2639" s="24"/>
      <c r="H2639" s="34" t="s">
        <v>27</v>
      </c>
      <c r="I2639" s="34"/>
      <c r="J2639" s="35"/>
      <c r="K2639" s="36">
        <f>'Etat paie OCTOBRE 2024'!E16</f>
        <v>142259.193446028</v>
      </c>
      <c r="L2639" s="37"/>
      <c r="M2639" s="24"/>
    </row>
    <row r="2640" spans="1:13" x14ac:dyDescent="0.25">
      <c r="A2640" s="39" t="s">
        <v>28</v>
      </c>
      <c r="B2640" s="39"/>
      <c r="C2640" s="40"/>
      <c r="D2640" s="41"/>
      <c r="E2640" s="42"/>
      <c r="F2640" s="24"/>
      <c r="H2640" s="39" t="s">
        <v>28</v>
      </c>
      <c r="I2640" s="39"/>
      <c r="J2640" s="40"/>
      <c r="K2640" s="41"/>
      <c r="L2640" s="42"/>
      <c r="M2640" s="24"/>
    </row>
    <row r="2641" spans="1:13" x14ac:dyDescent="0.25">
      <c r="A2641" s="44" t="s">
        <v>29</v>
      </c>
      <c r="B2641" s="44"/>
      <c r="C2641" s="42"/>
      <c r="D2641" s="41">
        <f>'Etat paie OCTOBRE 2024'!I16</f>
      </c>
      <c r="E2641" s="42"/>
      <c r="F2641" s="24"/>
      <c r="H2641" s="44" t="s">
        <v>29</v>
      </c>
      <c r="I2641" s="44"/>
      <c r="J2641" s="42"/>
      <c r="K2641" s="41">
        <f>'Etat paie OCTOBRE 2024'!I16</f>
      </c>
      <c r="L2641" s="42"/>
      <c r="M2641" s="24"/>
    </row>
    <row r="2642" spans="1:13" x14ac:dyDescent="0.25">
      <c r="A2642" s="44" t="s">
        <v>30</v>
      </c>
      <c r="B2642" s="44"/>
      <c r="C2642" s="42"/>
      <c r="D2642" s="41">
        <f>'Etat paie OCTOBRE 2024'!J16</f>
      </c>
      <c r="E2642" s="42"/>
      <c r="F2642" s="24"/>
      <c r="H2642" s="44" t="s">
        <v>30</v>
      </c>
      <c r="I2642" s="44"/>
      <c r="J2642" s="42"/>
      <c r="K2642" s="41">
        <f>'Etat paie OCTOBRE 2024'!J16</f>
      </c>
      <c r="L2642" s="42"/>
      <c r="M2642" s="24"/>
    </row>
    <row r="2643" spans="1:13" x14ac:dyDescent="0.25">
      <c r="A2643" s="44" t="s">
        <v>31</v>
      </c>
      <c r="B2643" s="44"/>
      <c r="C2643" s="42"/>
      <c r="D2643" s="41">
        <f>'Etat paie OCTOBRE 2024'!H16</f>
      </c>
      <c r="E2643" s="42"/>
      <c r="F2643" s="24"/>
      <c r="H2643" s="44" t="s">
        <v>31</v>
      </c>
      <c r="I2643" s="44"/>
      <c r="J2643" s="42"/>
      <c r="K2643" s="41">
        <f>'Etat paie OCTOBRE 2024'!H16</f>
      </c>
      <c r="L2643" s="42"/>
      <c r="M2643" s="24"/>
    </row>
    <row r="2644" spans="1:13" x14ac:dyDescent="0.25">
      <c r="A2644" s="46" t="s">
        <v>32</v>
      </c>
      <c r="B2644" s="46"/>
      <c r="C2644" s="42"/>
      <c r="D2644" s="41"/>
      <c r="E2644" s="42"/>
      <c r="F2644" s="24"/>
      <c r="H2644" s="46" t="s">
        <v>32</v>
      </c>
      <c r="I2644" s="46"/>
      <c r="J2644" s="42"/>
      <c r="K2644" s="41"/>
      <c r="L2644" s="42"/>
      <c r="M2644" s="24"/>
    </row>
    <row r="2645" spans="1:13" x14ac:dyDescent="0.25">
      <c r="A2645" s="44" t="s">
        <v>33</v>
      </c>
      <c r="B2645" s="44"/>
      <c r="C2645" s="42">
        <v>12</v>
      </c>
      <c r="D2645" s="41">
        <f>'Etat paie OCTOBRE 2024'!K16</f>
        <v>28800</v>
      </c>
      <c r="E2645" s="42"/>
      <c r="F2645" s="24"/>
      <c r="H2645" s="44" t="s">
        <v>33</v>
      </c>
      <c r="I2645" s="44"/>
      <c r="J2645" s="42">
        <v>12</v>
      </c>
      <c r="K2645" s="41">
        <f>'Etat paie OCTOBRE 2024'!K16</f>
        <v>28800</v>
      </c>
      <c r="L2645" s="42"/>
      <c r="M2645" s="24"/>
    </row>
    <row r="2646" spans="1:13" x14ac:dyDescent="0.25">
      <c r="A2646" s="44" t="s">
        <v>34</v>
      </c>
      <c r="B2646" s="44"/>
      <c r="C2646" s="42"/>
      <c r="D2646" s="41">
        <f>'Etat paie OCTOBRE 2024'!L16</f>
        <v>42000</v>
      </c>
      <c r="E2646" s="42"/>
      <c r="F2646" s="24"/>
      <c r="H2646" s="44" t="s">
        <v>34</v>
      </c>
      <c r="I2646" s="44"/>
      <c r="J2646" s="42"/>
      <c r="K2646" s="41">
        <f>'Etat paie OCTOBRE 2024'!L16</f>
        <v>42000</v>
      </c>
      <c r="L2646" s="42"/>
      <c r="M2646" s="24"/>
    </row>
    <row r="2647" spans="1:13" x14ac:dyDescent="0.25">
      <c r="A2647" s="39" t="s">
        <v>35</v>
      </c>
      <c r="B2647" s="39"/>
      <c r="C2647" s="42"/>
      <c r="D2647" s="41"/>
      <c r="E2647" s="42"/>
      <c r="F2647" s="24"/>
      <c r="H2647" s="39" t="s">
        <v>35</v>
      </c>
      <c r="I2647" s="39"/>
      <c r="J2647" s="42"/>
      <c r="K2647" s="41"/>
      <c r="L2647" s="42"/>
      <c r="M2647" s="24"/>
    </row>
    <row r="2648" spans="1:13" x14ac:dyDescent="0.25">
      <c r="A2648" s="44" t="s">
        <v>36</v>
      </c>
      <c r="B2648" s="44"/>
      <c r="C2648" s="42"/>
      <c r="D2648" s="48">
        <f>'Etat paie OCTOBRE 2024'!R16</f>
      </c>
      <c r="E2648" s="42"/>
      <c r="F2648" s="24"/>
      <c r="H2648" s="44" t="s">
        <v>36</v>
      </c>
      <c r="I2648" s="44"/>
      <c r="J2648" s="42"/>
      <c r="K2648" s="48">
        <f>'Etat paie OCTOBRE 2024'!R16</f>
      </c>
      <c r="L2648" s="42"/>
      <c r="M2648" s="24"/>
    </row>
    <row r="2649" spans="1:13" x14ac:dyDescent="0.25">
      <c r="A2649" s="44" t="s">
        <v>37</v>
      </c>
      <c r="B2649" s="44"/>
      <c r="C2649" s="42"/>
      <c r="D2649" s="41">
        <f>'Etat paie OCTOBRE 2024'!F16</f>
      </c>
      <c r="E2649" s="42"/>
      <c r="F2649" s="24"/>
      <c r="H2649" s="44" t="s">
        <v>37</v>
      </c>
      <c r="I2649" s="44"/>
      <c r="J2649" s="42"/>
      <c r="K2649" s="41">
        <f>'Etat paie OCTOBRE 2024'!F16</f>
      </c>
      <c r="L2649" s="42"/>
      <c r="M2649" s="24"/>
    </row>
    <row r="2650" spans="1:13" x14ac:dyDescent="0.25">
      <c r="A2650" s="292" t="s">
        <v>38</v>
      </c>
      <c r="B2650" s="292"/>
      <c r="C2650" s="42"/>
      <c r="D2650" s="41">
        <f>'Etat paie OCTOBRE 2024'!G16</f>
      </c>
      <c r="E2650" s="42"/>
      <c r="F2650" s="24"/>
      <c r="H2650" s="292" t="s">
        <v>38</v>
      </c>
      <c r="I2650" s="292"/>
      <c r="J2650" s="42"/>
      <c r="K2650" s="41">
        <f>'Etat paie OCTOBRE 2024'!G16</f>
      </c>
      <c r="L2650" s="42"/>
      <c r="M2650" s="24"/>
    </row>
    <row r="2651" spans="1:13" x14ac:dyDescent="0.25">
      <c r="A2651" s="44" t="s">
        <v>1331</v>
      </c>
      <c r="B2651" s="44"/>
      <c r="C2651" s="42"/>
      <c r="D2651" s="41">
        <f>'Etat paie OCTOBRE 2024'!O16</f>
      </c>
      <c r="E2651" s="42"/>
      <c r="F2651" s="24"/>
      <c r="H2651" s="44" t="s">
        <v>1331</v>
      </c>
      <c r="I2651" s="44"/>
      <c r="J2651" s="42"/>
      <c r="K2651" s="41">
        <f>'Etat paie OCTOBRE 2024'!O16</f>
      </c>
      <c r="L2651" s="42"/>
      <c r="M2651" s="24"/>
    </row>
    <row r="2652" spans="1:13" x14ac:dyDescent="0.25">
      <c r="A2652" s="44" t="s">
        <v>1332</v>
      </c>
      <c r="B2652" s="44"/>
      <c r="C2652" s="42"/>
      <c r="D2652" s="41">
        <f>'Etat paie OCTOBRE 2024'!P16</f>
        <v>20000</v>
      </c>
      <c r="E2652" s="42"/>
      <c r="F2652" s="24"/>
      <c r="H2652" s="44" t="s">
        <v>1332</v>
      </c>
      <c r="I2652" s="44"/>
      <c r="J2652" s="42"/>
      <c r="K2652" s="41">
        <f>'Etat paie OCTOBRE 2024'!P16</f>
        <v>20000</v>
      </c>
      <c r="L2652" s="42"/>
      <c r="M2652" s="24"/>
    </row>
    <row r="2653" spans="1:13" x14ac:dyDescent="0.25">
      <c r="A2653" s="44" t="s">
        <v>1333</v>
      </c>
      <c r="B2653" s="44"/>
      <c r="C2653" s="42"/>
      <c r="D2653" s="41">
        <f>'Etat paie OCTOBRE 2024'!Q16</f>
        <v>50000</v>
      </c>
      <c r="E2653" s="42"/>
      <c r="F2653" s="24" t="s">
        <v>43</v>
      </c>
      <c r="H2653" s="44" t="s">
        <v>1333</v>
      </c>
      <c r="I2653" s="44"/>
      <c r="J2653" s="42"/>
      <c r="K2653" s="41">
        <f>'Etat paie OCTOBRE 2024'!Q16</f>
        <v>50000</v>
      </c>
      <c r="L2653" s="42"/>
      <c r="M2653" s="24" t="s">
        <v>43</v>
      </c>
    </row>
    <row r="2654" spans="1:13" x14ac:dyDescent="0.25">
      <c r="A2654" s="39" t="s">
        <v>44</v>
      </c>
      <c r="B2654" s="39"/>
      <c r="C2654" s="42"/>
      <c r="D2654" s="41">
        <f>'Etat paie OCTOBRE 2024'!N16</f>
        <v>195251.321196466</v>
      </c>
      <c r="E2654" s="42"/>
      <c r="F2654" s="24" t="s">
        <v>45</v>
      </c>
      <c r="H2654" s="39" t="s">
        <v>44</v>
      </c>
      <c r="I2654" s="39"/>
      <c r="J2654" s="42"/>
      <c r="K2654" s="41">
        <f>'Etat paie OCTOBRE 2024'!N16</f>
        <v>195251.321196466</v>
      </c>
      <c r="L2654" s="42"/>
      <c r="M2654" s="24" t="s">
        <v>45</v>
      </c>
    </row>
    <row r="2655" spans="1:13" x14ac:dyDescent="0.25">
      <c r="A2655" s="39" t="s">
        <v>46</v>
      </c>
      <c r="B2655" s="39"/>
      <c r="C2655" s="42"/>
      <c r="D2655" s="41">
        <f>'Etat paie OCTOBRE 2024'!M16</f>
      </c>
      <c r="E2655" s="42"/>
      <c r="F2655" s="24"/>
      <c r="H2655" s="39" t="s">
        <v>46</v>
      </c>
      <c r="I2655" s="39"/>
      <c r="J2655" s="42"/>
      <c r="K2655" s="41">
        <f>'Etat paie OCTOBRE 2024'!M16</f>
      </c>
      <c r="L2655" s="42"/>
      <c r="M2655" s="24"/>
    </row>
    <row r="2656" spans="1:13" x14ac:dyDescent="0.25">
      <c r="A2656" s="46" t="s">
        <v>47</v>
      </c>
      <c r="B2656" s="46"/>
      <c r="C2656" s="42"/>
      <c r="D2656" s="41"/>
      <c r="E2656" s="41">
        <f>'Etat paie OCTOBRE 2024'!U16</f>
        <v>4783.10514642494</v>
      </c>
      <c r="F2656" s="24"/>
      <c r="H2656" s="46" t="s">
        <v>47</v>
      </c>
      <c r="I2656" s="46"/>
      <c r="J2656" s="42"/>
      <c r="K2656" s="41"/>
      <c r="L2656" s="41">
        <f>'Etat paie OCTOBRE 2024'!U16</f>
        <v>4783.10514642494</v>
      </c>
      <c r="M2656" s="24"/>
    </row>
    <row r="2657" spans="1:13" x14ac:dyDescent="0.25">
      <c r="A2657" s="46" t="s">
        <v>48</v>
      </c>
      <c r="B2657" s="46"/>
      <c r="C2657" s="42"/>
      <c r="D2657" s="41"/>
      <c r="E2657" s="41">
        <f>'Etat paie OCTOBRE 2024'!V16</f>
        <v>4783.10514642494</v>
      </c>
      <c r="F2657" s="24"/>
      <c r="H2657" s="46" t="s">
        <v>48</v>
      </c>
      <c r="I2657" s="46"/>
      <c r="J2657" s="42"/>
      <c r="K2657" s="41"/>
      <c r="L2657" s="41">
        <f>'Etat paie OCTOBRE 2024'!V16</f>
        <v>4783.10514642494</v>
      </c>
      <c r="M2657" s="24"/>
    </row>
    <row r="2658" spans="1:13" x14ac:dyDescent="0.25">
      <c r="A2658" s="46" t="s">
        <v>49</v>
      </c>
      <c r="B2658" s="46"/>
      <c r="C2658" s="41">
        <f>+D43-E34-E35</f>
        <v>468744.304349644</v>
      </c>
      <c r="D2658" s="41"/>
      <c r="E2658" s="42"/>
      <c r="F2658" s="24"/>
      <c r="H2658" s="46" t="s">
        <v>49</v>
      </c>
      <c r="I2658" s="46"/>
      <c r="J2658" s="41">
        <f>+D43-E34-E35</f>
        <v>468744.304349644</v>
      </c>
      <c r="K2658" s="41"/>
      <c r="L2658" s="42"/>
      <c r="M2658" s="24"/>
    </row>
    <row r="2659" spans="1:13" x14ac:dyDescent="0.25">
      <c r="A2659" s="46" t="s">
        <v>50</v>
      </c>
      <c r="B2659" s="46"/>
      <c r="C2659" s="41">
        <f>D38+E39</f>
        <v>9374.43043496436</v>
      </c>
      <c r="D2659" s="41"/>
      <c r="E2659" s="42"/>
      <c r="F2659" s="24"/>
      <c r="H2659" s="46" t="s">
        <v>50</v>
      </c>
      <c r="I2659" s="46"/>
      <c r="J2659" s="41">
        <f>D38+E39</f>
        <v>9374.43043496436</v>
      </c>
      <c r="K2659" s="41"/>
      <c r="L2659" s="42"/>
      <c r="M2659" s="24"/>
    </row>
    <row r="2660" spans="1:13" x14ac:dyDescent="0.25">
      <c r="A2660" s="46" t="s">
        <v>51</v>
      </c>
      <c r="B2660" s="46"/>
      <c r="C2660" s="41">
        <v>2</v>
      </c>
      <c r="D2660" s="41">
        <f>'Etat paie OCTOBRE 2024'!X16</f>
        <v>4000</v>
      </c>
      <c r="E2660" s="42"/>
      <c r="F2660" s="24"/>
      <c r="H2660" s="46" t="s">
        <v>51</v>
      </c>
      <c r="I2660" s="46"/>
      <c r="J2660" s="41">
        <v>2</v>
      </c>
      <c r="K2660" s="41">
        <f>'Etat paie OCTOBRE 2024'!X16</f>
        <v>4000</v>
      </c>
      <c r="L2660" s="42"/>
      <c r="M2660" s="24"/>
    </row>
    <row r="2661" spans="1:13" x14ac:dyDescent="0.25">
      <c r="A2661" s="46" t="s">
        <v>52</v>
      </c>
      <c r="B2661" s="46"/>
      <c r="C2661" s="42"/>
      <c r="D2661" s="41"/>
      <c r="E2661" s="41">
        <f>'Etat paie OCTOBRE 2024'!Z16</f>
        <v>5374.43043496436</v>
      </c>
      <c r="F2661" s="24"/>
      <c r="H2661" s="46" t="s">
        <v>52</v>
      </c>
      <c r="I2661" s="46"/>
      <c r="J2661" s="42"/>
      <c r="K2661" s="41"/>
      <c r="L2661" s="41">
        <f>'Etat paie OCTOBRE 2024'!Z16</f>
        <v>5374.43043496436</v>
      </c>
      <c r="M2661" s="24"/>
    </row>
    <row r="2662" spans="1:13" x14ac:dyDescent="0.25">
      <c r="A2662" s="46" t="s">
        <v>53</v>
      </c>
      <c r="B2662" s="46"/>
      <c r="C2662" s="42"/>
      <c r="D2662" s="41"/>
      <c r="E2662" s="41">
        <f>'Etat paie OCTOBRE 2024'!Y16</f>
        <v>100000</v>
      </c>
      <c r="F2662" s="24"/>
      <c r="H2662" s="46" t="s">
        <v>53</v>
      </c>
      <c r="I2662" s="46"/>
      <c r="J2662" s="42"/>
      <c r="K2662" s="41"/>
      <c r="L2662" s="41">
        <f>'Etat paie OCTOBRE 2024'!Y16</f>
        <v>100000</v>
      </c>
      <c r="M2662" s="24"/>
    </row>
    <row r="2663" spans="1:13" x14ac:dyDescent="0.25">
      <c r="A2663" s="46" t="s">
        <v>54</v>
      </c>
      <c r="B2663" s="46"/>
      <c r="C2663" s="42"/>
      <c r="D2663" s="41"/>
      <c r="E2663" s="41">
        <f>'Etat paie OCTOBRE 2024'!AA16</f>
      </c>
      <c r="F2663" s="24"/>
      <c r="H2663" s="46" t="s">
        <v>54</v>
      </c>
      <c r="I2663" s="46"/>
      <c r="J2663" s="42"/>
      <c r="K2663" s="41"/>
      <c r="L2663" s="41">
        <f>'Etat paie OCTOBRE 2024'!AA16</f>
      </c>
      <c r="M2663" s="24"/>
    </row>
    <row r="2664" spans="1:13" x14ac:dyDescent="0.25">
      <c r="A2664" s="49" t="s">
        <v>55</v>
      </c>
      <c r="B2664" s="49"/>
      <c r="C2664" s="50"/>
      <c r="D2664" s="51"/>
      <c r="E2664" s="51">
        <f>'Etat paie OCTOBRE 2024'!AB16</f>
        <v>100000</v>
      </c>
      <c r="F2664" s="24"/>
      <c r="H2664" s="49" t="s">
        <v>55</v>
      </c>
      <c r="I2664" s="49"/>
      <c r="J2664" s="50"/>
      <c r="K2664" s="51"/>
      <c r="L2664" s="51">
        <f>'Etat paie OCTOBRE 2024'!AB16</f>
        <v>100000</v>
      </c>
      <c r="M2664" s="24"/>
    </row>
    <row r="2665" spans="1:13" x14ac:dyDescent="0.25">
      <c r="A2665" s="53" t="s">
        <v>56</v>
      </c>
      <c r="B2665" s="53"/>
      <c r="C2665" s="54" t="s">
        <v>57</v>
      </c>
      <c r="D2665" s="36">
        <f>SUM(D17:D37)</f>
        <v>478310.514642494</v>
      </c>
      <c r="E2665" s="55">
        <f>SUM(E34:E42)</f>
        <v>214940.640727814</v>
      </c>
      <c r="F2665" s="24"/>
      <c r="H2665" s="53" t="s">
        <v>56</v>
      </c>
      <c r="I2665" s="53"/>
      <c r="J2665" s="54" t="s">
        <v>57</v>
      </c>
      <c r="K2665" s="36">
        <f>SUM(D17:D37)</f>
        <v>478310.514642494</v>
      </c>
      <c r="L2665" s="55">
        <f>SUM(E34:E42)</f>
        <v>214940.640727814</v>
      </c>
      <c r="M2665" s="24"/>
    </row>
    <row r="2666" spans="1:13" x14ac:dyDescent="0.25">
      <c r="A2666" s="57" t="s">
        <v>58</v>
      </c>
      <c r="B2666" s="57"/>
      <c r="C2666" s="14"/>
      <c r="D2666" s="42"/>
      <c r="E2666" s="58"/>
      <c r="F2666" s="24"/>
      <c r="H2666" s="57" t="s">
        <v>58</v>
      </c>
      <c r="I2666" s="57"/>
      <c r="J2666" s="14"/>
      <c r="K2666" s="42"/>
      <c r="L2666" s="58"/>
      <c r="M2666" s="24"/>
    </row>
    <row r="2667" spans="1:13" x14ac:dyDescent="0.25">
      <c r="A2667" s="44" t="s">
        <v>59</v>
      </c>
      <c r="B2667" s="44"/>
      <c r="C2667" s="14"/>
      <c r="D2667" s="42"/>
      <c r="E2667" s="58"/>
      <c r="F2667" s="24"/>
      <c r="H2667" s="44" t="s">
        <v>59</v>
      </c>
      <c r="I2667" s="44"/>
      <c r="J2667" s="14"/>
      <c r="K2667" s="42"/>
      <c r="L2667" s="58"/>
      <c r="M2667" s="24"/>
    </row>
    <row r="2668" spans="1:13" x14ac:dyDescent="0.25">
      <c r="A2668" s="57" t="s">
        <v>60</v>
      </c>
      <c r="B2668" s="57"/>
      <c r="C2668" s="14"/>
      <c r="D2668" s="42"/>
      <c r="E2668" s="58"/>
      <c r="F2668" s="24"/>
      <c r="H2668" s="57" t="s">
        <v>60</v>
      </c>
      <c r="I2668" s="57"/>
      <c r="J2668" s="14"/>
      <c r="K2668" s="42"/>
      <c r="L2668" s="58"/>
      <c r="M2668" s="24"/>
    </row>
    <row r="2669" spans="1:13" x14ac:dyDescent="0.25">
      <c r="A2669" s="57"/>
      <c r="B2669" s="57"/>
      <c r="C2669" s="60" t="s">
        <v>61</v>
      </c>
      <c r="D2669" s="61">
        <f>IF((D43-E43)&gt;=0,ROUND(FLOOR((D43-E43),0.01),-2),ROUND(FLOOR((D43-E43),-0.01),-2))</f>
        <v>263400</v>
      </c>
      <c r="E2669" s="58"/>
      <c r="F2669" s="24"/>
      <c r="H2669" s="57"/>
      <c r="I2669" s="57"/>
      <c r="J2669" s="60" t="s">
        <v>61</v>
      </c>
      <c r="K2669" s="61">
        <f>IF((D43-E43)&gt;=0,ROUND(FLOOR((D43-E43),0.01),-2),ROUND(FLOOR((D43-E43),-0.01),-2))</f>
        <v>263400</v>
      </c>
      <c r="L2669" s="58"/>
      <c r="M2669" s="24"/>
    </row>
    <row r="2670" spans="1:13" x14ac:dyDescent="0.25">
      <c r="A2670" s="62" t="s">
        <v>62</v>
      </c>
      <c r="B2670" s="62"/>
      <c r="C2670" s="63">
        <v>22</v>
      </c>
      <c r="D2670" s="61"/>
      <c r="E2670" s="58"/>
      <c r="F2670" s="24"/>
      <c r="H2670" s="62" t="s">
        <v>62</v>
      </c>
      <c r="I2670" s="62"/>
      <c r="J2670" s="63">
        <v>22</v>
      </c>
      <c r="K2670" s="61"/>
      <c r="L2670" s="58"/>
      <c r="M2670" s="24"/>
    </row>
    <row r="2671" spans="1:13" x14ac:dyDescent="0.25">
      <c r="A2671" s="64" t="s">
        <v>63</v>
      </c>
      <c r="B2671" s="64"/>
      <c r="C2671" s="65">
        <v>-0.5</v>
      </c>
      <c r="D2671" s="66"/>
      <c r="E2671" s="58"/>
      <c r="F2671" s="67"/>
      <c r="H2671" s="64" t="s">
        <v>63</v>
      </c>
      <c r="I2671" s="64"/>
      <c r="J2671" s="65">
        <v>-0.5</v>
      </c>
      <c r="K2671" s="66"/>
      <c r="L2671" s="58"/>
      <c r="M2671" s="67"/>
    </row>
    <row r="2672" spans="1:13" x14ac:dyDescent="0.25">
      <c r="A2672" s="69"/>
      <c r="B2672" s="69"/>
      <c r="C2672" s="70"/>
      <c r="D2672" s="71"/>
      <c r="E2672" s="72"/>
      <c r="F2672" s="24"/>
      <c r="H2672" s="69"/>
      <c r="I2672" s="69"/>
      <c r="J2672" s="70"/>
      <c r="K2672" s="71"/>
      <c r="L2672" s="72"/>
      <c r="M2672" s="24"/>
    </row>
    <row r="2673" spans="1:13" x14ac:dyDescent="0.25">
      <c r="A2673" s="1" t="s">
        <v>64</v>
      </c>
      <c r="B2673" s="1"/>
      <c r="C2673" s="58"/>
      <c r="D2673" s="74" t="s">
        <v>65</v>
      </c>
      <c r="E2673" s="2"/>
      <c r="F2673" s="24"/>
      <c r="H2673" s="1" t="s">
        <v>64</v>
      </c>
      <c r="I2673" s="1"/>
      <c r="J2673" s="58"/>
      <c r="K2673" s="74" t="s">
        <v>65</v>
      </c>
      <c r="L2673" s="2"/>
      <c r="M2673" s="24"/>
    </row>
    <row r="2674" spans="1:13" x14ac:dyDescent="0.25">
      <c r="A2674" s="1"/>
      <c r="B2674" s="1"/>
      <c r="C2674" s="58"/>
      <c r="D2674" s="74"/>
      <c r="E2674" s="2"/>
      <c r="F2674" s="24"/>
      <c r="H2674" s="1"/>
      <c r="I2674" s="1"/>
      <c r="J2674" s="58"/>
      <c r="K2674" s="74"/>
      <c r="L2674" s="2"/>
      <c r="M2674" s="24"/>
    </row>
    <row r="2675" spans="1:13" x14ac:dyDescent="0.25">
      <c r="A2675" s="1"/>
      <c r="B2675" s="1"/>
      <c r="C2675" s="58"/>
      <c r="D2675" s="74"/>
      <c r="E2675" s="2"/>
      <c r="F2675" s="24"/>
      <c r="H2675" s="1"/>
      <c r="I2675" s="1"/>
      <c r="J2675" s="58"/>
      <c r="K2675" s="74"/>
      <c r="L2675" s="2"/>
      <c r="M2675" s="24"/>
    </row>
    <row r="2676" spans="1:13" x14ac:dyDescent="0.25">
      <c r="A2676" s="1"/>
      <c r="B2676" s="1"/>
      <c r="C2676" s="58"/>
      <c r="D2676" s="74"/>
      <c r="E2676" s="2"/>
      <c r="F2676" s="24"/>
      <c r="H2676" s="1"/>
      <c r="I2676" s="1"/>
      <c r="J2676" s="58"/>
      <c r="K2676" s="74"/>
      <c r="L2676" s="2"/>
      <c r="M2676" s="24"/>
    </row>
    <row r="2677" spans="1:13" x14ac:dyDescent="0.25">
      <c r="A2677" s="76"/>
      <c r="B2677" s="76"/>
      <c r="C2677" s="77"/>
      <c r="D2677" s="78"/>
      <c r="E2677" s="26"/>
      <c r="F2677" s="28"/>
      <c r="H2677" s="76"/>
      <c r="I2677" s="76"/>
      <c r="J2677" s="77"/>
      <c r="K2677" s="78"/>
      <c r="L2677" s="26"/>
      <c r="M2677" s="28"/>
    </row>
    <row r="2680" spans="1:13" x14ac:dyDescent="0.25">
      <c r="A2680" s="1"/>
      <c r="B2680" s="1"/>
      <c r="C2680" s="2"/>
      <c r="D2680" s="2"/>
      <c r="E2680" s="4"/>
      <c r="F2680" s="5"/>
      <c r="H2680" s="1"/>
      <c r="I2680" s="1"/>
      <c r="J2680" s="2"/>
      <c r="K2680" s="2"/>
      <c r="L2680" s="4"/>
      <c r="M2680" s="5"/>
    </row>
    <row r="2681" spans="1:13" x14ac:dyDescent="0.25">
      <c r="A2681" s="1"/>
      <c r="B2681" s="1"/>
      <c r="C2681" s="2"/>
      <c r="D2681" s="2"/>
      <c r="E2681" s="4" t="s">
        <v>0</v>
      </c>
      <c r="F2681" s="3"/>
      <c r="H2681" s="1"/>
      <c r="I2681" s="1"/>
      <c r="J2681" s="2"/>
      <c r="K2681" s="2"/>
      <c r="L2681" s="4" t="s">
        <v>0</v>
      </c>
      <c r="M2681" s="3"/>
    </row>
    <row r="2682" spans="1:13" x14ac:dyDescent="0.25">
      <c r="A2682" s="6" t="s">
        <v>1</v>
      </c>
      <c r="B2682" s="6"/>
      <c r="C2682" s="2"/>
      <c r="D2682" s="2"/>
      <c r="E2682" s="2" t="s">
        <v>2</v>
      </c>
      <c r="F2682" s="3"/>
      <c r="H2682" s="6" t="s">
        <v>1</v>
      </c>
      <c r="I2682" s="6"/>
      <c r="J2682" s="2"/>
      <c r="K2682" s="2"/>
      <c r="L2682" s="2" t="s">
        <v>2</v>
      </c>
      <c r="M2682" s="3"/>
    </row>
    <row r="2683" spans="1:13" x14ac:dyDescent="0.25">
      <c r="A2683" s="7" t="s">
        <v>3</v>
      </c>
      <c r="B2683" s="7"/>
      <c r="C2683" s="2"/>
      <c r="D2683" s="2"/>
      <c r="E2683" s="2"/>
      <c r="F2683" s="3"/>
      <c r="H2683" s="7" t="s">
        <v>3</v>
      </c>
      <c r="I2683" s="7"/>
      <c r="J2683" s="2"/>
      <c r="K2683" s="2"/>
      <c r="L2683" s="2"/>
      <c r="M2683" s="3"/>
    </row>
    <row r="2684" spans="1:13" x14ac:dyDescent="0.25">
      <c r="A2684" s="8" t="s">
        <v>4</v>
      </c>
      <c r="B2684" s="8"/>
      <c r="C2684" s="2"/>
      <c r="D2684" s="2"/>
      <c r="E2684" s="2"/>
      <c r="F2684" s="3"/>
      <c r="H2684" s="8" t="s">
        <v>4</v>
      </c>
      <c r="I2684" s="8"/>
      <c r="J2684" s="2"/>
      <c r="K2684" s="2"/>
      <c r="L2684" s="2"/>
      <c r="M2684" s="3"/>
    </row>
    <row r="2685" spans="1:13" x14ac:dyDescent="0.25">
      <c r="A2685" s="9" t="s">
        <v>1313</v>
      </c>
      <c r="B2685" s="287">
        <f>'Etat paie {MOIS} {ANNEE}'!B104</f>
      </c>
      <c r="C2685" s="10"/>
      <c r="D2685" s="11" t="s">
        <v>6</v>
      </c>
      <c r="E2685" s="11"/>
      <c r="F2685" s="12" t="s">
        <v>1314</v>
      </c>
      <c r="H2685" s="9" t="s">
        <v>1313</v>
      </c>
      <c r="I2685" s="287">
        <f>'Etat paie {MOIS} {ANNEE}'!B105</f>
      </c>
      <c r="J2685" s="10"/>
      <c r="K2685" s="11" t="s">
        <v>6</v>
      </c>
      <c r="L2685" s="11"/>
      <c r="M2685" s="12" t="s">
        <v>1314</v>
      </c>
    </row>
    <row r="2686" spans="1:13" x14ac:dyDescent="0.25">
      <c r="A2686" s="13" t="s">
        <v>1315</v>
      </c>
      <c r="B2686" s="288">
        <f>'Etat paie {MOIS} {ANNEE}'!A104</f>
      </c>
      <c r="C2686" s="2"/>
      <c r="D2686" s="14" t="s">
        <v>8</v>
      </c>
      <c r="E2686" s="14"/>
      <c r="F2686" s="15" t="s">
        <v>1316</v>
      </c>
      <c r="H2686" s="13" t="s">
        <v>1315</v>
      </c>
      <c r="I2686" s="288">
        <f>'Etat paie {MOIS} {ANNEE}'!A105</f>
      </c>
      <c r="J2686" s="2"/>
      <c r="K2686" s="14" t="s">
        <v>8</v>
      </c>
      <c r="L2686" s="14"/>
      <c r="M2686" s="15" t="s">
        <v>1316</v>
      </c>
    </row>
    <row r="2687" spans="1:13" x14ac:dyDescent="0.25">
      <c r="A2687" s="13" t="s">
        <v>1317</v>
      </c>
      <c r="B2687" s="288">
        <f>'Etat paie {MOIS} {ANNEE}'!AL104</f>
      </c>
      <c r="C2687" s="16">
        <f>'Etat paie {MOIS} {ANNEE}'!AM104</f>
      </c>
      <c r="D2687" s="14" t="s">
        <v>10</v>
      </c>
      <c r="E2687" s="14"/>
      <c r="F2687" s="15" t="s">
        <v>1318</v>
      </c>
      <c r="H2687" s="13" t="s">
        <v>1317</v>
      </c>
      <c r="I2687" s="288">
        <f>'Etat paie {MOIS} {ANNEE}'!AL105</f>
      </c>
      <c r="J2687" s="16">
        <f>'Etat paie {MOIS} {ANNEE}'!AM105</f>
      </c>
      <c r="K2687" s="14" t="s">
        <v>10</v>
      </c>
      <c r="L2687" s="14"/>
      <c r="M2687" s="15" t="s">
        <v>1318</v>
      </c>
    </row>
    <row r="2688" spans="1:13" x14ac:dyDescent="0.25">
      <c r="A2688" s="13" t="s">
        <v>1319</v>
      </c>
      <c r="B2688" s="288" t="s">
        <v>1320</v>
      </c>
      <c r="C2688" s="17"/>
      <c r="D2688" s="18" t="s">
        <v>12</v>
      </c>
      <c r="E2688" s="19"/>
      <c r="F2688" s="20" t="s">
        <v>1321</v>
      </c>
      <c r="H2688" s="13" t="s">
        <v>1319</v>
      </c>
      <c r="I2688" s="288" t="s">
        <v>1320</v>
      </c>
      <c r="J2688" s="17"/>
      <c r="K2688" s="18" t="s">
        <v>12</v>
      </c>
      <c r="L2688" s="19"/>
      <c r="M2688" s="20" t="s">
        <v>1321</v>
      </c>
    </row>
    <row r="2689" spans="1:13" x14ac:dyDescent="0.25">
      <c r="A2689" s="22" t="s">
        <v>1322</v>
      </c>
      <c r="B2689" s="289">
        <f>'Etat paie {MOIS} {ANNEE}'!AP104</f>
      </c>
      <c r="C2689" s="2"/>
      <c r="D2689" s="23" t="s">
        <v>14</v>
      </c>
      <c r="E2689" s="14"/>
      <c r="F2689" s="20" t="s">
        <v>1323</v>
      </c>
      <c r="H2689" s="22" t="s">
        <v>1322</v>
      </c>
      <c r="I2689" s="289">
        <f>'Etat paie {MOIS} {ANNEE}'!AP105</f>
      </c>
      <c r="J2689" s="2"/>
      <c r="K2689" s="23" t="s">
        <v>14</v>
      </c>
      <c r="L2689" s="14"/>
      <c r="M2689" s="20" t="s">
        <v>1323</v>
      </c>
    </row>
    <row r="2690" spans="1:13" x14ac:dyDescent="0.25">
      <c r="A2690" s="13" t="s">
        <v>1324</v>
      </c>
      <c r="B2690" s="288">
        <f>'Etat paie {MOIS} {ANNEE}'!AR104</f>
      </c>
      <c r="C2690" s="2"/>
      <c r="D2690" s="14"/>
      <c r="E2690" s="14"/>
      <c r="F2690" s="20"/>
      <c r="H2690" s="13" t="s">
        <v>1324</v>
      </c>
      <c r="I2690" s="288">
        <f>'Etat paie {MOIS} {ANNEE}'!AR105</f>
      </c>
      <c r="J2690" s="2"/>
      <c r="K2690" s="14"/>
      <c r="L2690" s="14"/>
      <c r="M2690" s="20"/>
    </row>
    <row r="2691" spans="1:13" x14ac:dyDescent="0.25">
      <c r="A2691" s="13" t="s">
        <v>1325</v>
      </c>
      <c r="B2691" s="288">
        <f>'Etat paie {MOIS} {ANNEE}'!AO104</f>
      </c>
      <c r="C2691" s="2"/>
      <c r="D2691" s="14"/>
      <c r="E2691" s="14"/>
      <c r="F2691" s="24"/>
      <c r="H2691" s="13" t="s">
        <v>1325</v>
      </c>
      <c r="I2691" s="288">
        <f>'Etat paie {MOIS} {ANNEE}'!AO105</f>
      </c>
      <c r="J2691" s="2"/>
      <c r="K2691" s="14"/>
      <c r="L2691" s="14"/>
      <c r="M2691" s="24"/>
    </row>
    <row r="2692" spans="1:13" x14ac:dyDescent="0.25">
      <c r="A2692" s="13" t="s">
        <v>1326</v>
      </c>
      <c r="B2692" s="288">
        <f>'Etat paie {MOIS} {ANNEE}'!AQ104</f>
      </c>
      <c r="C2692" s="2"/>
      <c r="D2692" s="14" t="s">
        <v>18</v>
      </c>
      <c r="E2692" s="14"/>
      <c r="F2692" s="24" t="s">
        <v>1327</v>
      </c>
      <c r="H2692" s="13" t="s">
        <v>1326</v>
      </c>
      <c r="I2692" s="288">
        <f>'Etat paie {MOIS} {ANNEE}'!AQ105</f>
      </c>
      <c r="J2692" s="2"/>
      <c r="K2692" s="14" t="s">
        <v>18</v>
      </c>
      <c r="L2692" s="14"/>
      <c r="M2692" s="24" t="s">
        <v>1327</v>
      </c>
    </row>
    <row r="2693" spans="1:13" x14ac:dyDescent="0.25">
      <c r="A2693" s="25" t="s">
        <v>1328</v>
      </c>
      <c r="B2693" s="290" t="s">
        <v>1329</v>
      </c>
      <c r="C2693" s="26"/>
      <c r="D2693" s="27" t="s">
        <v>20</v>
      </c>
      <c r="E2693" s="27"/>
      <c r="F2693" s="28" t="s">
        <v>1330</v>
      </c>
      <c r="H2693" s="25" t="s">
        <v>1328</v>
      </c>
      <c r="I2693" s="290" t="s">
        <v>1329</v>
      </c>
      <c r="J2693" s="26"/>
      <c r="K2693" s="27" t="s">
        <v>20</v>
      </c>
      <c r="L2693" s="27"/>
      <c r="M2693" s="28" t="s">
        <v>1330</v>
      </c>
    </row>
    <row r="2694" spans="1:13" x14ac:dyDescent="0.25">
      <c r="A2694" s="1"/>
      <c r="B2694" s="1"/>
      <c r="C2694" s="2"/>
      <c r="D2694" s="2"/>
      <c r="E2694" s="2"/>
      <c r="F2694" s="3"/>
      <c r="H2694" s="1"/>
      <c r="I2694" s="1"/>
      <c r="J2694" s="2"/>
      <c r="K2694" s="2"/>
      <c r="L2694" s="2"/>
      <c r="M2694" s="3"/>
    </row>
    <row r="2695" spans="1:13" x14ac:dyDescent="0.25">
      <c r="A2695" s="291" t="s">
        <v>22</v>
      </c>
      <c r="B2695" s="291"/>
      <c r="C2695" s="30" t="s">
        <v>23</v>
      </c>
      <c r="D2695" s="30" t="s">
        <v>24</v>
      </c>
      <c r="E2695" s="31" t="s">
        <v>25</v>
      </c>
      <c r="F2695" s="32" t="s">
        <v>26</v>
      </c>
      <c r="H2695" s="291" t="s">
        <v>22</v>
      </c>
      <c r="I2695" s="291"/>
      <c r="J2695" s="30" t="s">
        <v>23</v>
      </c>
      <c r="K2695" s="30" t="s">
        <v>24</v>
      </c>
      <c r="L2695" s="31" t="s">
        <v>25</v>
      </c>
      <c r="M2695" s="32" t="s">
        <v>26</v>
      </c>
    </row>
    <row r="2696" spans="1:13" x14ac:dyDescent="0.25">
      <c r="A2696" s="34" t="s">
        <v>27</v>
      </c>
      <c r="B2696" s="34"/>
      <c r="C2696" s="35"/>
      <c r="D2696" s="36">
        <f>'Etat paie OCTOBRE 2024'!E16</f>
        <v>142259.193446028</v>
      </c>
      <c r="E2696" s="37"/>
      <c r="F2696" s="24"/>
      <c r="H2696" s="34" t="s">
        <v>27</v>
      </c>
      <c r="I2696" s="34"/>
      <c r="J2696" s="35"/>
      <c r="K2696" s="36">
        <f>'Etat paie OCTOBRE 2024'!E16</f>
        <v>142259.193446028</v>
      </c>
      <c r="L2696" s="37"/>
      <c r="M2696" s="24"/>
    </row>
    <row r="2697" spans="1:13" x14ac:dyDescent="0.25">
      <c r="A2697" s="39" t="s">
        <v>28</v>
      </c>
      <c r="B2697" s="39"/>
      <c r="C2697" s="40"/>
      <c r="D2697" s="41"/>
      <c r="E2697" s="42"/>
      <c r="F2697" s="24"/>
      <c r="H2697" s="39" t="s">
        <v>28</v>
      </c>
      <c r="I2697" s="39"/>
      <c r="J2697" s="40"/>
      <c r="K2697" s="41"/>
      <c r="L2697" s="42"/>
      <c r="M2697" s="24"/>
    </row>
    <row r="2698" spans="1:13" x14ac:dyDescent="0.25">
      <c r="A2698" s="44" t="s">
        <v>29</v>
      </c>
      <c r="B2698" s="44"/>
      <c r="C2698" s="42"/>
      <c r="D2698" s="41">
        <f>'Etat paie OCTOBRE 2024'!I16</f>
      </c>
      <c r="E2698" s="42"/>
      <c r="F2698" s="24"/>
      <c r="H2698" s="44" t="s">
        <v>29</v>
      </c>
      <c r="I2698" s="44"/>
      <c r="J2698" s="42"/>
      <c r="K2698" s="41">
        <f>'Etat paie OCTOBRE 2024'!I16</f>
      </c>
      <c r="L2698" s="42"/>
      <c r="M2698" s="24"/>
    </row>
    <row r="2699" spans="1:13" x14ac:dyDescent="0.25">
      <c r="A2699" s="44" t="s">
        <v>30</v>
      </c>
      <c r="B2699" s="44"/>
      <c r="C2699" s="42"/>
      <c r="D2699" s="41">
        <f>'Etat paie OCTOBRE 2024'!J16</f>
      </c>
      <c r="E2699" s="42"/>
      <c r="F2699" s="24"/>
      <c r="H2699" s="44" t="s">
        <v>30</v>
      </c>
      <c r="I2699" s="44"/>
      <c r="J2699" s="42"/>
      <c r="K2699" s="41">
        <f>'Etat paie OCTOBRE 2024'!J16</f>
      </c>
      <c r="L2699" s="42"/>
      <c r="M2699" s="24"/>
    </row>
    <row r="2700" spans="1:13" x14ac:dyDescent="0.25">
      <c r="A2700" s="44" t="s">
        <v>31</v>
      </c>
      <c r="B2700" s="44"/>
      <c r="C2700" s="42"/>
      <c r="D2700" s="41">
        <f>'Etat paie OCTOBRE 2024'!H16</f>
      </c>
      <c r="E2700" s="42"/>
      <c r="F2700" s="24"/>
      <c r="H2700" s="44" t="s">
        <v>31</v>
      </c>
      <c r="I2700" s="44"/>
      <c r="J2700" s="42"/>
      <c r="K2700" s="41">
        <f>'Etat paie OCTOBRE 2024'!H16</f>
      </c>
      <c r="L2700" s="42"/>
      <c r="M2700" s="24"/>
    </row>
    <row r="2701" spans="1:13" x14ac:dyDescent="0.25">
      <c r="A2701" s="46" t="s">
        <v>32</v>
      </c>
      <c r="B2701" s="46"/>
      <c r="C2701" s="42"/>
      <c r="D2701" s="41"/>
      <c r="E2701" s="42"/>
      <c r="F2701" s="24"/>
      <c r="H2701" s="46" t="s">
        <v>32</v>
      </c>
      <c r="I2701" s="46"/>
      <c r="J2701" s="42"/>
      <c r="K2701" s="41"/>
      <c r="L2701" s="42"/>
      <c r="M2701" s="24"/>
    </row>
    <row r="2702" spans="1:13" x14ac:dyDescent="0.25">
      <c r="A2702" s="44" t="s">
        <v>33</v>
      </c>
      <c r="B2702" s="44"/>
      <c r="C2702" s="42">
        <v>12</v>
      </c>
      <c r="D2702" s="41">
        <f>'Etat paie OCTOBRE 2024'!K16</f>
        <v>28800</v>
      </c>
      <c r="E2702" s="42"/>
      <c r="F2702" s="24"/>
      <c r="H2702" s="44" t="s">
        <v>33</v>
      </c>
      <c r="I2702" s="44"/>
      <c r="J2702" s="42">
        <v>12</v>
      </c>
      <c r="K2702" s="41">
        <f>'Etat paie OCTOBRE 2024'!K16</f>
        <v>28800</v>
      </c>
      <c r="L2702" s="42"/>
      <c r="M2702" s="24"/>
    </row>
    <row r="2703" spans="1:13" x14ac:dyDescent="0.25">
      <c r="A2703" s="44" t="s">
        <v>34</v>
      </c>
      <c r="B2703" s="44"/>
      <c r="C2703" s="42"/>
      <c r="D2703" s="41">
        <f>'Etat paie OCTOBRE 2024'!L16</f>
        <v>42000</v>
      </c>
      <c r="E2703" s="42"/>
      <c r="F2703" s="24"/>
      <c r="H2703" s="44" t="s">
        <v>34</v>
      </c>
      <c r="I2703" s="44"/>
      <c r="J2703" s="42"/>
      <c r="K2703" s="41">
        <f>'Etat paie OCTOBRE 2024'!L16</f>
        <v>42000</v>
      </c>
      <c r="L2703" s="42"/>
      <c r="M2703" s="24"/>
    </row>
    <row r="2704" spans="1:13" x14ac:dyDescent="0.25">
      <c r="A2704" s="39" t="s">
        <v>35</v>
      </c>
      <c r="B2704" s="39"/>
      <c r="C2704" s="42"/>
      <c r="D2704" s="41"/>
      <c r="E2704" s="42"/>
      <c r="F2704" s="24"/>
      <c r="H2704" s="39" t="s">
        <v>35</v>
      </c>
      <c r="I2704" s="39"/>
      <c r="J2704" s="42"/>
      <c r="K2704" s="41"/>
      <c r="L2704" s="42"/>
      <c r="M2704" s="24"/>
    </row>
    <row r="2705" spans="1:13" x14ac:dyDescent="0.25">
      <c r="A2705" s="44" t="s">
        <v>36</v>
      </c>
      <c r="B2705" s="44"/>
      <c r="C2705" s="42"/>
      <c r="D2705" s="48">
        <f>'Etat paie OCTOBRE 2024'!R16</f>
      </c>
      <c r="E2705" s="42"/>
      <c r="F2705" s="24"/>
      <c r="H2705" s="44" t="s">
        <v>36</v>
      </c>
      <c r="I2705" s="44"/>
      <c r="J2705" s="42"/>
      <c r="K2705" s="48">
        <f>'Etat paie OCTOBRE 2024'!R16</f>
      </c>
      <c r="L2705" s="42"/>
      <c r="M2705" s="24"/>
    </row>
    <row r="2706" spans="1:13" x14ac:dyDescent="0.25">
      <c r="A2706" s="44" t="s">
        <v>37</v>
      </c>
      <c r="B2706" s="44"/>
      <c r="C2706" s="42"/>
      <c r="D2706" s="41">
        <f>'Etat paie OCTOBRE 2024'!F16</f>
      </c>
      <c r="E2706" s="42"/>
      <c r="F2706" s="24"/>
      <c r="H2706" s="44" t="s">
        <v>37</v>
      </c>
      <c r="I2706" s="44"/>
      <c r="J2706" s="42"/>
      <c r="K2706" s="41">
        <f>'Etat paie OCTOBRE 2024'!F16</f>
      </c>
      <c r="L2706" s="42"/>
      <c r="M2706" s="24"/>
    </row>
    <row r="2707" spans="1:13" x14ac:dyDescent="0.25">
      <c r="A2707" s="292" t="s">
        <v>38</v>
      </c>
      <c r="B2707" s="292"/>
      <c r="C2707" s="42"/>
      <c r="D2707" s="41">
        <f>'Etat paie OCTOBRE 2024'!G16</f>
      </c>
      <c r="E2707" s="42"/>
      <c r="F2707" s="24"/>
      <c r="H2707" s="292" t="s">
        <v>38</v>
      </c>
      <c r="I2707" s="292"/>
      <c r="J2707" s="42"/>
      <c r="K2707" s="41">
        <f>'Etat paie OCTOBRE 2024'!G16</f>
      </c>
      <c r="L2707" s="42"/>
      <c r="M2707" s="24"/>
    </row>
    <row r="2708" spans="1:13" x14ac:dyDescent="0.25">
      <c r="A2708" s="44" t="s">
        <v>1331</v>
      </c>
      <c r="B2708" s="44"/>
      <c r="C2708" s="42"/>
      <c r="D2708" s="41">
        <f>'Etat paie OCTOBRE 2024'!O16</f>
      </c>
      <c r="E2708" s="42"/>
      <c r="F2708" s="24"/>
      <c r="H2708" s="44" t="s">
        <v>1331</v>
      </c>
      <c r="I2708" s="44"/>
      <c r="J2708" s="42"/>
      <c r="K2708" s="41">
        <f>'Etat paie OCTOBRE 2024'!O16</f>
      </c>
      <c r="L2708" s="42"/>
      <c r="M2708" s="24"/>
    </row>
    <row r="2709" spans="1:13" x14ac:dyDescent="0.25">
      <c r="A2709" s="44" t="s">
        <v>1332</v>
      </c>
      <c r="B2709" s="44"/>
      <c r="C2709" s="42"/>
      <c r="D2709" s="41">
        <f>'Etat paie OCTOBRE 2024'!P16</f>
        <v>20000</v>
      </c>
      <c r="E2709" s="42"/>
      <c r="F2709" s="24"/>
      <c r="H2709" s="44" t="s">
        <v>1332</v>
      </c>
      <c r="I2709" s="44"/>
      <c r="J2709" s="42"/>
      <c r="K2709" s="41">
        <f>'Etat paie OCTOBRE 2024'!P16</f>
        <v>20000</v>
      </c>
      <c r="L2709" s="42"/>
      <c r="M2709" s="24"/>
    </row>
    <row r="2710" spans="1:13" x14ac:dyDescent="0.25">
      <c r="A2710" s="44" t="s">
        <v>1333</v>
      </c>
      <c r="B2710" s="44"/>
      <c r="C2710" s="42"/>
      <c r="D2710" s="41">
        <f>'Etat paie OCTOBRE 2024'!Q16</f>
        <v>50000</v>
      </c>
      <c r="E2710" s="42"/>
      <c r="F2710" s="24" t="s">
        <v>43</v>
      </c>
      <c r="H2710" s="44" t="s">
        <v>1333</v>
      </c>
      <c r="I2710" s="44"/>
      <c r="J2710" s="42"/>
      <c r="K2710" s="41">
        <f>'Etat paie OCTOBRE 2024'!Q16</f>
        <v>50000</v>
      </c>
      <c r="L2710" s="42"/>
      <c r="M2710" s="24" t="s">
        <v>43</v>
      </c>
    </row>
    <row r="2711" spans="1:13" x14ac:dyDescent="0.25">
      <c r="A2711" s="39" t="s">
        <v>44</v>
      </c>
      <c r="B2711" s="39"/>
      <c r="C2711" s="42"/>
      <c r="D2711" s="41">
        <f>'Etat paie OCTOBRE 2024'!N16</f>
        <v>195251.321196466</v>
      </c>
      <c r="E2711" s="42"/>
      <c r="F2711" s="24" t="s">
        <v>45</v>
      </c>
      <c r="H2711" s="39" t="s">
        <v>44</v>
      </c>
      <c r="I2711" s="39"/>
      <c r="J2711" s="42"/>
      <c r="K2711" s="41">
        <f>'Etat paie OCTOBRE 2024'!N16</f>
        <v>195251.321196466</v>
      </c>
      <c r="L2711" s="42"/>
      <c r="M2711" s="24" t="s">
        <v>45</v>
      </c>
    </row>
    <row r="2712" spans="1:13" x14ac:dyDescent="0.25">
      <c r="A2712" s="39" t="s">
        <v>46</v>
      </c>
      <c r="B2712" s="39"/>
      <c r="C2712" s="42"/>
      <c r="D2712" s="41">
        <f>'Etat paie OCTOBRE 2024'!M16</f>
      </c>
      <c r="E2712" s="42"/>
      <c r="F2712" s="24"/>
      <c r="H2712" s="39" t="s">
        <v>46</v>
      </c>
      <c r="I2712" s="39"/>
      <c r="J2712" s="42"/>
      <c r="K2712" s="41">
        <f>'Etat paie OCTOBRE 2024'!M16</f>
      </c>
      <c r="L2712" s="42"/>
      <c r="M2712" s="24"/>
    </row>
    <row r="2713" spans="1:13" x14ac:dyDescent="0.25">
      <c r="A2713" s="46" t="s">
        <v>47</v>
      </c>
      <c r="B2713" s="46"/>
      <c r="C2713" s="42"/>
      <c r="D2713" s="41"/>
      <c r="E2713" s="41">
        <f>'Etat paie OCTOBRE 2024'!U16</f>
        <v>4783.10514642494</v>
      </c>
      <c r="F2713" s="24"/>
      <c r="H2713" s="46" t="s">
        <v>47</v>
      </c>
      <c r="I2713" s="46"/>
      <c r="J2713" s="42"/>
      <c r="K2713" s="41"/>
      <c r="L2713" s="41">
        <f>'Etat paie OCTOBRE 2024'!U16</f>
        <v>4783.10514642494</v>
      </c>
      <c r="M2713" s="24"/>
    </row>
    <row r="2714" spans="1:13" x14ac:dyDescent="0.25">
      <c r="A2714" s="46" t="s">
        <v>48</v>
      </c>
      <c r="B2714" s="46"/>
      <c r="C2714" s="42"/>
      <c r="D2714" s="41"/>
      <c r="E2714" s="41">
        <f>'Etat paie OCTOBRE 2024'!V16</f>
        <v>4783.10514642494</v>
      </c>
      <c r="F2714" s="24"/>
      <c r="H2714" s="46" t="s">
        <v>48</v>
      </c>
      <c r="I2714" s="46"/>
      <c r="J2714" s="42"/>
      <c r="K2714" s="41"/>
      <c r="L2714" s="41">
        <f>'Etat paie OCTOBRE 2024'!V16</f>
        <v>4783.10514642494</v>
      </c>
      <c r="M2714" s="24"/>
    </row>
    <row r="2715" spans="1:13" x14ac:dyDescent="0.25">
      <c r="A2715" s="46" t="s">
        <v>49</v>
      </c>
      <c r="B2715" s="46"/>
      <c r="C2715" s="41">
        <f>+D43-E34-E35</f>
        <v>468744.304349644</v>
      </c>
      <c r="D2715" s="41"/>
      <c r="E2715" s="42"/>
      <c r="F2715" s="24"/>
      <c r="H2715" s="46" t="s">
        <v>49</v>
      </c>
      <c r="I2715" s="46"/>
      <c r="J2715" s="41">
        <f>+D43-E34-E35</f>
        <v>468744.304349644</v>
      </c>
      <c r="K2715" s="41"/>
      <c r="L2715" s="42"/>
      <c r="M2715" s="24"/>
    </row>
    <row r="2716" spans="1:13" x14ac:dyDescent="0.25">
      <c r="A2716" s="46" t="s">
        <v>50</v>
      </c>
      <c r="B2716" s="46"/>
      <c r="C2716" s="41">
        <f>D38+E39</f>
        <v>9374.43043496436</v>
      </c>
      <c r="D2716" s="41"/>
      <c r="E2716" s="42"/>
      <c r="F2716" s="24"/>
      <c r="H2716" s="46" t="s">
        <v>50</v>
      </c>
      <c r="I2716" s="46"/>
      <c r="J2716" s="41">
        <f>D38+E39</f>
        <v>9374.43043496436</v>
      </c>
      <c r="K2716" s="41"/>
      <c r="L2716" s="42"/>
      <c r="M2716" s="24"/>
    </row>
    <row r="2717" spans="1:13" x14ac:dyDescent="0.25">
      <c r="A2717" s="46" t="s">
        <v>51</v>
      </c>
      <c r="B2717" s="46"/>
      <c r="C2717" s="41">
        <v>2</v>
      </c>
      <c r="D2717" s="41">
        <f>'Etat paie OCTOBRE 2024'!X16</f>
        <v>4000</v>
      </c>
      <c r="E2717" s="42"/>
      <c r="F2717" s="24"/>
      <c r="H2717" s="46" t="s">
        <v>51</v>
      </c>
      <c r="I2717" s="46"/>
      <c r="J2717" s="41">
        <v>2</v>
      </c>
      <c r="K2717" s="41">
        <f>'Etat paie OCTOBRE 2024'!X16</f>
        <v>4000</v>
      </c>
      <c r="L2717" s="42"/>
      <c r="M2717" s="24"/>
    </row>
    <row r="2718" spans="1:13" x14ac:dyDescent="0.25">
      <c r="A2718" s="46" t="s">
        <v>52</v>
      </c>
      <c r="B2718" s="46"/>
      <c r="C2718" s="42"/>
      <c r="D2718" s="41"/>
      <c r="E2718" s="41">
        <f>'Etat paie OCTOBRE 2024'!Z16</f>
        <v>5374.43043496436</v>
      </c>
      <c r="F2718" s="24"/>
      <c r="H2718" s="46" t="s">
        <v>52</v>
      </c>
      <c r="I2718" s="46"/>
      <c r="J2718" s="42"/>
      <c r="K2718" s="41"/>
      <c r="L2718" s="41">
        <f>'Etat paie OCTOBRE 2024'!Z16</f>
        <v>5374.43043496436</v>
      </c>
      <c r="M2718" s="24"/>
    </row>
    <row r="2719" spans="1:13" x14ac:dyDescent="0.25">
      <c r="A2719" s="46" t="s">
        <v>53</v>
      </c>
      <c r="B2719" s="46"/>
      <c r="C2719" s="42"/>
      <c r="D2719" s="41"/>
      <c r="E2719" s="41">
        <f>'Etat paie OCTOBRE 2024'!Y16</f>
        <v>100000</v>
      </c>
      <c r="F2719" s="24"/>
      <c r="H2719" s="46" t="s">
        <v>53</v>
      </c>
      <c r="I2719" s="46"/>
      <c r="J2719" s="42"/>
      <c r="K2719" s="41"/>
      <c r="L2719" s="41">
        <f>'Etat paie OCTOBRE 2024'!Y16</f>
        <v>100000</v>
      </c>
      <c r="M2719" s="24"/>
    </row>
    <row r="2720" spans="1:13" x14ac:dyDescent="0.25">
      <c r="A2720" s="46" t="s">
        <v>54</v>
      </c>
      <c r="B2720" s="46"/>
      <c r="C2720" s="42"/>
      <c r="D2720" s="41"/>
      <c r="E2720" s="41">
        <f>'Etat paie OCTOBRE 2024'!AA16</f>
      </c>
      <c r="F2720" s="24"/>
      <c r="H2720" s="46" t="s">
        <v>54</v>
      </c>
      <c r="I2720" s="46"/>
      <c r="J2720" s="42"/>
      <c r="K2720" s="41"/>
      <c r="L2720" s="41">
        <f>'Etat paie OCTOBRE 2024'!AA16</f>
      </c>
      <c r="M2720" s="24"/>
    </row>
    <row r="2721" spans="1:13" x14ac:dyDescent="0.25">
      <c r="A2721" s="49" t="s">
        <v>55</v>
      </c>
      <c r="B2721" s="49"/>
      <c r="C2721" s="50"/>
      <c r="D2721" s="51"/>
      <c r="E2721" s="51">
        <f>'Etat paie OCTOBRE 2024'!AB16</f>
        <v>100000</v>
      </c>
      <c r="F2721" s="24"/>
      <c r="H2721" s="49" t="s">
        <v>55</v>
      </c>
      <c r="I2721" s="49"/>
      <c r="J2721" s="50"/>
      <c r="K2721" s="51"/>
      <c r="L2721" s="51">
        <f>'Etat paie OCTOBRE 2024'!AB16</f>
        <v>100000</v>
      </c>
      <c r="M2721" s="24"/>
    </row>
    <row r="2722" spans="1:13" x14ac:dyDescent="0.25">
      <c r="A2722" s="53" t="s">
        <v>56</v>
      </c>
      <c r="B2722" s="53"/>
      <c r="C2722" s="54" t="s">
        <v>57</v>
      </c>
      <c r="D2722" s="36">
        <f>SUM(D17:D37)</f>
        <v>478310.514642494</v>
      </c>
      <c r="E2722" s="55">
        <f>SUM(E34:E42)</f>
        <v>214940.640727814</v>
      </c>
      <c r="F2722" s="24"/>
      <c r="H2722" s="53" t="s">
        <v>56</v>
      </c>
      <c r="I2722" s="53"/>
      <c r="J2722" s="54" t="s">
        <v>57</v>
      </c>
      <c r="K2722" s="36">
        <f>SUM(D17:D37)</f>
        <v>478310.514642494</v>
      </c>
      <c r="L2722" s="55">
        <f>SUM(E34:E42)</f>
        <v>214940.640727814</v>
      </c>
      <c r="M2722" s="24"/>
    </row>
    <row r="2723" spans="1:13" x14ac:dyDescent="0.25">
      <c r="A2723" s="57" t="s">
        <v>58</v>
      </c>
      <c r="B2723" s="57"/>
      <c r="C2723" s="14"/>
      <c r="D2723" s="42"/>
      <c r="E2723" s="58"/>
      <c r="F2723" s="24"/>
      <c r="H2723" s="57" t="s">
        <v>58</v>
      </c>
      <c r="I2723" s="57"/>
      <c r="J2723" s="14"/>
      <c r="K2723" s="42"/>
      <c r="L2723" s="58"/>
      <c r="M2723" s="24"/>
    </row>
    <row r="2724" spans="1:13" x14ac:dyDescent="0.25">
      <c r="A2724" s="44" t="s">
        <v>59</v>
      </c>
      <c r="B2724" s="44"/>
      <c r="C2724" s="14"/>
      <c r="D2724" s="42"/>
      <c r="E2724" s="58"/>
      <c r="F2724" s="24"/>
      <c r="H2724" s="44" t="s">
        <v>59</v>
      </c>
      <c r="I2724" s="44"/>
      <c r="J2724" s="14"/>
      <c r="K2724" s="42"/>
      <c r="L2724" s="58"/>
      <c r="M2724" s="24"/>
    </row>
    <row r="2725" spans="1:13" x14ac:dyDescent="0.25">
      <c r="A2725" s="57" t="s">
        <v>60</v>
      </c>
      <c r="B2725" s="57"/>
      <c r="C2725" s="14"/>
      <c r="D2725" s="42"/>
      <c r="E2725" s="58"/>
      <c r="F2725" s="24"/>
      <c r="H2725" s="57" t="s">
        <v>60</v>
      </c>
      <c r="I2725" s="57"/>
      <c r="J2725" s="14"/>
      <c r="K2725" s="42"/>
      <c r="L2725" s="58"/>
      <c r="M2725" s="24"/>
    </row>
    <row r="2726" spans="1:13" x14ac:dyDescent="0.25">
      <c r="A2726" s="57"/>
      <c r="B2726" s="57"/>
      <c r="C2726" s="60" t="s">
        <v>61</v>
      </c>
      <c r="D2726" s="61">
        <f>IF((D43-E43)&gt;=0,ROUND(FLOOR((D43-E43),0.01),-2),ROUND(FLOOR((D43-E43),-0.01),-2))</f>
        <v>263400</v>
      </c>
      <c r="E2726" s="58"/>
      <c r="F2726" s="24"/>
      <c r="H2726" s="57"/>
      <c r="I2726" s="57"/>
      <c r="J2726" s="60" t="s">
        <v>61</v>
      </c>
      <c r="K2726" s="61">
        <f>IF((D43-E43)&gt;=0,ROUND(FLOOR((D43-E43),0.01),-2),ROUND(FLOOR((D43-E43),-0.01),-2))</f>
        <v>263400</v>
      </c>
      <c r="L2726" s="58"/>
      <c r="M2726" s="24"/>
    </row>
    <row r="2727" spans="1:13" x14ac:dyDescent="0.25">
      <c r="A2727" s="62" t="s">
        <v>62</v>
      </c>
      <c r="B2727" s="62"/>
      <c r="C2727" s="63">
        <v>22</v>
      </c>
      <c r="D2727" s="61"/>
      <c r="E2727" s="58"/>
      <c r="F2727" s="24"/>
      <c r="H2727" s="62" t="s">
        <v>62</v>
      </c>
      <c r="I2727" s="62"/>
      <c r="J2727" s="63">
        <v>22</v>
      </c>
      <c r="K2727" s="61"/>
      <c r="L2727" s="58"/>
      <c r="M2727" s="24"/>
    </row>
    <row r="2728" spans="1:13" x14ac:dyDescent="0.25">
      <c r="A2728" s="64" t="s">
        <v>63</v>
      </c>
      <c r="B2728" s="64"/>
      <c r="C2728" s="65">
        <v>-0.5</v>
      </c>
      <c r="D2728" s="66"/>
      <c r="E2728" s="58"/>
      <c r="F2728" s="67"/>
      <c r="H2728" s="64" t="s">
        <v>63</v>
      </c>
      <c r="I2728" s="64"/>
      <c r="J2728" s="65">
        <v>-0.5</v>
      </c>
      <c r="K2728" s="66"/>
      <c r="L2728" s="58"/>
      <c r="M2728" s="67"/>
    </row>
    <row r="2729" spans="1:13" x14ac:dyDescent="0.25">
      <c r="A2729" s="69"/>
      <c r="B2729" s="69"/>
      <c r="C2729" s="70"/>
      <c r="D2729" s="71"/>
      <c r="E2729" s="72"/>
      <c r="F2729" s="24"/>
      <c r="H2729" s="69"/>
      <c r="I2729" s="69"/>
      <c r="J2729" s="70"/>
      <c r="K2729" s="71"/>
      <c r="L2729" s="72"/>
      <c r="M2729" s="24"/>
    </row>
    <row r="2730" spans="1:13" x14ac:dyDescent="0.25">
      <c r="A2730" s="1" t="s">
        <v>64</v>
      </c>
      <c r="B2730" s="1"/>
      <c r="C2730" s="58"/>
      <c r="D2730" s="74" t="s">
        <v>65</v>
      </c>
      <c r="E2730" s="2"/>
      <c r="F2730" s="24"/>
      <c r="H2730" s="1" t="s">
        <v>64</v>
      </c>
      <c r="I2730" s="1"/>
      <c r="J2730" s="58"/>
      <c r="K2730" s="74" t="s">
        <v>65</v>
      </c>
      <c r="L2730" s="2"/>
      <c r="M2730" s="24"/>
    </row>
    <row r="2731" spans="1:13" x14ac:dyDescent="0.25">
      <c r="A2731" s="1"/>
      <c r="B2731" s="1"/>
      <c r="C2731" s="58"/>
      <c r="D2731" s="74"/>
      <c r="E2731" s="2"/>
      <c r="F2731" s="24"/>
      <c r="H2731" s="1"/>
      <c r="I2731" s="1"/>
      <c r="J2731" s="58"/>
      <c r="K2731" s="74"/>
      <c r="L2731" s="2"/>
      <c r="M2731" s="24"/>
    </row>
    <row r="2732" spans="1:13" x14ac:dyDescent="0.25">
      <c r="A2732" s="1"/>
      <c r="B2732" s="1"/>
      <c r="C2732" s="58"/>
      <c r="D2732" s="74"/>
      <c r="E2732" s="2"/>
      <c r="F2732" s="24"/>
      <c r="H2732" s="1"/>
      <c r="I2732" s="1"/>
      <c r="J2732" s="58"/>
      <c r="K2732" s="74"/>
      <c r="L2732" s="2"/>
      <c r="M2732" s="24"/>
    </row>
    <row r="2733" spans="1:13" x14ac:dyDescent="0.25">
      <c r="A2733" s="1"/>
      <c r="B2733" s="1"/>
      <c r="C2733" s="58"/>
      <c r="D2733" s="74"/>
      <c r="E2733" s="2"/>
      <c r="F2733" s="24"/>
      <c r="H2733" s="1"/>
      <c r="I2733" s="1"/>
      <c r="J2733" s="58"/>
      <c r="K2733" s="74"/>
      <c r="L2733" s="2"/>
      <c r="M2733" s="24"/>
    </row>
    <row r="2734" spans="1:13" x14ac:dyDescent="0.25">
      <c r="A2734" s="76"/>
      <c r="B2734" s="76"/>
      <c r="C2734" s="77"/>
      <c r="D2734" s="78"/>
      <c r="E2734" s="26"/>
      <c r="F2734" s="28"/>
      <c r="H2734" s="76"/>
      <c r="I2734" s="76"/>
      <c r="J2734" s="77"/>
      <c r="K2734" s="78"/>
      <c r="L2734" s="26"/>
      <c r="M2734" s="28"/>
    </row>
    <row r="2737" spans="1:13" x14ac:dyDescent="0.25">
      <c r="A2737" s="1"/>
      <c r="B2737" s="1"/>
      <c r="C2737" s="2"/>
      <c r="D2737" s="2"/>
      <c r="E2737" s="4"/>
      <c r="F2737" s="5"/>
      <c r="H2737" s="1"/>
      <c r="I2737" s="1"/>
      <c r="J2737" s="2"/>
      <c r="K2737" s="2"/>
      <c r="L2737" s="4"/>
      <c r="M2737" s="5"/>
    </row>
    <row r="2738" spans="1:13" x14ac:dyDescent="0.25">
      <c r="A2738" s="1"/>
      <c r="B2738" s="1"/>
      <c r="C2738" s="2"/>
      <c r="D2738" s="2"/>
      <c r="E2738" s="4" t="s">
        <v>0</v>
      </c>
      <c r="F2738" s="3"/>
      <c r="H2738" s="1"/>
      <c r="I2738" s="1"/>
      <c r="J2738" s="2"/>
      <c r="K2738" s="2"/>
      <c r="L2738" s="4" t="s">
        <v>0</v>
      </c>
      <c r="M2738" s="3"/>
    </row>
    <row r="2739" spans="1:13" x14ac:dyDescent="0.25">
      <c r="A2739" s="6" t="s">
        <v>1</v>
      </c>
      <c r="B2739" s="6"/>
      <c r="C2739" s="2"/>
      <c r="D2739" s="2"/>
      <c r="E2739" s="2" t="s">
        <v>2</v>
      </c>
      <c r="F2739" s="3"/>
      <c r="H2739" s="6" t="s">
        <v>1</v>
      </c>
      <c r="I2739" s="6"/>
      <c r="J2739" s="2"/>
      <c r="K2739" s="2"/>
      <c r="L2739" s="2" t="s">
        <v>2</v>
      </c>
      <c r="M2739" s="3"/>
    </row>
    <row r="2740" spans="1:13" x14ac:dyDescent="0.25">
      <c r="A2740" s="7" t="s">
        <v>3</v>
      </c>
      <c r="B2740" s="7"/>
      <c r="C2740" s="2"/>
      <c r="D2740" s="2"/>
      <c r="E2740" s="2"/>
      <c r="F2740" s="3"/>
      <c r="H2740" s="7" t="s">
        <v>3</v>
      </c>
      <c r="I2740" s="7"/>
      <c r="J2740" s="2"/>
      <c r="K2740" s="2"/>
      <c r="L2740" s="2"/>
      <c r="M2740" s="3"/>
    </row>
    <row r="2741" spans="1:13" x14ac:dyDescent="0.25">
      <c r="A2741" s="8" t="s">
        <v>4</v>
      </c>
      <c r="B2741" s="8"/>
      <c r="C2741" s="2"/>
      <c r="D2741" s="2"/>
      <c r="E2741" s="2"/>
      <c r="F2741" s="3"/>
      <c r="H2741" s="8" t="s">
        <v>4</v>
      </c>
      <c r="I2741" s="8"/>
      <c r="J2741" s="2"/>
      <c r="K2741" s="2"/>
      <c r="L2741" s="2"/>
      <c r="M2741" s="3"/>
    </row>
    <row r="2742" spans="1:13" x14ac:dyDescent="0.25">
      <c r="A2742" s="9" t="s">
        <v>1313</v>
      </c>
      <c r="B2742" s="287">
        <f>'Etat paie {MOIS} {ANNEE}'!B106</f>
      </c>
      <c r="C2742" s="10"/>
      <c r="D2742" s="11" t="s">
        <v>6</v>
      </c>
      <c r="E2742" s="11"/>
      <c r="F2742" s="12" t="s">
        <v>1314</v>
      </c>
      <c r="H2742" s="9" t="s">
        <v>1313</v>
      </c>
      <c r="I2742" s="287">
        <f>'Etat paie {MOIS} {ANNEE}'!B107</f>
      </c>
      <c r="J2742" s="10"/>
      <c r="K2742" s="11" t="s">
        <v>6</v>
      </c>
      <c r="L2742" s="11"/>
      <c r="M2742" s="12" t="s">
        <v>1314</v>
      </c>
    </row>
    <row r="2743" spans="1:13" x14ac:dyDescent="0.25">
      <c r="A2743" s="13" t="s">
        <v>1315</v>
      </c>
      <c r="B2743" s="288">
        <f>'Etat paie {MOIS} {ANNEE}'!A106</f>
      </c>
      <c r="C2743" s="2"/>
      <c r="D2743" s="14" t="s">
        <v>8</v>
      </c>
      <c r="E2743" s="14"/>
      <c r="F2743" s="15" t="s">
        <v>1316</v>
      </c>
      <c r="H2743" s="13" t="s">
        <v>1315</v>
      </c>
      <c r="I2743" s="288">
        <f>'Etat paie {MOIS} {ANNEE}'!A107</f>
      </c>
      <c r="J2743" s="2"/>
      <c r="K2743" s="14" t="s">
        <v>8</v>
      </c>
      <c r="L2743" s="14"/>
      <c r="M2743" s="15" t="s">
        <v>1316</v>
      </c>
    </row>
    <row r="2744" spans="1:13" x14ac:dyDescent="0.25">
      <c r="A2744" s="13" t="s">
        <v>1317</v>
      </c>
      <c r="B2744" s="288">
        <f>'Etat paie {MOIS} {ANNEE}'!AL106</f>
      </c>
      <c r="C2744" s="16">
        <f>'Etat paie {MOIS} {ANNEE}'!AM106</f>
      </c>
      <c r="D2744" s="14" t="s">
        <v>10</v>
      </c>
      <c r="E2744" s="14"/>
      <c r="F2744" s="15" t="s">
        <v>1318</v>
      </c>
      <c r="H2744" s="13" t="s">
        <v>1317</v>
      </c>
      <c r="I2744" s="288">
        <f>'Etat paie {MOIS} {ANNEE}'!AL107</f>
      </c>
      <c r="J2744" s="16">
        <f>'Etat paie {MOIS} {ANNEE}'!AM107</f>
      </c>
      <c r="K2744" s="14" t="s">
        <v>10</v>
      </c>
      <c r="L2744" s="14"/>
      <c r="M2744" s="15" t="s">
        <v>1318</v>
      </c>
    </row>
    <row r="2745" spans="1:13" x14ac:dyDescent="0.25">
      <c r="A2745" s="13" t="s">
        <v>1319</v>
      </c>
      <c r="B2745" s="288" t="s">
        <v>1320</v>
      </c>
      <c r="C2745" s="17"/>
      <c r="D2745" s="18" t="s">
        <v>12</v>
      </c>
      <c r="E2745" s="19"/>
      <c r="F2745" s="20" t="s">
        <v>1321</v>
      </c>
      <c r="H2745" s="13" t="s">
        <v>1319</v>
      </c>
      <c r="I2745" s="288" t="s">
        <v>1320</v>
      </c>
      <c r="J2745" s="17"/>
      <c r="K2745" s="18" t="s">
        <v>12</v>
      </c>
      <c r="L2745" s="19"/>
      <c r="M2745" s="20" t="s">
        <v>1321</v>
      </c>
    </row>
    <row r="2746" spans="1:13" x14ac:dyDescent="0.25">
      <c r="A2746" s="22" t="s">
        <v>1322</v>
      </c>
      <c r="B2746" s="289">
        <f>'Etat paie {MOIS} {ANNEE}'!AP106</f>
      </c>
      <c r="C2746" s="2"/>
      <c r="D2746" s="23" t="s">
        <v>14</v>
      </c>
      <c r="E2746" s="14"/>
      <c r="F2746" s="20" t="s">
        <v>1323</v>
      </c>
      <c r="H2746" s="22" t="s">
        <v>1322</v>
      </c>
      <c r="I2746" s="289">
        <f>'Etat paie {MOIS} {ANNEE}'!AP107</f>
      </c>
      <c r="J2746" s="2"/>
      <c r="K2746" s="23" t="s">
        <v>14</v>
      </c>
      <c r="L2746" s="14"/>
      <c r="M2746" s="20" t="s">
        <v>1323</v>
      </c>
    </row>
    <row r="2747" spans="1:13" x14ac:dyDescent="0.25">
      <c r="A2747" s="13" t="s">
        <v>1324</v>
      </c>
      <c r="B2747" s="288">
        <f>'Etat paie {MOIS} {ANNEE}'!AR106</f>
      </c>
      <c r="C2747" s="2"/>
      <c r="D2747" s="14"/>
      <c r="E2747" s="14"/>
      <c r="F2747" s="20"/>
      <c r="H2747" s="13" t="s">
        <v>1324</v>
      </c>
      <c r="I2747" s="288">
        <f>'Etat paie {MOIS} {ANNEE}'!AR107</f>
      </c>
      <c r="J2747" s="2"/>
      <c r="K2747" s="14"/>
      <c r="L2747" s="14"/>
      <c r="M2747" s="20"/>
    </row>
    <row r="2748" spans="1:13" x14ac:dyDescent="0.25">
      <c r="A2748" s="13" t="s">
        <v>1325</v>
      </c>
      <c r="B2748" s="288">
        <f>'Etat paie {MOIS} {ANNEE}'!AO106</f>
      </c>
      <c r="C2748" s="2"/>
      <c r="D2748" s="14"/>
      <c r="E2748" s="14"/>
      <c r="F2748" s="24"/>
      <c r="H2748" s="13" t="s">
        <v>1325</v>
      </c>
      <c r="I2748" s="288">
        <f>'Etat paie {MOIS} {ANNEE}'!AO107</f>
      </c>
      <c r="J2748" s="2"/>
      <c r="K2748" s="14"/>
      <c r="L2748" s="14"/>
      <c r="M2748" s="24"/>
    </row>
    <row r="2749" spans="1:13" x14ac:dyDescent="0.25">
      <c r="A2749" s="13" t="s">
        <v>1326</v>
      </c>
      <c r="B2749" s="288">
        <f>'Etat paie {MOIS} {ANNEE}'!AQ106</f>
      </c>
      <c r="C2749" s="2"/>
      <c r="D2749" s="14" t="s">
        <v>18</v>
      </c>
      <c r="E2749" s="14"/>
      <c r="F2749" s="24" t="s">
        <v>1327</v>
      </c>
      <c r="H2749" s="13" t="s">
        <v>1326</v>
      </c>
      <c r="I2749" s="288">
        <f>'Etat paie {MOIS} {ANNEE}'!AQ107</f>
      </c>
      <c r="J2749" s="2"/>
      <c r="K2749" s="14" t="s">
        <v>18</v>
      </c>
      <c r="L2749" s="14"/>
      <c r="M2749" s="24" t="s">
        <v>1327</v>
      </c>
    </row>
    <row r="2750" spans="1:13" x14ac:dyDescent="0.25">
      <c r="A2750" s="25" t="s">
        <v>1328</v>
      </c>
      <c r="B2750" s="290" t="s">
        <v>1329</v>
      </c>
      <c r="C2750" s="26"/>
      <c r="D2750" s="27" t="s">
        <v>20</v>
      </c>
      <c r="E2750" s="27"/>
      <c r="F2750" s="28" t="s">
        <v>1330</v>
      </c>
      <c r="H2750" s="25" t="s">
        <v>1328</v>
      </c>
      <c r="I2750" s="290" t="s">
        <v>1329</v>
      </c>
      <c r="J2750" s="26"/>
      <c r="K2750" s="27" t="s">
        <v>20</v>
      </c>
      <c r="L2750" s="27"/>
      <c r="M2750" s="28" t="s">
        <v>1330</v>
      </c>
    </row>
    <row r="2751" spans="1:13" x14ac:dyDescent="0.25">
      <c r="A2751" s="1"/>
      <c r="B2751" s="1"/>
      <c r="C2751" s="2"/>
      <c r="D2751" s="2"/>
      <c r="E2751" s="2"/>
      <c r="F2751" s="3"/>
      <c r="H2751" s="1"/>
      <c r="I2751" s="1"/>
      <c r="J2751" s="2"/>
      <c r="K2751" s="2"/>
      <c r="L2751" s="2"/>
      <c r="M2751" s="3"/>
    </row>
    <row r="2752" spans="1:13" x14ac:dyDescent="0.25">
      <c r="A2752" s="291" t="s">
        <v>22</v>
      </c>
      <c r="B2752" s="291"/>
      <c r="C2752" s="30" t="s">
        <v>23</v>
      </c>
      <c r="D2752" s="30" t="s">
        <v>24</v>
      </c>
      <c r="E2752" s="31" t="s">
        <v>25</v>
      </c>
      <c r="F2752" s="32" t="s">
        <v>26</v>
      </c>
      <c r="H2752" s="291" t="s">
        <v>22</v>
      </c>
      <c r="I2752" s="291"/>
      <c r="J2752" s="30" t="s">
        <v>23</v>
      </c>
      <c r="K2752" s="30" t="s">
        <v>24</v>
      </c>
      <c r="L2752" s="31" t="s">
        <v>25</v>
      </c>
      <c r="M2752" s="32" t="s">
        <v>26</v>
      </c>
    </row>
    <row r="2753" spans="1:13" x14ac:dyDescent="0.25">
      <c r="A2753" s="34" t="s">
        <v>27</v>
      </c>
      <c r="B2753" s="34"/>
      <c r="C2753" s="35"/>
      <c r="D2753" s="36">
        <f>'Etat paie OCTOBRE 2024'!E16</f>
        <v>142259.193446028</v>
      </c>
      <c r="E2753" s="37"/>
      <c r="F2753" s="24"/>
      <c r="H2753" s="34" t="s">
        <v>27</v>
      </c>
      <c r="I2753" s="34"/>
      <c r="J2753" s="35"/>
      <c r="K2753" s="36">
        <f>'Etat paie OCTOBRE 2024'!E16</f>
        <v>142259.193446028</v>
      </c>
      <c r="L2753" s="37"/>
      <c r="M2753" s="24"/>
    </row>
    <row r="2754" spans="1:13" x14ac:dyDescent="0.25">
      <c r="A2754" s="39" t="s">
        <v>28</v>
      </c>
      <c r="B2754" s="39"/>
      <c r="C2754" s="40"/>
      <c r="D2754" s="41"/>
      <c r="E2754" s="42"/>
      <c r="F2754" s="24"/>
      <c r="H2754" s="39" t="s">
        <v>28</v>
      </c>
      <c r="I2754" s="39"/>
      <c r="J2754" s="40"/>
      <c r="K2754" s="41"/>
      <c r="L2754" s="42"/>
      <c r="M2754" s="24"/>
    </row>
    <row r="2755" spans="1:13" x14ac:dyDescent="0.25">
      <c r="A2755" s="44" t="s">
        <v>29</v>
      </c>
      <c r="B2755" s="44"/>
      <c r="C2755" s="42"/>
      <c r="D2755" s="41">
        <f>'Etat paie OCTOBRE 2024'!I16</f>
      </c>
      <c r="E2755" s="42"/>
      <c r="F2755" s="24"/>
      <c r="H2755" s="44" t="s">
        <v>29</v>
      </c>
      <c r="I2755" s="44"/>
      <c r="J2755" s="42"/>
      <c r="K2755" s="41">
        <f>'Etat paie OCTOBRE 2024'!I16</f>
      </c>
      <c r="L2755" s="42"/>
      <c r="M2755" s="24"/>
    </row>
    <row r="2756" spans="1:13" x14ac:dyDescent="0.25">
      <c r="A2756" s="44" t="s">
        <v>30</v>
      </c>
      <c r="B2756" s="44"/>
      <c r="C2756" s="42"/>
      <c r="D2756" s="41">
        <f>'Etat paie OCTOBRE 2024'!J16</f>
      </c>
      <c r="E2756" s="42"/>
      <c r="F2756" s="24"/>
      <c r="H2756" s="44" t="s">
        <v>30</v>
      </c>
      <c r="I2756" s="44"/>
      <c r="J2756" s="42"/>
      <c r="K2756" s="41">
        <f>'Etat paie OCTOBRE 2024'!J16</f>
      </c>
      <c r="L2756" s="42"/>
      <c r="M2756" s="24"/>
    </row>
    <row r="2757" spans="1:13" x14ac:dyDescent="0.25">
      <c r="A2757" s="44" t="s">
        <v>31</v>
      </c>
      <c r="B2757" s="44"/>
      <c r="C2757" s="42"/>
      <c r="D2757" s="41">
        <f>'Etat paie OCTOBRE 2024'!H16</f>
      </c>
      <c r="E2757" s="42"/>
      <c r="F2757" s="24"/>
      <c r="H2757" s="44" t="s">
        <v>31</v>
      </c>
      <c r="I2757" s="44"/>
      <c r="J2757" s="42"/>
      <c r="K2757" s="41">
        <f>'Etat paie OCTOBRE 2024'!H16</f>
      </c>
      <c r="L2757" s="42"/>
      <c r="M2757" s="24"/>
    </row>
    <row r="2758" spans="1:13" x14ac:dyDescent="0.25">
      <c r="A2758" s="46" t="s">
        <v>32</v>
      </c>
      <c r="B2758" s="46"/>
      <c r="C2758" s="42"/>
      <c r="D2758" s="41"/>
      <c r="E2758" s="42"/>
      <c r="F2758" s="24"/>
      <c r="H2758" s="46" t="s">
        <v>32</v>
      </c>
      <c r="I2758" s="46"/>
      <c r="J2758" s="42"/>
      <c r="K2758" s="41"/>
      <c r="L2758" s="42"/>
      <c r="M2758" s="24"/>
    </row>
    <row r="2759" spans="1:13" x14ac:dyDescent="0.25">
      <c r="A2759" s="44" t="s">
        <v>33</v>
      </c>
      <c r="B2759" s="44"/>
      <c r="C2759" s="42">
        <v>12</v>
      </c>
      <c r="D2759" s="41">
        <f>'Etat paie OCTOBRE 2024'!K16</f>
        <v>28800</v>
      </c>
      <c r="E2759" s="42"/>
      <c r="F2759" s="24"/>
      <c r="H2759" s="44" t="s">
        <v>33</v>
      </c>
      <c r="I2759" s="44"/>
      <c r="J2759" s="42">
        <v>12</v>
      </c>
      <c r="K2759" s="41">
        <f>'Etat paie OCTOBRE 2024'!K16</f>
        <v>28800</v>
      </c>
      <c r="L2759" s="42"/>
      <c r="M2759" s="24"/>
    </row>
    <row r="2760" spans="1:13" x14ac:dyDescent="0.25">
      <c r="A2760" s="44" t="s">
        <v>34</v>
      </c>
      <c r="B2760" s="44"/>
      <c r="C2760" s="42"/>
      <c r="D2760" s="41">
        <f>'Etat paie OCTOBRE 2024'!L16</f>
        <v>42000</v>
      </c>
      <c r="E2760" s="42"/>
      <c r="F2760" s="24"/>
      <c r="H2760" s="44" t="s">
        <v>34</v>
      </c>
      <c r="I2760" s="44"/>
      <c r="J2760" s="42"/>
      <c r="K2760" s="41">
        <f>'Etat paie OCTOBRE 2024'!L16</f>
        <v>42000</v>
      </c>
      <c r="L2760" s="42"/>
      <c r="M2760" s="24"/>
    </row>
    <row r="2761" spans="1:13" x14ac:dyDescent="0.25">
      <c r="A2761" s="39" t="s">
        <v>35</v>
      </c>
      <c r="B2761" s="39"/>
      <c r="C2761" s="42"/>
      <c r="D2761" s="41"/>
      <c r="E2761" s="42"/>
      <c r="F2761" s="24"/>
      <c r="H2761" s="39" t="s">
        <v>35</v>
      </c>
      <c r="I2761" s="39"/>
      <c r="J2761" s="42"/>
      <c r="K2761" s="41"/>
      <c r="L2761" s="42"/>
      <c r="M2761" s="24"/>
    </row>
    <row r="2762" spans="1:13" x14ac:dyDescent="0.25">
      <c r="A2762" s="44" t="s">
        <v>36</v>
      </c>
      <c r="B2762" s="44"/>
      <c r="C2762" s="42"/>
      <c r="D2762" s="48">
        <f>'Etat paie OCTOBRE 2024'!R16</f>
      </c>
      <c r="E2762" s="42"/>
      <c r="F2762" s="24"/>
      <c r="H2762" s="44" t="s">
        <v>36</v>
      </c>
      <c r="I2762" s="44"/>
      <c r="J2762" s="42"/>
      <c r="K2762" s="48">
        <f>'Etat paie OCTOBRE 2024'!R16</f>
      </c>
      <c r="L2762" s="42"/>
      <c r="M2762" s="24"/>
    </row>
    <row r="2763" spans="1:13" x14ac:dyDescent="0.25">
      <c r="A2763" s="44" t="s">
        <v>37</v>
      </c>
      <c r="B2763" s="44"/>
      <c r="C2763" s="42"/>
      <c r="D2763" s="41">
        <f>'Etat paie OCTOBRE 2024'!F16</f>
      </c>
      <c r="E2763" s="42"/>
      <c r="F2763" s="24"/>
      <c r="H2763" s="44" t="s">
        <v>37</v>
      </c>
      <c r="I2763" s="44"/>
      <c r="J2763" s="42"/>
      <c r="K2763" s="41">
        <f>'Etat paie OCTOBRE 2024'!F16</f>
      </c>
      <c r="L2763" s="42"/>
      <c r="M2763" s="24"/>
    </row>
    <row r="2764" spans="1:13" x14ac:dyDescent="0.25">
      <c r="A2764" s="292" t="s">
        <v>38</v>
      </c>
      <c r="B2764" s="292"/>
      <c r="C2764" s="42"/>
      <c r="D2764" s="41">
        <f>'Etat paie OCTOBRE 2024'!G16</f>
      </c>
      <c r="E2764" s="42"/>
      <c r="F2764" s="24"/>
      <c r="H2764" s="292" t="s">
        <v>38</v>
      </c>
      <c r="I2764" s="292"/>
      <c r="J2764" s="42"/>
      <c r="K2764" s="41">
        <f>'Etat paie OCTOBRE 2024'!G16</f>
      </c>
      <c r="L2764" s="42"/>
      <c r="M2764" s="24"/>
    </row>
    <row r="2765" spans="1:13" x14ac:dyDescent="0.25">
      <c r="A2765" s="44" t="s">
        <v>1331</v>
      </c>
      <c r="B2765" s="44"/>
      <c r="C2765" s="42"/>
      <c r="D2765" s="41">
        <f>'Etat paie OCTOBRE 2024'!O16</f>
      </c>
      <c r="E2765" s="42"/>
      <c r="F2765" s="24"/>
      <c r="H2765" s="44" t="s">
        <v>1331</v>
      </c>
      <c r="I2765" s="44"/>
      <c r="J2765" s="42"/>
      <c r="K2765" s="41">
        <f>'Etat paie OCTOBRE 2024'!O16</f>
      </c>
      <c r="L2765" s="42"/>
      <c r="M2765" s="24"/>
    </row>
    <row r="2766" spans="1:13" x14ac:dyDescent="0.25">
      <c r="A2766" s="44" t="s">
        <v>1332</v>
      </c>
      <c r="B2766" s="44"/>
      <c r="C2766" s="42"/>
      <c r="D2766" s="41">
        <f>'Etat paie OCTOBRE 2024'!P16</f>
        <v>20000</v>
      </c>
      <c r="E2766" s="42"/>
      <c r="F2766" s="24"/>
      <c r="H2766" s="44" t="s">
        <v>1332</v>
      </c>
      <c r="I2766" s="44"/>
      <c r="J2766" s="42"/>
      <c r="K2766" s="41">
        <f>'Etat paie OCTOBRE 2024'!P16</f>
        <v>20000</v>
      </c>
      <c r="L2766" s="42"/>
      <c r="M2766" s="24"/>
    </row>
    <row r="2767" spans="1:13" x14ac:dyDescent="0.25">
      <c r="A2767" s="44" t="s">
        <v>1333</v>
      </c>
      <c r="B2767" s="44"/>
      <c r="C2767" s="42"/>
      <c r="D2767" s="41">
        <f>'Etat paie OCTOBRE 2024'!Q16</f>
        <v>50000</v>
      </c>
      <c r="E2767" s="42"/>
      <c r="F2767" s="24" t="s">
        <v>43</v>
      </c>
      <c r="H2767" s="44" t="s">
        <v>1333</v>
      </c>
      <c r="I2767" s="44"/>
      <c r="J2767" s="42"/>
      <c r="K2767" s="41">
        <f>'Etat paie OCTOBRE 2024'!Q16</f>
        <v>50000</v>
      </c>
      <c r="L2767" s="42"/>
      <c r="M2767" s="24" t="s">
        <v>43</v>
      </c>
    </row>
    <row r="2768" spans="1:13" x14ac:dyDescent="0.25">
      <c r="A2768" s="39" t="s">
        <v>44</v>
      </c>
      <c r="B2768" s="39"/>
      <c r="C2768" s="42"/>
      <c r="D2768" s="41">
        <f>'Etat paie OCTOBRE 2024'!N16</f>
        <v>195251.321196466</v>
      </c>
      <c r="E2768" s="42"/>
      <c r="F2768" s="24" t="s">
        <v>45</v>
      </c>
      <c r="H2768" s="39" t="s">
        <v>44</v>
      </c>
      <c r="I2768" s="39"/>
      <c r="J2768" s="42"/>
      <c r="K2768" s="41">
        <f>'Etat paie OCTOBRE 2024'!N16</f>
        <v>195251.321196466</v>
      </c>
      <c r="L2768" s="42"/>
      <c r="M2768" s="24" t="s">
        <v>45</v>
      </c>
    </row>
    <row r="2769" spans="1:13" x14ac:dyDescent="0.25">
      <c r="A2769" s="39" t="s">
        <v>46</v>
      </c>
      <c r="B2769" s="39"/>
      <c r="C2769" s="42"/>
      <c r="D2769" s="41">
        <f>'Etat paie OCTOBRE 2024'!M16</f>
      </c>
      <c r="E2769" s="42"/>
      <c r="F2769" s="24"/>
      <c r="H2769" s="39" t="s">
        <v>46</v>
      </c>
      <c r="I2769" s="39"/>
      <c r="J2769" s="42"/>
      <c r="K2769" s="41">
        <f>'Etat paie OCTOBRE 2024'!M16</f>
      </c>
      <c r="L2769" s="42"/>
      <c r="M2769" s="24"/>
    </row>
    <row r="2770" spans="1:13" x14ac:dyDescent="0.25">
      <c r="A2770" s="46" t="s">
        <v>47</v>
      </c>
      <c r="B2770" s="46"/>
      <c r="C2770" s="42"/>
      <c r="D2770" s="41"/>
      <c r="E2770" s="41">
        <f>'Etat paie OCTOBRE 2024'!U16</f>
        <v>4783.10514642494</v>
      </c>
      <c r="F2770" s="24"/>
      <c r="H2770" s="46" t="s">
        <v>47</v>
      </c>
      <c r="I2770" s="46"/>
      <c r="J2770" s="42"/>
      <c r="K2770" s="41"/>
      <c r="L2770" s="41">
        <f>'Etat paie OCTOBRE 2024'!U16</f>
        <v>4783.10514642494</v>
      </c>
      <c r="M2770" s="24"/>
    </row>
    <row r="2771" spans="1:13" x14ac:dyDescent="0.25">
      <c r="A2771" s="46" t="s">
        <v>48</v>
      </c>
      <c r="B2771" s="46"/>
      <c r="C2771" s="42"/>
      <c r="D2771" s="41"/>
      <c r="E2771" s="41">
        <f>'Etat paie OCTOBRE 2024'!V16</f>
        <v>4783.10514642494</v>
      </c>
      <c r="F2771" s="24"/>
      <c r="H2771" s="46" t="s">
        <v>48</v>
      </c>
      <c r="I2771" s="46"/>
      <c r="J2771" s="42"/>
      <c r="K2771" s="41"/>
      <c r="L2771" s="41">
        <f>'Etat paie OCTOBRE 2024'!V16</f>
        <v>4783.10514642494</v>
      </c>
      <c r="M2771" s="24"/>
    </row>
    <row r="2772" spans="1:13" x14ac:dyDescent="0.25">
      <c r="A2772" s="46" t="s">
        <v>49</v>
      </c>
      <c r="B2772" s="46"/>
      <c r="C2772" s="41">
        <f>+D43-E34-E35</f>
        <v>468744.304349644</v>
      </c>
      <c r="D2772" s="41"/>
      <c r="E2772" s="42"/>
      <c r="F2772" s="24"/>
      <c r="H2772" s="46" t="s">
        <v>49</v>
      </c>
      <c r="I2772" s="46"/>
      <c r="J2772" s="41">
        <f>+D43-E34-E35</f>
        <v>468744.304349644</v>
      </c>
      <c r="K2772" s="41"/>
      <c r="L2772" s="42"/>
      <c r="M2772" s="24"/>
    </row>
    <row r="2773" spans="1:13" x14ac:dyDescent="0.25">
      <c r="A2773" s="46" t="s">
        <v>50</v>
      </c>
      <c r="B2773" s="46"/>
      <c r="C2773" s="41">
        <f>D38+E39</f>
        <v>9374.43043496436</v>
      </c>
      <c r="D2773" s="41"/>
      <c r="E2773" s="42"/>
      <c r="F2773" s="24"/>
      <c r="H2773" s="46" t="s">
        <v>50</v>
      </c>
      <c r="I2773" s="46"/>
      <c r="J2773" s="41">
        <f>D38+E39</f>
        <v>9374.43043496436</v>
      </c>
      <c r="K2773" s="41"/>
      <c r="L2773" s="42"/>
      <c r="M2773" s="24"/>
    </row>
    <row r="2774" spans="1:13" x14ac:dyDescent="0.25">
      <c r="A2774" s="46" t="s">
        <v>51</v>
      </c>
      <c r="B2774" s="46"/>
      <c r="C2774" s="41">
        <v>2</v>
      </c>
      <c r="D2774" s="41">
        <f>'Etat paie OCTOBRE 2024'!X16</f>
        <v>4000</v>
      </c>
      <c r="E2774" s="42"/>
      <c r="F2774" s="24"/>
      <c r="H2774" s="46" t="s">
        <v>51</v>
      </c>
      <c r="I2774" s="46"/>
      <c r="J2774" s="41">
        <v>2</v>
      </c>
      <c r="K2774" s="41">
        <f>'Etat paie OCTOBRE 2024'!X16</f>
        <v>4000</v>
      </c>
      <c r="L2774" s="42"/>
      <c r="M2774" s="24"/>
    </row>
    <row r="2775" spans="1:13" x14ac:dyDescent="0.25">
      <c r="A2775" s="46" t="s">
        <v>52</v>
      </c>
      <c r="B2775" s="46"/>
      <c r="C2775" s="42"/>
      <c r="D2775" s="41"/>
      <c r="E2775" s="41">
        <f>'Etat paie OCTOBRE 2024'!Z16</f>
        <v>5374.43043496436</v>
      </c>
      <c r="F2775" s="24"/>
      <c r="H2775" s="46" t="s">
        <v>52</v>
      </c>
      <c r="I2775" s="46"/>
      <c r="J2775" s="42"/>
      <c r="K2775" s="41"/>
      <c r="L2775" s="41">
        <f>'Etat paie OCTOBRE 2024'!Z16</f>
        <v>5374.43043496436</v>
      </c>
      <c r="M2775" s="24"/>
    </row>
    <row r="2776" spans="1:13" x14ac:dyDescent="0.25">
      <c r="A2776" s="46" t="s">
        <v>53</v>
      </c>
      <c r="B2776" s="46"/>
      <c r="C2776" s="42"/>
      <c r="D2776" s="41"/>
      <c r="E2776" s="41">
        <f>'Etat paie OCTOBRE 2024'!Y16</f>
        <v>100000</v>
      </c>
      <c r="F2776" s="24"/>
      <c r="H2776" s="46" t="s">
        <v>53</v>
      </c>
      <c r="I2776" s="46"/>
      <c r="J2776" s="42"/>
      <c r="K2776" s="41"/>
      <c r="L2776" s="41">
        <f>'Etat paie OCTOBRE 2024'!Y16</f>
        <v>100000</v>
      </c>
      <c r="M2776" s="24"/>
    </row>
    <row r="2777" spans="1:13" x14ac:dyDescent="0.25">
      <c r="A2777" s="46" t="s">
        <v>54</v>
      </c>
      <c r="B2777" s="46"/>
      <c r="C2777" s="42"/>
      <c r="D2777" s="41"/>
      <c r="E2777" s="41">
        <f>'Etat paie OCTOBRE 2024'!AA16</f>
      </c>
      <c r="F2777" s="24"/>
      <c r="H2777" s="46" t="s">
        <v>54</v>
      </c>
      <c r="I2777" s="46"/>
      <c r="J2777" s="42"/>
      <c r="K2777" s="41"/>
      <c r="L2777" s="41">
        <f>'Etat paie OCTOBRE 2024'!AA16</f>
      </c>
      <c r="M2777" s="24"/>
    </row>
    <row r="2778" spans="1:13" x14ac:dyDescent="0.25">
      <c r="A2778" s="49" t="s">
        <v>55</v>
      </c>
      <c r="B2778" s="49"/>
      <c r="C2778" s="50"/>
      <c r="D2778" s="51"/>
      <c r="E2778" s="51">
        <f>'Etat paie OCTOBRE 2024'!AB16</f>
        <v>100000</v>
      </c>
      <c r="F2778" s="24"/>
      <c r="H2778" s="49" t="s">
        <v>55</v>
      </c>
      <c r="I2778" s="49"/>
      <c r="J2778" s="50"/>
      <c r="K2778" s="51"/>
      <c r="L2778" s="51">
        <f>'Etat paie OCTOBRE 2024'!AB16</f>
        <v>100000</v>
      </c>
      <c r="M2778" s="24"/>
    </row>
    <row r="2779" spans="1:13" x14ac:dyDescent="0.25">
      <c r="A2779" s="53" t="s">
        <v>56</v>
      </c>
      <c r="B2779" s="53"/>
      <c r="C2779" s="54" t="s">
        <v>57</v>
      </c>
      <c r="D2779" s="36">
        <f>SUM(D17:D37)</f>
        <v>478310.514642494</v>
      </c>
      <c r="E2779" s="55">
        <f>SUM(E34:E42)</f>
        <v>214940.640727814</v>
      </c>
      <c r="F2779" s="24"/>
      <c r="H2779" s="53" t="s">
        <v>56</v>
      </c>
      <c r="I2779" s="53"/>
      <c r="J2779" s="54" t="s">
        <v>57</v>
      </c>
      <c r="K2779" s="36">
        <f>SUM(D17:D37)</f>
        <v>478310.514642494</v>
      </c>
      <c r="L2779" s="55">
        <f>SUM(E34:E42)</f>
        <v>214940.640727814</v>
      </c>
      <c r="M2779" s="24"/>
    </row>
    <row r="2780" spans="1:13" x14ac:dyDescent="0.25">
      <c r="A2780" s="57" t="s">
        <v>58</v>
      </c>
      <c r="B2780" s="57"/>
      <c r="C2780" s="14"/>
      <c r="D2780" s="42"/>
      <c r="E2780" s="58"/>
      <c r="F2780" s="24"/>
      <c r="H2780" s="57" t="s">
        <v>58</v>
      </c>
      <c r="I2780" s="57"/>
      <c r="J2780" s="14"/>
      <c r="K2780" s="42"/>
      <c r="L2780" s="58"/>
      <c r="M2780" s="24"/>
    </row>
    <row r="2781" spans="1:13" x14ac:dyDescent="0.25">
      <c r="A2781" s="44" t="s">
        <v>59</v>
      </c>
      <c r="B2781" s="44"/>
      <c r="C2781" s="14"/>
      <c r="D2781" s="42"/>
      <c r="E2781" s="58"/>
      <c r="F2781" s="24"/>
      <c r="H2781" s="44" t="s">
        <v>59</v>
      </c>
      <c r="I2781" s="44"/>
      <c r="J2781" s="14"/>
      <c r="K2781" s="42"/>
      <c r="L2781" s="58"/>
      <c r="M2781" s="24"/>
    </row>
    <row r="2782" spans="1:13" x14ac:dyDescent="0.25">
      <c r="A2782" s="57" t="s">
        <v>60</v>
      </c>
      <c r="B2782" s="57"/>
      <c r="C2782" s="14"/>
      <c r="D2782" s="42"/>
      <c r="E2782" s="58"/>
      <c r="F2782" s="24"/>
      <c r="H2782" s="57" t="s">
        <v>60</v>
      </c>
      <c r="I2782" s="57"/>
      <c r="J2782" s="14"/>
      <c r="K2782" s="42"/>
      <c r="L2782" s="58"/>
      <c r="M2782" s="24"/>
    </row>
    <row r="2783" spans="1:13" x14ac:dyDescent="0.25">
      <c r="A2783" s="57"/>
      <c r="B2783" s="57"/>
      <c r="C2783" s="60" t="s">
        <v>61</v>
      </c>
      <c r="D2783" s="61">
        <f>IF((D43-E43)&gt;=0,ROUND(FLOOR((D43-E43),0.01),-2),ROUND(FLOOR((D43-E43),-0.01),-2))</f>
        <v>263400</v>
      </c>
      <c r="E2783" s="58"/>
      <c r="F2783" s="24"/>
      <c r="H2783" s="57"/>
      <c r="I2783" s="57"/>
      <c r="J2783" s="60" t="s">
        <v>61</v>
      </c>
      <c r="K2783" s="61">
        <f>IF((D43-E43)&gt;=0,ROUND(FLOOR((D43-E43),0.01),-2),ROUND(FLOOR((D43-E43),-0.01),-2))</f>
        <v>263400</v>
      </c>
      <c r="L2783" s="58"/>
      <c r="M2783" s="24"/>
    </row>
    <row r="2784" spans="1:13" x14ac:dyDescent="0.25">
      <c r="A2784" s="62" t="s">
        <v>62</v>
      </c>
      <c r="B2784" s="62"/>
      <c r="C2784" s="63">
        <v>22</v>
      </c>
      <c r="D2784" s="61"/>
      <c r="E2784" s="58"/>
      <c r="F2784" s="24"/>
      <c r="H2784" s="62" t="s">
        <v>62</v>
      </c>
      <c r="I2784" s="62"/>
      <c r="J2784" s="63">
        <v>22</v>
      </c>
      <c r="K2784" s="61"/>
      <c r="L2784" s="58"/>
      <c r="M2784" s="24"/>
    </row>
    <row r="2785" spans="1:13" x14ac:dyDescent="0.25">
      <c r="A2785" s="64" t="s">
        <v>63</v>
      </c>
      <c r="B2785" s="64"/>
      <c r="C2785" s="65">
        <v>-0.5</v>
      </c>
      <c r="D2785" s="66"/>
      <c r="E2785" s="58"/>
      <c r="F2785" s="67"/>
      <c r="H2785" s="64" t="s">
        <v>63</v>
      </c>
      <c r="I2785" s="64"/>
      <c r="J2785" s="65">
        <v>-0.5</v>
      </c>
      <c r="K2785" s="66"/>
      <c r="L2785" s="58"/>
      <c r="M2785" s="67"/>
    </row>
    <row r="2786" spans="1:13" x14ac:dyDescent="0.25">
      <c r="A2786" s="69"/>
      <c r="B2786" s="69"/>
      <c r="C2786" s="70"/>
      <c r="D2786" s="71"/>
      <c r="E2786" s="72"/>
      <c r="F2786" s="24"/>
      <c r="H2786" s="69"/>
      <c r="I2786" s="69"/>
      <c r="J2786" s="70"/>
      <c r="K2786" s="71"/>
      <c r="L2786" s="72"/>
      <c r="M2786" s="24"/>
    </row>
    <row r="2787" spans="1:13" x14ac:dyDescent="0.25">
      <c r="A2787" s="1" t="s">
        <v>64</v>
      </c>
      <c r="B2787" s="1"/>
      <c r="C2787" s="58"/>
      <c r="D2787" s="74" t="s">
        <v>65</v>
      </c>
      <c r="E2787" s="2"/>
      <c r="F2787" s="24"/>
      <c r="H2787" s="1" t="s">
        <v>64</v>
      </c>
      <c r="I2787" s="1"/>
      <c r="J2787" s="58"/>
      <c r="K2787" s="74" t="s">
        <v>65</v>
      </c>
      <c r="L2787" s="2"/>
      <c r="M2787" s="24"/>
    </row>
    <row r="2788" spans="1:13" x14ac:dyDescent="0.25">
      <c r="A2788" s="1"/>
      <c r="B2788" s="1"/>
      <c r="C2788" s="58"/>
      <c r="D2788" s="74"/>
      <c r="E2788" s="2"/>
      <c r="F2788" s="24"/>
      <c r="H2788" s="1"/>
      <c r="I2788" s="1"/>
      <c r="J2788" s="58"/>
      <c r="K2788" s="74"/>
      <c r="L2788" s="2"/>
      <c r="M2788" s="24"/>
    </row>
    <row r="2789" spans="1:13" x14ac:dyDescent="0.25">
      <c r="A2789" s="1"/>
      <c r="B2789" s="1"/>
      <c r="C2789" s="58"/>
      <c r="D2789" s="74"/>
      <c r="E2789" s="2"/>
      <c r="F2789" s="24"/>
      <c r="H2789" s="1"/>
      <c r="I2789" s="1"/>
      <c r="J2789" s="58"/>
      <c r="K2789" s="74"/>
      <c r="L2789" s="2"/>
      <c r="M2789" s="24"/>
    </row>
    <row r="2790" spans="1:13" x14ac:dyDescent="0.25">
      <c r="A2790" s="1"/>
      <c r="B2790" s="1"/>
      <c r="C2790" s="58"/>
      <c r="D2790" s="74"/>
      <c r="E2790" s="2"/>
      <c r="F2790" s="24"/>
      <c r="H2790" s="1"/>
      <c r="I2790" s="1"/>
      <c r="J2790" s="58"/>
      <c r="K2790" s="74"/>
      <c r="L2790" s="2"/>
      <c r="M2790" s="24"/>
    </row>
    <row r="2791" spans="1:13" x14ac:dyDescent="0.25">
      <c r="A2791" s="76"/>
      <c r="B2791" s="76"/>
      <c r="C2791" s="77"/>
      <c r="D2791" s="78"/>
      <c r="E2791" s="26"/>
      <c r="F2791" s="28"/>
      <c r="H2791" s="76"/>
      <c r="I2791" s="76"/>
      <c r="J2791" s="77"/>
      <c r="K2791" s="78"/>
      <c r="L2791" s="26"/>
      <c r="M2791" s="28"/>
    </row>
    <row r="2794" spans="1:13" x14ac:dyDescent="0.25">
      <c r="A2794" s="1"/>
      <c r="B2794" s="1"/>
      <c r="C2794" s="2"/>
      <c r="D2794" s="2"/>
      <c r="E2794" s="4"/>
      <c r="F2794" s="5"/>
      <c r="H2794" s="1"/>
      <c r="I2794" s="1"/>
      <c r="J2794" s="2"/>
      <c r="K2794" s="2"/>
      <c r="L2794" s="4"/>
      <c r="M2794" s="5"/>
    </row>
    <row r="2795" spans="1:13" x14ac:dyDescent="0.25">
      <c r="A2795" s="1"/>
      <c r="B2795" s="1"/>
      <c r="C2795" s="2"/>
      <c r="D2795" s="2"/>
      <c r="E2795" s="4" t="s">
        <v>0</v>
      </c>
      <c r="F2795" s="3"/>
      <c r="H2795" s="1"/>
      <c r="I2795" s="1"/>
      <c r="J2795" s="2"/>
      <c r="K2795" s="2"/>
      <c r="L2795" s="4" t="s">
        <v>0</v>
      </c>
      <c r="M2795" s="3"/>
    </row>
    <row r="2796" spans="1:13" x14ac:dyDescent="0.25">
      <c r="A2796" s="6" t="s">
        <v>1</v>
      </c>
      <c r="B2796" s="6"/>
      <c r="C2796" s="2"/>
      <c r="D2796" s="2"/>
      <c r="E2796" s="2" t="s">
        <v>2</v>
      </c>
      <c r="F2796" s="3"/>
      <c r="H2796" s="6" t="s">
        <v>1</v>
      </c>
      <c r="I2796" s="6"/>
      <c r="J2796" s="2"/>
      <c r="K2796" s="2"/>
      <c r="L2796" s="2" t="s">
        <v>2</v>
      </c>
      <c r="M2796" s="3"/>
    </row>
    <row r="2797" spans="1:13" x14ac:dyDescent="0.25">
      <c r="A2797" s="7" t="s">
        <v>3</v>
      </c>
      <c r="B2797" s="7"/>
      <c r="C2797" s="2"/>
      <c r="D2797" s="2"/>
      <c r="E2797" s="2"/>
      <c r="F2797" s="3"/>
      <c r="H2797" s="7" t="s">
        <v>3</v>
      </c>
      <c r="I2797" s="7"/>
      <c r="J2797" s="2"/>
      <c r="K2797" s="2"/>
      <c r="L2797" s="2"/>
      <c r="M2797" s="3"/>
    </row>
    <row r="2798" spans="1:13" x14ac:dyDescent="0.25">
      <c r="A2798" s="8" t="s">
        <v>4</v>
      </c>
      <c r="B2798" s="8"/>
      <c r="C2798" s="2"/>
      <c r="D2798" s="2"/>
      <c r="E2798" s="2"/>
      <c r="F2798" s="3"/>
      <c r="H2798" s="8" t="s">
        <v>4</v>
      </c>
      <c r="I2798" s="8"/>
      <c r="J2798" s="2"/>
      <c r="K2798" s="2"/>
      <c r="L2798" s="2"/>
      <c r="M2798" s="3"/>
    </row>
    <row r="2799" spans="1:13" x14ac:dyDescent="0.25">
      <c r="A2799" s="9" t="s">
        <v>1313</v>
      </c>
      <c r="B2799" s="287">
        <f>'Etat paie {MOIS} {ANNEE}'!B108</f>
      </c>
      <c r="C2799" s="10"/>
      <c r="D2799" s="11" t="s">
        <v>6</v>
      </c>
      <c r="E2799" s="11"/>
      <c r="F2799" s="12" t="s">
        <v>1314</v>
      </c>
      <c r="H2799" s="9" t="s">
        <v>1313</v>
      </c>
      <c r="I2799" s="287">
        <f>'Etat paie {MOIS} {ANNEE}'!B109</f>
      </c>
      <c r="J2799" s="10"/>
      <c r="K2799" s="11" t="s">
        <v>6</v>
      </c>
      <c r="L2799" s="11"/>
      <c r="M2799" s="12" t="s">
        <v>1314</v>
      </c>
    </row>
    <row r="2800" spans="1:13" x14ac:dyDescent="0.25">
      <c r="A2800" s="13" t="s">
        <v>1315</v>
      </c>
      <c r="B2800" s="288">
        <f>'Etat paie {MOIS} {ANNEE}'!A108</f>
      </c>
      <c r="C2800" s="2"/>
      <c r="D2800" s="14" t="s">
        <v>8</v>
      </c>
      <c r="E2800" s="14"/>
      <c r="F2800" s="15" t="s">
        <v>1316</v>
      </c>
      <c r="H2800" s="13" t="s">
        <v>1315</v>
      </c>
      <c r="I2800" s="288">
        <f>'Etat paie {MOIS} {ANNEE}'!A109</f>
      </c>
      <c r="J2800" s="2"/>
      <c r="K2800" s="14" t="s">
        <v>8</v>
      </c>
      <c r="L2800" s="14"/>
      <c r="M2800" s="15" t="s">
        <v>1316</v>
      </c>
    </row>
    <row r="2801" spans="1:13" x14ac:dyDescent="0.25">
      <c r="A2801" s="13" t="s">
        <v>1317</v>
      </c>
      <c r="B2801" s="288">
        <f>'Etat paie {MOIS} {ANNEE}'!AL108</f>
      </c>
      <c r="C2801" s="16">
        <f>'Etat paie {MOIS} {ANNEE}'!AM108</f>
      </c>
      <c r="D2801" s="14" t="s">
        <v>10</v>
      </c>
      <c r="E2801" s="14"/>
      <c r="F2801" s="15" t="s">
        <v>1318</v>
      </c>
      <c r="H2801" s="13" t="s">
        <v>1317</v>
      </c>
      <c r="I2801" s="288">
        <f>'Etat paie {MOIS} {ANNEE}'!AL109</f>
      </c>
      <c r="J2801" s="16">
        <f>'Etat paie {MOIS} {ANNEE}'!AM109</f>
      </c>
      <c r="K2801" s="14" t="s">
        <v>10</v>
      </c>
      <c r="L2801" s="14"/>
      <c r="M2801" s="15" t="s">
        <v>1318</v>
      </c>
    </row>
    <row r="2802" spans="1:13" x14ac:dyDescent="0.25">
      <c r="A2802" s="13" t="s">
        <v>1319</v>
      </c>
      <c r="B2802" s="288" t="s">
        <v>1320</v>
      </c>
      <c r="C2802" s="17"/>
      <c r="D2802" s="18" t="s">
        <v>12</v>
      </c>
      <c r="E2802" s="19"/>
      <c r="F2802" s="20" t="s">
        <v>1321</v>
      </c>
      <c r="H2802" s="13" t="s">
        <v>1319</v>
      </c>
      <c r="I2802" s="288" t="s">
        <v>1320</v>
      </c>
      <c r="J2802" s="17"/>
      <c r="K2802" s="18" t="s">
        <v>12</v>
      </c>
      <c r="L2802" s="19"/>
      <c r="M2802" s="20" t="s">
        <v>1321</v>
      </c>
    </row>
    <row r="2803" spans="1:13" x14ac:dyDescent="0.25">
      <c r="A2803" s="22" t="s">
        <v>1322</v>
      </c>
      <c r="B2803" s="289">
        <f>'Etat paie {MOIS} {ANNEE}'!AP108</f>
      </c>
      <c r="C2803" s="2"/>
      <c r="D2803" s="23" t="s">
        <v>14</v>
      </c>
      <c r="E2803" s="14"/>
      <c r="F2803" s="20" t="s">
        <v>1323</v>
      </c>
      <c r="H2803" s="22" t="s">
        <v>1322</v>
      </c>
      <c r="I2803" s="289">
        <f>'Etat paie {MOIS} {ANNEE}'!AP109</f>
      </c>
      <c r="J2803" s="2"/>
      <c r="K2803" s="23" t="s">
        <v>14</v>
      </c>
      <c r="L2803" s="14"/>
      <c r="M2803" s="20" t="s">
        <v>1323</v>
      </c>
    </row>
    <row r="2804" spans="1:13" x14ac:dyDescent="0.25">
      <c r="A2804" s="13" t="s">
        <v>1324</v>
      </c>
      <c r="B2804" s="288">
        <f>'Etat paie {MOIS} {ANNEE}'!AR108</f>
      </c>
      <c r="C2804" s="2"/>
      <c r="D2804" s="14"/>
      <c r="E2804" s="14"/>
      <c r="F2804" s="20"/>
      <c r="H2804" s="13" t="s">
        <v>1324</v>
      </c>
      <c r="I2804" s="288">
        <f>'Etat paie {MOIS} {ANNEE}'!AR109</f>
      </c>
      <c r="J2804" s="2"/>
      <c r="K2804" s="14"/>
      <c r="L2804" s="14"/>
      <c r="M2804" s="20"/>
    </row>
    <row r="2805" spans="1:13" x14ac:dyDescent="0.25">
      <c r="A2805" s="13" t="s">
        <v>1325</v>
      </c>
      <c r="B2805" s="288">
        <f>'Etat paie {MOIS} {ANNEE}'!AO108</f>
      </c>
      <c r="C2805" s="2"/>
      <c r="D2805" s="14"/>
      <c r="E2805" s="14"/>
      <c r="F2805" s="24"/>
      <c r="H2805" s="13" t="s">
        <v>1325</v>
      </c>
      <c r="I2805" s="288">
        <f>'Etat paie {MOIS} {ANNEE}'!AO109</f>
      </c>
      <c r="J2805" s="2"/>
      <c r="K2805" s="14"/>
      <c r="L2805" s="14"/>
      <c r="M2805" s="24"/>
    </row>
    <row r="2806" spans="1:13" x14ac:dyDescent="0.25">
      <c r="A2806" s="13" t="s">
        <v>1326</v>
      </c>
      <c r="B2806" s="288">
        <f>'Etat paie {MOIS} {ANNEE}'!AQ108</f>
      </c>
      <c r="C2806" s="2"/>
      <c r="D2806" s="14" t="s">
        <v>18</v>
      </c>
      <c r="E2806" s="14"/>
      <c r="F2806" s="24" t="s">
        <v>1327</v>
      </c>
      <c r="H2806" s="13" t="s">
        <v>1326</v>
      </c>
      <c r="I2806" s="288">
        <f>'Etat paie {MOIS} {ANNEE}'!AQ109</f>
      </c>
      <c r="J2806" s="2"/>
      <c r="K2806" s="14" t="s">
        <v>18</v>
      </c>
      <c r="L2806" s="14"/>
      <c r="M2806" s="24" t="s">
        <v>1327</v>
      </c>
    </row>
    <row r="2807" spans="1:13" x14ac:dyDescent="0.25">
      <c r="A2807" s="25" t="s">
        <v>1328</v>
      </c>
      <c r="B2807" s="290" t="s">
        <v>1329</v>
      </c>
      <c r="C2807" s="26"/>
      <c r="D2807" s="27" t="s">
        <v>20</v>
      </c>
      <c r="E2807" s="27"/>
      <c r="F2807" s="28" t="s">
        <v>1330</v>
      </c>
      <c r="H2807" s="25" t="s">
        <v>1328</v>
      </c>
      <c r="I2807" s="290" t="s">
        <v>1329</v>
      </c>
      <c r="J2807" s="26"/>
      <c r="K2807" s="27" t="s">
        <v>20</v>
      </c>
      <c r="L2807" s="27"/>
      <c r="M2807" s="28" t="s">
        <v>1330</v>
      </c>
    </row>
    <row r="2808" spans="1:13" x14ac:dyDescent="0.25">
      <c r="A2808" s="1"/>
      <c r="B2808" s="1"/>
      <c r="C2808" s="2"/>
      <c r="D2808" s="2"/>
      <c r="E2808" s="2"/>
      <c r="F2808" s="3"/>
      <c r="H2808" s="1"/>
      <c r="I2808" s="1"/>
      <c r="J2808" s="2"/>
      <c r="K2808" s="2"/>
      <c r="L2808" s="2"/>
      <c r="M2808" s="3"/>
    </row>
    <row r="2809" spans="1:13" x14ac:dyDescent="0.25">
      <c r="A2809" s="291" t="s">
        <v>22</v>
      </c>
      <c r="B2809" s="291"/>
      <c r="C2809" s="30" t="s">
        <v>23</v>
      </c>
      <c r="D2809" s="30" t="s">
        <v>24</v>
      </c>
      <c r="E2809" s="31" t="s">
        <v>25</v>
      </c>
      <c r="F2809" s="32" t="s">
        <v>26</v>
      </c>
      <c r="H2809" s="291" t="s">
        <v>22</v>
      </c>
      <c r="I2809" s="291"/>
      <c r="J2809" s="30" t="s">
        <v>23</v>
      </c>
      <c r="K2809" s="30" t="s">
        <v>24</v>
      </c>
      <c r="L2809" s="31" t="s">
        <v>25</v>
      </c>
      <c r="M2809" s="32" t="s">
        <v>26</v>
      </c>
    </row>
    <row r="2810" spans="1:13" x14ac:dyDescent="0.25">
      <c r="A2810" s="34" t="s">
        <v>27</v>
      </c>
      <c r="B2810" s="34"/>
      <c r="C2810" s="35"/>
      <c r="D2810" s="36">
        <f>'Etat paie OCTOBRE 2024'!E16</f>
        <v>142259.193446028</v>
      </c>
      <c r="E2810" s="37"/>
      <c r="F2810" s="24"/>
      <c r="H2810" s="34" t="s">
        <v>27</v>
      </c>
      <c r="I2810" s="34"/>
      <c r="J2810" s="35"/>
      <c r="K2810" s="36">
        <f>'Etat paie OCTOBRE 2024'!E16</f>
        <v>142259.193446028</v>
      </c>
      <c r="L2810" s="37"/>
      <c r="M2810" s="24"/>
    </row>
    <row r="2811" spans="1:13" x14ac:dyDescent="0.25">
      <c r="A2811" s="39" t="s">
        <v>28</v>
      </c>
      <c r="B2811" s="39"/>
      <c r="C2811" s="40"/>
      <c r="D2811" s="41"/>
      <c r="E2811" s="42"/>
      <c r="F2811" s="24"/>
      <c r="H2811" s="39" t="s">
        <v>28</v>
      </c>
      <c r="I2811" s="39"/>
      <c r="J2811" s="40"/>
      <c r="K2811" s="41"/>
      <c r="L2811" s="42"/>
      <c r="M2811" s="24"/>
    </row>
    <row r="2812" spans="1:13" x14ac:dyDescent="0.25">
      <c r="A2812" s="44" t="s">
        <v>29</v>
      </c>
      <c r="B2812" s="44"/>
      <c r="C2812" s="42"/>
      <c r="D2812" s="41">
        <f>'Etat paie OCTOBRE 2024'!I16</f>
      </c>
      <c r="E2812" s="42"/>
      <c r="F2812" s="24"/>
      <c r="H2812" s="44" t="s">
        <v>29</v>
      </c>
      <c r="I2812" s="44"/>
      <c r="J2812" s="42"/>
      <c r="K2812" s="41">
        <f>'Etat paie OCTOBRE 2024'!I16</f>
      </c>
      <c r="L2812" s="42"/>
      <c r="M2812" s="24"/>
    </row>
    <row r="2813" spans="1:13" x14ac:dyDescent="0.25">
      <c r="A2813" s="44" t="s">
        <v>30</v>
      </c>
      <c r="B2813" s="44"/>
      <c r="C2813" s="42"/>
      <c r="D2813" s="41">
        <f>'Etat paie OCTOBRE 2024'!J16</f>
      </c>
      <c r="E2813" s="42"/>
      <c r="F2813" s="24"/>
      <c r="H2813" s="44" t="s">
        <v>30</v>
      </c>
      <c r="I2813" s="44"/>
      <c r="J2813" s="42"/>
      <c r="K2813" s="41">
        <f>'Etat paie OCTOBRE 2024'!J16</f>
      </c>
      <c r="L2813" s="42"/>
      <c r="M2813" s="24"/>
    </row>
    <row r="2814" spans="1:13" x14ac:dyDescent="0.25">
      <c r="A2814" s="44" t="s">
        <v>31</v>
      </c>
      <c r="B2814" s="44"/>
      <c r="C2814" s="42"/>
      <c r="D2814" s="41">
        <f>'Etat paie OCTOBRE 2024'!H16</f>
      </c>
      <c r="E2814" s="42"/>
      <c r="F2814" s="24"/>
      <c r="H2814" s="44" t="s">
        <v>31</v>
      </c>
      <c r="I2814" s="44"/>
      <c r="J2814" s="42"/>
      <c r="K2814" s="41">
        <f>'Etat paie OCTOBRE 2024'!H16</f>
      </c>
      <c r="L2814" s="42"/>
      <c r="M2814" s="24"/>
    </row>
    <row r="2815" spans="1:13" x14ac:dyDescent="0.25">
      <c r="A2815" s="46" t="s">
        <v>32</v>
      </c>
      <c r="B2815" s="46"/>
      <c r="C2815" s="42"/>
      <c r="D2815" s="41"/>
      <c r="E2815" s="42"/>
      <c r="F2815" s="24"/>
      <c r="H2815" s="46" t="s">
        <v>32</v>
      </c>
      <c r="I2815" s="46"/>
      <c r="J2815" s="42"/>
      <c r="K2815" s="41"/>
      <c r="L2815" s="42"/>
      <c r="M2815" s="24"/>
    </row>
    <row r="2816" spans="1:13" x14ac:dyDescent="0.25">
      <c r="A2816" s="44" t="s">
        <v>33</v>
      </c>
      <c r="B2816" s="44"/>
      <c r="C2816" s="42">
        <v>12</v>
      </c>
      <c r="D2816" s="41">
        <f>'Etat paie OCTOBRE 2024'!K16</f>
        <v>28800</v>
      </c>
      <c r="E2816" s="42"/>
      <c r="F2816" s="24"/>
      <c r="H2816" s="44" t="s">
        <v>33</v>
      </c>
      <c r="I2816" s="44"/>
      <c r="J2816" s="42">
        <v>12</v>
      </c>
      <c r="K2816" s="41">
        <f>'Etat paie OCTOBRE 2024'!K16</f>
        <v>28800</v>
      </c>
      <c r="L2816" s="42"/>
      <c r="M2816" s="24"/>
    </row>
    <row r="2817" spans="1:13" x14ac:dyDescent="0.25">
      <c r="A2817" s="44" t="s">
        <v>34</v>
      </c>
      <c r="B2817" s="44"/>
      <c r="C2817" s="42"/>
      <c r="D2817" s="41">
        <f>'Etat paie OCTOBRE 2024'!L16</f>
        <v>42000</v>
      </c>
      <c r="E2817" s="42"/>
      <c r="F2817" s="24"/>
      <c r="H2817" s="44" t="s">
        <v>34</v>
      </c>
      <c r="I2817" s="44"/>
      <c r="J2817" s="42"/>
      <c r="K2817" s="41">
        <f>'Etat paie OCTOBRE 2024'!L16</f>
        <v>42000</v>
      </c>
      <c r="L2817" s="42"/>
      <c r="M2817" s="24"/>
    </row>
    <row r="2818" spans="1:13" x14ac:dyDescent="0.25">
      <c r="A2818" s="39" t="s">
        <v>35</v>
      </c>
      <c r="B2818" s="39"/>
      <c r="C2818" s="42"/>
      <c r="D2818" s="41"/>
      <c r="E2818" s="42"/>
      <c r="F2818" s="24"/>
      <c r="H2818" s="39" t="s">
        <v>35</v>
      </c>
      <c r="I2818" s="39"/>
      <c r="J2818" s="42"/>
      <c r="K2818" s="41"/>
      <c r="L2818" s="42"/>
      <c r="M2818" s="24"/>
    </row>
    <row r="2819" spans="1:13" x14ac:dyDescent="0.25">
      <c r="A2819" s="44" t="s">
        <v>36</v>
      </c>
      <c r="B2819" s="44"/>
      <c r="C2819" s="42"/>
      <c r="D2819" s="48">
        <f>'Etat paie OCTOBRE 2024'!R16</f>
      </c>
      <c r="E2819" s="42"/>
      <c r="F2819" s="24"/>
      <c r="H2819" s="44" t="s">
        <v>36</v>
      </c>
      <c r="I2819" s="44"/>
      <c r="J2819" s="42"/>
      <c r="K2819" s="48">
        <f>'Etat paie OCTOBRE 2024'!R16</f>
      </c>
      <c r="L2819" s="42"/>
      <c r="M2819" s="24"/>
    </row>
    <row r="2820" spans="1:13" x14ac:dyDescent="0.25">
      <c r="A2820" s="44" t="s">
        <v>37</v>
      </c>
      <c r="B2820" s="44"/>
      <c r="C2820" s="42"/>
      <c r="D2820" s="41">
        <f>'Etat paie OCTOBRE 2024'!F16</f>
      </c>
      <c r="E2820" s="42"/>
      <c r="F2820" s="24"/>
      <c r="H2820" s="44" t="s">
        <v>37</v>
      </c>
      <c r="I2820" s="44"/>
      <c r="J2820" s="42"/>
      <c r="K2820" s="41">
        <f>'Etat paie OCTOBRE 2024'!F16</f>
      </c>
      <c r="L2820" s="42"/>
      <c r="M2820" s="24"/>
    </row>
    <row r="2821" spans="1:13" x14ac:dyDescent="0.25">
      <c r="A2821" s="292" t="s">
        <v>38</v>
      </c>
      <c r="B2821" s="292"/>
      <c r="C2821" s="42"/>
      <c r="D2821" s="41">
        <f>'Etat paie OCTOBRE 2024'!G16</f>
      </c>
      <c r="E2821" s="42"/>
      <c r="F2821" s="24"/>
      <c r="H2821" s="292" t="s">
        <v>38</v>
      </c>
      <c r="I2821" s="292"/>
      <c r="J2821" s="42"/>
      <c r="K2821" s="41">
        <f>'Etat paie OCTOBRE 2024'!G16</f>
      </c>
      <c r="L2821" s="42"/>
      <c r="M2821" s="24"/>
    </row>
    <row r="2822" spans="1:13" x14ac:dyDescent="0.25">
      <c r="A2822" s="44" t="s">
        <v>1331</v>
      </c>
      <c r="B2822" s="44"/>
      <c r="C2822" s="42"/>
      <c r="D2822" s="41">
        <f>'Etat paie OCTOBRE 2024'!O16</f>
      </c>
      <c r="E2822" s="42"/>
      <c r="F2822" s="24"/>
      <c r="H2822" s="44" t="s">
        <v>1331</v>
      </c>
      <c r="I2822" s="44"/>
      <c r="J2822" s="42"/>
      <c r="K2822" s="41">
        <f>'Etat paie OCTOBRE 2024'!O16</f>
      </c>
      <c r="L2822" s="42"/>
      <c r="M2822" s="24"/>
    </row>
    <row r="2823" spans="1:13" x14ac:dyDescent="0.25">
      <c r="A2823" s="44" t="s">
        <v>1332</v>
      </c>
      <c r="B2823" s="44"/>
      <c r="C2823" s="42"/>
      <c r="D2823" s="41">
        <f>'Etat paie OCTOBRE 2024'!P16</f>
        <v>20000</v>
      </c>
      <c r="E2823" s="42"/>
      <c r="F2823" s="24"/>
      <c r="H2823" s="44" t="s">
        <v>1332</v>
      </c>
      <c r="I2823" s="44"/>
      <c r="J2823" s="42"/>
      <c r="K2823" s="41">
        <f>'Etat paie OCTOBRE 2024'!P16</f>
        <v>20000</v>
      </c>
      <c r="L2823" s="42"/>
      <c r="M2823" s="24"/>
    </row>
    <row r="2824" spans="1:13" x14ac:dyDescent="0.25">
      <c r="A2824" s="44" t="s">
        <v>1333</v>
      </c>
      <c r="B2824" s="44"/>
      <c r="C2824" s="42"/>
      <c r="D2824" s="41">
        <f>'Etat paie OCTOBRE 2024'!Q16</f>
        <v>50000</v>
      </c>
      <c r="E2824" s="42"/>
      <c r="F2824" s="24" t="s">
        <v>43</v>
      </c>
      <c r="H2824" s="44" t="s">
        <v>1333</v>
      </c>
      <c r="I2824" s="44"/>
      <c r="J2824" s="42"/>
      <c r="K2824" s="41">
        <f>'Etat paie OCTOBRE 2024'!Q16</f>
        <v>50000</v>
      </c>
      <c r="L2824" s="42"/>
      <c r="M2824" s="24" t="s">
        <v>43</v>
      </c>
    </row>
    <row r="2825" spans="1:13" x14ac:dyDescent="0.25">
      <c r="A2825" s="39" t="s">
        <v>44</v>
      </c>
      <c r="B2825" s="39"/>
      <c r="C2825" s="42"/>
      <c r="D2825" s="41">
        <f>'Etat paie OCTOBRE 2024'!N16</f>
        <v>195251.321196466</v>
      </c>
      <c r="E2825" s="42"/>
      <c r="F2825" s="24" t="s">
        <v>45</v>
      </c>
      <c r="H2825" s="39" t="s">
        <v>44</v>
      </c>
      <c r="I2825" s="39"/>
      <c r="J2825" s="42"/>
      <c r="K2825" s="41">
        <f>'Etat paie OCTOBRE 2024'!N16</f>
        <v>195251.321196466</v>
      </c>
      <c r="L2825" s="42"/>
      <c r="M2825" s="24" t="s">
        <v>45</v>
      </c>
    </row>
    <row r="2826" spans="1:13" x14ac:dyDescent="0.25">
      <c r="A2826" s="39" t="s">
        <v>46</v>
      </c>
      <c r="B2826" s="39"/>
      <c r="C2826" s="42"/>
      <c r="D2826" s="41">
        <f>'Etat paie OCTOBRE 2024'!M16</f>
      </c>
      <c r="E2826" s="42"/>
      <c r="F2826" s="24"/>
      <c r="H2826" s="39" t="s">
        <v>46</v>
      </c>
      <c r="I2826" s="39"/>
      <c r="J2826" s="42"/>
      <c r="K2826" s="41">
        <f>'Etat paie OCTOBRE 2024'!M16</f>
      </c>
      <c r="L2826" s="42"/>
      <c r="M2826" s="24"/>
    </row>
    <row r="2827" spans="1:13" x14ac:dyDescent="0.25">
      <c r="A2827" s="46" t="s">
        <v>47</v>
      </c>
      <c r="B2827" s="46"/>
      <c r="C2827" s="42"/>
      <c r="D2827" s="41"/>
      <c r="E2827" s="41">
        <f>'Etat paie OCTOBRE 2024'!U16</f>
        <v>4783.10514642494</v>
      </c>
      <c r="F2827" s="24"/>
      <c r="H2827" s="46" t="s">
        <v>47</v>
      </c>
      <c r="I2827" s="46"/>
      <c r="J2827" s="42"/>
      <c r="K2827" s="41"/>
      <c r="L2827" s="41">
        <f>'Etat paie OCTOBRE 2024'!U16</f>
        <v>4783.10514642494</v>
      </c>
      <c r="M2827" s="24"/>
    </row>
    <row r="2828" spans="1:13" x14ac:dyDescent="0.25">
      <c r="A2828" s="46" t="s">
        <v>48</v>
      </c>
      <c r="B2828" s="46"/>
      <c r="C2828" s="42"/>
      <c r="D2828" s="41"/>
      <c r="E2828" s="41">
        <f>'Etat paie OCTOBRE 2024'!V16</f>
        <v>4783.10514642494</v>
      </c>
      <c r="F2828" s="24"/>
      <c r="H2828" s="46" t="s">
        <v>48</v>
      </c>
      <c r="I2828" s="46"/>
      <c r="J2828" s="42"/>
      <c r="K2828" s="41"/>
      <c r="L2828" s="41">
        <f>'Etat paie OCTOBRE 2024'!V16</f>
        <v>4783.10514642494</v>
      </c>
      <c r="M2828" s="24"/>
    </row>
    <row r="2829" spans="1:13" x14ac:dyDescent="0.25">
      <c r="A2829" s="46" t="s">
        <v>49</v>
      </c>
      <c r="B2829" s="46"/>
      <c r="C2829" s="41">
        <f>+D43-E34-E35</f>
        <v>468744.304349644</v>
      </c>
      <c r="D2829" s="41"/>
      <c r="E2829" s="42"/>
      <c r="F2829" s="24"/>
      <c r="H2829" s="46" t="s">
        <v>49</v>
      </c>
      <c r="I2829" s="46"/>
      <c r="J2829" s="41">
        <f>+D43-E34-E35</f>
        <v>468744.304349644</v>
      </c>
      <c r="K2829" s="41"/>
      <c r="L2829" s="42"/>
      <c r="M2829" s="24"/>
    </row>
    <row r="2830" spans="1:13" x14ac:dyDescent="0.25">
      <c r="A2830" s="46" t="s">
        <v>50</v>
      </c>
      <c r="B2830" s="46"/>
      <c r="C2830" s="41">
        <f>D38+E39</f>
        <v>9374.43043496436</v>
      </c>
      <c r="D2830" s="41"/>
      <c r="E2830" s="42"/>
      <c r="F2830" s="24"/>
      <c r="H2830" s="46" t="s">
        <v>50</v>
      </c>
      <c r="I2830" s="46"/>
      <c r="J2830" s="41">
        <f>D38+E39</f>
        <v>9374.43043496436</v>
      </c>
      <c r="K2830" s="41"/>
      <c r="L2830" s="42"/>
      <c r="M2830" s="24"/>
    </row>
    <row r="2831" spans="1:13" x14ac:dyDescent="0.25">
      <c r="A2831" s="46" t="s">
        <v>51</v>
      </c>
      <c r="B2831" s="46"/>
      <c r="C2831" s="41">
        <v>2</v>
      </c>
      <c r="D2831" s="41">
        <f>'Etat paie OCTOBRE 2024'!X16</f>
        <v>4000</v>
      </c>
      <c r="E2831" s="42"/>
      <c r="F2831" s="24"/>
      <c r="H2831" s="46" t="s">
        <v>51</v>
      </c>
      <c r="I2831" s="46"/>
      <c r="J2831" s="41">
        <v>2</v>
      </c>
      <c r="K2831" s="41">
        <f>'Etat paie OCTOBRE 2024'!X16</f>
        <v>4000</v>
      </c>
      <c r="L2831" s="42"/>
      <c r="M2831" s="24"/>
    </row>
    <row r="2832" spans="1:13" x14ac:dyDescent="0.25">
      <c r="A2832" s="46" t="s">
        <v>52</v>
      </c>
      <c r="B2832" s="46"/>
      <c r="C2832" s="42"/>
      <c r="D2832" s="41"/>
      <c r="E2832" s="41">
        <f>'Etat paie OCTOBRE 2024'!Z16</f>
        <v>5374.43043496436</v>
      </c>
      <c r="F2832" s="24"/>
      <c r="H2832" s="46" t="s">
        <v>52</v>
      </c>
      <c r="I2832" s="46"/>
      <c r="J2832" s="42"/>
      <c r="K2832" s="41"/>
      <c r="L2832" s="41">
        <f>'Etat paie OCTOBRE 2024'!Z16</f>
        <v>5374.43043496436</v>
      </c>
      <c r="M2832" s="24"/>
    </row>
    <row r="2833" spans="1:13" x14ac:dyDescent="0.25">
      <c r="A2833" s="46" t="s">
        <v>53</v>
      </c>
      <c r="B2833" s="46"/>
      <c r="C2833" s="42"/>
      <c r="D2833" s="41"/>
      <c r="E2833" s="41">
        <f>'Etat paie OCTOBRE 2024'!Y16</f>
        <v>100000</v>
      </c>
      <c r="F2833" s="24"/>
      <c r="H2833" s="46" t="s">
        <v>53</v>
      </c>
      <c r="I2833" s="46"/>
      <c r="J2833" s="42"/>
      <c r="K2833" s="41"/>
      <c r="L2833" s="41">
        <f>'Etat paie OCTOBRE 2024'!Y16</f>
        <v>100000</v>
      </c>
      <c r="M2833" s="24"/>
    </row>
    <row r="2834" spans="1:13" x14ac:dyDescent="0.25">
      <c r="A2834" s="46" t="s">
        <v>54</v>
      </c>
      <c r="B2834" s="46"/>
      <c r="C2834" s="42"/>
      <c r="D2834" s="41"/>
      <c r="E2834" s="41">
        <f>'Etat paie OCTOBRE 2024'!AA16</f>
      </c>
      <c r="F2834" s="24"/>
      <c r="H2834" s="46" t="s">
        <v>54</v>
      </c>
      <c r="I2834" s="46"/>
      <c r="J2834" s="42"/>
      <c r="K2834" s="41"/>
      <c r="L2834" s="41">
        <f>'Etat paie OCTOBRE 2024'!AA16</f>
      </c>
      <c r="M2834" s="24"/>
    </row>
    <row r="2835" spans="1:13" x14ac:dyDescent="0.25">
      <c r="A2835" s="49" t="s">
        <v>55</v>
      </c>
      <c r="B2835" s="49"/>
      <c r="C2835" s="50"/>
      <c r="D2835" s="51"/>
      <c r="E2835" s="51">
        <f>'Etat paie OCTOBRE 2024'!AB16</f>
        <v>100000</v>
      </c>
      <c r="F2835" s="24"/>
      <c r="H2835" s="49" t="s">
        <v>55</v>
      </c>
      <c r="I2835" s="49"/>
      <c r="J2835" s="50"/>
      <c r="K2835" s="51"/>
      <c r="L2835" s="51">
        <f>'Etat paie OCTOBRE 2024'!AB16</f>
        <v>100000</v>
      </c>
      <c r="M2835" s="24"/>
    </row>
    <row r="2836" spans="1:13" x14ac:dyDescent="0.25">
      <c r="A2836" s="53" t="s">
        <v>56</v>
      </c>
      <c r="B2836" s="53"/>
      <c r="C2836" s="54" t="s">
        <v>57</v>
      </c>
      <c r="D2836" s="36">
        <f>SUM(D17:D37)</f>
        <v>478310.514642494</v>
      </c>
      <c r="E2836" s="55">
        <f>SUM(E34:E42)</f>
        <v>214940.640727814</v>
      </c>
      <c r="F2836" s="24"/>
      <c r="H2836" s="53" t="s">
        <v>56</v>
      </c>
      <c r="I2836" s="53"/>
      <c r="J2836" s="54" t="s">
        <v>57</v>
      </c>
      <c r="K2836" s="36">
        <f>SUM(D17:D37)</f>
        <v>478310.514642494</v>
      </c>
      <c r="L2836" s="55">
        <f>SUM(E34:E42)</f>
        <v>214940.640727814</v>
      </c>
      <c r="M2836" s="24"/>
    </row>
    <row r="2837" spans="1:13" x14ac:dyDescent="0.25">
      <c r="A2837" s="57" t="s">
        <v>58</v>
      </c>
      <c r="B2837" s="57"/>
      <c r="C2837" s="14"/>
      <c r="D2837" s="42"/>
      <c r="E2837" s="58"/>
      <c r="F2837" s="24"/>
      <c r="H2837" s="57" t="s">
        <v>58</v>
      </c>
      <c r="I2837" s="57"/>
      <c r="J2837" s="14"/>
      <c r="K2837" s="42"/>
      <c r="L2837" s="58"/>
      <c r="M2837" s="24"/>
    </row>
    <row r="2838" spans="1:13" x14ac:dyDescent="0.25">
      <c r="A2838" s="44" t="s">
        <v>59</v>
      </c>
      <c r="B2838" s="44"/>
      <c r="C2838" s="14"/>
      <c r="D2838" s="42"/>
      <c r="E2838" s="58"/>
      <c r="F2838" s="24"/>
      <c r="H2838" s="44" t="s">
        <v>59</v>
      </c>
      <c r="I2838" s="44"/>
      <c r="J2838" s="14"/>
      <c r="K2838" s="42"/>
      <c r="L2838" s="58"/>
      <c r="M2838" s="24"/>
    </row>
    <row r="2839" spans="1:13" x14ac:dyDescent="0.25">
      <c r="A2839" s="57" t="s">
        <v>60</v>
      </c>
      <c r="B2839" s="57"/>
      <c r="C2839" s="14"/>
      <c r="D2839" s="42"/>
      <c r="E2839" s="58"/>
      <c r="F2839" s="24"/>
      <c r="H2839" s="57" t="s">
        <v>60</v>
      </c>
      <c r="I2839" s="57"/>
      <c r="J2839" s="14"/>
      <c r="K2839" s="42"/>
      <c r="L2839" s="58"/>
      <c r="M2839" s="24"/>
    </row>
    <row r="2840" spans="1:13" x14ac:dyDescent="0.25">
      <c r="A2840" s="57"/>
      <c r="B2840" s="57"/>
      <c r="C2840" s="60" t="s">
        <v>61</v>
      </c>
      <c r="D2840" s="61">
        <f>IF((D43-E43)&gt;=0,ROUND(FLOOR((D43-E43),0.01),-2),ROUND(FLOOR((D43-E43),-0.01),-2))</f>
        <v>263400</v>
      </c>
      <c r="E2840" s="58"/>
      <c r="F2840" s="24"/>
      <c r="H2840" s="57"/>
      <c r="I2840" s="57"/>
      <c r="J2840" s="60" t="s">
        <v>61</v>
      </c>
      <c r="K2840" s="61">
        <f>IF((D43-E43)&gt;=0,ROUND(FLOOR((D43-E43),0.01),-2),ROUND(FLOOR((D43-E43),-0.01),-2))</f>
        <v>263400</v>
      </c>
      <c r="L2840" s="58"/>
      <c r="M2840" s="24"/>
    </row>
    <row r="2841" spans="1:13" x14ac:dyDescent="0.25">
      <c r="A2841" s="62" t="s">
        <v>62</v>
      </c>
      <c r="B2841" s="62"/>
      <c r="C2841" s="63">
        <v>22</v>
      </c>
      <c r="D2841" s="61"/>
      <c r="E2841" s="58"/>
      <c r="F2841" s="24"/>
      <c r="H2841" s="62" t="s">
        <v>62</v>
      </c>
      <c r="I2841" s="62"/>
      <c r="J2841" s="63">
        <v>22</v>
      </c>
      <c r="K2841" s="61"/>
      <c r="L2841" s="58"/>
      <c r="M2841" s="24"/>
    </row>
    <row r="2842" spans="1:13" x14ac:dyDescent="0.25">
      <c r="A2842" s="64" t="s">
        <v>63</v>
      </c>
      <c r="B2842" s="64"/>
      <c r="C2842" s="65">
        <v>-0.5</v>
      </c>
      <c r="D2842" s="66"/>
      <c r="E2842" s="58"/>
      <c r="F2842" s="67"/>
      <c r="H2842" s="64" t="s">
        <v>63</v>
      </c>
      <c r="I2842" s="64"/>
      <c r="J2842" s="65">
        <v>-0.5</v>
      </c>
      <c r="K2842" s="66"/>
      <c r="L2842" s="58"/>
      <c r="M2842" s="67"/>
    </row>
    <row r="2843" spans="1:13" x14ac:dyDescent="0.25">
      <c r="A2843" s="69"/>
      <c r="B2843" s="69"/>
      <c r="C2843" s="70"/>
      <c r="D2843" s="71"/>
      <c r="E2843" s="72"/>
      <c r="F2843" s="24"/>
      <c r="H2843" s="69"/>
      <c r="I2843" s="69"/>
      <c r="J2843" s="70"/>
      <c r="K2843" s="71"/>
      <c r="L2843" s="72"/>
      <c r="M2843" s="24"/>
    </row>
    <row r="2844" spans="1:13" x14ac:dyDescent="0.25">
      <c r="A2844" s="1" t="s">
        <v>64</v>
      </c>
      <c r="B2844" s="1"/>
      <c r="C2844" s="58"/>
      <c r="D2844" s="74" t="s">
        <v>65</v>
      </c>
      <c r="E2844" s="2"/>
      <c r="F2844" s="24"/>
      <c r="H2844" s="1" t="s">
        <v>64</v>
      </c>
      <c r="I2844" s="1"/>
      <c r="J2844" s="58"/>
      <c r="K2844" s="74" t="s">
        <v>65</v>
      </c>
      <c r="L2844" s="2"/>
      <c r="M2844" s="24"/>
    </row>
    <row r="2845" spans="1:13" x14ac:dyDescent="0.25">
      <c r="A2845" s="1"/>
      <c r="B2845" s="1"/>
      <c r="C2845" s="58"/>
      <c r="D2845" s="74"/>
      <c r="E2845" s="2"/>
      <c r="F2845" s="24"/>
      <c r="H2845" s="1"/>
      <c r="I2845" s="1"/>
      <c r="J2845" s="58"/>
      <c r="K2845" s="74"/>
      <c r="L2845" s="2"/>
      <c r="M2845" s="24"/>
    </row>
    <row r="2846" spans="1:13" x14ac:dyDescent="0.25">
      <c r="A2846" s="1"/>
      <c r="B2846" s="1"/>
      <c r="C2846" s="58"/>
      <c r="D2846" s="74"/>
      <c r="E2846" s="2"/>
      <c r="F2846" s="24"/>
      <c r="H2846" s="1"/>
      <c r="I2846" s="1"/>
      <c r="J2846" s="58"/>
      <c r="K2846" s="74"/>
      <c r="L2846" s="2"/>
      <c r="M2846" s="24"/>
    </row>
    <row r="2847" spans="1:13" x14ac:dyDescent="0.25">
      <c r="A2847" s="1"/>
      <c r="B2847" s="1"/>
      <c r="C2847" s="58"/>
      <c r="D2847" s="74"/>
      <c r="E2847" s="2"/>
      <c r="F2847" s="24"/>
      <c r="H2847" s="1"/>
      <c r="I2847" s="1"/>
      <c r="J2847" s="58"/>
      <c r="K2847" s="74"/>
      <c r="L2847" s="2"/>
      <c r="M2847" s="24"/>
    </row>
    <row r="2848" spans="1:13" x14ac:dyDescent="0.25">
      <c r="A2848" s="76"/>
      <c r="B2848" s="76"/>
      <c r="C2848" s="77"/>
      <c r="D2848" s="78"/>
      <c r="E2848" s="26"/>
      <c r="F2848" s="28"/>
      <c r="H2848" s="76"/>
      <c r="I2848" s="76"/>
      <c r="J2848" s="77"/>
      <c r="K2848" s="78"/>
      <c r="L2848" s="26"/>
      <c r="M2848" s="28"/>
    </row>
    <row r="2851" spans="1:13" x14ac:dyDescent="0.25">
      <c r="A2851" s="1"/>
      <c r="B2851" s="1"/>
      <c r="C2851" s="2"/>
      <c r="D2851" s="2"/>
      <c r="E2851" s="4"/>
      <c r="F2851" s="5"/>
      <c r="H2851" s="1"/>
      <c r="I2851" s="1"/>
      <c r="J2851" s="2"/>
      <c r="K2851" s="2"/>
      <c r="L2851" s="4"/>
      <c r="M2851" s="5"/>
    </row>
    <row r="2852" spans="1:13" x14ac:dyDescent="0.25">
      <c r="A2852" s="1"/>
      <c r="B2852" s="1"/>
      <c r="C2852" s="2"/>
      <c r="D2852" s="2"/>
      <c r="E2852" s="4" t="s">
        <v>0</v>
      </c>
      <c r="F2852" s="3"/>
      <c r="H2852" s="1"/>
      <c r="I2852" s="1"/>
      <c r="J2852" s="2"/>
      <c r="K2852" s="2"/>
      <c r="L2852" s="4" t="s">
        <v>0</v>
      </c>
      <c r="M2852" s="3"/>
    </row>
    <row r="2853" spans="1:13" x14ac:dyDescent="0.25">
      <c r="A2853" s="6" t="s">
        <v>1</v>
      </c>
      <c r="B2853" s="6"/>
      <c r="C2853" s="2"/>
      <c r="D2853" s="2"/>
      <c r="E2853" s="2" t="s">
        <v>2</v>
      </c>
      <c r="F2853" s="3"/>
      <c r="H2853" s="6" t="s">
        <v>1</v>
      </c>
      <c r="I2853" s="6"/>
      <c r="J2853" s="2"/>
      <c r="K2853" s="2"/>
      <c r="L2853" s="2" t="s">
        <v>2</v>
      </c>
      <c r="M2853" s="3"/>
    </row>
    <row r="2854" spans="1:13" x14ac:dyDescent="0.25">
      <c r="A2854" s="7" t="s">
        <v>3</v>
      </c>
      <c r="B2854" s="7"/>
      <c r="C2854" s="2"/>
      <c r="D2854" s="2"/>
      <c r="E2854" s="2"/>
      <c r="F2854" s="3"/>
      <c r="H2854" s="7" t="s">
        <v>3</v>
      </c>
      <c r="I2854" s="7"/>
      <c r="J2854" s="2"/>
      <c r="K2854" s="2"/>
      <c r="L2854" s="2"/>
      <c r="M2854" s="3"/>
    </row>
    <row r="2855" spans="1:13" x14ac:dyDescent="0.25">
      <c r="A2855" s="8" t="s">
        <v>4</v>
      </c>
      <c r="B2855" s="8"/>
      <c r="C2855" s="2"/>
      <c r="D2855" s="2"/>
      <c r="E2855" s="2"/>
      <c r="F2855" s="3"/>
      <c r="H2855" s="8" t="s">
        <v>4</v>
      </c>
      <c r="I2855" s="8"/>
      <c r="J2855" s="2"/>
      <c r="K2855" s="2"/>
      <c r="L2855" s="2"/>
      <c r="M2855" s="3"/>
    </row>
    <row r="2856" spans="1:13" x14ac:dyDescent="0.25">
      <c r="A2856" s="9" t="s">
        <v>1313</v>
      </c>
      <c r="B2856" s="287">
        <f>'Etat paie {MOIS} {ANNEE}'!B110</f>
      </c>
      <c r="C2856" s="10"/>
      <c r="D2856" s="11" t="s">
        <v>6</v>
      </c>
      <c r="E2856" s="11"/>
      <c r="F2856" s="12" t="s">
        <v>1314</v>
      </c>
      <c r="H2856" s="9" t="s">
        <v>1313</v>
      </c>
      <c r="I2856" s="287">
        <f>'Etat paie {MOIS} {ANNEE}'!B111</f>
      </c>
      <c r="J2856" s="10"/>
      <c r="K2856" s="11" t="s">
        <v>6</v>
      </c>
      <c r="L2856" s="11"/>
      <c r="M2856" s="12" t="s">
        <v>1314</v>
      </c>
    </row>
    <row r="2857" spans="1:13" x14ac:dyDescent="0.25">
      <c r="A2857" s="13" t="s">
        <v>1315</v>
      </c>
      <c r="B2857" s="288">
        <f>'Etat paie {MOIS} {ANNEE}'!A110</f>
      </c>
      <c r="C2857" s="2"/>
      <c r="D2857" s="14" t="s">
        <v>8</v>
      </c>
      <c r="E2857" s="14"/>
      <c r="F2857" s="15" t="s">
        <v>1316</v>
      </c>
      <c r="H2857" s="13" t="s">
        <v>1315</v>
      </c>
      <c r="I2857" s="288">
        <f>'Etat paie {MOIS} {ANNEE}'!A111</f>
      </c>
      <c r="J2857" s="2"/>
      <c r="K2857" s="14" t="s">
        <v>8</v>
      </c>
      <c r="L2857" s="14"/>
      <c r="M2857" s="15" t="s">
        <v>1316</v>
      </c>
    </row>
    <row r="2858" spans="1:13" x14ac:dyDescent="0.25">
      <c r="A2858" s="13" t="s">
        <v>1317</v>
      </c>
      <c r="B2858" s="288">
        <f>'Etat paie {MOIS} {ANNEE}'!AL110</f>
      </c>
      <c r="C2858" s="16">
        <f>'Etat paie {MOIS} {ANNEE}'!AM110</f>
      </c>
      <c r="D2858" s="14" t="s">
        <v>10</v>
      </c>
      <c r="E2858" s="14"/>
      <c r="F2858" s="15" t="s">
        <v>1318</v>
      </c>
      <c r="H2858" s="13" t="s">
        <v>1317</v>
      </c>
      <c r="I2858" s="288">
        <f>'Etat paie {MOIS} {ANNEE}'!AL111</f>
      </c>
      <c r="J2858" s="16">
        <f>'Etat paie {MOIS} {ANNEE}'!AM111</f>
      </c>
      <c r="K2858" s="14" t="s">
        <v>10</v>
      </c>
      <c r="L2858" s="14"/>
      <c r="M2858" s="15" t="s">
        <v>1318</v>
      </c>
    </row>
    <row r="2859" spans="1:13" x14ac:dyDescent="0.25">
      <c r="A2859" s="13" t="s">
        <v>1319</v>
      </c>
      <c r="B2859" s="288" t="s">
        <v>1320</v>
      </c>
      <c r="C2859" s="17"/>
      <c r="D2859" s="18" t="s">
        <v>12</v>
      </c>
      <c r="E2859" s="19"/>
      <c r="F2859" s="20" t="s">
        <v>1321</v>
      </c>
      <c r="H2859" s="13" t="s">
        <v>1319</v>
      </c>
      <c r="I2859" s="288" t="s">
        <v>1320</v>
      </c>
      <c r="J2859" s="17"/>
      <c r="K2859" s="18" t="s">
        <v>12</v>
      </c>
      <c r="L2859" s="19"/>
      <c r="M2859" s="20" t="s">
        <v>1321</v>
      </c>
    </row>
    <row r="2860" spans="1:13" x14ac:dyDescent="0.25">
      <c r="A2860" s="22" t="s">
        <v>1322</v>
      </c>
      <c r="B2860" s="289">
        <f>'Etat paie {MOIS} {ANNEE}'!AP110</f>
      </c>
      <c r="C2860" s="2"/>
      <c r="D2860" s="23" t="s">
        <v>14</v>
      </c>
      <c r="E2860" s="14"/>
      <c r="F2860" s="20" t="s">
        <v>1323</v>
      </c>
      <c r="H2860" s="22" t="s">
        <v>1322</v>
      </c>
      <c r="I2860" s="289">
        <f>'Etat paie {MOIS} {ANNEE}'!AP111</f>
      </c>
      <c r="J2860" s="2"/>
      <c r="K2860" s="23" t="s">
        <v>14</v>
      </c>
      <c r="L2860" s="14"/>
      <c r="M2860" s="20" t="s">
        <v>1323</v>
      </c>
    </row>
    <row r="2861" spans="1:13" x14ac:dyDescent="0.25">
      <c r="A2861" s="13" t="s">
        <v>1324</v>
      </c>
      <c r="B2861" s="288">
        <f>'Etat paie {MOIS} {ANNEE}'!AR110</f>
      </c>
      <c r="C2861" s="2"/>
      <c r="D2861" s="14"/>
      <c r="E2861" s="14"/>
      <c r="F2861" s="20"/>
      <c r="H2861" s="13" t="s">
        <v>1324</v>
      </c>
      <c r="I2861" s="288">
        <f>'Etat paie {MOIS} {ANNEE}'!AR111</f>
      </c>
      <c r="J2861" s="2"/>
      <c r="K2861" s="14"/>
      <c r="L2861" s="14"/>
      <c r="M2861" s="20"/>
    </row>
    <row r="2862" spans="1:13" x14ac:dyDescent="0.25">
      <c r="A2862" s="13" t="s">
        <v>1325</v>
      </c>
      <c r="B2862" s="288">
        <f>'Etat paie {MOIS} {ANNEE}'!AO110</f>
      </c>
      <c r="C2862" s="2"/>
      <c r="D2862" s="14"/>
      <c r="E2862" s="14"/>
      <c r="F2862" s="24"/>
      <c r="H2862" s="13" t="s">
        <v>1325</v>
      </c>
      <c r="I2862" s="288">
        <f>'Etat paie {MOIS} {ANNEE}'!AO111</f>
      </c>
      <c r="J2862" s="2"/>
      <c r="K2862" s="14"/>
      <c r="L2862" s="14"/>
      <c r="M2862" s="24"/>
    </row>
    <row r="2863" spans="1:13" x14ac:dyDescent="0.25">
      <c r="A2863" s="13" t="s">
        <v>1326</v>
      </c>
      <c r="B2863" s="288">
        <f>'Etat paie {MOIS} {ANNEE}'!AQ110</f>
      </c>
      <c r="C2863" s="2"/>
      <c r="D2863" s="14" t="s">
        <v>18</v>
      </c>
      <c r="E2863" s="14"/>
      <c r="F2863" s="24" t="s">
        <v>1327</v>
      </c>
      <c r="H2863" s="13" t="s">
        <v>1326</v>
      </c>
      <c r="I2863" s="288">
        <f>'Etat paie {MOIS} {ANNEE}'!AQ111</f>
      </c>
      <c r="J2863" s="2"/>
      <c r="K2863" s="14" t="s">
        <v>18</v>
      </c>
      <c r="L2863" s="14"/>
      <c r="M2863" s="24" t="s">
        <v>1327</v>
      </c>
    </row>
    <row r="2864" spans="1:13" x14ac:dyDescent="0.25">
      <c r="A2864" s="25" t="s">
        <v>1328</v>
      </c>
      <c r="B2864" s="290" t="s">
        <v>1329</v>
      </c>
      <c r="C2864" s="26"/>
      <c r="D2864" s="27" t="s">
        <v>20</v>
      </c>
      <c r="E2864" s="27"/>
      <c r="F2864" s="28" t="s">
        <v>1330</v>
      </c>
      <c r="H2864" s="25" t="s">
        <v>1328</v>
      </c>
      <c r="I2864" s="290" t="s">
        <v>1329</v>
      </c>
      <c r="J2864" s="26"/>
      <c r="K2864" s="27" t="s">
        <v>20</v>
      </c>
      <c r="L2864" s="27"/>
      <c r="M2864" s="28" t="s">
        <v>1330</v>
      </c>
    </row>
    <row r="2865" spans="1:13" x14ac:dyDescent="0.25">
      <c r="A2865" s="1"/>
      <c r="B2865" s="1"/>
      <c r="C2865" s="2"/>
      <c r="D2865" s="2"/>
      <c r="E2865" s="2"/>
      <c r="F2865" s="3"/>
      <c r="H2865" s="1"/>
      <c r="I2865" s="1"/>
      <c r="J2865" s="2"/>
      <c r="K2865" s="2"/>
      <c r="L2865" s="2"/>
      <c r="M2865" s="3"/>
    </row>
    <row r="2866" spans="1:13" x14ac:dyDescent="0.25">
      <c r="A2866" s="291" t="s">
        <v>22</v>
      </c>
      <c r="B2866" s="291"/>
      <c r="C2866" s="30" t="s">
        <v>23</v>
      </c>
      <c r="D2866" s="30" t="s">
        <v>24</v>
      </c>
      <c r="E2866" s="31" t="s">
        <v>25</v>
      </c>
      <c r="F2866" s="32" t="s">
        <v>26</v>
      </c>
      <c r="H2866" s="291" t="s">
        <v>22</v>
      </c>
      <c r="I2866" s="291"/>
      <c r="J2866" s="30" t="s">
        <v>23</v>
      </c>
      <c r="K2866" s="30" t="s">
        <v>24</v>
      </c>
      <c r="L2866" s="31" t="s">
        <v>25</v>
      </c>
      <c r="M2866" s="32" t="s">
        <v>26</v>
      </c>
    </row>
    <row r="2867" spans="1:13" x14ac:dyDescent="0.25">
      <c r="A2867" s="34" t="s">
        <v>27</v>
      </c>
      <c r="B2867" s="34"/>
      <c r="C2867" s="35"/>
      <c r="D2867" s="36">
        <f>'Etat paie OCTOBRE 2024'!E16</f>
        <v>142259.193446028</v>
      </c>
      <c r="E2867" s="37"/>
      <c r="F2867" s="24"/>
      <c r="H2867" s="34" t="s">
        <v>27</v>
      </c>
      <c r="I2867" s="34"/>
      <c r="J2867" s="35"/>
      <c r="K2867" s="36">
        <f>'Etat paie OCTOBRE 2024'!E16</f>
        <v>142259.193446028</v>
      </c>
      <c r="L2867" s="37"/>
      <c r="M2867" s="24"/>
    </row>
    <row r="2868" spans="1:13" x14ac:dyDescent="0.25">
      <c r="A2868" s="39" t="s">
        <v>28</v>
      </c>
      <c r="B2868" s="39"/>
      <c r="C2868" s="40"/>
      <c r="D2868" s="41"/>
      <c r="E2868" s="42"/>
      <c r="F2868" s="24"/>
      <c r="H2868" s="39" t="s">
        <v>28</v>
      </c>
      <c r="I2868" s="39"/>
      <c r="J2868" s="40"/>
      <c r="K2868" s="41"/>
      <c r="L2868" s="42"/>
      <c r="M2868" s="24"/>
    </row>
    <row r="2869" spans="1:13" x14ac:dyDescent="0.25">
      <c r="A2869" s="44" t="s">
        <v>29</v>
      </c>
      <c r="B2869" s="44"/>
      <c r="C2869" s="42"/>
      <c r="D2869" s="41">
        <f>'Etat paie OCTOBRE 2024'!I16</f>
      </c>
      <c r="E2869" s="42"/>
      <c r="F2869" s="24"/>
      <c r="H2869" s="44" t="s">
        <v>29</v>
      </c>
      <c r="I2869" s="44"/>
      <c r="J2869" s="42"/>
      <c r="K2869" s="41">
        <f>'Etat paie OCTOBRE 2024'!I16</f>
      </c>
      <c r="L2869" s="42"/>
      <c r="M2869" s="24"/>
    </row>
    <row r="2870" spans="1:13" x14ac:dyDescent="0.25">
      <c r="A2870" s="44" t="s">
        <v>30</v>
      </c>
      <c r="B2870" s="44"/>
      <c r="C2870" s="42"/>
      <c r="D2870" s="41">
        <f>'Etat paie OCTOBRE 2024'!J16</f>
      </c>
      <c r="E2870" s="42"/>
      <c r="F2870" s="24"/>
      <c r="H2870" s="44" t="s">
        <v>30</v>
      </c>
      <c r="I2870" s="44"/>
      <c r="J2870" s="42"/>
      <c r="K2870" s="41">
        <f>'Etat paie OCTOBRE 2024'!J16</f>
      </c>
      <c r="L2870" s="42"/>
      <c r="M2870" s="24"/>
    </row>
    <row r="2871" spans="1:13" x14ac:dyDescent="0.25">
      <c r="A2871" s="44" t="s">
        <v>31</v>
      </c>
      <c r="B2871" s="44"/>
      <c r="C2871" s="42"/>
      <c r="D2871" s="41">
        <f>'Etat paie OCTOBRE 2024'!H16</f>
      </c>
      <c r="E2871" s="42"/>
      <c r="F2871" s="24"/>
      <c r="H2871" s="44" t="s">
        <v>31</v>
      </c>
      <c r="I2871" s="44"/>
      <c r="J2871" s="42"/>
      <c r="K2871" s="41">
        <f>'Etat paie OCTOBRE 2024'!H16</f>
      </c>
      <c r="L2871" s="42"/>
      <c r="M2871" s="24"/>
    </row>
    <row r="2872" spans="1:13" x14ac:dyDescent="0.25">
      <c r="A2872" s="46" t="s">
        <v>32</v>
      </c>
      <c r="B2872" s="46"/>
      <c r="C2872" s="42"/>
      <c r="D2872" s="41"/>
      <c r="E2872" s="42"/>
      <c r="F2872" s="24"/>
      <c r="H2872" s="46" t="s">
        <v>32</v>
      </c>
      <c r="I2872" s="46"/>
      <c r="J2872" s="42"/>
      <c r="K2872" s="41"/>
      <c r="L2872" s="42"/>
      <c r="M2872" s="24"/>
    </row>
    <row r="2873" spans="1:13" x14ac:dyDescent="0.25">
      <c r="A2873" s="44" t="s">
        <v>33</v>
      </c>
      <c r="B2873" s="44"/>
      <c r="C2873" s="42">
        <v>12</v>
      </c>
      <c r="D2873" s="41">
        <f>'Etat paie OCTOBRE 2024'!K16</f>
        <v>28800</v>
      </c>
      <c r="E2873" s="42"/>
      <c r="F2873" s="24"/>
      <c r="H2873" s="44" t="s">
        <v>33</v>
      </c>
      <c r="I2873" s="44"/>
      <c r="J2873" s="42">
        <v>12</v>
      </c>
      <c r="K2873" s="41">
        <f>'Etat paie OCTOBRE 2024'!K16</f>
        <v>28800</v>
      </c>
      <c r="L2873" s="42"/>
      <c r="M2873" s="24"/>
    </row>
    <row r="2874" spans="1:13" x14ac:dyDescent="0.25">
      <c r="A2874" s="44" t="s">
        <v>34</v>
      </c>
      <c r="B2874" s="44"/>
      <c r="C2874" s="42"/>
      <c r="D2874" s="41">
        <f>'Etat paie OCTOBRE 2024'!L16</f>
        <v>42000</v>
      </c>
      <c r="E2874" s="42"/>
      <c r="F2874" s="24"/>
      <c r="H2874" s="44" t="s">
        <v>34</v>
      </c>
      <c r="I2874" s="44"/>
      <c r="J2874" s="42"/>
      <c r="K2874" s="41">
        <f>'Etat paie OCTOBRE 2024'!L16</f>
        <v>42000</v>
      </c>
      <c r="L2874" s="42"/>
      <c r="M2874" s="24"/>
    </row>
    <row r="2875" spans="1:13" x14ac:dyDescent="0.25">
      <c r="A2875" s="39" t="s">
        <v>35</v>
      </c>
      <c r="B2875" s="39"/>
      <c r="C2875" s="42"/>
      <c r="D2875" s="41"/>
      <c r="E2875" s="42"/>
      <c r="F2875" s="24"/>
      <c r="H2875" s="39" t="s">
        <v>35</v>
      </c>
      <c r="I2875" s="39"/>
      <c r="J2875" s="42"/>
      <c r="K2875" s="41"/>
      <c r="L2875" s="42"/>
      <c r="M2875" s="24"/>
    </row>
    <row r="2876" spans="1:13" x14ac:dyDescent="0.25">
      <c r="A2876" s="44" t="s">
        <v>36</v>
      </c>
      <c r="B2876" s="44"/>
      <c r="C2876" s="42"/>
      <c r="D2876" s="48">
        <f>'Etat paie OCTOBRE 2024'!R16</f>
      </c>
      <c r="E2876" s="42"/>
      <c r="F2876" s="24"/>
      <c r="H2876" s="44" t="s">
        <v>36</v>
      </c>
      <c r="I2876" s="44"/>
      <c r="J2876" s="42"/>
      <c r="K2876" s="48">
        <f>'Etat paie OCTOBRE 2024'!R16</f>
      </c>
      <c r="L2876" s="42"/>
      <c r="M2876" s="24"/>
    </row>
    <row r="2877" spans="1:13" x14ac:dyDescent="0.25">
      <c r="A2877" s="44" t="s">
        <v>37</v>
      </c>
      <c r="B2877" s="44"/>
      <c r="C2877" s="42"/>
      <c r="D2877" s="41">
        <f>'Etat paie OCTOBRE 2024'!F16</f>
      </c>
      <c r="E2877" s="42"/>
      <c r="F2877" s="24"/>
      <c r="H2877" s="44" t="s">
        <v>37</v>
      </c>
      <c r="I2877" s="44"/>
      <c r="J2877" s="42"/>
      <c r="K2877" s="41">
        <f>'Etat paie OCTOBRE 2024'!F16</f>
      </c>
      <c r="L2877" s="42"/>
      <c r="M2877" s="24"/>
    </row>
    <row r="2878" spans="1:13" x14ac:dyDescent="0.25">
      <c r="A2878" s="292" t="s">
        <v>38</v>
      </c>
      <c r="B2878" s="292"/>
      <c r="C2878" s="42"/>
      <c r="D2878" s="41">
        <f>'Etat paie OCTOBRE 2024'!G16</f>
      </c>
      <c r="E2878" s="42"/>
      <c r="F2878" s="24"/>
      <c r="H2878" s="292" t="s">
        <v>38</v>
      </c>
      <c r="I2878" s="292"/>
      <c r="J2878" s="42"/>
      <c r="K2878" s="41">
        <f>'Etat paie OCTOBRE 2024'!G16</f>
      </c>
      <c r="L2878" s="42"/>
      <c r="M2878" s="24"/>
    </row>
    <row r="2879" spans="1:13" x14ac:dyDescent="0.25">
      <c r="A2879" s="44" t="s">
        <v>1331</v>
      </c>
      <c r="B2879" s="44"/>
      <c r="C2879" s="42"/>
      <c r="D2879" s="41">
        <f>'Etat paie OCTOBRE 2024'!O16</f>
      </c>
      <c r="E2879" s="42"/>
      <c r="F2879" s="24"/>
      <c r="H2879" s="44" t="s">
        <v>1331</v>
      </c>
      <c r="I2879" s="44"/>
      <c r="J2879" s="42"/>
      <c r="K2879" s="41">
        <f>'Etat paie OCTOBRE 2024'!O16</f>
      </c>
      <c r="L2879" s="42"/>
      <c r="M2879" s="24"/>
    </row>
    <row r="2880" spans="1:13" x14ac:dyDescent="0.25">
      <c r="A2880" s="44" t="s">
        <v>1332</v>
      </c>
      <c r="B2880" s="44"/>
      <c r="C2880" s="42"/>
      <c r="D2880" s="41">
        <f>'Etat paie OCTOBRE 2024'!P16</f>
        <v>20000</v>
      </c>
      <c r="E2880" s="42"/>
      <c r="F2880" s="24"/>
      <c r="H2880" s="44" t="s">
        <v>1332</v>
      </c>
      <c r="I2880" s="44"/>
      <c r="J2880" s="42"/>
      <c r="K2880" s="41">
        <f>'Etat paie OCTOBRE 2024'!P16</f>
        <v>20000</v>
      </c>
      <c r="L2880" s="42"/>
      <c r="M2880" s="24"/>
    </row>
    <row r="2881" spans="1:13" x14ac:dyDescent="0.25">
      <c r="A2881" s="44" t="s">
        <v>1333</v>
      </c>
      <c r="B2881" s="44"/>
      <c r="C2881" s="42"/>
      <c r="D2881" s="41">
        <f>'Etat paie OCTOBRE 2024'!Q16</f>
        <v>50000</v>
      </c>
      <c r="E2881" s="42"/>
      <c r="F2881" s="24" t="s">
        <v>43</v>
      </c>
      <c r="H2881" s="44" t="s">
        <v>1333</v>
      </c>
      <c r="I2881" s="44"/>
      <c r="J2881" s="42"/>
      <c r="K2881" s="41">
        <f>'Etat paie OCTOBRE 2024'!Q16</f>
        <v>50000</v>
      </c>
      <c r="L2881" s="42"/>
      <c r="M2881" s="24" t="s">
        <v>43</v>
      </c>
    </row>
    <row r="2882" spans="1:13" x14ac:dyDescent="0.25">
      <c r="A2882" s="39" t="s">
        <v>44</v>
      </c>
      <c r="B2882" s="39"/>
      <c r="C2882" s="42"/>
      <c r="D2882" s="41">
        <f>'Etat paie OCTOBRE 2024'!N16</f>
        <v>195251.321196466</v>
      </c>
      <c r="E2882" s="42"/>
      <c r="F2882" s="24" t="s">
        <v>45</v>
      </c>
      <c r="H2882" s="39" t="s">
        <v>44</v>
      </c>
      <c r="I2882" s="39"/>
      <c r="J2882" s="42"/>
      <c r="K2882" s="41">
        <f>'Etat paie OCTOBRE 2024'!N16</f>
        <v>195251.321196466</v>
      </c>
      <c r="L2882" s="42"/>
      <c r="M2882" s="24" t="s">
        <v>45</v>
      </c>
    </row>
    <row r="2883" spans="1:13" x14ac:dyDescent="0.25">
      <c r="A2883" s="39" t="s">
        <v>46</v>
      </c>
      <c r="B2883" s="39"/>
      <c r="C2883" s="42"/>
      <c r="D2883" s="41">
        <f>'Etat paie OCTOBRE 2024'!M16</f>
      </c>
      <c r="E2883" s="42"/>
      <c r="F2883" s="24"/>
      <c r="H2883" s="39" t="s">
        <v>46</v>
      </c>
      <c r="I2883" s="39"/>
      <c r="J2883" s="42"/>
      <c r="K2883" s="41">
        <f>'Etat paie OCTOBRE 2024'!M16</f>
      </c>
      <c r="L2883" s="42"/>
      <c r="M2883" s="24"/>
    </row>
    <row r="2884" spans="1:13" x14ac:dyDescent="0.25">
      <c r="A2884" s="46" t="s">
        <v>47</v>
      </c>
      <c r="B2884" s="46"/>
      <c r="C2884" s="42"/>
      <c r="D2884" s="41"/>
      <c r="E2884" s="41">
        <f>'Etat paie OCTOBRE 2024'!U16</f>
        <v>4783.10514642494</v>
      </c>
      <c r="F2884" s="24"/>
      <c r="H2884" s="46" t="s">
        <v>47</v>
      </c>
      <c r="I2884" s="46"/>
      <c r="J2884" s="42"/>
      <c r="K2884" s="41"/>
      <c r="L2884" s="41">
        <f>'Etat paie OCTOBRE 2024'!U16</f>
        <v>4783.10514642494</v>
      </c>
      <c r="M2884" s="24"/>
    </row>
    <row r="2885" spans="1:13" x14ac:dyDescent="0.25">
      <c r="A2885" s="46" t="s">
        <v>48</v>
      </c>
      <c r="B2885" s="46"/>
      <c r="C2885" s="42"/>
      <c r="D2885" s="41"/>
      <c r="E2885" s="41">
        <f>'Etat paie OCTOBRE 2024'!V16</f>
        <v>4783.10514642494</v>
      </c>
      <c r="F2885" s="24"/>
      <c r="H2885" s="46" t="s">
        <v>48</v>
      </c>
      <c r="I2885" s="46"/>
      <c r="J2885" s="42"/>
      <c r="K2885" s="41"/>
      <c r="L2885" s="41">
        <f>'Etat paie OCTOBRE 2024'!V16</f>
        <v>4783.10514642494</v>
      </c>
      <c r="M2885" s="24"/>
    </row>
    <row r="2886" spans="1:13" x14ac:dyDescent="0.25">
      <c r="A2886" s="46" t="s">
        <v>49</v>
      </c>
      <c r="B2886" s="46"/>
      <c r="C2886" s="41">
        <f>+D43-E34-E35</f>
        <v>468744.304349644</v>
      </c>
      <c r="D2886" s="41"/>
      <c r="E2886" s="42"/>
      <c r="F2886" s="24"/>
      <c r="H2886" s="46" t="s">
        <v>49</v>
      </c>
      <c r="I2886" s="46"/>
      <c r="J2886" s="41">
        <f>+D43-E34-E35</f>
        <v>468744.304349644</v>
      </c>
      <c r="K2886" s="41"/>
      <c r="L2886" s="42"/>
      <c r="M2886" s="24"/>
    </row>
    <row r="2887" spans="1:13" x14ac:dyDescent="0.25">
      <c r="A2887" s="46" t="s">
        <v>50</v>
      </c>
      <c r="B2887" s="46"/>
      <c r="C2887" s="41">
        <f>D38+E39</f>
        <v>9374.43043496436</v>
      </c>
      <c r="D2887" s="41"/>
      <c r="E2887" s="42"/>
      <c r="F2887" s="24"/>
      <c r="H2887" s="46" t="s">
        <v>50</v>
      </c>
      <c r="I2887" s="46"/>
      <c r="J2887" s="41">
        <f>D38+E39</f>
        <v>9374.43043496436</v>
      </c>
      <c r="K2887" s="41"/>
      <c r="L2887" s="42"/>
      <c r="M2887" s="24"/>
    </row>
    <row r="2888" spans="1:13" x14ac:dyDescent="0.25">
      <c r="A2888" s="46" t="s">
        <v>51</v>
      </c>
      <c r="B2888" s="46"/>
      <c r="C2888" s="41">
        <v>2</v>
      </c>
      <c r="D2888" s="41">
        <f>'Etat paie OCTOBRE 2024'!X16</f>
        <v>4000</v>
      </c>
      <c r="E2888" s="42"/>
      <c r="F2888" s="24"/>
      <c r="H2888" s="46" t="s">
        <v>51</v>
      </c>
      <c r="I2888" s="46"/>
      <c r="J2888" s="41">
        <v>2</v>
      </c>
      <c r="K2888" s="41">
        <f>'Etat paie OCTOBRE 2024'!X16</f>
        <v>4000</v>
      </c>
      <c r="L2888" s="42"/>
      <c r="M2888" s="24"/>
    </row>
    <row r="2889" spans="1:13" x14ac:dyDescent="0.25">
      <c r="A2889" s="46" t="s">
        <v>52</v>
      </c>
      <c r="B2889" s="46"/>
      <c r="C2889" s="42"/>
      <c r="D2889" s="41"/>
      <c r="E2889" s="41">
        <f>'Etat paie OCTOBRE 2024'!Z16</f>
        <v>5374.43043496436</v>
      </c>
      <c r="F2889" s="24"/>
      <c r="H2889" s="46" t="s">
        <v>52</v>
      </c>
      <c r="I2889" s="46"/>
      <c r="J2889" s="42"/>
      <c r="K2889" s="41"/>
      <c r="L2889" s="41">
        <f>'Etat paie OCTOBRE 2024'!Z16</f>
        <v>5374.43043496436</v>
      </c>
      <c r="M2889" s="24"/>
    </row>
    <row r="2890" spans="1:13" x14ac:dyDescent="0.25">
      <c r="A2890" s="46" t="s">
        <v>53</v>
      </c>
      <c r="B2890" s="46"/>
      <c r="C2890" s="42"/>
      <c r="D2890" s="41"/>
      <c r="E2890" s="41">
        <f>'Etat paie OCTOBRE 2024'!Y16</f>
        <v>100000</v>
      </c>
      <c r="F2890" s="24"/>
      <c r="H2890" s="46" t="s">
        <v>53</v>
      </c>
      <c r="I2890" s="46"/>
      <c r="J2890" s="42"/>
      <c r="K2890" s="41"/>
      <c r="L2890" s="41">
        <f>'Etat paie OCTOBRE 2024'!Y16</f>
        <v>100000</v>
      </c>
      <c r="M2890" s="24"/>
    </row>
    <row r="2891" spans="1:13" x14ac:dyDescent="0.25">
      <c r="A2891" s="46" t="s">
        <v>54</v>
      </c>
      <c r="B2891" s="46"/>
      <c r="C2891" s="42"/>
      <c r="D2891" s="41"/>
      <c r="E2891" s="41">
        <f>'Etat paie OCTOBRE 2024'!AA16</f>
      </c>
      <c r="F2891" s="24"/>
      <c r="H2891" s="46" t="s">
        <v>54</v>
      </c>
      <c r="I2891" s="46"/>
      <c r="J2891" s="42"/>
      <c r="K2891" s="41"/>
      <c r="L2891" s="41">
        <f>'Etat paie OCTOBRE 2024'!AA16</f>
      </c>
      <c r="M2891" s="24"/>
    </row>
    <row r="2892" spans="1:13" x14ac:dyDescent="0.25">
      <c r="A2892" s="49" t="s">
        <v>55</v>
      </c>
      <c r="B2892" s="49"/>
      <c r="C2892" s="50"/>
      <c r="D2892" s="51"/>
      <c r="E2892" s="51">
        <f>'Etat paie OCTOBRE 2024'!AB16</f>
        <v>100000</v>
      </c>
      <c r="F2892" s="24"/>
      <c r="H2892" s="49" t="s">
        <v>55</v>
      </c>
      <c r="I2892" s="49"/>
      <c r="J2892" s="50"/>
      <c r="K2892" s="51"/>
      <c r="L2892" s="51">
        <f>'Etat paie OCTOBRE 2024'!AB16</f>
        <v>100000</v>
      </c>
      <c r="M2892" s="24"/>
    </row>
    <row r="2893" spans="1:13" x14ac:dyDescent="0.25">
      <c r="A2893" s="53" t="s">
        <v>56</v>
      </c>
      <c r="B2893" s="53"/>
      <c r="C2893" s="54" t="s">
        <v>57</v>
      </c>
      <c r="D2893" s="36">
        <f>SUM(D17:D37)</f>
        <v>478310.514642494</v>
      </c>
      <c r="E2893" s="55">
        <f>SUM(E34:E42)</f>
        <v>214940.640727814</v>
      </c>
      <c r="F2893" s="24"/>
      <c r="H2893" s="53" t="s">
        <v>56</v>
      </c>
      <c r="I2893" s="53"/>
      <c r="J2893" s="54" t="s">
        <v>57</v>
      </c>
      <c r="K2893" s="36">
        <f>SUM(D17:D37)</f>
        <v>478310.514642494</v>
      </c>
      <c r="L2893" s="55">
        <f>SUM(E34:E42)</f>
        <v>214940.640727814</v>
      </c>
      <c r="M2893" s="24"/>
    </row>
    <row r="2894" spans="1:13" x14ac:dyDescent="0.25">
      <c r="A2894" s="57" t="s">
        <v>58</v>
      </c>
      <c r="B2894" s="57"/>
      <c r="C2894" s="14"/>
      <c r="D2894" s="42"/>
      <c r="E2894" s="58"/>
      <c r="F2894" s="24"/>
      <c r="H2894" s="57" t="s">
        <v>58</v>
      </c>
      <c r="I2894" s="57"/>
      <c r="J2894" s="14"/>
      <c r="K2894" s="42"/>
      <c r="L2894" s="58"/>
      <c r="M2894" s="24"/>
    </row>
    <row r="2895" spans="1:13" x14ac:dyDescent="0.25">
      <c r="A2895" s="44" t="s">
        <v>59</v>
      </c>
      <c r="B2895" s="44"/>
      <c r="C2895" s="14"/>
      <c r="D2895" s="42"/>
      <c r="E2895" s="58"/>
      <c r="F2895" s="24"/>
      <c r="H2895" s="44" t="s">
        <v>59</v>
      </c>
      <c r="I2895" s="44"/>
      <c r="J2895" s="14"/>
      <c r="K2895" s="42"/>
      <c r="L2895" s="58"/>
      <c r="M2895" s="24"/>
    </row>
    <row r="2896" spans="1:13" x14ac:dyDescent="0.25">
      <c r="A2896" s="57" t="s">
        <v>60</v>
      </c>
      <c r="B2896" s="57"/>
      <c r="C2896" s="14"/>
      <c r="D2896" s="42"/>
      <c r="E2896" s="58"/>
      <c r="F2896" s="24"/>
      <c r="H2896" s="57" t="s">
        <v>60</v>
      </c>
      <c r="I2896" s="57"/>
      <c r="J2896" s="14"/>
      <c r="K2896" s="42"/>
      <c r="L2896" s="58"/>
      <c r="M2896" s="24"/>
    </row>
    <row r="2897" spans="1:13" x14ac:dyDescent="0.25">
      <c r="A2897" s="57"/>
      <c r="B2897" s="57"/>
      <c r="C2897" s="60" t="s">
        <v>61</v>
      </c>
      <c r="D2897" s="61">
        <f>IF((D43-E43)&gt;=0,ROUND(FLOOR((D43-E43),0.01),-2),ROUND(FLOOR((D43-E43),-0.01),-2))</f>
        <v>263400</v>
      </c>
      <c r="E2897" s="58"/>
      <c r="F2897" s="24"/>
      <c r="H2897" s="57"/>
      <c r="I2897" s="57"/>
      <c r="J2897" s="60" t="s">
        <v>61</v>
      </c>
      <c r="K2897" s="61">
        <f>IF((D43-E43)&gt;=0,ROUND(FLOOR((D43-E43),0.01),-2),ROUND(FLOOR((D43-E43),-0.01),-2))</f>
        <v>263400</v>
      </c>
      <c r="L2897" s="58"/>
      <c r="M2897" s="24"/>
    </row>
    <row r="2898" spans="1:13" x14ac:dyDescent="0.25">
      <c r="A2898" s="62" t="s">
        <v>62</v>
      </c>
      <c r="B2898" s="62"/>
      <c r="C2898" s="63">
        <v>22</v>
      </c>
      <c r="D2898" s="61"/>
      <c r="E2898" s="58"/>
      <c r="F2898" s="24"/>
      <c r="H2898" s="62" t="s">
        <v>62</v>
      </c>
      <c r="I2898" s="62"/>
      <c r="J2898" s="63">
        <v>22</v>
      </c>
      <c r="K2898" s="61"/>
      <c r="L2898" s="58"/>
      <c r="M2898" s="24"/>
    </row>
    <row r="2899" spans="1:13" x14ac:dyDescent="0.25">
      <c r="A2899" s="64" t="s">
        <v>63</v>
      </c>
      <c r="B2899" s="64"/>
      <c r="C2899" s="65">
        <v>-0.5</v>
      </c>
      <c r="D2899" s="66"/>
      <c r="E2899" s="58"/>
      <c r="F2899" s="67"/>
      <c r="H2899" s="64" t="s">
        <v>63</v>
      </c>
      <c r="I2899" s="64"/>
      <c r="J2899" s="65">
        <v>-0.5</v>
      </c>
      <c r="K2899" s="66"/>
      <c r="L2899" s="58"/>
      <c r="M2899" s="67"/>
    </row>
    <row r="2900" spans="1:13" x14ac:dyDescent="0.25">
      <c r="A2900" s="69"/>
      <c r="B2900" s="69"/>
      <c r="C2900" s="70"/>
      <c r="D2900" s="71"/>
      <c r="E2900" s="72"/>
      <c r="F2900" s="24"/>
      <c r="H2900" s="69"/>
      <c r="I2900" s="69"/>
      <c r="J2900" s="70"/>
      <c r="K2900" s="71"/>
      <c r="L2900" s="72"/>
      <c r="M2900" s="24"/>
    </row>
    <row r="2901" spans="1:13" x14ac:dyDescent="0.25">
      <c r="A2901" s="1" t="s">
        <v>64</v>
      </c>
      <c r="B2901" s="1"/>
      <c r="C2901" s="58"/>
      <c r="D2901" s="74" t="s">
        <v>65</v>
      </c>
      <c r="E2901" s="2"/>
      <c r="F2901" s="24"/>
      <c r="H2901" s="1" t="s">
        <v>64</v>
      </c>
      <c r="I2901" s="1"/>
      <c r="J2901" s="58"/>
      <c r="K2901" s="74" t="s">
        <v>65</v>
      </c>
      <c r="L2901" s="2"/>
      <c r="M2901" s="24"/>
    </row>
    <row r="2902" spans="1:13" x14ac:dyDescent="0.25">
      <c r="A2902" s="1"/>
      <c r="B2902" s="1"/>
      <c r="C2902" s="58"/>
      <c r="D2902" s="74"/>
      <c r="E2902" s="2"/>
      <c r="F2902" s="24"/>
      <c r="H2902" s="1"/>
      <c r="I2902" s="1"/>
      <c r="J2902" s="58"/>
      <c r="K2902" s="74"/>
      <c r="L2902" s="2"/>
      <c r="M2902" s="24"/>
    </row>
    <row r="2903" spans="1:13" x14ac:dyDescent="0.25">
      <c r="A2903" s="1"/>
      <c r="B2903" s="1"/>
      <c r="C2903" s="58"/>
      <c r="D2903" s="74"/>
      <c r="E2903" s="2"/>
      <c r="F2903" s="24"/>
      <c r="H2903" s="1"/>
      <c r="I2903" s="1"/>
      <c r="J2903" s="58"/>
      <c r="K2903" s="74"/>
      <c r="L2903" s="2"/>
      <c r="M2903" s="24"/>
    </row>
    <row r="2904" spans="1:13" x14ac:dyDescent="0.25">
      <c r="A2904" s="1"/>
      <c r="B2904" s="1"/>
      <c r="C2904" s="58"/>
      <c r="D2904" s="74"/>
      <c r="E2904" s="2"/>
      <c r="F2904" s="24"/>
      <c r="H2904" s="1"/>
      <c r="I2904" s="1"/>
      <c r="J2904" s="58"/>
      <c r="K2904" s="74"/>
      <c r="L2904" s="2"/>
      <c r="M2904" s="24"/>
    </row>
    <row r="2905" spans="1:13" x14ac:dyDescent="0.25">
      <c r="A2905" s="76"/>
      <c r="B2905" s="76"/>
      <c r="C2905" s="77"/>
      <c r="D2905" s="78"/>
      <c r="E2905" s="26"/>
      <c r="F2905" s="28"/>
      <c r="H2905" s="76"/>
      <c r="I2905" s="76"/>
      <c r="J2905" s="77"/>
      <c r="K2905" s="78"/>
      <c r="L2905" s="26"/>
      <c r="M2905" s="28"/>
    </row>
    <row r="2908" spans="1:13" x14ac:dyDescent="0.25">
      <c r="A2908" s="1"/>
      <c r="B2908" s="1"/>
      <c r="C2908" s="2"/>
      <c r="D2908" s="2"/>
      <c r="E2908" s="4"/>
      <c r="F2908" s="5"/>
      <c r="H2908" s="1"/>
      <c r="I2908" s="1"/>
      <c r="J2908" s="2"/>
      <c r="K2908" s="2"/>
      <c r="L2908" s="4"/>
      <c r="M2908" s="5"/>
    </row>
    <row r="2909" spans="1:13" x14ac:dyDescent="0.25">
      <c r="A2909" s="1"/>
      <c r="B2909" s="1"/>
      <c r="C2909" s="2"/>
      <c r="D2909" s="2"/>
      <c r="E2909" s="4" t="s">
        <v>0</v>
      </c>
      <c r="F2909" s="3"/>
      <c r="H2909" s="1"/>
      <c r="I2909" s="1"/>
      <c r="J2909" s="2"/>
      <c r="K2909" s="2"/>
      <c r="L2909" s="4" t="s">
        <v>0</v>
      </c>
      <c r="M2909" s="3"/>
    </row>
    <row r="2910" spans="1:13" x14ac:dyDescent="0.25">
      <c r="A2910" s="6" t="s">
        <v>1</v>
      </c>
      <c r="B2910" s="6"/>
      <c r="C2910" s="2"/>
      <c r="D2910" s="2"/>
      <c r="E2910" s="2" t="s">
        <v>2</v>
      </c>
      <c r="F2910" s="3"/>
      <c r="H2910" s="6" t="s">
        <v>1</v>
      </c>
      <c r="I2910" s="6"/>
      <c r="J2910" s="2"/>
      <c r="K2910" s="2"/>
      <c r="L2910" s="2" t="s">
        <v>2</v>
      </c>
      <c r="M2910" s="3"/>
    </row>
    <row r="2911" spans="1:13" x14ac:dyDescent="0.25">
      <c r="A2911" s="7" t="s">
        <v>3</v>
      </c>
      <c r="B2911" s="7"/>
      <c r="C2911" s="2"/>
      <c r="D2911" s="2"/>
      <c r="E2911" s="2"/>
      <c r="F2911" s="3"/>
      <c r="H2911" s="7" t="s">
        <v>3</v>
      </c>
      <c r="I2911" s="7"/>
      <c r="J2911" s="2"/>
      <c r="K2911" s="2"/>
      <c r="L2911" s="2"/>
      <c r="M2911" s="3"/>
    </row>
    <row r="2912" spans="1:13" x14ac:dyDescent="0.25">
      <c r="A2912" s="8" t="s">
        <v>4</v>
      </c>
      <c r="B2912" s="8"/>
      <c r="C2912" s="2"/>
      <c r="D2912" s="2"/>
      <c r="E2912" s="2"/>
      <c r="F2912" s="3"/>
      <c r="H2912" s="8" t="s">
        <v>4</v>
      </c>
      <c r="I2912" s="8"/>
      <c r="J2912" s="2"/>
      <c r="K2912" s="2"/>
      <c r="L2912" s="2"/>
      <c r="M2912" s="3"/>
    </row>
    <row r="2913" spans="1:13" x14ac:dyDescent="0.25">
      <c r="A2913" s="9" t="s">
        <v>1313</v>
      </c>
      <c r="B2913" s="287">
        <f>'Etat paie {MOIS} {ANNEE}'!B112</f>
      </c>
      <c r="C2913" s="10"/>
      <c r="D2913" s="11" t="s">
        <v>6</v>
      </c>
      <c r="E2913" s="11"/>
      <c r="F2913" s="12" t="s">
        <v>1314</v>
      </c>
      <c r="H2913" s="9" t="s">
        <v>1313</v>
      </c>
      <c r="I2913" s="287">
        <f>'Etat paie {MOIS} {ANNEE}'!B113</f>
      </c>
      <c r="J2913" s="10"/>
      <c r="K2913" s="11" t="s">
        <v>6</v>
      </c>
      <c r="L2913" s="11"/>
      <c r="M2913" s="12" t="s">
        <v>1314</v>
      </c>
    </row>
    <row r="2914" spans="1:13" x14ac:dyDescent="0.25">
      <c r="A2914" s="13" t="s">
        <v>1315</v>
      </c>
      <c r="B2914" s="288">
        <f>'Etat paie {MOIS} {ANNEE}'!A112</f>
      </c>
      <c r="C2914" s="2"/>
      <c r="D2914" s="14" t="s">
        <v>8</v>
      </c>
      <c r="E2914" s="14"/>
      <c r="F2914" s="15" t="s">
        <v>1316</v>
      </c>
      <c r="H2914" s="13" t="s">
        <v>1315</v>
      </c>
      <c r="I2914" s="288">
        <f>'Etat paie {MOIS} {ANNEE}'!A113</f>
      </c>
      <c r="J2914" s="2"/>
      <c r="K2914" s="14" t="s">
        <v>8</v>
      </c>
      <c r="L2914" s="14"/>
      <c r="M2914" s="15" t="s">
        <v>1316</v>
      </c>
    </row>
    <row r="2915" spans="1:13" x14ac:dyDescent="0.25">
      <c r="A2915" s="13" t="s">
        <v>1317</v>
      </c>
      <c r="B2915" s="288">
        <f>'Etat paie {MOIS} {ANNEE}'!AL112</f>
      </c>
      <c r="C2915" s="16">
        <f>'Etat paie {MOIS} {ANNEE}'!AM112</f>
      </c>
      <c r="D2915" s="14" t="s">
        <v>10</v>
      </c>
      <c r="E2915" s="14"/>
      <c r="F2915" s="15" t="s">
        <v>1318</v>
      </c>
      <c r="H2915" s="13" t="s">
        <v>1317</v>
      </c>
      <c r="I2915" s="288">
        <f>'Etat paie {MOIS} {ANNEE}'!AL113</f>
      </c>
      <c r="J2915" s="16">
        <f>'Etat paie {MOIS} {ANNEE}'!AM113</f>
      </c>
      <c r="K2915" s="14" t="s">
        <v>10</v>
      </c>
      <c r="L2915" s="14"/>
      <c r="M2915" s="15" t="s">
        <v>1318</v>
      </c>
    </row>
    <row r="2916" spans="1:13" x14ac:dyDescent="0.25">
      <c r="A2916" s="13" t="s">
        <v>1319</v>
      </c>
      <c r="B2916" s="288" t="s">
        <v>1320</v>
      </c>
      <c r="C2916" s="17"/>
      <c r="D2916" s="18" t="s">
        <v>12</v>
      </c>
      <c r="E2916" s="19"/>
      <c r="F2916" s="20" t="s">
        <v>1321</v>
      </c>
      <c r="H2916" s="13" t="s">
        <v>1319</v>
      </c>
      <c r="I2916" s="288" t="s">
        <v>1320</v>
      </c>
      <c r="J2916" s="17"/>
      <c r="K2916" s="18" t="s">
        <v>12</v>
      </c>
      <c r="L2916" s="19"/>
      <c r="M2916" s="20" t="s">
        <v>1321</v>
      </c>
    </row>
    <row r="2917" spans="1:13" x14ac:dyDescent="0.25">
      <c r="A2917" s="22" t="s">
        <v>1322</v>
      </c>
      <c r="B2917" s="289">
        <f>'Etat paie {MOIS} {ANNEE}'!AP112</f>
      </c>
      <c r="C2917" s="2"/>
      <c r="D2917" s="23" t="s">
        <v>14</v>
      </c>
      <c r="E2917" s="14"/>
      <c r="F2917" s="20" t="s">
        <v>1323</v>
      </c>
      <c r="H2917" s="22" t="s">
        <v>1322</v>
      </c>
      <c r="I2917" s="289">
        <f>'Etat paie {MOIS} {ANNEE}'!AP113</f>
      </c>
      <c r="J2917" s="2"/>
      <c r="K2917" s="23" t="s">
        <v>14</v>
      </c>
      <c r="L2917" s="14"/>
      <c r="M2917" s="20" t="s">
        <v>1323</v>
      </c>
    </row>
    <row r="2918" spans="1:13" x14ac:dyDescent="0.25">
      <c r="A2918" s="13" t="s">
        <v>1324</v>
      </c>
      <c r="B2918" s="288">
        <f>'Etat paie {MOIS} {ANNEE}'!AR112</f>
      </c>
      <c r="C2918" s="2"/>
      <c r="D2918" s="14"/>
      <c r="E2918" s="14"/>
      <c r="F2918" s="20"/>
      <c r="H2918" s="13" t="s">
        <v>1324</v>
      </c>
      <c r="I2918" s="288">
        <f>'Etat paie {MOIS} {ANNEE}'!AR113</f>
      </c>
      <c r="J2918" s="2"/>
      <c r="K2918" s="14"/>
      <c r="L2918" s="14"/>
      <c r="M2918" s="20"/>
    </row>
    <row r="2919" spans="1:13" x14ac:dyDescent="0.25">
      <c r="A2919" s="13" t="s">
        <v>1325</v>
      </c>
      <c r="B2919" s="288">
        <f>'Etat paie {MOIS} {ANNEE}'!AO112</f>
      </c>
      <c r="C2919" s="2"/>
      <c r="D2919" s="14"/>
      <c r="E2919" s="14"/>
      <c r="F2919" s="24"/>
      <c r="H2919" s="13" t="s">
        <v>1325</v>
      </c>
      <c r="I2919" s="288">
        <f>'Etat paie {MOIS} {ANNEE}'!AO113</f>
      </c>
      <c r="J2919" s="2"/>
      <c r="K2919" s="14"/>
      <c r="L2919" s="14"/>
      <c r="M2919" s="24"/>
    </row>
    <row r="2920" spans="1:13" x14ac:dyDescent="0.25">
      <c r="A2920" s="13" t="s">
        <v>1326</v>
      </c>
      <c r="B2920" s="288">
        <f>'Etat paie {MOIS} {ANNEE}'!AQ112</f>
      </c>
      <c r="C2920" s="2"/>
      <c r="D2920" s="14" t="s">
        <v>18</v>
      </c>
      <c r="E2920" s="14"/>
      <c r="F2920" s="24" t="s">
        <v>1327</v>
      </c>
      <c r="H2920" s="13" t="s">
        <v>1326</v>
      </c>
      <c r="I2920" s="288">
        <f>'Etat paie {MOIS} {ANNEE}'!AQ113</f>
      </c>
      <c r="J2920" s="2"/>
      <c r="K2920" s="14" t="s">
        <v>18</v>
      </c>
      <c r="L2920" s="14"/>
      <c r="M2920" s="24" t="s">
        <v>1327</v>
      </c>
    </row>
    <row r="2921" spans="1:13" x14ac:dyDescent="0.25">
      <c r="A2921" s="25" t="s">
        <v>1328</v>
      </c>
      <c r="B2921" s="290" t="s">
        <v>1329</v>
      </c>
      <c r="C2921" s="26"/>
      <c r="D2921" s="27" t="s">
        <v>20</v>
      </c>
      <c r="E2921" s="27"/>
      <c r="F2921" s="28" t="s">
        <v>1330</v>
      </c>
      <c r="H2921" s="25" t="s">
        <v>1328</v>
      </c>
      <c r="I2921" s="290" t="s">
        <v>1329</v>
      </c>
      <c r="J2921" s="26"/>
      <c r="K2921" s="27" t="s">
        <v>20</v>
      </c>
      <c r="L2921" s="27"/>
      <c r="M2921" s="28" t="s">
        <v>1330</v>
      </c>
    </row>
    <row r="2922" spans="1:13" x14ac:dyDescent="0.25">
      <c r="A2922" s="1"/>
      <c r="B2922" s="1"/>
      <c r="C2922" s="2"/>
      <c r="D2922" s="2"/>
      <c r="E2922" s="2"/>
      <c r="F2922" s="3"/>
      <c r="H2922" s="1"/>
      <c r="I2922" s="1"/>
      <c r="J2922" s="2"/>
      <c r="K2922" s="2"/>
      <c r="L2922" s="2"/>
      <c r="M2922" s="3"/>
    </row>
    <row r="2923" spans="1:13" x14ac:dyDescent="0.25">
      <c r="A2923" s="291" t="s">
        <v>22</v>
      </c>
      <c r="B2923" s="291"/>
      <c r="C2923" s="30" t="s">
        <v>23</v>
      </c>
      <c r="D2923" s="30" t="s">
        <v>24</v>
      </c>
      <c r="E2923" s="31" t="s">
        <v>25</v>
      </c>
      <c r="F2923" s="32" t="s">
        <v>26</v>
      </c>
      <c r="H2923" s="291" t="s">
        <v>22</v>
      </c>
      <c r="I2923" s="291"/>
      <c r="J2923" s="30" t="s">
        <v>23</v>
      </c>
      <c r="K2923" s="30" t="s">
        <v>24</v>
      </c>
      <c r="L2923" s="31" t="s">
        <v>25</v>
      </c>
      <c r="M2923" s="32" t="s">
        <v>26</v>
      </c>
    </row>
    <row r="2924" spans="1:13" x14ac:dyDescent="0.25">
      <c r="A2924" s="34" t="s">
        <v>27</v>
      </c>
      <c r="B2924" s="34"/>
      <c r="C2924" s="35"/>
      <c r="D2924" s="36">
        <f>'Etat paie OCTOBRE 2024'!E16</f>
        <v>142259.193446028</v>
      </c>
      <c r="E2924" s="37"/>
      <c r="F2924" s="24"/>
      <c r="H2924" s="34" t="s">
        <v>27</v>
      </c>
      <c r="I2924" s="34"/>
      <c r="J2924" s="35"/>
      <c r="K2924" s="36">
        <f>'Etat paie OCTOBRE 2024'!E16</f>
        <v>142259.193446028</v>
      </c>
      <c r="L2924" s="37"/>
      <c r="M2924" s="24"/>
    </row>
    <row r="2925" spans="1:13" x14ac:dyDescent="0.25">
      <c r="A2925" s="39" t="s">
        <v>28</v>
      </c>
      <c r="B2925" s="39"/>
      <c r="C2925" s="40"/>
      <c r="D2925" s="41"/>
      <c r="E2925" s="42"/>
      <c r="F2925" s="24"/>
      <c r="H2925" s="39" t="s">
        <v>28</v>
      </c>
      <c r="I2925" s="39"/>
      <c r="J2925" s="40"/>
      <c r="K2925" s="41"/>
      <c r="L2925" s="42"/>
      <c r="M2925" s="24"/>
    </row>
    <row r="2926" spans="1:13" x14ac:dyDescent="0.25">
      <c r="A2926" s="44" t="s">
        <v>29</v>
      </c>
      <c r="B2926" s="44"/>
      <c r="C2926" s="42"/>
      <c r="D2926" s="41">
        <f>'Etat paie OCTOBRE 2024'!I16</f>
      </c>
      <c r="E2926" s="42"/>
      <c r="F2926" s="24"/>
      <c r="H2926" s="44" t="s">
        <v>29</v>
      </c>
      <c r="I2926" s="44"/>
      <c r="J2926" s="42"/>
      <c r="K2926" s="41">
        <f>'Etat paie OCTOBRE 2024'!I16</f>
      </c>
      <c r="L2926" s="42"/>
      <c r="M2926" s="24"/>
    </row>
    <row r="2927" spans="1:13" x14ac:dyDescent="0.25">
      <c r="A2927" s="44" t="s">
        <v>30</v>
      </c>
      <c r="B2927" s="44"/>
      <c r="C2927" s="42"/>
      <c r="D2927" s="41">
        <f>'Etat paie OCTOBRE 2024'!J16</f>
      </c>
      <c r="E2927" s="42"/>
      <c r="F2927" s="24"/>
      <c r="H2927" s="44" t="s">
        <v>30</v>
      </c>
      <c r="I2927" s="44"/>
      <c r="J2927" s="42"/>
      <c r="K2927" s="41">
        <f>'Etat paie OCTOBRE 2024'!J16</f>
      </c>
      <c r="L2927" s="42"/>
      <c r="M2927" s="24"/>
    </row>
    <row r="2928" spans="1:13" x14ac:dyDescent="0.25">
      <c r="A2928" s="44" t="s">
        <v>31</v>
      </c>
      <c r="B2928" s="44"/>
      <c r="C2928" s="42"/>
      <c r="D2928" s="41">
        <f>'Etat paie OCTOBRE 2024'!H16</f>
      </c>
      <c r="E2928" s="42"/>
      <c r="F2928" s="24"/>
      <c r="H2928" s="44" t="s">
        <v>31</v>
      </c>
      <c r="I2928" s="44"/>
      <c r="J2928" s="42"/>
      <c r="K2928" s="41">
        <f>'Etat paie OCTOBRE 2024'!H16</f>
      </c>
      <c r="L2928" s="42"/>
      <c r="M2928" s="24"/>
    </row>
    <row r="2929" spans="1:13" x14ac:dyDescent="0.25">
      <c r="A2929" s="46" t="s">
        <v>32</v>
      </c>
      <c r="B2929" s="46"/>
      <c r="C2929" s="42"/>
      <c r="D2929" s="41"/>
      <c r="E2929" s="42"/>
      <c r="F2929" s="24"/>
      <c r="H2929" s="46" t="s">
        <v>32</v>
      </c>
      <c r="I2929" s="46"/>
      <c r="J2929" s="42"/>
      <c r="K2929" s="41"/>
      <c r="L2929" s="42"/>
      <c r="M2929" s="24"/>
    </row>
    <row r="2930" spans="1:13" x14ac:dyDescent="0.25">
      <c r="A2930" s="44" t="s">
        <v>33</v>
      </c>
      <c r="B2930" s="44"/>
      <c r="C2930" s="42">
        <v>12</v>
      </c>
      <c r="D2930" s="41">
        <f>'Etat paie OCTOBRE 2024'!K16</f>
        <v>28800</v>
      </c>
      <c r="E2930" s="42"/>
      <c r="F2930" s="24"/>
      <c r="H2930" s="44" t="s">
        <v>33</v>
      </c>
      <c r="I2930" s="44"/>
      <c r="J2930" s="42">
        <v>12</v>
      </c>
      <c r="K2930" s="41">
        <f>'Etat paie OCTOBRE 2024'!K16</f>
        <v>28800</v>
      </c>
      <c r="L2930" s="42"/>
      <c r="M2930" s="24"/>
    </row>
    <row r="2931" spans="1:13" x14ac:dyDescent="0.25">
      <c r="A2931" s="44" t="s">
        <v>34</v>
      </c>
      <c r="B2931" s="44"/>
      <c r="C2931" s="42"/>
      <c r="D2931" s="41">
        <f>'Etat paie OCTOBRE 2024'!L16</f>
        <v>42000</v>
      </c>
      <c r="E2931" s="42"/>
      <c r="F2931" s="24"/>
      <c r="H2931" s="44" t="s">
        <v>34</v>
      </c>
      <c r="I2931" s="44"/>
      <c r="J2931" s="42"/>
      <c r="K2931" s="41">
        <f>'Etat paie OCTOBRE 2024'!L16</f>
        <v>42000</v>
      </c>
      <c r="L2931" s="42"/>
      <c r="M2931" s="24"/>
    </row>
    <row r="2932" spans="1:13" x14ac:dyDescent="0.25">
      <c r="A2932" s="39" t="s">
        <v>35</v>
      </c>
      <c r="B2932" s="39"/>
      <c r="C2932" s="42"/>
      <c r="D2932" s="41"/>
      <c r="E2932" s="42"/>
      <c r="F2932" s="24"/>
      <c r="H2932" s="39" t="s">
        <v>35</v>
      </c>
      <c r="I2932" s="39"/>
      <c r="J2932" s="42"/>
      <c r="K2932" s="41"/>
      <c r="L2932" s="42"/>
      <c r="M2932" s="24"/>
    </row>
    <row r="2933" spans="1:13" x14ac:dyDescent="0.25">
      <c r="A2933" s="44" t="s">
        <v>36</v>
      </c>
      <c r="B2933" s="44"/>
      <c r="C2933" s="42"/>
      <c r="D2933" s="48">
        <f>'Etat paie OCTOBRE 2024'!R16</f>
      </c>
      <c r="E2933" s="42"/>
      <c r="F2933" s="24"/>
      <c r="H2933" s="44" t="s">
        <v>36</v>
      </c>
      <c r="I2933" s="44"/>
      <c r="J2933" s="42"/>
      <c r="K2933" s="48">
        <f>'Etat paie OCTOBRE 2024'!R16</f>
      </c>
      <c r="L2933" s="42"/>
      <c r="M2933" s="24"/>
    </row>
    <row r="2934" spans="1:13" x14ac:dyDescent="0.25">
      <c r="A2934" s="44" t="s">
        <v>37</v>
      </c>
      <c r="B2934" s="44"/>
      <c r="C2934" s="42"/>
      <c r="D2934" s="41">
        <f>'Etat paie OCTOBRE 2024'!F16</f>
      </c>
      <c r="E2934" s="42"/>
      <c r="F2934" s="24"/>
      <c r="H2934" s="44" t="s">
        <v>37</v>
      </c>
      <c r="I2934" s="44"/>
      <c r="J2934" s="42"/>
      <c r="K2934" s="41">
        <f>'Etat paie OCTOBRE 2024'!F16</f>
      </c>
      <c r="L2934" s="42"/>
      <c r="M2934" s="24"/>
    </row>
    <row r="2935" spans="1:13" x14ac:dyDescent="0.25">
      <c r="A2935" s="292" t="s">
        <v>38</v>
      </c>
      <c r="B2935" s="292"/>
      <c r="C2935" s="42"/>
      <c r="D2935" s="41">
        <f>'Etat paie OCTOBRE 2024'!G16</f>
      </c>
      <c r="E2935" s="42"/>
      <c r="F2935" s="24"/>
      <c r="H2935" s="292" t="s">
        <v>38</v>
      </c>
      <c r="I2935" s="292"/>
      <c r="J2935" s="42"/>
      <c r="K2935" s="41">
        <f>'Etat paie OCTOBRE 2024'!G16</f>
      </c>
      <c r="L2935" s="42"/>
      <c r="M2935" s="24"/>
    </row>
    <row r="2936" spans="1:13" x14ac:dyDescent="0.25">
      <c r="A2936" s="44" t="s">
        <v>1331</v>
      </c>
      <c r="B2936" s="44"/>
      <c r="C2936" s="42"/>
      <c r="D2936" s="41">
        <f>'Etat paie OCTOBRE 2024'!O16</f>
      </c>
      <c r="E2936" s="42"/>
      <c r="F2936" s="24"/>
      <c r="H2936" s="44" t="s">
        <v>1331</v>
      </c>
      <c r="I2936" s="44"/>
      <c r="J2936" s="42"/>
      <c r="K2936" s="41">
        <f>'Etat paie OCTOBRE 2024'!O16</f>
      </c>
      <c r="L2936" s="42"/>
      <c r="M2936" s="24"/>
    </row>
    <row r="2937" spans="1:13" x14ac:dyDescent="0.25">
      <c r="A2937" s="44" t="s">
        <v>1332</v>
      </c>
      <c r="B2937" s="44"/>
      <c r="C2937" s="42"/>
      <c r="D2937" s="41">
        <f>'Etat paie OCTOBRE 2024'!P16</f>
        <v>20000</v>
      </c>
      <c r="E2937" s="42"/>
      <c r="F2937" s="24"/>
      <c r="H2937" s="44" t="s">
        <v>1332</v>
      </c>
      <c r="I2937" s="44"/>
      <c r="J2937" s="42"/>
      <c r="K2937" s="41">
        <f>'Etat paie OCTOBRE 2024'!P16</f>
        <v>20000</v>
      </c>
      <c r="L2937" s="42"/>
      <c r="M2937" s="24"/>
    </row>
    <row r="2938" spans="1:13" x14ac:dyDescent="0.25">
      <c r="A2938" s="44" t="s">
        <v>1333</v>
      </c>
      <c r="B2938" s="44"/>
      <c r="C2938" s="42"/>
      <c r="D2938" s="41">
        <f>'Etat paie OCTOBRE 2024'!Q16</f>
        <v>50000</v>
      </c>
      <c r="E2938" s="42"/>
      <c r="F2938" s="24" t="s">
        <v>43</v>
      </c>
      <c r="H2938" s="44" t="s">
        <v>1333</v>
      </c>
      <c r="I2938" s="44"/>
      <c r="J2938" s="42"/>
      <c r="K2938" s="41">
        <f>'Etat paie OCTOBRE 2024'!Q16</f>
        <v>50000</v>
      </c>
      <c r="L2938" s="42"/>
      <c r="M2938" s="24" t="s">
        <v>43</v>
      </c>
    </row>
    <row r="2939" spans="1:13" x14ac:dyDescent="0.25">
      <c r="A2939" s="39" t="s">
        <v>44</v>
      </c>
      <c r="B2939" s="39"/>
      <c r="C2939" s="42"/>
      <c r="D2939" s="41">
        <f>'Etat paie OCTOBRE 2024'!N16</f>
        <v>195251.321196466</v>
      </c>
      <c r="E2939" s="42"/>
      <c r="F2939" s="24" t="s">
        <v>45</v>
      </c>
      <c r="H2939" s="39" t="s">
        <v>44</v>
      </c>
      <c r="I2939" s="39"/>
      <c r="J2939" s="42"/>
      <c r="K2939" s="41">
        <f>'Etat paie OCTOBRE 2024'!N16</f>
        <v>195251.321196466</v>
      </c>
      <c r="L2939" s="42"/>
      <c r="M2939" s="24" t="s">
        <v>45</v>
      </c>
    </row>
    <row r="2940" spans="1:13" x14ac:dyDescent="0.25">
      <c r="A2940" s="39" t="s">
        <v>46</v>
      </c>
      <c r="B2940" s="39"/>
      <c r="C2940" s="42"/>
      <c r="D2940" s="41">
        <f>'Etat paie OCTOBRE 2024'!M16</f>
      </c>
      <c r="E2940" s="42"/>
      <c r="F2940" s="24"/>
      <c r="H2940" s="39" t="s">
        <v>46</v>
      </c>
      <c r="I2940" s="39"/>
      <c r="J2940" s="42"/>
      <c r="K2940" s="41">
        <f>'Etat paie OCTOBRE 2024'!M16</f>
      </c>
      <c r="L2940" s="42"/>
      <c r="M2940" s="24"/>
    </row>
    <row r="2941" spans="1:13" x14ac:dyDescent="0.25">
      <c r="A2941" s="46" t="s">
        <v>47</v>
      </c>
      <c r="B2941" s="46"/>
      <c r="C2941" s="42"/>
      <c r="D2941" s="41"/>
      <c r="E2941" s="41">
        <f>'Etat paie OCTOBRE 2024'!U16</f>
        <v>4783.10514642494</v>
      </c>
      <c r="F2941" s="24"/>
      <c r="H2941" s="46" t="s">
        <v>47</v>
      </c>
      <c r="I2941" s="46"/>
      <c r="J2941" s="42"/>
      <c r="K2941" s="41"/>
      <c r="L2941" s="41">
        <f>'Etat paie OCTOBRE 2024'!U16</f>
        <v>4783.10514642494</v>
      </c>
      <c r="M2941" s="24"/>
    </row>
    <row r="2942" spans="1:13" x14ac:dyDescent="0.25">
      <c r="A2942" s="46" t="s">
        <v>48</v>
      </c>
      <c r="B2942" s="46"/>
      <c r="C2942" s="42"/>
      <c r="D2942" s="41"/>
      <c r="E2942" s="41">
        <f>'Etat paie OCTOBRE 2024'!V16</f>
        <v>4783.10514642494</v>
      </c>
      <c r="F2942" s="24"/>
      <c r="H2942" s="46" t="s">
        <v>48</v>
      </c>
      <c r="I2942" s="46"/>
      <c r="J2942" s="42"/>
      <c r="K2942" s="41"/>
      <c r="L2942" s="41">
        <f>'Etat paie OCTOBRE 2024'!V16</f>
        <v>4783.10514642494</v>
      </c>
      <c r="M2942" s="24"/>
    </row>
    <row r="2943" spans="1:13" x14ac:dyDescent="0.25">
      <c r="A2943" s="46" t="s">
        <v>49</v>
      </c>
      <c r="B2943" s="46"/>
      <c r="C2943" s="41">
        <f>+D43-E34-E35</f>
        <v>468744.304349644</v>
      </c>
      <c r="D2943" s="41"/>
      <c r="E2943" s="42"/>
      <c r="F2943" s="24"/>
      <c r="H2943" s="46" t="s">
        <v>49</v>
      </c>
      <c r="I2943" s="46"/>
      <c r="J2943" s="41">
        <f>+D43-E34-E35</f>
        <v>468744.304349644</v>
      </c>
      <c r="K2943" s="41"/>
      <c r="L2943" s="42"/>
      <c r="M2943" s="24"/>
    </row>
    <row r="2944" spans="1:13" x14ac:dyDescent="0.25">
      <c r="A2944" s="46" t="s">
        <v>50</v>
      </c>
      <c r="B2944" s="46"/>
      <c r="C2944" s="41">
        <f>D38+E39</f>
        <v>9374.43043496436</v>
      </c>
      <c r="D2944" s="41"/>
      <c r="E2944" s="42"/>
      <c r="F2944" s="24"/>
      <c r="H2944" s="46" t="s">
        <v>50</v>
      </c>
      <c r="I2944" s="46"/>
      <c r="J2944" s="41">
        <f>D38+E39</f>
        <v>9374.43043496436</v>
      </c>
      <c r="K2944" s="41"/>
      <c r="L2944" s="42"/>
      <c r="M2944" s="24"/>
    </row>
    <row r="2945" spans="1:13" x14ac:dyDescent="0.25">
      <c r="A2945" s="46" t="s">
        <v>51</v>
      </c>
      <c r="B2945" s="46"/>
      <c r="C2945" s="41">
        <v>2</v>
      </c>
      <c r="D2945" s="41">
        <f>'Etat paie OCTOBRE 2024'!X16</f>
        <v>4000</v>
      </c>
      <c r="E2945" s="42"/>
      <c r="F2945" s="24"/>
      <c r="H2945" s="46" t="s">
        <v>51</v>
      </c>
      <c r="I2945" s="46"/>
      <c r="J2945" s="41">
        <v>2</v>
      </c>
      <c r="K2945" s="41">
        <f>'Etat paie OCTOBRE 2024'!X16</f>
        <v>4000</v>
      </c>
      <c r="L2945" s="42"/>
      <c r="M2945" s="24"/>
    </row>
    <row r="2946" spans="1:13" x14ac:dyDescent="0.25">
      <c r="A2946" s="46" t="s">
        <v>52</v>
      </c>
      <c r="B2946" s="46"/>
      <c r="C2946" s="42"/>
      <c r="D2946" s="41"/>
      <c r="E2946" s="41">
        <f>'Etat paie OCTOBRE 2024'!Z16</f>
        <v>5374.43043496436</v>
      </c>
      <c r="F2946" s="24"/>
      <c r="H2946" s="46" t="s">
        <v>52</v>
      </c>
      <c r="I2946" s="46"/>
      <c r="J2946" s="42"/>
      <c r="K2946" s="41"/>
      <c r="L2946" s="41">
        <f>'Etat paie OCTOBRE 2024'!Z16</f>
        <v>5374.43043496436</v>
      </c>
      <c r="M2946" s="24"/>
    </row>
    <row r="2947" spans="1:13" x14ac:dyDescent="0.25">
      <c r="A2947" s="46" t="s">
        <v>53</v>
      </c>
      <c r="B2947" s="46"/>
      <c r="C2947" s="42"/>
      <c r="D2947" s="41"/>
      <c r="E2947" s="41">
        <f>'Etat paie OCTOBRE 2024'!Y16</f>
        <v>100000</v>
      </c>
      <c r="F2947" s="24"/>
      <c r="H2947" s="46" t="s">
        <v>53</v>
      </c>
      <c r="I2947" s="46"/>
      <c r="J2947" s="42"/>
      <c r="K2947" s="41"/>
      <c r="L2947" s="41">
        <f>'Etat paie OCTOBRE 2024'!Y16</f>
        <v>100000</v>
      </c>
      <c r="M2947" s="24"/>
    </row>
    <row r="2948" spans="1:13" x14ac:dyDescent="0.25">
      <c r="A2948" s="46" t="s">
        <v>54</v>
      </c>
      <c r="B2948" s="46"/>
      <c r="C2948" s="42"/>
      <c r="D2948" s="41"/>
      <c r="E2948" s="41">
        <f>'Etat paie OCTOBRE 2024'!AA16</f>
      </c>
      <c r="F2948" s="24"/>
      <c r="H2948" s="46" t="s">
        <v>54</v>
      </c>
      <c r="I2948" s="46"/>
      <c r="J2948" s="42"/>
      <c r="K2948" s="41"/>
      <c r="L2948" s="41">
        <f>'Etat paie OCTOBRE 2024'!AA16</f>
      </c>
      <c r="M2948" s="24"/>
    </row>
    <row r="2949" spans="1:13" x14ac:dyDescent="0.25">
      <c r="A2949" s="49" t="s">
        <v>55</v>
      </c>
      <c r="B2949" s="49"/>
      <c r="C2949" s="50"/>
      <c r="D2949" s="51"/>
      <c r="E2949" s="51">
        <f>'Etat paie OCTOBRE 2024'!AB16</f>
        <v>100000</v>
      </c>
      <c r="F2949" s="24"/>
      <c r="H2949" s="49" t="s">
        <v>55</v>
      </c>
      <c r="I2949" s="49"/>
      <c r="J2949" s="50"/>
      <c r="K2949" s="51"/>
      <c r="L2949" s="51">
        <f>'Etat paie OCTOBRE 2024'!AB16</f>
        <v>100000</v>
      </c>
      <c r="M2949" s="24"/>
    </row>
    <row r="2950" spans="1:13" x14ac:dyDescent="0.25">
      <c r="A2950" s="53" t="s">
        <v>56</v>
      </c>
      <c r="B2950" s="53"/>
      <c r="C2950" s="54" t="s">
        <v>57</v>
      </c>
      <c r="D2950" s="36">
        <f>SUM(D17:D37)</f>
        <v>478310.514642494</v>
      </c>
      <c r="E2950" s="55">
        <f>SUM(E34:E42)</f>
        <v>214940.640727814</v>
      </c>
      <c r="F2950" s="24"/>
      <c r="H2950" s="53" t="s">
        <v>56</v>
      </c>
      <c r="I2950" s="53"/>
      <c r="J2950" s="54" t="s">
        <v>57</v>
      </c>
      <c r="K2950" s="36">
        <f>SUM(D17:D37)</f>
        <v>478310.514642494</v>
      </c>
      <c r="L2950" s="55">
        <f>SUM(E34:E42)</f>
        <v>214940.640727814</v>
      </c>
      <c r="M2950" s="24"/>
    </row>
    <row r="2951" spans="1:13" x14ac:dyDescent="0.25">
      <c r="A2951" s="57" t="s">
        <v>58</v>
      </c>
      <c r="B2951" s="57"/>
      <c r="C2951" s="14"/>
      <c r="D2951" s="42"/>
      <c r="E2951" s="58"/>
      <c r="F2951" s="24"/>
      <c r="H2951" s="57" t="s">
        <v>58</v>
      </c>
      <c r="I2951" s="57"/>
      <c r="J2951" s="14"/>
      <c r="K2951" s="42"/>
      <c r="L2951" s="58"/>
      <c r="M2951" s="24"/>
    </row>
    <row r="2952" spans="1:13" x14ac:dyDescent="0.25">
      <c r="A2952" s="44" t="s">
        <v>59</v>
      </c>
      <c r="B2952" s="44"/>
      <c r="C2952" s="14"/>
      <c r="D2952" s="42"/>
      <c r="E2952" s="58"/>
      <c r="F2952" s="24"/>
      <c r="H2952" s="44" t="s">
        <v>59</v>
      </c>
      <c r="I2952" s="44"/>
      <c r="J2952" s="14"/>
      <c r="K2952" s="42"/>
      <c r="L2952" s="58"/>
      <c r="M2952" s="24"/>
    </row>
    <row r="2953" spans="1:13" x14ac:dyDescent="0.25">
      <c r="A2953" s="57" t="s">
        <v>60</v>
      </c>
      <c r="B2953" s="57"/>
      <c r="C2953" s="14"/>
      <c r="D2953" s="42"/>
      <c r="E2953" s="58"/>
      <c r="F2953" s="24"/>
      <c r="H2953" s="57" t="s">
        <v>60</v>
      </c>
      <c r="I2953" s="57"/>
      <c r="J2953" s="14"/>
      <c r="K2953" s="42"/>
      <c r="L2953" s="58"/>
      <c r="M2953" s="24"/>
    </row>
    <row r="2954" spans="1:13" x14ac:dyDescent="0.25">
      <c r="A2954" s="57"/>
      <c r="B2954" s="57"/>
      <c r="C2954" s="60" t="s">
        <v>61</v>
      </c>
      <c r="D2954" s="61">
        <f>IF((D43-E43)&gt;=0,ROUND(FLOOR((D43-E43),0.01),-2),ROUND(FLOOR((D43-E43),-0.01),-2))</f>
        <v>263400</v>
      </c>
      <c r="E2954" s="58"/>
      <c r="F2954" s="24"/>
      <c r="H2954" s="57"/>
      <c r="I2954" s="57"/>
      <c r="J2954" s="60" t="s">
        <v>61</v>
      </c>
      <c r="K2954" s="61">
        <f>IF((D43-E43)&gt;=0,ROUND(FLOOR((D43-E43),0.01),-2),ROUND(FLOOR((D43-E43),-0.01),-2))</f>
        <v>263400</v>
      </c>
      <c r="L2954" s="58"/>
      <c r="M2954" s="24"/>
    </row>
    <row r="2955" spans="1:13" x14ac:dyDescent="0.25">
      <c r="A2955" s="62" t="s">
        <v>62</v>
      </c>
      <c r="B2955" s="62"/>
      <c r="C2955" s="63">
        <v>22</v>
      </c>
      <c r="D2955" s="61"/>
      <c r="E2955" s="58"/>
      <c r="F2955" s="24"/>
      <c r="H2955" s="62" t="s">
        <v>62</v>
      </c>
      <c r="I2955" s="62"/>
      <c r="J2955" s="63">
        <v>22</v>
      </c>
      <c r="K2955" s="61"/>
      <c r="L2955" s="58"/>
      <c r="M2955" s="24"/>
    </row>
    <row r="2956" spans="1:13" x14ac:dyDescent="0.25">
      <c r="A2956" s="64" t="s">
        <v>63</v>
      </c>
      <c r="B2956" s="64"/>
      <c r="C2956" s="65">
        <v>-0.5</v>
      </c>
      <c r="D2956" s="66"/>
      <c r="E2956" s="58"/>
      <c r="F2956" s="67"/>
      <c r="H2956" s="64" t="s">
        <v>63</v>
      </c>
      <c r="I2956" s="64"/>
      <c r="J2956" s="65">
        <v>-0.5</v>
      </c>
      <c r="K2956" s="66"/>
      <c r="L2956" s="58"/>
      <c r="M2956" s="67"/>
    </row>
    <row r="2957" spans="1:13" x14ac:dyDescent="0.25">
      <c r="A2957" s="69"/>
      <c r="B2957" s="69"/>
      <c r="C2957" s="70"/>
      <c r="D2957" s="71"/>
      <c r="E2957" s="72"/>
      <c r="F2957" s="24"/>
      <c r="H2957" s="69"/>
      <c r="I2957" s="69"/>
      <c r="J2957" s="70"/>
      <c r="K2957" s="71"/>
      <c r="L2957" s="72"/>
      <c r="M2957" s="24"/>
    </row>
    <row r="2958" spans="1:13" x14ac:dyDescent="0.25">
      <c r="A2958" s="1" t="s">
        <v>64</v>
      </c>
      <c r="B2958" s="1"/>
      <c r="C2958" s="58"/>
      <c r="D2958" s="74" t="s">
        <v>65</v>
      </c>
      <c r="E2958" s="2"/>
      <c r="F2958" s="24"/>
      <c r="H2958" s="1" t="s">
        <v>64</v>
      </c>
      <c r="I2958" s="1"/>
      <c r="J2958" s="58"/>
      <c r="K2958" s="74" t="s">
        <v>65</v>
      </c>
      <c r="L2958" s="2"/>
      <c r="M2958" s="24"/>
    </row>
    <row r="2959" spans="1:13" x14ac:dyDescent="0.25">
      <c r="A2959" s="1"/>
      <c r="B2959" s="1"/>
      <c r="C2959" s="58"/>
      <c r="D2959" s="74"/>
      <c r="E2959" s="2"/>
      <c r="F2959" s="24"/>
      <c r="H2959" s="1"/>
      <c r="I2959" s="1"/>
      <c r="J2959" s="58"/>
      <c r="K2959" s="74"/>
      <c r="L2959" s="2"/>
      <c r="M2959" s="24"/>
    </row>
    <row r="2960" spans="1:13" x14ac:dyDescent="0.25">
      <c r="A2960" s="1"/>
      <c r="B2960" s="1"/>
      <c r="C2960" s="58"/>
      <c r="D2960" s="74"/>
      <c r="E2960" s="2"/>
      <c r="F2960" s="24"/>
      <c r="H2960" s="1"/>
      <c r="I2960" s="1"/>
      <c r="J2960" s="58"/>
      <c r="K2960" s="74"/>
      <c r="L2960" s="2"/>
      <c r="M2960" s="24"/>
    </row>
    <row r="2961" spans="1:13" x14ac:dyDescent="0.25">
      <c r="A2961" s="1"/>
      <c r="B2961" s="1"/>
      <c r="C2961" s="58"/>
      <c r="D2961" s="74"/>
      <c r="E2961" s="2"/>
      <c r="F2961" s="24"/>
      <c r="H2961" s="1"/>
      <c r="I2961" s="1"/>
      <c r="J2961" s="58"/>
      <c r="K2961" s="74"/>
      <c r="L2961" s="2"/>
      <c r="M2961" s="24"/>
    </row>
    <row r="2962" spans="1:13" x14ac:dyDescent="0.25">
      <c r="A2962" s="76"/>
      <c r="B2962" s="76"/>
      <c r="C2962" s="77"/>
      <c r="D2962" s="78"/>
      <c r="E2962" s="26"/>
      <c r="F2962" s="28"/>
      <c r="H2962" s="76"/>
      <c r="I2962" s="76"/>
      <c r="J2962" s="77"/>
      <c r="K2962" s="78"/>
      <c r="L2962" s="26"/>
      <c r="M2962" s="28"/>
    </row>
    <row r="2965" spans="1:13" x14ac:dyDescent="0.25">
      <c r="A2965" s="1"/>
      <c r="B2965" s="1"/>
      <c r="C2965" s="2"/>
      <c r="D2965" s="2"/>
      <c r="E2965" s="4"/>
      <c r="F2965" s="5"/>
      <c r="H2965" s="1"/>
      <c r="I2965" s="1"/>
      <c r="J2965" s="2"/>
      <c r="K2965" s="2"/>
      <c r="L2965" s="4"/>
      <c r="M2965" s="5"/>
    </row>
    <row r="2966" spans="1:13" x14ac:dyDescent="0.25">
      <c r="A2966" s="1"/>
      <c r="B2966" s="1"/>
      <c r="C2966" s="2"/>
      <c r="D2966" s="2"/>
      <c r="E2966" s="4" t="s">
        <v>0</v>
      </c>
      <c r="F2966" s="3"/>
      <c r="H2966" s="1"/>
      <c r="I2966" s="1"/>
      <c r="J2966" s="2"/>
      <c r="K2966" s="2"/>
      <c r="L2966" s="4" t="s">
        <v>0</v>
      </c>
      <c r="M2966" s="3"/>
    </row>
    <row r="2967" spans="1:13" x14ac:dyDescent="0.25">
      <c r="A2967" s="6" t="s">
        <v>1</v>
      </c>
      <c r="B2967" s="6"/>
      <c r="C2967" s="2"/>
      <c r="D2967" s="2"/>
      <c r="E2967" s="2" t="s">
        <v>2</v>
      </c>
      <c r="F2967" s="3"/>
      <c r="H2967" s="6" t="s">
        <v>1</v>
      </c>
      <c r="I2967" s="6"/>
      <c r="J2967" s="2"/>
      <c r="K2967" s="2"/>
      <c r="L2967" s="2" t="s">
        <v>2</v>
      </c>
      <c r="M2967" s="3"/>
    </row>
    <row r="2968" spans="1:13" x14ac:dyDescent="0.25">
      <c r="A2968" s="7" t="s">
        <v>3</v>
      </c>
      <c r="B2968" s="7"/>
      <c r="C2968" s="2"/>
      <c r="D2968" s="2"/>
      <c r="E2968" s="2"/>
      <c r="F2968" s="3"/>
      <c r="H2968" s="7" t="s">
        <v>3</v>
      </c>
      <c r="I2968" s="7"/>
      <c r="J2968" s="2"/>
      <c r="K2968" s="2"/>
      <c r="L2968" s="2"/>
      <c r="M2968" s="3"/>
    </row>
    <row r="2969" spans="1:13" x14ac:dyDescent="0.25">
      <c r="A2969" s="8" t="s">
        <v>4</v>
      </c>
      <c r="B2969" s="8"/>
      <c r="C2969" s="2"/>
      <c r="D2969" s="2"/>
      <c r="E2969" s="2"/>
      <c r="F2969" s="3"/>
      <c r="H2969" s="8" t="s">
        <v>4</v>
      </c>
      <c r="I2969" s="8"/>
      <c r="J2969" s="2"/>
      <c r="K2969" s="2"/>
      <c r="L2969" s="2"/>
      <c r="M2969" s="3"/>
    </row>
    <row r="2970" spans="1:13" x14ac:dyDescent="0.25">
      <c r="A2970" s="9" t="s">
        <v>1313</v>
      </c>
      <c r="B2970" s="287">
        <f>'Etat paie {MOIS} {ANNEE}'!B114</f>
      </c>
      <c r="C2970" s="10"/>
      <c r="D2970" s="11" t="s">
        <v>6</v>
      </c>
      <c r="E2970" s="11"/>
      <c r="F2970" s="12" t="s">
        <v>1314</v>
      </c>
      <c r="H2970" s="9" t="s">
        <v>1313</v>
      </c>
      <c r="I2970" s="287">
        <f>'Etat paie {MOIS} {ANNEE}'!B115</f>
      </c>
      <c r="J2970" s="10"/>
      <c r="K2970" s="11" t="s">
        <v>6</v>
      </c>
      <c r="L2970" s="11"/>
      <c r="M2970" s="12" t="s">
        <v>1314</v>
      </c>
    </row>
    <row r="2971" spans="1:13" x14ac:dyDescent="0.25">
      <c r="A2971" s="13" t="s">
        <v>1315</v>
      </c>
      <c r="B2971" s="288">
        <f>'Etat paie {MOIS} {ANNEE}'!A114</f>
      </c>
      <c r="C2971" s="2"/>
      <c r="D2971" s="14" t="s">
        <v>8</v>
      </c>
      <c r="E2971" s="14"/>
      <c r="F2971" s="15" t="s">
        <v>1316</v>
      </c>
      <c r="H2971" s="13" t="s">
        <v>1315</v>
      </c>
      <c r="I2971" s="288">
        <f>'Etat paie {MOIS} {ANNEE}'!A115</f>
      </c>
      <c r="J2971" s="2"/>
      <c r="K2971" s="14" t="s">
        <v>8</v>
      </c>
      <c r="L2971" s="14"/>
      <c r="M2971" s="15" t="s">
        <v>1316</v>
      </c>
    </row>
    <row r="2972" spans="1:13" x14ac:dyDescent="0.25">
      <c r="A2972" s="13" t="s">
        <v>1317</v>
      </c>
      <c r="B2972" s="288">
        <f>'Etat paie {MOIS} {ANNEE}'!AL114</f>
      </c>
      <c r="C2972" s="16">
        <f>'Etat paie {MOIS} {ANNEE}'!AM114</f>
      </c>
      <c r="D2972" s="14" t="s">
        <v>10</v>
      </c>
      <c r="E2972" s="14"/>
      <c r="F2972" s="15" t="s">
        <v>1318</v>
      </c>
      <c r="H2972" s="13" t="s">
        <v>1317</v>
      </c>
      <c r="I2972" s="288">
        <f>'Etat paie {MOIS} {ANNEE}'!AL115</f>
      </c>
      <c r="J2972" s="16">
        <f>'Etat paie {MOIS} {ANNEE}'!AM115</f>
      </c>
      <c r="K2972" s="14" t="s">
        <v>10</v>
      </c>
      <c r="L2972" s="14"/>
      <c r="M2972" s="15" t="s">
        <v>1318</v>
      </c>
    </row>
    <row r="2973" spans="1:13" x14ac:dyDescent="0.25">
      <c r="A2973" s="13" t="s">
        <v>1319</v>
      </c>
      <c r="B2973" s="288" t="s">
        <v>1320</v>
      </c>
      <c r="C2973" s="17"/>
      <c r="D2973" s="18" t="s">
        <v>12</v>
      </c>
      <c r="E2973" s="19"/>
      <c r="F2973" s="20" t="s">
        <v>1321</v>
      </c>
      <c r="H2973" s="13" t="s">
        <v>1319</v>
      </c>
      <c r="I2973" s="288" t="s">
        <v>1320</v>
      </c>
      <c r="J2973" s="17"/>
      <c r="K2973" s="18" t="s">
        <v>12</v>
      </c>
      <c r="L2973" s="19"/>
      <c r="M2973" s="20" t="s">
        <v>1321</v>
      </c>
    </row>
    <row r="2974" spans="1:13" x14ac:dyDescent="0.25">
      <c r="A2974" s="22" t="s">
        <v>1322</v>
      </c>
      <c r="B2974" s="289">
        <f>'Etat paie {MOIS} {ANNEE}'!AP114</f>
      </c>
      <c r="C2974" s="2"/>
      <c r="D2974" s="23" t="s">
        <v>14</v>
      </c>
      <c r="E2974" s="14"/>
      <c r="F2974" s="20" t="s">
        <v>1323</v>
      </c>
      <c r="H2974" s="22" t="s">
        <v>1322</v>
      </c>
      <c r="I2974" s="289">
        <f>'Etat paie {MOIS} {ANNEE}'!AP115</f>
      </c>
      <c r="J2974" s="2"/>
      <c r="K2974" s="23" t="s">
        <v>14</v>
      </c>
      <c r="L2974" s="14"/>
      <c r="M2974" s="20" t="s">
        <v>1323</v>
      </c>
    </row>
    <row r="2975" spans="1:13" x14ac:dyDescent="0.25">
      <c r="A2975" s="13" t="s">
        <v>1324</v>
      </c>
      <c r="B2975" s="288">
        <f>'Etat paie {MOIS} {ANNEE}'!AR114</f>
      </c>
      <c r="C2975" s="2"/>
      <c r="D2975" s="14"/>
      <c r="E2975" s="14"/>
      <c r="F2975" s="20"/>
      <c r="H2975" s="13" t="s">
        <v>1324</v>
      </c>
      <c r="I2975" s="288">
        <f>'Etat paie {MOIS} {ANNEE}'!AR115</f>
      </c>
      <c r="J2975" s="2"/>
      <c r="K2975" s="14"/>
      <c r="L2975" s="14"/>
      <c r="M2975" s="20"/>
    </row>
    <row r="2976" spans="1:13" x14ac:dyDescent="0.25">
      <c r="A2976" s="13" t="s">
        <v>1325</v>
      </c>
      <c r="B2976" s="288">
        <f>'Etat paie {MOIS} {ANNEE}'!AO114</f>
      </c>
      <c r="C2976" s="2"/>
      <c r="D2976" s="14"/>
      <c r="E2976" s="14"/>
      <c r="F2976" s="24"/>
      <c r="H2976" s="13" t="s">
        <v>1325</v>
      </c>
      <c r="I2976" s="288">
        <f>'Etat paie {MOIS} {ANNEE}'!AO115</f>
      </c>
      <c r="J2976" s="2"/>
      <c r="K2976" s="14"/>
      <c r="L2976" s="14"/>
      <c r="M2976" s="24"/>
    </row>
    <row r="2977" spans="1:13" x14ac:dyDescent="0.25">
      <c r="A2977" s="13" t="s">
        <v>1326</v>
      </c>
      <c r="B2977" s="288">
        <f>'Etat paie {MOIS} {ANNEE}'!AQ114</f>
      </c>
      <c r="C2977" s="2"/>
      <c r="D2977" s="14" t="s">
        <v>18</v>
      </c>
      <c r="E2977" s="14"/>
      <c r="F2977" s="24" t="s">
        <v>1327</v>
      </c>
      <c r="H2977" s="13" t="s">
        <v>1326</v>
      </c>
      <c r="I2977" s="288">
        <f>'Etat paie {MOIS} {ANNEE}'!AQ115</f>
      </c>
      <c r="J2977" s="2"/>
      <c r="K2977" s="14" t="s">
        <v>18</v>
      </c>
      <c r="L2977" s="14"/>
      <c r="M2977" s="24" t="s">
        <v>1327</v>
      </c>
    </row>
    <row r="2978" spans="1:13" x14ac:dyDescent="0.25">
      <c r="A2978" s="25" t="s">
        <v>1328</v>
      </c>
      <c r="B2978" s="290" t="s">
        <v>1329</v>
      </c>
      <c r="C2978" s="26"/>
      <c r="D2978" s="27" t="s">
        <v>20</v>
      </c>
      <c r="E2978" s="27"/>
      <c r="F2978" s="28" t="s">
        <v>1330</v>
      </c>
      <c r="H2978" s="25" t="s">
        <v>1328</v>
      </c>
      <c r="I2978" s="290" t="s">
        <v>1329</v>
      </c>
      <c r="J2978" s="26"/>
      <c r="K2978" s="27" t="s">
        <v>20</v>
      </c>
      <c r="L2978" s="27"/>
      <c r="M2978" s="28" t="s">
        <v>1330</v>
      </c>
    </row>
    <row r="2979" spans="1:13" x14ac:dyDescent="0.25">
      <c r="A2979" s="1"/>
      <c r="B2979" s="1"/>
      <c r="C2979" s="2"/>
      <c r="D2979" s="2"/>
      <c r="E2979" s="2"/>
      <c r="F2979" s="3"/>
      <c r="H2979" s="1"/>
      <c r="I2979" s="1"/>
      <c r="J2979" s="2"/>
      <c r="K2979" s="2"/>
      <c r="L2979" s="2"/>
      <c r="M2979" s="3"/>
    </row>
    <row r="2980" spans="1:13" x14ac:dyDescent="0.25">
      <c r="A2980" s="291" t="s">
        <v>22</v>
      </c>
      <c r="B2980" s="291"/>
      <c r="C2980" s="30" t="s">
        <v>23</v>
      </c>
      <c r="D2980" s="30" t="s">
        <v>24</v>
      </c>
      <c r="E2980" s="31" t="s">
        <v>25</v>
      </c>
      <c r="F2980" s="32" t="s">
        <v>26</v>
      </c>
      <c r="H2980" s="291" t="s">
        <v>22</v>
      </c>
      <c r="I2980" s="291"/>
      <c r="J2980" s="30" t="s">
        <v>23</v>
      </c>
      <c r="K2980" s="30" t="s">
        <v>24</v>
      </c>
      <c r="L2980" s="31" t="s">
        <v>25</v>
      </c>
      <c r="M2980" s="32" t="s">
        <v>26</v>
      </c>
    </row>
    <row r="2981" spans="1:13" x14ac:dyDescent="0.25">
      <c r="A2981" s="34" t="s">
        <v>27</v>
      </c>
      <c r="B2981" s="34"/>
      <c r="C2981" s="35"/>
      <c r="D2981" s="36">
        <f>'Etat paie OCTOBRE 2024'!E16</f>
        <v>142259.193446028</v>
      </c>
      <c r="E2981" s="37"/>
      <c r="F2981" s="24"/>
      <c r="H2981" s="34" t="s">
        <v>27</v>
      </c>
      <c r="I2981" s="34"/>
      <c r="J2981" s="35"/>
      <c r="K2981" s="36">
        <f>'Etat paie OCTOBRE 2024'!E16</f>
        <v>142259.193446028</v>
      </c>
      <c r="L2981" s="37"/>
      <c r="M2981" s="24"/>
    </row>
    <row r="2982" spans="1:13" x14ac:dyDescent="0.25">
      <c r="A2982" s="39" t="s">
        <v>28</v>
      </c>
      <c r="B2982" s="39"/>
      <c r="C2982" s="40"/>
      <c r="D2982" s="41"/>
      <c r="E2982" s="42"/>
      <c r="F2982" s="24"/>
      <c r="H2982" s="39" t="s">
        <v>28</v>
      </c>
      <c r="I2982" s="39"/>
      <c r="J2982" s="40"/>
      <c r="K2982" s="41"/>
      <c r="L2982" s="42"/>
      <c r="M2982" s="24"/>
    </row>
    <row r="2983" spans="1:13" x14ac:dyDescent="0.25">
      <c r="A2983" s="44" t="s">
        <v>29</v>
      </c>
      <c r="B2983" s="44"/>
      <c r="C2983" s="42"/>
      <c r="D2983" s="41">
        <f>'Etat paie OCTOBRE 2024'!I16</f>
      </c>
      <c r="E2983" s="42"/>
      <c r="F2983" s="24"/>
      <c r="H2983" s="44" t="s">
        <v>29</v>
      </c>
      <c r="I2983" s="44"/>
      <c r="J2983" s="42"/>
      <c r="K2983" s="41">
        <f>'Etat paie OCTOBRE 2024'!I16</f>
      </c>
      <c r="L2983" s="42"/>
      <c r="M2983" s="24"/>
    </row>
    <row r="2984" spans="1:13" x14ac:dyDescent="0.25">
      <c r="A2984" s="44" t="s">
        <v>30</v>
      </c>
      <c r="B2984" s="44"/>
      <c r="C2984" s="42"/>
      <c r="D2984" s="41">
        <f>'Etat paie OCTOBRE 2024'!J16</f>
      </c>
      <c r="E2984" s="42"/>
      <c r="F2984" s="24"/>
      <c r="H2984" s="44" t="s">
        <v>30</v>
      </c>
      <c r="I2984" s="44"/>
      <c r="J2984" s="42"/>
      <c r="K2984" s="41">
        <f>'Etat paie OCTOBRE 2024'!J16</f>
      </c>
      <c r="L2984" s="42"/>
      <c r="M2984" s="24"/>
    </row>
    <row r="2985" spans="1:13" x14ac:dyDescent="0.25">
      <c r="A2985" s="44" t="s">
        <v>31</v>
      </c>
      <c r="B2985" s="44"/>
      <c r="C2985" s="42"/>
      <c r="D2985" s="41">
        <f>'Etat paie OCTOBRE 2024'!H16</f>
      </c>
      <c r="E2985" s="42"/>
      <c r="F2985" s="24"/>
      <c r="H2985" s="44" t="s">
        <v>31</v>
      </c>
      <c r="I2985" s="44"/>
      <c r="J2985" s="42"/>
      <c r="K2985" s="41">
        <f>'Etat paie OCTOBRE 2024'!H16</f>
      </c>
      <c r="L2985" s="42"/>
      <c r="M2985" s="24"/>
    </row>
    <row r="2986" spans="1:13" x14ac:dyDescent="0.25">
      <c r="A2986" s="46" t="s">
        <v>32</v>
      </c>
      <c r="B2986" s="46"/>
      <c r="C2986" s="42"/>
      <c r="D2986" s="41"/>
      <c r="E2986" s="42"/>
      <c r="F2986" s="24"/>
      <c r="H2986" s="46" t="s">
        <v>32</v>
      </c>
      <c r="I2986" s="46"/>
      <c r="J2986" s="42"/>
      <c r="K2986" s="41"/>
      <c r="L2986" s="42"/>
      <c r="M2986" s="24"/>
    </row>
    <row r="2987" spans="1:13" x14ac:dyDescent="0.25">
      <c r="A2987" s="44" t="s">
        <v>33</v>
      </c>
      <c r="B2987" s="44"/>
      <c r="C2987" s="42">
        <v>12</v>
      </c>
      <c r="D2987" s="41">
        <f>'Etat paie OCTOBRE 2024'!K16</f>
        <v>28800</v>
      </c>
      <c r="E2987" s="42"/>
      <c r="F2987" s="24"/>
      <c r="H2987" s="44" t="s">
        <v>33</v>
      </c>
      <c r="I2987" s="44"/>
      <c r="J2987" s="42">
        <v>12</v>
      </c>
      <c r="K2987" s="41">
        <f>'Etat paie OCTOBRE 2024'!K16</f>
        <v>28800</v>
      </c>
      <c r="L2987" s="42"/>
      <c r="M2987" s="24"/>
    </row>
    <row r="2988" spans="1:13" x14ac:dyDescent="0.25">
      <c r="A2988" s="44" t="s">
        <v>34</v>
      </c>
      <c r="B2988" s="44"/>
      <c r="C2988" s="42"/>
      <c r="D2988" s="41">
        <f>'Etat paie OCTOBRE 2024'!L16</f>
        <v>42000</v>
      </c>
      <c r="E2988" s="42"/>
      <c r="F2988" s="24"/>
      <c r="H2988" s="44" t="s">
        <v>34</v>
      </c>
      <c r="I2988" s="44"/>
      <c r="J2988" s="42"/>
      <c r="K2988" s="41">
        <f>'Etat paie OCTOBRE 2024'!L16</f>
        <v>42000</v>
      </c>
      <c r="L2988" s="42"/>
      <c r="M2988" s="24"/>
    </row>
    <row r="2989" spans="1:13" x14ac:dyDescent="0.25">
      <c r="A2989" s="39" t="s">
        <v>35</v>
      </c>
      <c r="B2989" s="39"/>
      <c r="C2989" s="42"/>
      <c r="D2989" s="41"/>
      <c r="E2989" s="42"/>
      <c r="F2989" s="24"/>
      <c r="H2989" s="39" t="s">
        <v>35</v>
      </c>
      <c r="I2989" s="39"/>
      <c r="J2989" s="42"/>
      <c r="K2989" s="41"/>
      <c r="L2989" s="42"/>
      <c r="M2989" s="24"/>
    </row>
    <row r="2990" spans="1:13" x14ac:dyDescent="0.25">
      <c r="A2990" s="44" t="s">
        <v>36</v>
      </c>
      <c r="B2990" s="44"/>
      <c r="C2990" s="42"/>
      <c r="D2990" s="48">
        <f>'Etat paie OCTOBRE 2024'!R16</f>
      </c>
      <c r="E2990" s="42"/>
      <c r="F2990" s="24"/>
      <c r="H2990" s="44" t="s">
        <v>36</v>
      </c>
      <c r="I2990" s="44"/>
      <c r="J2990" s="42"/>
      <c r="K2990" s="48">
        <f>'Etat paie OCTOBRE 2024'!R16</f>
      </c>
      <c r="L2990" s="42"/>
      <c r="M2990" s="24"/>
    </row>
    <row r="2991" spans="1:13" x14ac:dyDescent="0.25">
      <c r="A2991" s="44" t="s">
        <v>37</v>
      </c>
      <c r="B2991" s="44"/>
      <c r="C2991" s="42"/>
      <c r="D2991" s="41">
        <f>'Etat paie OCTOBRE 2024'!F16</f>
      </c>
      <c r="E2991" s="42"/>
      <c r="F2991" s="24"/>
      <c r="H2991" s="44" t="s">
        <v>37</v>
      </c>
      <c r="I2991" s="44"/>
      <c r="J2991" s="42"/>
      <c r="K2991" s="41">
        <f>'Etat paie OCTOBRE 2024'!F16</f>
      </c>
      <c r="L2991" s="42"/>
      <c r="M2991" s="24"/>
    </row>
    <row r="2992" spans="1:13" x14ac:dyDescent="0.25">
      <c r="A2992" s="292" t="s">
        <v>38</v>
      </c>
      <c r="B2992" s="292"/>
      <c r="C2992" s="42"/>
      <c r="D2992" s="41">
        <f>'Etat paie OCTOBRE 2024'!G16</f>
      </c>
      <c r="E2992" s="42"/>
      <c r="F2992" s="24"/>
      <c r="H2992" s="292" t="s">
        <v>38</v>
      </c>
      <c r="I2992" s="292"/>
      <c r="J2992" s="42"/>
      <c r="K2992" s="41">
        <f>'Etat paie OCTOBRE 2024'!G16</f>
      </c>
      <c r="L2992" s="42"/>
      <c r="M2992" s="24"/>
    </row>
    <row r="2993" spans="1:13" x14ac:dyDescent="0.25">
      <c r="A2993" s="44" t="s">
        <v>1331</v>
      </c>
      <c r="B2993" s="44"/>
      <c r="C2993" s="42"/>
      <c r="D2993" s="41">
        <f>'Etat paie OCTOBRE 2024'!O16</f>
      </c>
      <c r="E2993" s="42"/>
      <c r="F2993" s="24"/>
      <c r="H2993" s="44" t="s">
        <v>1331</v>
      </c>
      <c r="I2993" s="44"/>
      <c r="J2993" s="42"/>
      <c r="K2993" s="41">
        <f>'Etat paie OCTOBRE 2024'!O16</f>
      </c>
      <c r="L2993" s="42"/>
      <c r="M2993" s="24"/>
    </row>
    <row r="2994" spans="1:13" x14ac:dyDescent="0.25">
      <c r="A2994" s="44" t="s">
        <v>1332</v>
      </c>
      <c r="B2994" s="44"/>
      <c r="C2994" s="42"/>
      <c r="D2994" s="41">
        <f>'Etat paie OCTOBRE 2024'!P16</f>
        <v>20000</v>
      </c>
      <c r="E2994" s="42"/>
      <c r="F2994" s="24"/>
      <c r="H2994" s="44" t="s">
        <v>1332</v>
      </c>
      <c r="I2994" s="44"/>
      <c r="J2994" s="42"/>
      <c r="K2994" s="41">
        <f>'Etat paie OCTOBRE 2024'!P16</f>
        <v>20000</v>
      </c>
      <c r="L2994" s="42"/>
      <c r="M2994" s="24"/>
    </row>
    <row r="2995" spans="1:13" x14ac:dyDescent="0.25">
      <c r="A2995" s="44" t="s">
        <v>1333</v>
      </c>
      <c r="B2995" s="44"/>
      <c r="C2995" s="42"/>
      <c r="D2995" s="41">
        <f>'Etat paie OCTOBRE 2024'!Q16</f>
        <v>50000</v>
      </c>
      <c r="E2995" s="42"/>
      <c r="F2995" s="24" t="s">
        <v>43</v>
      </c>
      <c r="H2995" s="44" t="s">
        <v>1333</v>
      </c>
      <c r="I2995" s="44"/>
      <c r="J2995" s="42"/>
      <c r="K2995" s="41">
        <f>'Etat paie OCTOBRE 2024'!Q16</f>
        <v>50000</v>
      </c>
      <c r="L2995" s="42"/>
      <c r="M2995" s="24" t="s">
        <v>43</v>
      </c>
    </row>
    <row r="2996" spans="1:13" x14ac:dyDescent="0.25">
      <c r="A2996" s="39" t="s">
        <v>44</v>
      </c>
      <c r="B2996" s="39"/>
      <c r="C2996" s="42"/>
      <c r="D2996" s="41">
        <f>'Etat paie OCTOBRE 2024'!N16</f>
        <v>195251.321196466</v>
      </c>
      <c r="E2996" s="42"/>
      <c r="F2996" s="24" t="s">
        <v>45</v>
      </c>
      <c r="H2996" s="39" t="s">
        <v>44</v>
      </c>
      <c r="I2996" s="39"/>
      <c r="J2996" s="42"/>
      <c r="K2996" s="41">
        <f>'Etat paie OCTOBRE 2024'!N16</f>
        <v>195251.321196466</v>
      </c>
      <c r="L2996" s="42"/>
      <c r="M2996" s="24" t="s">
        <v>45</v>
      </c>
    </row>
    <row r="2997" spans="1:13" x14ac:dyDescent="0.25">
      <c r="A2997" s="39" t="s">
        <v>46</v>
      </c>
      <c r="B2997" s="39"/>
      <c r="C2997" s="42"/>
      <c r="D2997" s="41">
        <f>'Etat paie OCTOBRE 2024'!M16</f>
      </c>
      <c r="E2997" s="42"/>
      <c r="F2997" s="24"/>
      <c r="H2997" s="39" t="s">
        <v>46</v>
      </c>
      <c r="I2997" s="39"/>
      <c r="J2997" s="42"/>
      <c r="K2997" s="41">
        <f>'Etat paie OCTOBRE 2024'!M16</f>
      </c>
      <c r="L2997" s="42"/>
      <c r="M2997" s="24"/>
    </row>
    <row r="2998" spans="1:13" x14ac:dyDescent="0.25">
      <c r="A2998" s="46" t="s">
        <v>47</v>
      </c>
      <c r="B2998" s="46"/>
      <c r="C2998" s="42"/>
      <c r="D2998" s="41"/>
      <c r="E2998" s="41">
        <f>'Etat paie OCTOBRE 2024'!U16</f>
        <v>4783.10514642494</v>
      </c>
      <c r="F2998" s="24"/>
      <c r="H2998" s="46" t="s">
        <v>47</v>
      </c>
      <c r="I2998" s="46"/>
      <c r="J2998" s="42"/>
      <c r="K2998" s="41"/>
      <c r="L2998" s="41">
        <f>'Etat paie OCTOBRE 2024'!U16</f>
        <v>4783.10514642494</v>
      </c>
      <c r="M2998" s="24"/>
    </row>
    <row r="2999" spans="1:13" x14ac:dyDescent="0.25">
      <c r="A2999" s="46" t="s">
        <v>48</v>
      </c>
      <c r="B2999" s="46"/>
      <c r="C2999" s="42"/>
      <c r="D2999" s="41"/>
      <c r="E2999" s="41">
        <f>'Etat paie OCTOBRE 2024'!V16</f>
        <v>4783.10514642494</v>
      </c>
      <c r="F2999" s="24"/>
      <c r="H2999" s="46" t="s">
        <v>48</v>
      </c>
      <c r="I2999" s="46"/>
      <c r="J2999" s="42"/>
      <c r="K2999" s="41"/>
      <c r="L2999" s="41">
        <f>'Etat paie OCTOBRE 2024'!V16</f>
        <v>4783.10514642494</v>
      </c>
      <c r="M2999" s="24"/>
    </row>
    <row r="3000" spans="1:13" x14ac:dyDescent="0.25">
      <c r="A3000" s="46" t="s">
        <v>49</v>
      </c>
      <c r="B3000" s="46"/>
      <c r="C3000" s="41">
        <f>+D43-E34-E35</f>
        <v>468744.304349644</v>
      </c>
      <c r="D3000" s="41"/>
      <c r="E3000" s="42"/>
      <c r="F3000" s="24"/>
      <c r="H3000" s="46" t="s">
        <v>49</v>
      </c>
      <c r="I3000" s="46"/>
      <c r="J3000" s="41">
        <f>+D43-E34-E35</f>
        <v>468744.304349644</v>
      </c>
      <c r="K3000" s="41"/>
      <c r="L3000" s="42"/>
      <c r="M3000" s="24"/>
    </row>
    <row r="3001" spans="1:13" x14ac:dyDescent="0.25">
      <c r="A3001" s="46" t="s">
        <v>50</v>
      </c>
      <c r="B3001" s="46"/>
      <c r="C3001" s="41">
        <f>D38+E39</f>
        <v>9374.43043496436</v>
      </c>
      <c r="D3001" s="41"/>
      <c r="E3001" s="42"/>
      <c r="F3001" s="24"/>
      <c r="H3001" s="46" t="s">
        <v>50</v>
      </c>
      <c r="I3001" s="46"/>
      <c r="J3001" s="41">
        <f>D38+E39</f>
        <v>9374.43043496436</v>
      </c>
      <c r="K3001" s="41"/>
      <c r="L3001" s="42"/>
      <c r="M3001" s="24"/>
    </row>
    <row r="3002" spans="1:13" x14ac:dyDescent="0.25">
      <c r="A3002" s="46" t="s">
        <v>51</v>
      </c>
      <c r="B3002" s="46"/>
      <c r="C3002" s="41">
        <v>2</v>
      </c>
      <c r="D3002" s="41">
        <f>'Etat paie OCTOBRE 2024'!X16</f>
        <v>4000</v>
      </c>
      <c r="E3002" s="42"/>
      <c r="F3002" s="24"/>
      <c r="H3002" s="46" t="s">
        <v>51</v>
      </c>
      <c r="I3002" s="46"/>
      <c r="J3002" s="41">
        <v>2</v>
      </c>
      <c r="K3002" s="41">
        <f>'Etat paie OCTOBRE 2024'!X16</f>
        <v>4000</v>
      </c>
      <c r="L3002" s="42"/>
      <c r="M3002" s="24"/>
    </row>
    <row r="3003" spans="1:13" x14ac:dyDescent="0.25">
      <c r="A3003" s="46" t="s">
        <v>52</v>
      </c>
      <c r="B3003" s="46"/>
      <c r="C3003" s="42"/>
      <c r="D3003" s="41"/>
      <c r="E3003" s="41">
        <f>'Etat paie OCTOBRE 2024'!Z16</f>
        <v>5374.43043496436</v>
      </c>
      <c r="F3003" s="24"/>
      <c r="H3003" s="46" t="s">
        <v>52</v>
      </c>
      <c r="I3003" s="46"/>
      <c r="J3003" s="42"/>
      <c r="K3003" s="41"/>
      <c r="L3003" s="41">
        <f>'Etat paie OCTOBRE 2024'!Z16</f>
        <v>5374.43043496436</v>
      </c>
      <c r="M3003" s="24"/>
    </row>
    <row r="3004" spans="1:13" x14ac:dyDescent="0.25">
      <c r="A3004" s="46" t="s">
        <v>53</v>
      </c>
      <c r="B3004" s="46"/>
      <c r="C3004" s="42"/>
      <c r="D3004" s="41"/>
      <c r="E3004" s="41">
        <f>'Etat paie OCTOBRE 2024'!Y16</f>
        <v>100000</v>
      </c>
      <c r="F3004" s="24"/>
      <c r="H3004" s="46" t="s">
        <v>53</v>
      </c>
      <c r="I3004" s="46"/>
      <c r="J3004" s="42"/>
      <c r="K3004" s="41"/>
      <c r="L3004" s="41">
        <f>'Etat paie OCTOBRE 2024'!Y16</f>
        <v>100000</v>
      </c>
      <c r="M3004" s="24"/>
    </row>
    <row r="3005" spans="1:13" x14ac:dyDescent="0.25">
      <c r="A3005" s="46" t="s">
        <v>54</v>
      </c>
      <c r="B3005" s="46"/>
      <c r="C3005" s="42"/>
      <c r="D3005" s="41"/>
      <c r="E3005" s="41">
        <f>'Etat paie OCTOBRE 2024'!AA16</f>
      </c>
      <c r="F3005" s="24"/>
      <c r="H3005" s="46" t="s">
        <v>54</v>
      </c>
      <c r="I3005" s="46"/>
      <c r="J3005" s="42"/>
      <c r="K3005" s="41"/>
      <c r="L3005" s="41">
        <f>'Etat paie OCTOBRE 2024'!AA16</f>
      </c>
      <c r="M3005" s="24"/>
    </row>
    <row r="3006" spans="1:13" x14ac:dyDescent="0.25">
      <c r="A3006" s="49" t="s">
        <v>55</v>
      </c>
      <c r="B3006" s="49"/>
      <c r="C3006" s="50"/>
      <c r="D3006" s="51"/>
      <c r="E3006" s="51">
        <f>'Etat paie OCTOBRE 2024'!AB16</f>
        <v>100000</v>
      </c>
      <c r="F3006" s="24"/>
      <c r="H3006" s="49" t="s">
        <v>55</v>
      </c>
      <c r="I3006" s="49"/>
      <c r="J3006" s="50"/>
      <c r="K3006" s="51"/>
      <c r="L3006" s="51">
        <f>'Etat paie OCTOBRE 2024'!AB16</f>
        <v>100000</v>
      </c>
      <c r="M3006" s="24"/>
    </row>
    <row r="3007" spans="1:13" x14ac:dyDescent="0.25">
      <c r="A3007" s="53" t="s">
        <v>56</v>
      </c>
      <c r="B3007" s="53"/>
      <c r="C3007" s="54" t="s">
        <v>57</v>
      </c>
      <c r="D3007" s="36">
        <f>SUM(D17:D37)</f>
        <v>478310.514642494</v>
      </c>
      <c r="E3007" s="55">
        <f>SUM(E34:E42)</f>
        <v>214940.640727814</v>
      </c>
      <c r="F3007" s="24"/>
      <c r="H3007" s="53" t="s">
        <v>56</v>
      </c>
      <c r="I3007" s="53"/>
      <c r="J3007" s="54" t="s">
        <v>57</v>
      </c>
      <c r="K3007" s="36">
        <f>SUM(D17:D37)</f>
        <v>478310.514642494</v>
      </c>
      <c r="L3007" s="55">
        <f>SUM(E34:E42)</f>
        <v>214940.640727814</v>
      </c>
      <c r="M3007" s="24"/>
    </row>
    <row r="3008" spans="1:13" x14ac:dyDescent="0.25">
      <c r="A3008" s="57" t="s">
        <v>58</v>
      </c>
      <c r="B3008" s="57"/>
      <c r="C3008" s="14"/>
      <c r="D3008" s="42"/>
      <c r="E3008" s="58"/>
      <c r="F3008" s="24"/>
      <c r="H3008" s="57" t="s">
        <v>58</v>
      </c>
      <c r="I3008" s="57"/>
      <c r="J3008" s="14"/>
      <c r="K3008" s="42"/>
      <c r="L3008" s="58"/>
      <c r="M3008" s="24"/>
    </row>
    <row r="3009" spans="1:13" x14ac:dyDescent="0.25">
      <c r="A3009" s="44" t="s">
        <v>59</v>
      </c>
      <c r="B3009" s="44"/>
      <c r="C3009" s="14"/>
      <c r="D3009" s="42"/>
      <c r="E3009" s="58"/>
      <c r="F3009" s="24"/>
      <c r="H3009" s="44" t="s">
        <v>59</v>
      </c>
      <c r="I3009" s="44"/>
      <c r="J3009" s="14"/>
      <c r="K3009" s="42"/>
      <c r="L3009" s="58"/>
      <c r="M3009" s="24"/>
    </row>
    <row r="3010" spans="1:13" x14ac:dyDescent="0.25">
      <c r="A3010" s="57" t="s">
        <v>60</v>
      </c>
      <c r="B3010" s="57"/>
      <c r="C3010" s="14"/>
      <c r="D3010" s="42"/>
      <c r="E3010" s="58"/>
      <c r="F3010" s="24"/>
      <c r="H3010" s="57" t="s">
        <v>60</v>
      </c>
      <c r="I3010" s="57"/>
      <c r="J3010" s="14"/>
      <c r="K3010" s="42"/>
      <c r="L3010" s="58"/>
      <c r="M3010" s="24"/>
    </row>
    <row r="3011" spans="1:13" x14ac:dyDescent="0.25">
      <c r="A3011" s="57"/>
      <c r="B3011" s="57"/>
      <c r="C3011" s="60" t="s">
        <v>61</v>
      </c>
      <c r="D3011" s="61">
        <f>IF((D43-E43)&gt;=0,ROUND(FLOOR((D43-E43),0.01),-2),ROUND(FLOOR((D43-E43),-0.01),-2))</f>
        <v>263400</v>
      </c>
      <c r="E3011" s="58"/>
      <c r="F3011" s="24"/>
      <c r="H3011" s="57"/>
      <c r="I3011" s="57"/>
      <c r="J3011" s="60" t="s">
        <v>61</v>
      </c>
      <c r="K3011" s="61">
        <f>IF((D43-E43)&gt;=0,ROUND(FLOOR((D43-E43),0.01),-2),ROUND(FLOOR((D43-E43),-0.01),-2))</f>
        <v>263400</v>
      </c>
      <c r="L3011" s="58"/>
      <c r="M3011" s="24"/>
    </row>
    <row r="3012" spans="1:13" x14ac:dyDescent="0.25">
      <c r="A3012" s="62" t="s">
        <v>62</v>
      </c>
      <c r="B3012" s="62"/>
      <c r="C3012" s="63">
        <v>22</v>
      </c>
      <c r="D3012" s="61"/>
      <c r="E3012" s="58"/>
      <c r="F3012" s="24"/>
      <c r="H3012" s="62" t="s">
        <v>62</v>
      </c>
      <c r="I3012" s="62"/>
      <c r="J3012" s="63">
        <v>22</v>
      </c>
      <c r="K3012" s="61"/>
      <c r="L3012" s="58"/>
      <c r="M3012" s="24"/>
    </row>
    <row r="3013" spans="1:13" x14ac:dyDescent="0.25">
      <c r="A3013" s="64" t="s">
        <v>63</v>
      </c>
      <c r="B3013" s="64"/>
      <c r="C3013" s="65">
        <v>-0.5</v>
      </c>
      <c r="D3013" s="66"/>
      <c r="E3013" s="58"/>
      <c r="F3013" s="67"/>
      <c r="H3013" s="64" t="s">
        <v>63</v>
      </c>
      <c r="I3013" s="64"/>
      <c r="J3013" s="65">
        <v>-0.5</v>
      </c>
      <c r="K3013" s="66"/>
      <c r="L3013" s="58"/>
      <c r="M3013" s="67"/>
    </row>
    <row r="3014" spans="1:13" x14ac:dyDescent="0.25">
      <c r="A3014" s="69"/>
      <c r="B3014" s="69"/>
      <c r="C3014" s="70"/>
      <c r="D3014" s="71"/>
      <c r="E3014" s="72"/>
      <c r="F3014" s="24"/>
      <c r="H3014" s="69"/>
      <c r="I3014" s="69"/>
      <c r="J3014" s="70"/>
      <c r="K3014" s="71"/>
      <c r="L3014" s="72"/>
      <c r="M3014" s="24"/>
    </row>
    <row r="3015" spans="1:13" x14ac:dyDescent="0.25">
      <c r="A3015" s="1" t="s">
        <v>64</v>
      </c>
      <c r="B3015" s="1"/>
      <c r="C3015" s="58"/>
      <c r="D3015" s="74" t="s">
        <v>65</v>
      </c>
      <c r="E3015" s="2"/>
      <c r="F3015" s="24"/>
      <c r="H3015" s="1" t="s">
        <v>64</v>
      </c>
      <c r="I3015" s="1"/>
      <c r="J3015" s="58"/>
      <c r="K3015" s="74" t="s">
        <v>65</v>
      </c>
      <c r="L3015" s="2"/>
      <c r="M3015" s="24"/>
    </row>
    <row r="3016" spans="1:13" x14ac:dyDescent="0.25">
      <c r="A3016" s="1"/>
      <c r="B3016" s="1"/>
      <c r="C3016" s="58"/>
      <c r="D3016" s="74"/>
      <c r="E3016" s="2"/>
      <c r="F3016" s="24"/>
      <c r="H3016" s="1"/>
      <c r="I3016" s="1"/>
      <c r="J3016" s="58"/>
      <c r="K3016" s="74"/>
      <c r="L3016" s="2"/>
      <c r="M3016" s="24"/>
    </row>
    <row r="3017" spans="1:13" x14ac:dyDescent="0.25">
      <c r="A3017" s="1"/>
      <c r="B3017" s="1"/>
      <c r="C3017" s="58"/>
      <c r="D3017" s="74"/>
      <c r="E3017" s="2"/>
      <c r="F3017" s="24"/>
      <c r="H3017" s="1"/>
      <c r="I3017" s="1"/>
      <c r="J3017" s="58"/>
      <c r="K3017" s="74"/>
      <c r="L3017" s="2"/>
      <c r="M3017" s="24"/>
    </row>
    <row r="3018" spans="1:13" x14ac:dyDescent="0.25">
      <c r="A3018" s="1"/>
      <c r="B3018" s="1"/>
      <c r="C3018" s="58"/>
      <c r="D3018" s="74"/>
      <c r="E3018" s="2"/>
      <c r="F3018" s="24"/>
      <c r="H3018" s="1"/>
      <c r="I3018" s="1"/>
      <c r="J3018" s="58"/>
      <c r="K3018" s="74"/>
      <c r="L3018" s="2"/>
      <c r="M3018" s="24"/>
    </row>
    <row r="3019" spans="1:13" x14ac:dyDescent="0.25">
      <c r="A3019" s="76"/>
      <c r="B3019" s="76"/>
      <c r="C3019" s="77"/>
      <c r="D3019" s="78"/>
      <c r="E3019" s="26"/>
      <c r="F3019" s="28"/>
      <c r="H3019" s="76"/>
      <c r="I3019" s="76"/>
      <c r="J3019" s="77"/>
      <c r="K3019" s="78"/>
      <c r="L3019" s="26"/>
      <c r="M3019" s="28"/>
    </row>
    <row r="3022" spans="1:13" x14ac:dyDescent="0.25">
      <c r="A3022" s="1"/>
      <c r="B3022" s="1"/>
      <c r="C3022" s="2"/>
      <c r="D3022" s="2"/>
      <c r="E3022" s="4"/>
      <c r="F3022" s="5"/>
      <c r="H3022" s="1"/>
      <c r="I3022" s="1"/>
      <c r="J3022" s="2"/>
      <c r="K3022" s="2"/>
      <c r="L3022" s="4"/>
      <c r="M3022" s="5"/>
    </row>
    <row r="3023" spans="1:13" x14ac:dyDescent="0.25">
      <c r="A3023" s="1"/>
      <c r="B3023" s="1"/>
      <c r="C3023" s="2"/>
      <c r="D3023" s="2"/>
      <c r="E3023" s="4" t="s">
        <v>0</v>
      </c>
      <c r="F3023" s="3"/>
      <c r="H3023" s="1"/>
      <c r="I3023" s="1"/>
      <c r="J3023" s="2"/>
      <c r="K3023" s="2"/>
      <c r="L3023" s="4" t="s">
        <v>0</v>
      </c>
      <c r="M3023" s="3"/>
    </row>
    <row r="3024" spans="1:13" x14ac:dyDescent="0.25">
      <c r="A3024" s="6" t="s">
        <v>1</v>
      </c>
      <c r="B3024" s="6"/>
      <c r="C3024" s="2"/>
      <c r="D3024" s="2"/>
      <c r="E3024" s="2" t="s">
        <v>2</v>
      </c>
      <c r="F3024" s="3"/>
      <c r="H3024" s="6" t="s">
        <v>1</v>
      </c>
      <c r="I3024" s="6"/>
      <c r="J3024" s="2"/>
      <c r="K3024" s="2"/>
      <c r="L3024" s="2" t="s">
        <v>2</v>
      </c>
      <c r="M3024" s="3"/>
    </row>
    <row r="3025" spans="1:13" x14ac:dyDescent="0.25">
      <c r="A3025" s="7" t="s">
        <v>3</v>
      </c>
      <c r="B3025" s="7"/>
      <c r="C3025" s="2"/>
      <c r="D3025" s="2"/>
      <c r="E3025" s="2"/>
      <c r="F3025" s="3"/>
      <c r="H3025" s="7" t="s">
        <v>3</v>
      </c>
      <c r="I3025" s="7"/>
      <c r="J3025" s="2"/>
      <c r="K3025" s="2"/>
      <c r="L3025" s="2"/>
      <c r="M3025" s="3"/>
    </row>
    <row r="3026" spans="1:13" x14ac:dyDescent="0.25">
      <c r="A3026" s="8" t="s">
        <v>4</v>
      </c>
      <c r="B3026" s="8"/>
      <c r="C3026" s="2"/>
      <c r="D3026" s="2"/>
      <c r="E3026" s="2"/>
      <c r="F3026" s="3"/>
      <c r="H3026" s="8" t="s">
        <v>4</v>
      </c>
      <c r="I3026" s="8"/>
      <c r="J3026" s="2"/>
      <c r="K3026" s="2"/>
      <c r="L3026" s="2"/>
      <c r="M3026" s="3"/>
    </row>
    <row r="3027" spans="1:13" x14ac:dyDescent="0.25">
      <c r="A3027" s="9" t="s">
        <v>1313</v>
      </c>
      <c r="B3027" s="287">
        <f>'Etat paie {MOIS} {ANNEE}'!B116</f>
      </c>
      <c r="C3027" s="10"/>
      <c r="D3027" s="11" t="s">
        <v>6</v>
      </c>
      <c r="E3027" s="11"/>
      <c r="F3027" s="12" t="s">
        <v>1314</v>
      </c>
      <c r="H3027" s="9" t="s">
        <v>1313</v>
      </c>
      <c r="I3027" s="287">
        <f>'Etat paie {MOIS} {ANNEE}'!B117</f>
      </c>
      <c r="J3027" s="10"/>
      <c r="K3027" s="11" t="s">
        <v>6</v>
      </c>
      <c r="L3027" s="11"/>
      <c r="M3027" s="12" t="s">
        <v>1314</v>
      </c>
    </row>
    <row r="3028" spans="1:13" x14ac:dyDescent="0.25">
      <c r="A3028" s="13" t="s">
        <v>1315</v>
      </c>
      <c r="B3028" s="288">
        <f>'Etat paie {MOIS} {ANNEE}'!A116</f>
      </c>
      <c r="C3028" s="2"/>
      <c r="D3028" s="14" t="s">
        <v>8</v>
      </c>
      <c r="E3028" s="14"/>
      <c r="F3028" s="15" t="s">
        <v>1316</v>
      </c>
      <c r="H3028" s="13" t="s">
        <v>1315</v>
      </c>
      <c r="I3028" s="288">
        <f>'Etat paie {MOIS} {ANNEE}'!A117</f>
      </c>
      <c r="J3028" s="2"/>
      <c r="K3028" s="14" t="s">
        <v>8</v>
      </c>
      <c r="L3028" s="14"/>
      <c r="M3028" s="15" t="s">
        <v>1316</v>
      </c>
    </row>
    <row r="3029" spans="1:13" x14ac:dyDescent="0.25">
      <c r="A3029" s="13" t="s">
        <v>1317</v>
      </c>
      <c r="B3029" s="288">
        <f>'Etat paie {MOIS} {ANNEE}'!AL116</f>
      </c>
      <c r="C3029" s="16">
        <f>'Etat paie {MOIS} {ANNEE}'!AM116</f>
      </c>
      <c r="D3029" s="14" t="s">
        <v>10</v>
      </c>
      <c r="E3029" s="14"/>
      <c r="F3029" s="15" t="s">
        <v>1318</v>
      </c>
      <c r="H3029" s="13" t="s">
        <v>1317</v>
      </c>
      <c r="I3029" s="288">
        <f>'Etat paie {MOIS} {ANNEE}'!AL117</f>
      </c>
      <c r="J3029" s="16">
        <f>'Etat paie {MOIS} {ANNEE}'!AM117</f>
      </c>
      <c r="K3029" s="14" t="s">
        <v>10</v>
      </c>
      <c r="L3029" s="14"/>
      <c r="M3029" s="15" t="s">
        <v>1318</v>
      </c>
    </row>
    <row r="3030" spans="1:13" x14ac:dyDescent="0.25">
      <c r="A3030" s="13" t="s">
        <v>1319</v>
      </c>
      <c r="B3030" s="288" t="s">
        <v>1320</v>
      </c>
      <c r="C3030" s="17"/>
      <c r="D3030" s="18" t="s">
        <v>12</v>
      </c>
      <c r="E3030" s="19"/>
      <c r="F3030" s="20" t="s">
        <v>1321</v>
      </c>
      <c r="H3030" s="13" t="s">
        <v>1319</v>
      </c>
      <c r="I3030" s="288" t="s">
        <v>1320</v>
      </c>
      <c r="J3030" s="17"/>
      <c r="K3030" s="18" t="s">
        <v>12</v>
      </c>
      <c r="L3030" s="19"/>
      <c r="M3030" s="20" t="s">
        <v>1321</v>
      </c>
    </row>
    <row r="3031" spans="1:13" x14ac:dyDescent="0.25">
      <c r="A3031" s="22" t="s">
        <v>1322</v>
      </c>
      <c r="B3031" s="289">
        <f>'Etat paie {MOIS} {ANNEE}'!AP116</f>
      </c>
      <c r="C3031" s="2"/>
      <c r="D3031" s="23" t="s">
        <v>14</v>
      </c>
      <c r="E3031" s="14"/>
      <c r="F3031" s="20" t="s">
        <v>1323</v>
      </c>
      <c r="H3031" s="22" t="s">
        <v>1322</v>
      </c>
      <c r="I3031" s="289">
        <f>'Etat paie {MOIS} {ANNEE}'!AP117</f>
      </c>
      <c r="J3031" s="2"/>
      <c r="K3031" s="23" t="s">
        <v>14</v>
      </c>
      <c r="L3031" s="14"/>
      <c r="M3031" s="20" t="s">
        <v>1323</v>
      </c>
    </row>
    <row r="3032" spans="1:13" x14ac:dyDescent="0.25">
      <c r="A3032" s="13" t="s">
        <v>1324</v>
      </c>
      <c r="B3032" s="288">
        <f>'Etat paie {MOIS} {ANNEE}'!AR116</f>
      </c>
      <c r="C3032" s="2"/>
      <c r="D3032" s="14"/>
      <c r="E3032" s="14"/>
      <c r="F3032" s="20"/>
      <c r="H3032" s="13" t="s">
        <v>1324</v>
      </c>
      <c r="I3032" s="288">
        <f>'Etat paie {MOIS} {ANNEE}'!AR117</f>
      </c>
      <c r="J3032" s="2"/>
      <c r="K3032" s="14"/>
      <c r="L3032" s="14"/>
      <c r="M3032" s="20"/>
    </row>
    <row r="3033" spans="1:13" x14ac:dyDescent="0.25">
      <c r="A3033" s="13" t="s">
        <v>1325</v>
      </c>
      <c r="B3033" s="288">
        <f>'Etat paie {MOIS} {ANNEE}'!AO116</f>
      </c>
      <c r="C3033" s="2"/>
      <c r="D3033" s="14"/>
      <c r="E3033" s="14"/>
      <c r="F3033" s="24"/>
      <c r="H3033" s="13" t="s">
        <v>1325</v>
      </c>
      <c r="I3033" s="288">
        <f>'Etat paie {MOIS} {ANNEE}'!AO117</f>
      </c>
      <c r="J3033" s="2"/>
      <c r="K3033" s="14"/>
      <c r="L3033" s="14"/>
      <c r="M3033" s="24"/>
    </row>
    <row r="3034" spans="1:13" x14ac:dyDescent="0.25">
      <c r="A3034" s="13" t="s">
        <v>1326</v>
      </c>
      <c r="B3034" s="288">
        <f>'Etat paie {MOIS} {ANNEE}'!AQ116</f>
      </c>
      <c r="C3034" s="2"/>
      <c r="D3034" s="14" t="s">
        <v>18</v>
      </c>
      <c r="E3034" s="14"/>
      <c r="F3034" s="24" t="s">
        <v>1327</v>
      </c>
      <c r="H3034" s="13" t="s">
        <v>1326</v>
      </c>
      <c r="I3034" s="288">
        <f>'Etat paie {MOIS} {ANNEE}'!AQ117</f>
      </c>
      <c r="J3034" s="2"/>
      <c r="K3034" s="14" t="s">
        <v>18</v>
      </c>
      <c r="L3034" s="14"/>
      <c r="M3034" s="24" t="s">
        <v>1327</v>
      </c>
    </row>
    <row r="3035" spans="1:13" x14ac:dyDescent="0.25">
      <c r="A3035" s="25" t="s">
        <v>1328</v>
      </c>
      <c r="B3035" s="290" t="s">
        <v>1329</v>
      </c>
      <c r="C3035" s="26"/>
      <c r="D3035" s="27" t="s">
        <v>20</v>
      </c>
      <c r="E3035" s="27"/>
      <c r="F3035" s="28" t="s">
        <v>1330</v>
      </c>
      <c r="H3035" s="25" t="s">
        <v>1328</v>
      </c>
      <c r="I3035" s="290" t="s">
        <v>1329</v>
      </c>
      <c r="J3035" s="26"/>
      <c r="K3035" s="27" t="s">
        <v>20</v>
      </c>
      <c r="L3035" s="27"/>
      <c r="M3035" s="28" t="s">
        <v>1330</v>
      </c>
    </row>
    <row r="3036" spans="1:13" x14ac:dyDescent="0.25">
      <c r="A3036" s="1"/>
      <c r="B3036" s="1"/>
      <c r="C3036" s="2"/>
      <c r="D3036" s="2"/>
      <c r="E3036" s="2"/>
      <c r="F3036" s="3"/>
      <c r="H3036" s="1"/>
      <c r="I3036" s="1"/>
      <c r="J3036" s="2"/>
      <c r="K3036" s="2"/>
      <c r="L3036" s="2"/>
      <c r="M3036" s="3"/>
    </row>
    <row r="3037" spans="1:13" x14ac:dyDescent="0.25">
      <c r="A3037" s="291" t="s">
        <v>22</v>
      </c>
      <c r="B3037" s="291"/>
      <c r="C3037" s="30" t="s">
        <v>23</v>
      </c>
      <c r="D3037" s="30" t="s">
        <v>24</v>
      </c>
      <c r="E3037" s="31" t="s">
        <v>25</v>
      </c>
      <c r="F3037" s="32" t="s">
        <v>26</v>
      </c>
      <c r="H3037" s="291" t="s">
        <v>22</v>
      </c>
      <c r="I3037" s="291"/>
      <c r="J3037" s="30" t="s">
        <v>23</v>
      </c>
      <c r="K3037" s="30" t="s">
        <v>24</v>
      </c>
      <c r="L3037" s="31" t="s">
        <v>25</v>
      </c>
      <c r="M3037" s="32" t="s">
        <v>26</v>
      </c>
    </row>
    <row r="3038" spans="1:13" x14ac:dyDescent="0.25">
      <c r="A3038" s="34" t="s">
        <v>27</v>
      </c>
      <c r="B3038" s="34"/>
      <c r="C3038" s="35"/>
      <c r="D3038" s="36">
        <f>'Etat paie OCTOBRE 2024'!E16</f>
        <v>142259.193446028</v>
      </c>
      <c r="E3038" s="37"/>
      <c r="F3038" s="24"/>
      <c r="H3038" s="34" t="s">
        <v>27</v>
      </c>
      <c r="I3038" s="34"/>
      <c r="J3038" s="35"/>
      <c r="K3038" s="36">
        <f>'Etat paie OCTOBRE 2024'!E16</f>
        <v>142259.193446028</v>
      </c>
      <c r="L3038" s="37"/>
      <c r="M3038" s="24"/>
    </row>
    <row r="3039" spans="1:13" x14ac:dyDescent="0.25">
      <c r="A3039" s="39" t="s">
        <v>28</v>
      </c>
      <c r="B3039" s="39"/>
      <c r="C3039" s="40"/>
      <c r="D3039" s="41"/>
      <c r="E3039" s="42"/>
      <c r="F3039" s="24"/>
      <c r="H3039" s="39" t="s">
        <v>28</v>
      </c>
      <c r="I3039" s="39"/>
      <c r="J3039" s="40"/>
      <c r="K3039" s="41"/>
      <c r="L3039" s="42"/>
      <c r="M3039" s="24"/>
    </row>
    <row r="3040" spans="1:13" x14ac:dyDescent="0.25">
      <c r="A3040" s="44" t="s">
        <v>29</v>
      </c>
      <c r="B3040" s="44"/>
      <c r="C3040" s="42"/>
      <c r="D3040" s="41">
        <f>'Etat paie OCTOBRE 2024'!I16</f>
      </c>
      <c r="E3040" s="42"/>
      <c r="F3040" s="24"/>
      <c r="H3040" s="44" t="s">
        <v>29</v>
      </c>
      <c r="I3040" s="44"/>
      <c r="J3040" s="42"/>
      <c r="K3040" s="41">
        <f>'Etat paie OCTOBRE 2024'!I16</f>
      </c>
      <c r="L3040" s="42"/>
      <c r="M3040" s="24"/>
    </row>
    <row r="3041" spans="1:13" x14ac:dyDescent="0.25">
      <c r="A3041" s="44" t="s">
        <v>30</v>
      </c>
      <c r="B3041" s="44"/>
      <c r="C3041" s="42"/>
      <c r="D3041" s="41">
        <f>'Etat paie OCTOBRE 2024'!J16</f>
      </c>
      <c r="E3041" s="42"/>
      <c r="F3041" s="24"/>
      <c r="H3041" s="44" t="s">
        <v>30</v>
      </c>
      <c r="I3041" s="44"/>
      <c r="J3041" s="42"/>
      <c r="K3041" s="41">
        <f>'Etat paie OCTOBRE 2024'!J16</f>
      </c>
      <c r="L3041" s="42"/>
      <c r="M3041" s="24"/>
    </row>
    <row r="3042" spans="1:13" x14ac:dyDescent="0.25">
      <c r="A3042" s="44" t="s">
        <v>31</v>
      </c>
      <c r="B3042" s="44"/>
      <c r="C3042" s="42"/>
      <c r="D3042" s="41">
        <f>'Etat paie OCTOBRE 2024'!H16</f>
      </c>
      <c r="E3042" s="42"/>
      <c r="F3042" s="24"/>
      <c r="H3042" s="44" t="s">
        <v>31</v>
      </c>
      <c r="I3042" s="44"/>
      <c r="J3042" s="42"/>
      <c r="K3042" s="41">
        <f>'Etat paie OCTOBRE 2024'!H16</f>
      </c>
      <c r="L3042" s="42"/>
      <c r="M3042" s="24"/>
    </row>
    <row r="3043" spans="1:13" x14ac:dyDescent="0.25">
      <c r="A3043" s="46" t="s">
        <v>32</v>
      </c>
      <c r="B3043" s="46"/>
      <c r="C3043" s="42"/>
      <c r="D3043" s="41"/>
      <c r="E3043" s="42"/>
      <c r="F3043" s="24"/>
      <c r="H3043" s="46" t="s">
        <v>32</v>
      </c>
      <c r="I3043" s="46"/>
      <c r="J3043" s="42"/>
      <c r="K3043" s="41"/>
      <c r="L3043" s="42"/>
      <c r="M3043" s="24"/>
    </row>
    <row r="3044" spans="1:13" x14ac:dyDescent="0.25">
      <c r="A3044" s="44" t="s">
        <v>33</v>
      </c>
      <c r="B3044" s="44"/>
      <c r="C3044" s="42">
        <v>12</v>
      </c>
      <c r="D3044" s="41">
        <f>'Etat paie OCTOBRE 2024'!K16</f>
        <v>28800</v>
      </c>
      <c r="E3044" s="42"/>
      <c r="F3044" s="24"/>
      <c r="H3044" s="44" t="s">
        <v>33</v>
      </c>
      <c r="I3044" s="44"/>
      <c r="J3044" s="42">
        <v>12</v>
      </c>
      <c r="K3044" s="41">
        <f>'Etat paie OCTOBRE 2024'!K16</f>
        <v>28800</v>
      </c>
      <c r="L3044" s="42"/>
      <c r="M3044" s="24"/>
    </row>
    <row r="3045" spans="1:13" x14ac:dyDescent="0.25">
      <c r="A3045" s="44" t="s">
        <v>34</v>
      </c>
      <c r="B3045" s="44"/>
      <c r="C3045" s="42"/>
      <c r="D3045" s="41">
        <f>'Etat paie OCTOBRE 2024'!L16</f>
        <v>42000</v>
      </c>
      <c r="E3045" s="42"/>
      <c r="F3045" s="24"/>
      <c r="H3045" s="44" t="s">
        <v>34</v>
      </c>
      <c r="I3045" s="44"/>
      <c r="J3045" s="42"/>
      <c r="K3045" s="41">
        <f>'Etat paie OCTOBRE 2024'!L16</f>
        <v>42000</v>
      </c>
      <c r="L3045" s="42"/>
      <c r="M3045" s="24"/>
    </row>
    <row r="3046" spans="1:13" x14ac:dyDescent="0.25">
      <c r="A3046" s="39" t="s">
        <v>35</v>
      </c>
      <c r="B3046" s="39"/>
      <c r="C3046" s="42"/>
      <c r="D3046" s="41"/>
      <c r="E3046" s="42"/>
      <c r="F3046" s="24"/>
      <c r="H3046" s="39" t="s">
        <v>35</v>
      </c>
      <c r="I3046" s="39"/>
      <c r="J3046" s="42"/>
      <c r="K3046" s="41"/>
      <c r="L3046" s="42"/>
      <c r="M3046" s="24"/>
    </row>
    <row r="3047" spans="1:13" x14ac:dyDescent="0.25">
      <c r="A3047" s="44" t="s">
        <v>36</v>
      </c>
      <c r="B3047" s="44"/>
      <c r="C3047" s="42"/>
      <c r="D3047" s="48">
        <f>'Etat paie OCTOBRE 2024'!R16</f>
      </c>
      <c r="E3047" s="42"/>
      <c r="F3047" s="24"/>
      <c r="H3047" s="44" t="s">
        <v>36</v>
      </c>
      <c r="I3047" s="44"/>
      <c r="J3047" s="42"/>
      <c r="K3047" s="48">
        <f>'Etat paie OCTOBRE 2024'!R16</f>
      </c>
      <c r="L3047" s="42"/>
      <c r="M3047" s="24"/>
    </row>
    <row r="3048" spans="1:13" x14ac:dyDescent="0.25">
      <c r="A3048" s="44" t="s">
        <v>37</v>
      </c>
      <c r="B3048" s="44"/>
      <c r="C3048" s="42"/>
      <c r="D3048" s="41">
        <f>'Etat paie OCTOBRE 2024'!F16</f>
      </c>
      <c r="E3048" s="42"/>
      <c r="F3048" s="24"/>
      <c r="H3048" s="44" t="s">
        <v>37</v>
      </c>
      <c r="I3048" s="44"/>
      <c r="J3048" s="42"/>
      <c r="K3048" s="41">
        <f>'Etat paie OCTOBRE 2024'!F16</f>
      </c>
      <c r="L3048" s="42"/>
      <c r="M3048" s="24"/>
    </row>
    <row r="3049" spans="1:13" x14ac:dyDescent="0.25">
      <c r="A3049" s="292" t="s">
        <v>38</v>
      </c>
      <c r="B3049" s="292"/>
      <c r="C3049" s="42"/>
      <c r="D3049" s="41">
        <f>'Etat paie OCTOBRE 2024'!G16</f>
      </c>
      <c r="E3049" s="42"/>
      <c r="F3049" s="24"/>
      <c r="H3049" s="292" t="s">
        <v>38</v>
      </c>
      <c r="I3049" s="292"/>
      <c r="J3049" s="42"/>
      <c r="K3049" s="41">
        <f>'Etat paie OCTOBRE 2024'!G16</f>
      </c>
      <c r="L3049" s="42"/>
      <c r="M3049" s="24"/>
    </row>
    <row r="3050" spans="1:13" x14ac:dyDescent="0.25">
      <c r="A3050" s="44" t="s">
        <v>1331</v>
      </c>
      <c r="B3050" s="44"/>
      <c r="C3050" s="42"/>
      <c r="D3050" s="41">
        <f>'Etat paie OCTOBRE 2024'!O16</f>
      </c>
      <c r="E3050" s="42"/>
      <c r="F3050" s="24"/>
      <c r="H3050" s="44" t="s">
        <v>1331</v>
      </c>
      <c r="I3050" s="44"/>
      <c r="J3050" s="42"/>
      <c r="K3050" s="41">
        <f>'Etat paie OCTOBRE 2024'!O16</f>
      </c>
      <c r="L3050" s="42"/>
      <c r="M3050" s="24"/>
    </row>
    <row r="3051" spans="1:13" x14ac:dyDescent="0.25">
      <c r="A3051" s="44" t="s">
        <v>1332</v>
      </c>
      <c r="B3051" s="44"/>
      <c r="C3051" s="42"/>
      <c r="D3051" s="41">
        <f>'Etat paie OCTOBRE 2024'!P16</f>
        <v>20000</v>
      </c>
      <c r="E3051" s="42"/>
      <c r="F3051" s="24"/>
      <c r="H3051" s="44" t="s">
        <v>1332</v>
      </c>
      <c r="I3051" s="44"/>
      <c r="J3051" s="42"/>
      <c r="K3051" s="41">
        <f>'Etat paie OCTOBRE 2024'!P16</f>
        <v>20000</v>
      </c>
      <c r="L3051" s="42"/>
      <c r="M3051" s="24"/>
    </row>
    <row r="3052" spans="1:13" x14ac:dyDescent="0.25">
      <c r="A3052" s="44" t="s">
        <v>1333</v>
      </c>
      <c r="B3052" s="44"/>
      <c r="C3052" s="42"/>
      <c r="D3052" s="41">
        <f>'Etat paie OCTOBRE 2024'!Q16</f>
        <v>50000</v>
      </c>
      <c r="E3052" s="42"/>
      <c r="F3052" s="24" t="s">
        <v>43</v>
      </c>
      <c r="H3052" s="44" t="s">
        <v>1333</v>
      </c>
      <c r="I3052" s="44"/>
      <c r="J3052" s="42"/>
      <c r="K3052" s="41">
        <f>'Etat paie OCTOBRE 2024'!Q16</f>
        <v>50000</v>
      </c>
      <c r="L3052" s="42"/>
      <c r="M3052" s="24" t="s">
        <v>43</v>
      </c>
    </row>
    <row r="3053" spans="1:13" x14ac:dyDescent="0.25">
      <c r="A3053" s="39" t="s">
        <v>44</v>
      </c>
      <c r="B3053" s="39"/>
      <c r="C3053" s="42"/>
      <c r="D3053" s="41">
        <f>'Etat paie OCTOBRE 2024'!N16</f>
        <v>195251.321196466</v>
      </c>
      <c r="E3053" s="42"/>
      <c r="F3053" s="24" t="s">
        <v>45</v>
      </c>
      <c r="H3053" s="39" t="s">
        <v>44</v>
      </c>
      <c r="I3053" s="39"/>
      <c r="J3053" s="42"/>
      <c r="K3053" s="41">
        <f>'Etat paie OCTOBRE 2024'!N16</f>
        <v>195251.321196466</v>
      </c>
      <c r="L3053" s="42"/>
      <c r="M3053" s="24" t="s">
        <v>45</v>
      </c>
    </row>
    <row r="3054" spans="1:13" x14ac:dyDescent="0.25">
      <c r="A3054" s="39" t="s">
        <v>46</v>
      </c>
      <c r="B3054" s="39"/>
      <c r="C3054" s="42"/>
      <c r="D3054" s="41">
        <f>'Etat paie OCTOBRE 2024'!M16</f>
      </c>
      <c r="E3054" s="42"/>
      <c r="F3054" s="24"/>
      <c r="H3054" s="39" t="s">
        <v>46</v>
      </c>
      <c r="I3054" s="39"/>
      <c r="J3054" s="42"/>
      <c r="K3054" s="41">
        <f>'Etat paie OCTOBRE 2024'!M16</f>
      </c>
      <c r="L3054" s="42"/>
      <c r="M3054" s="24"/>
    </row>
    <row r="3055" spans="1:13" x14ac:dyDescent="0.25">
      <c r="A3055" s="46" t="s">
        <v>47</v>
      </c>
      <c r="B3055" s="46"/>
      <c r="C3055" s="42"/>
      <c r="D3055" s="41"/>
      <c r="E3055" s="41">
        <f>'Etat paie OCTOBRE 2024'!U16</f>
        <v>4783.10514642494</v>
      </c>
      <c r="F3055" s="24"/>
      <c r="H3055" s="46" t="s">
        <v>47</v>
      </c>
      <c r="I3055" s="46"/>
      <c r="J3055" s="42"/>
      <c r="K3055" s="41"/>
      <c r="L3055" s="41">
        <f>'Etat paie OCTOBRE 2024'!U16</f>
        <v>4783.10514642494</v>
      </c>
      <c r="M3055" s="24"/>
    </row>
    <row r="3056" spans="1:13" x14ac:dyDescent="0.25">
      <c r="A3056" s="46" t="s">
        <v>48</v>
      </c>
      <c r="B3056" s="46"/>
      <c r="C3056" s="42"/>
      <c r="D3056" s="41"/>
      <c r="E3056" s="41">
        <f>'Etat paie OCTOBRE 2024'!V16</f>
        <v>4783.10514642494</v>
      </c>
      <c r="F3056" s="24"/>
      <c r="H3056" s="46" t="s">
        <v>48</v>
      </c>
      <c r="I3056" s="46"/>
      <c r="J3056" s="42"/>
      <c r="K3056" s="41"/>
      <c r="L3056" s="41">
        <f>'Etat paie OCTOBRE 2024'!V16</f>
        <v>4783.10514642494</v>
      </c>
      <c r="M3056" s="24"/>
    </row>
    <row r="3057" spans="1:13" x14ac:dyDescent="0.25">
      <c r="A3057" s="46" t="s">
        <v>49</v>
      </c>
      <c r="B3057" s="46"/>
      <c r="C3057" s="41">
        <f>+D43-E34-E35</f>
        <v>468744.304349644</v>
      </c>
      <c r="D3057" s="41"/>
      <c r="E3057" s="42"/>
      <c r="F3057" s="24"/>
      <c r="H3057" s="46" t="s">
        <v>49</v>
      </c>
      <c r="I3057" s="46"/>
      <c r="J3057" s="41">
        <f>+D43-E34-E35</f>
        <v>468744.304349644</v>
      </c>
      <c r="K3057" s="41"/>
      <c r="L3057" s="42"/>
      <c r="M3057" s="24"/>
    </row>
    <row r="3058" spans="1:13" x14ac:dyDescent="0.25">
      <c r="A3058" s="46" t="s">
        <v>50</v>
      </c>
      <c r="B3058" s="46"/>
      <c r="C3058" s="41">
        <f>D38+E39</f>
        <v>9374.43043496436</v>
      </c>
      <c r="D3058" s="41"/>
      <c r="E3058" s="42"/>
      <c r="F3058" s="24"/>
      <c r="H3058" s="46" t="s">
        <v>50</v>
      </c>
      <c r="I3058" s="46"/>
      <c r="J3058" s="41">
        <f>D38+E39</f>
        <v>9374.43043496436</v>
      </c>
      <c r="K3058" s="41"/>
      <c r="L3058" s="42"/>
      <c r="M3058" s="24"/>
    </row>
    <row r="3059" spans="1:13" x14ac:dyDescent="0.25">
      <c r="A3059" s="46" t="s">
        <v>51</v>
      </c>
      <c r="B3059" s="46"/>
      <c r="C3059" s="41">
        <v>2</v>
      </c>
      <c r="D3059" s="41">
        <f>'Etat paie OCTOBRE 2024'!X16</f>
        <v>4000</v>
      </c>
      <c r="E3059" s="42"/>
      <c r="F3059" s="24"/>
      <c r="H3059" s="46" t="s">
        <v>51</v>
      </c>
      <c r="I3059" s="46"/>
      <c r="J3059" s="41">
        <v>2</v>
      </c>
      <c r="K3059" s="41">
        <f>'Etat paie OCTOBRE 2024'!X16</f>
        <v>4000</v>
      </c>
      <c r="L3059" s="42"/>
      <c r="M3059" s="24"/>
    </row>
    <row r="3060" spans="1:13" x14ac:dyDescent="0.25">
      <c r="A3060" s="46" t="s">
        <v>52</v>
      </c>
      <c r="B3060" s="46"/>
      <c r="C3060" s="42"/>
      <c r="D3060" s="41"/>
      <c r="E3060" s="41">
        <f>'Etat paie OCTOBRE 2024'!Z16</f>
        <v>5374.43043496436</v>
      </c>
      <c r="F3060" s="24"/>
      <c r="H3060" s="46" t="s">
        <v>52</v>
      </c>
      <c r="I3060" s="46"/>
      <c r="J3060" s="42"/>
      <c r="K3060" s="41"/>
      <c r="L3060" s="41">
        <f>'Etat paie OCTOBRE 2024'!Z16</f>
        <v>5374.43043496436</v>
      </c>
      <c r="M3060" s="24"/>
    </row>
    <row r="3061" spans="1:13" x14ac:dyDescent="0.25">
      <c r="A3061" s="46" t="s">
        <v>53</v>
      </c>
      <c r="B3061" s="46"/>
      <c r="C3061" s="42"/>
      <c r="D3061" s="41"/>
      <c r="E3061" s="41">
        <f>'Etat paie OCTOBRE 2024'!Y16</f>
        <v>100000</v>
      </c>
      <c r="F3061" s="24"/>
      <c r="H3061" s="46" t="s">
        <v>53</v>
      </c>
      <c r="I3061" s="46"/>
      <c r="J3061" s="42"/>
      <c r="K3061" s="41"/>
      <c r="L3061" s="41">
        <f>'Etat paie OCTOBRE 2024'!Y16</f>
        <v>100000</v>
      </c>
      <c r="M3061" s="24"/>
    </row>
    <row r="3062" spans="1:13" x14ac:dyDescent="0.25">
      <c r="A3062" s="46" t="s">
        <v>54</v>
      </c>
      <c r="B3062" s="46"/>
      <c r="C3062" s="42"/>
      <c r="D3062" s="41"/>
      <c r="E3062" s="41">
        <f>'Etat paie OCTOBRE 2024'!AA16</f>
      </c>
      <c r="F3062" s="24"/>
      <c r="H3062" s="46" t="s">
        <v>54</v>
      </c>
      <c r="I3062" s="46"/>
      <c r="J3062" s="42"/>
      <c r="K3062" s="41"/>
      <c r="L3062" s="41">
        <f>'Etat paie OCTOBRE 2024'!AA16</f>
      </c>
      <c r="M3062" s="24"/>
    </row>
    <row r="3063" spans="1:13" x14ac:dyDescent="0.25">
      <c r="A3063" s="49" t="s">
        <v>55</v>
      </c>
      <c r="B3063" s="49"/>
      <c r="C3063" s="50"/>
      <c r="D3063" s="51"/>
      <c r="E3063" s="51">
        <f>'Etat paie OCTOBRE 2024'!AB16</f>
        <v>100000</v>
      </c>
      <c r="F3063" s="24"/>
      <c r="H3063" s="49" t="s">
        <v>55</v>
      </c>
      <c r="I3063" s="49"/>
      <c r="J3063" s="50"/>
      <c r="K3063" s="51"/>
      <c r="L3063" s="51">
        <f>'Etat paie OCTOBRE 2024'!AB16</f>
        <v>100000</v>
      </c>
      <c r="M3063" s="24"/>
    </row>
    <row r="3064" spans="1:13" x14ac:dyDescent="0.25">
      <c r="A3064" s="53" t="s">
        <v>56</v>
      </c>
      <c r="B3064" s="53"/>
      <c r="C3064" s="54" t="s">
        <v>57</v>
      </c>
      <c r="D3064" s="36">
        <f>SUM(D17:D37)</f>
        <v>478310.514642494</v>
      </c>
      <c r="E3064" s="55">
        <f>SUM(E34:E42)</f>
        <v>214940.640727814</v>
      </c>
      <c r="F3064" s="24"/>
      <c r="H3064" s="53" t="s">
        <v>56</v>
      </c>
      <c r="I3064" s="53"/>
      <c r="J3064" s="54" t="s">
        <v>57</v>
      </c>
      <c r="K3064" s="36">
        <f>SUM(D17:D37)</f>
        <v>478310.514642494</v>
      </c>
      <c r="L3064" s="55">
        <f>SUM(E34:E42)</f>
        <v>214940.640727814</v>
      </c>
      <c r="M3064" s="24"/>
    </row>
    <row r="3065" spans="1:13" x14ac:dyDescent="0.25">
      <c r="A3065" s="57" t="s">
        <v>58</v>
      </c>
      <c r="B3065" s="57"/>
      <c r="C3065" s="14"/>
      <c r="D3065" s="42"/>
      <c r="E3065" s="58"/>
      <c r="F3065" s="24"/>
      <c r="H3065" s="57" t="s">
        <v>58</v>
      </c>
      <c r="I3065" s="57"/>
      <c r="J3065" s="14"/>
      <c r="K3065" s="42"/>
      <c r="L3065" s="58"/>
      <c r="M3065" s="24"/>
    </row>
    <row r="3066" spans="1:13" x14ac:dyDescent="0.25">
      <c r="A3066" s="44" t="s">
        <v>59</v>
      </c>
      <c r="B3066" s="44"/>
      <c r="C3066" s="14"/>
      <c r="D3066" s="42"/>
      <c r="E3066" s="58"/>
      <c r="F3066" s="24"/>
      <c r="H3066" s="44" t="s">
        <v>59</v>
      </c>
      <c r="I3066" s="44"/>
      <c r="J3066" s="14"/>
      <c r="K3066" s="42"/>
      <c r="L3066" s="58"/>
      <c r="M3066" s="24"/>
    </row>
    <row r="3067" spans="1:13" x14ac:dyDescent="0.25">
      <c r="A3067" s="57" t="s">
        <v>60</v>
      </c>
      <c r="B3067" s="57"/>
      <c r="C3067" s="14"/>
      <c r="D3067" s="42"/>
      <c r="E3067" s="58"/>
      <c r="F3067" s="24"/>
      <c r="H3067" s="57" t="s">
        <v>60</v>
      </c>
      <c r="I3067" s="57"/>
      <c r="J3067" s="14"/>
      <c r="K3067" s="42"/>
      <c r="L3067" s="58"/>
      <c r="M3067" s="24"/>
    </row>
    <row r="3068" spans="1:13" x14ac:dyDescent="0.25">
      <c r="A3068" s="57"/>
      <c r="B3068" s="57"/>
      <c r="C3068" s="60" t="s">
        <v>61</v>
      </c>
      <c r="D3068" s="61">
        <f>IF((D43-E43)&gt;=0,ROUND(FLOOR((D43-E43),0.01),-2),ROUND(FLOOR((D43-E43),-0.01),-2))</f>
        <v>263400</v>
      </c>
      <c r="E3068" s="58"/>
      <c r="F3068" s="24"/>
      <c r="H3068" s="57"/>
      <c r="I3068" s="57"/>
      <c r="J3068" s="60" t="s">
        <v>61</v>
      </c>
      <c r="K3068" s="61">
        <f>IF((D43-E43)&gt;=0,ROUND(FLOOR((D43-E43),0.01),-2),ROUND(FLOOR((D43-E43),-0.01),-2))</f>
        <v>263400</v>
      </c>
      <c r="L3068" s="58"/>
      <c r="M3068" s="24"/>
    </row>
    <row r="3069" spans="1:13" x14ac:dyDescent="0.25">
      <c r="A3069" s="62" t="s">
        <v>62</v>
      </c>
      <c r="B3069" s="62"/>
      <c r="C3069" s="63">
        <v>22</v>
      </c>
      <c r="D3069" s="61"/>
      <c r="E3069" s="58"/>
      <c r="F3069" s="24"/>
      <c r="H3069" s="62" t="s">
        <v>62</v>
      </c>
      <c r="I3069" s="62"/>
      <c r="J3069" s="63">
        <v>22</v>
      </c>
      <c r="K3069" s="61"/>
      <c r="L3069" s="58"/>
      <c r="M3069" s="24"/>
    </row>
    <row r="3070" spans="1:13" x14ac:dyDescent="0.25">
      <c r="A3070" s="64" t="s">
        <v>63</v>
      </c>
      <c r="B3070" s="64"/>
      <c r="C3070" s="65">
        <v>-0.5</v>
      </c>
      <c r="D3070" s="66"/>
      <c r="E3070" s="58"/>
      <c r="F3070" s="67"/>
      <c r="H3070" s="64" t="s">
        <v>63</v>
      </c>
      <c r="I3070" s="64"/>
      <c r="J3070" s="65">
        <v>-0.5</v>
      </c>
      <c r="K3070" s="66"/>
      <c r="L3070" s="58"/>
      <c r="M3070" s="67"/>
    </row>
    <row r="3071" spans="1:13" x14ac:dyDescent="0.25">
      <c r="A3071" s="69"/>
      <c r="B3071" s="69"/>
      <c r="C3071" s="70"/>
      <c r="D3071" s="71"/>
      <c r="E3071" s="72"/>
      <c r="F3071" s="24"/>
      <c r="H3071" s="69"/>
      <c r="I3071" s="69"/>
      <c r="J3071" s="70"/>
      <c r="K3071" s="71"/>
      <c r="L3071" s="72"/>
      <c r="M3071" s="24"/>
    </row>
    <row r="3072" spans="1:13" x14ac:dyDescent="0.25">
      <c r="A3072" s="1" t="s">
        <v>64</v>
      </c>
      <c r="B3072" s="1"/>
      <c r="C3072" s="58"/>
      <c r="D3072" s="74" t="s">
        <v>65</v>
      </c>
      <c r="E3072" s="2"/>
      <c r="F3072" s="24"/>
      <c r="H3072" s="1" t="s">
        <v>64</v>
      </c>
      <c r="I3072" s="1"/>
      <c r="J3072" s="58"/>
      <c r="K3072" s="74" t="s">
        <v>65</v>
      </c>
      <c r="L3072" s="2"/>
      <c r="M3072" s="24"/>
    </row>
    <row r="3073" spans="1:13" x14ac:dyDescent="0.25">
      <c r="A3073" s="1"/>
      <c r="B3073" s="1"/>
      <c r="C3073" s="58"/>
      <c r="D3073" s="74"/>
      <c r="E3073" s="2"/>
      <c r="F3073" s="24"/>
      <c r="H3073" s="1"/>
      <c r="I3073" s="1"/>
      <c r="J3073" s="58"/>
      <c r="K3073" s="74"/>
      <c r="L3073" s="2"/>
      <c r="M3073" s="24"/>
    </row>
    <row r="3074" spans="1:13" x14ac:dyDescent="0.25">
      <c r="A3074" s="1"/>
      <c r="B3074" s="1"/>
      <c r="C3074" s="58"/>
      <c r="D3074" s="74"/>
      <c r="E3074" s="2"/>
      <c r="F3074" s="24"/>
      <c r="H3074" s="1"/>
      <c r="I3074" s="1"/>
      <c r="J3074" s="58"/>
      <c r="K3074" s="74"/>
      <c r="L3074" s="2"/>
      <c r="M3074" s="24"/>
    </row>
    <row r="3075" spans="1:13" x14ac:dyDescent="0.25">
      <c r="A3075" s="1"/>
      <c r="B3075" s="1"/>
      <c r="C3075" s="58"/>
      <c r="D3075" s="74"/>
      <c r="E3075" s="2"/>
      <c r="F3075" s="24"/>
      <c r="H3075" s="1"/>
      <c r="I3075" s="1"/>
      <c r="J3075" s="58"/>
      <c r="K3075" s="74"/>
      <c r="L3075" s="2"/>
      <c r="M3075" s="24"/>
    </row>
    <row r="3076" spans="1:13" x14ac:dyDescent="0.25">
      <c r="A3076" s="76"/>
      <c r="B3076" s="76"/>
      <c r="C3076" s="77"/>
      <c r="D3076" s="78"/>
      <c r="E3076" s="26"/>
      <c r="F3076" s="28"/>
      <c r="H3076" s="76"/>
      <c r="I3076" s="76"/>
      <c r="J3076" s="77"/>
      <c r="K3076" s="78"/>
      <c r="L3076" s="26"/>
      <c r="M3076" s="28"/>
    </row>
    <row r="3079" spans="1:13" x14ac:dyDescent="0.25">
      <c r="A3079" s="1"/>
      <c r="B3079" s="1"/>
      <c r="C3079" s="2"/>
      <c r="D3079" s="2"/>
      <c r="E3079" s="4"/>
      <c r="F3079" s="5"/>
      <c r="H3079" s="1"/>
      <c r="I3079" s="1"/>
      <c r="J3079" s="2"/>
      <c r="K3079" s="2"/>
      <c r="L3079" s="4"/>
      <c r="M3079" s="5"/>
    </row>
    <row r="3080" spans="1:13" x14ac:dyDescent="0.25">
      <c r="A3080" s="1"/>
      <c r="B3080" s="1"/>
      <c r="C3080" s="2"/>
      <c r="D3080" s="2"/>
      <c r="E3080" s="4" t="s">
        <v>0</v>
      </c>
      <c r="F3080" s="3"/>
      <c r="H3080" s="1"/>
      <c r="I3080" s="1"/>
      <c r="J3080" s="2"/>
      <c r="K3080" s="2"/>
      <c r="L3080" s="4" t="s">
        <v>0</v>
      </c>
      <c r="M3080" s="3"/>
    </row>
    <row r="3081" spans="1:13" x14ac:dyDescent="0.25">
      <c r="A3081" s="6" t="s">
        <v>1</v>
      </c>
      <c r="B3081" s="6"/>
      <c r="C3081" s="2"/>
      <c r="D3081" s="2"/>
      <c r="E3081" s="2" t="s">
        <v>2</v>
      </c>
      <c r="F3081" s="3"/>
      <c r="H3081" s="6" t="s">
        <v>1</v>
      </c>
      <c r="I3081" s="6"/>
      <c r="J3081" s="2"/>
      <c r="K3081" s="2"/>
      <c r="L3081" s="2" t="s">
        <v>2</v>
      </c>
      <c r="M3081" s="3"/>
    </row>
    <row r="3082" spans="1:13" x14ac:dyDescent="0.25">
      <c r="A3082" s="7" t="s">
        <v>3</v>
      </c>
      <c r="B3082" s="7"/>
      <c r="C3082" s="2"/>
      <c r="D3082" s="2"/>
      <c r="E3082" s="2"/>
      <c r="F3082" s="3"/>
      <c r="H3082" s="7" t="s">
        <v>3</v>
      </c>
      <c r="I3082" s="7"/>
      <c r="J3082" s="2"/>
      <c r="K3082" s="2"/>
      <c r="L3082" s="2"/>
      <c r="M3082" s="3"/>
    </row>
    <row r="3083" spans="1:13" x14ac:dyDescent="0.25">
      <c r="A3083" s="8" t="s">
        <v>4</v>
      </c>
      <c r="B3083" s="8"/>
      <c r="C3083" s="2"/>
      <c r="D3083" s="2"/>
      <c r="E3083" s="2"/>
      <c r="F3083" s="3"/>
      <c r="H3083" s="8" t="s">
        <v>4</v>
      </c>
      <c r="I3083" s="8"/>
      <c r="J3083" s="2"/>
      <c r="K3083" s="2"/>
      <c r="L3083" s="2"/>
      <c r="M3083" s="3"/>
    </row>
    <row r="3084" spans="1:13" x14ac:dyDescent="0.25">
      <c r="A3084" s="9" t="s">
        <v>1313</v>
      </c>
      <c r="B3084" s="287">
        <f>'Etat paie {MOIS} {ANNEE}'!B118</f>
      </c>
      <c r="C3084" s="10"/>
      <c r="D3084" s="11" t="s">
        <v>6</v>
      </c>
      <c r="E3084" s="11"/>
      <c r="F3084" s="12" t="s">
        <v>1314</v>
      </c>
      <c r="H3084" s="9" t="s">
        <v>1313</v>
      </c>
      <c r="I3084" s="287">
        <f>'Etat paie {MOIS} {ANNEE}'!B119</f>
      </c>
      <c r="J3084" s="10"/>
      <c r="K3084" s="11" t="s">
        <v>6</v>
      </c>
      <c r="L3084" s="11"/>
      <c r="M3084" s="12" t="s">
        <v>1314</v>
      </c>
    </row>
    <row r="3085" spans="1:13" x14ac:dyDescent="0.25">
      <c r="A3085" s="13" t="s">
        <v>1315</v>
      </c>
      <c r="B3085" s="288">
        <f>'Etat paie {MOIS} {ANNEE}'!A118</f>
      </c>
      <c r="C3085" s="2"/>
      <c r="D3085" s="14" t="s">
        <v>8</v>
      </c>
      <c r="E3085" s="14"/>
      <c r="F3085" s="15" t="s">
        <v>1316</v>
      </c>
      <c r="H3085" s="13" t="s">
        <v>1315</v>
      </c>
      <c r="I3085" s="288">
        <f>'Etat paie {MOIS} {ANNEE}'!A119</f>
      </c>
      <c r="J3085" s="2"/>
      <c r="K3085" s="14" t="s">
        <v>8</v>
      </c>
      <c r="L3085" s="14"/>
      <c r="M3085" s="15" t="s">
        <v>1316</v>
      </c>
    </row>
    <row r="3086" spans="1:13" x14ac:dyDescent="0.25">
      <c r="A3086" s="13" t="s">
        <v>1317</v>
      </c>
      <c r="B3086" s="288">
        <f>'Etat paie {MOIS} {ANNEE}'!AL118</f>
      </c>
      <c r="C3086" s="16">
        <f>'Etat paie {MOIS} {ANNEE}'!AM118</f>
      </c>
      <c r="D3086" s="14" t="s">
        <v>10</v>
      </c>
      <c r="E3086" s="14"/>
      <c r="F3086" s="15" t="s">
        <v>1318</v>
      </c>
      <c r="H3086" s="13" t="s">
        <v>1317</v>
      </c>
      <c r="I3086" s="288">
        <f>'Etat paie {MOIS} {ANNEE}'!AL119</f>
      </c>
      <c r="J3086" s="16">
        <f>'Etat paie {MOIS} {ANNEE}'!AM119</f>
      </c>
      <c r="K3086" s="14" t="s">
        <v>10</v>
      </c>
      <c r="L3086" s="14"/>
      <c r="M3086" s="15" t="s">
        <v>1318</v>
      </c>
    </row>
    <row r="3087" spans="1:13" x14ac:dyDescent="0.25">
      <c r="A3087" s="13" t="s">
        <v>1319</v>
      </c>
      <c r="B3087" s="288" t="s">
        <v>1320</v>
      </c>
      <c r="C3087" s="17"/>
      <c r="D3087" s="18" t="s">
        <v>12</v>
      </c>
      <c r="E3087" s="19"/>
      <c r="F3087" s="20" t="s">
        <v>1321</v>
      </c>
      <c r="H3087" s="13" t="s">
        <v>1319</v>
      </c>
      <c r="I3087" s="288" t="s">
        <v>1320</v>
      </c>
      <c r="J3087" s="17"/>
      <c r="K3087" s="18" t="s">
        <v>12</v>
      </c>
      <c r="L3087" s="19"/>
      <c r="M3087" s="20" t="s">
        <v>1321</v>
      </c>
    </row>
    <row r="3088" spans="1:13" x14ac:dyDescent="0.25">
      <c r="A3088" s="22" t="s">
        <v>1322</v>
      </c>
      <c r="B3088" s="289">
        <f>'Etat paie {MOIS} {ANNEE}'!AP118</f>
      </c>
      <c r="C3088" s="2"/>
      <c r="D3088" s="23" t="s">
        <v>14</v>
      </c>
      <c r="E3088" s="14"/>
      <c r="F3088" s="20" t="s">
        <v>1323</v>
      </c>
      <c r="H3088" s="22" t="s">
        <v>1322</v>
      </c>
      <c r="I3088" s="289">
        <f>'Etat paie {MOIS} {ANNEE}'!AP119</f>
      </c>
      <c r="J3088" s="2"/>
      <c r="K3088" s="23" t="s">
        <v>14</v>
      </c>
      <c r="L3088" s="14"/>
      <c r="M3088" s="20" t="s">
        <v>1323</v>
      </c>
    </row>
    <row r="3089" spans="1:13" x14ac:dyDescent="0.25">
      <c r="A3089" s="13" t="s">
        <v>1324</v>
      </c>
      <c r="B3089" s="288">
        <f>'Etat paie {MOIS} {ANNEE}'!AR118</f>
      </c>
      <c r="C3089" s="2"/>
      <c r="D3089" s="14"/>
      <c r="E3089" s="14"/>
      <c r="F3089" s="20"/>
      <c r="H3089" s="13" t="s">
        <v>1324</v>
      </c>
      <c r="I3089" s="288">
        <f>'Etat paie {MOIS} {ANNEE}'!AR119</f>
      </c>
      <c r="J3089" s="2"/>
      <c r="K3089" s="14"/>
      <c r="L3089" s="14"/>
      <c r="M3089" s="20"/>
    </row>
    <row r="3090" spans="1:13" x14ac:dyDescent="0.25">
      <c r="A3090" s="13" t="s">
        <v>1325</v>
      </c>
      <c r="B3090" s="288">
        <f>'Etat paie {MOIS} {ANNEE}'!AO118</f>
      </c>
      <c r="C3090" s="2"/>
      <c r="D3090" s="14"/>
      <c r="E3090" s="14"/>
      <c r="F3090" s="24"/>
      <c r="H3090" s="13" t="s">
        <v>1325</v>
      </c>
      <c r="I3090" s="288">
        <f>'Etat paie {MOIS} {ANNEE}'!AO119</f>
      </c>
      <c r="J3090" s="2"/>
      <c r="K3090" s="14"/>
      <c r="L3090" s="14"/>
      <c r="M3090" s="24"/>
    </row>
    <row r="3091" spans="1:13" x14ac:dyDescent="0.25">
      <c r="A3091" s="13" t="s">
        <v>1326</v>
      </c>
      <c r="B3091" s="288">
        <f>'Etat paie {MOIS} {ANNEE}'!AQ118</f>
      </c>
      <c r="C3091" s="2"/>
      <c r="D3091" s="14" t="s">
        <v>18</v>
      </c>
      <c r="E3091" s="14"/>
      <c r="F3091" s="24" t="s">
        <v>1327</v>
      </c>
      <c r="H3091" s="13" t="s">
        <v>1326</v>
      </c>
      <c r="I3091" s="288">
        <f>'Etat paie {MOIS} {ANNEE}'!AQ119</f>
      </c>
      <c r="J3091" s="2"/>
      <c r="K3091" s="14" t="s">
        <v>18</v>
      </c>
      <c r="L3091" s="14"/>
      <c r="M3091" s="24" t="s">
        <v>1327</v>
      </c>
    </row>
    <row r="3092" spans="1:13" x14ac:dyDescent="0.25">
      <c r="A3092" s="25" t="s">
        <v>1328</v>
      </c>
      <c r="B3092" s="290" t="s">
        <v>1329</v>
      </c>
      <c r="C3092" s="26"/>
      <c r="D3092" s="27" t="s">
        <v>20</v>
      </c>
      <c r="E3092" s="27"/>
      <c r="F3092" s="28" t="s">
        <v>1330</v>
      </c>
      <c r="H3092" s="25" t="s">
        <v>1328</v>
      </c>
      <c r="I3092" s="290" t="s">
        <v>1329</v>
      </c>
      <c r="J3092" s="26"/>
      <c r="K3092" s="27" t="s">
        <v>20</v>
      </c>
      <c r="L3092" s="27"/>
      <c r="M3092" s="28" t="s">
        <v>1330</v>
      </c>
    </row>
    <row r="3093" spans="1:13" x14ac:dyDescent="0.25">
      <c r="A3093" s="1"/>
      <c r="B3093" s="1"/>
      <c r="C3093" s="2"/>
      <c r="D3093" s="2"/>
      <c r="E3093" s="2"/>
      <c r="F3093" s="3"/>
      <c r="H3093" s="1"/>
      <c r="I3093" s="1"/>
      <c r="J3093" s="2"/>
      <c r="K3093" s="2"/>
      <c r="L3093" s="2"/>
      <c r="M3093" s="3"/>
    </row>
    <row r="3094" spans="1:13" x14ac:dyDescent="0.25">
      <c r="A3094" s="291" t="s">
        <v>22</v>
      </c>
      <c r="B3094" s="291"/>
      <c r="C3094" s="30" t="s">
        <v>23</v>
      </c>
      <c r="D3094" s="30" t="s">
        <v>24</v>
      </c>
      <c r="E3094" s="31" t="s">
        <v>25</v>
      </c>
      <c r="F3094" s="32" t="s">
        <v>26</v>
      </c>
      <c r="H3094" s="291" t="s">
        <v>22</v>
      </c>
      <c r="I3094" s="291"/>
      <c r="J3094" s="30" t="s">
        <v>23</v>
      </c>
      <c r="K3094" s="30" t="s">
        <v>24</v>
      </c>
      <c r="L3094" s="31" t="s">
        <v>25</v>
      </c>
      <c r="M3094" s="32" t="s">
        <v>26</v>
      </c>
    </row>
    <row r="3095" spans="1:13" x14ac:dyDescent="0.25">
      <c r="A3095" s="34" t="s">
        <v>27</v>
      </c>
      <c r="B3095" s="34"/>
      <c r="C3095" s="35"/>
      <c r="D3095" s="36">
        <f>'Etat paie OCTOBRE 2024'!E16</f>
        <v>142259.193446028</v>
      </c>
      <c r="E3095" s="37"/>
      <c r="F3095" s="24"/>
      <c r="H3095" s="34" t="s">
        <v>27</v>
      </c>
      <c r="I3095" s="34"/>
      <c r="J3095" s="35"/>
      <c r="K3095" s="36">
        <f>'Etat paie OCTOBRE 2024'!E16</f>
        <v>142259.193446028</v>
      </c>
      <c r="L3095" s="37"/>
      <c r="M3095" s="24"/>
    </row>
    <row r="3096" spans="1:13" x14ac:dyDescent="0.25">
      <c r="A3096" s="39" t="s">
        <v>28</v>
      </c>
      <c r="B3096" s="39"/>
      <c r="C3096" s="40"/>
      <c r="D3096" s="41"/>
      <c r="E3096" s="42"/>
      <c r="F3096" s="24"/>
      <c r="H3096" s="39" t="s">
        <v>28</v>
      </c>
      <c r="I3096" s="39"/>
      <c r="J3096" s="40"/>
      <c r="K3096" s="41"/>
      <c r="L3096" s="42"/>
      <c r="M3096" s="24"/>
    </row>
    <row r="3097" spans="1:13" x14ac:dyDescent="0.25">
      <c r="A3097" s="44" t="s">
        <v>29</v>
      </c>
      <c r="B3097" s="44"/>
      <c r="C3097" s="42"/>
      <c r="D3097" s="41">
        <f>'Etat paie OCTOBRE 2024'!I16</f>
      </c>
      <c r="E3097" s="42"/>
      <c r="F3097" s="24"/>
      <c r="H3097" s="44" t="s">
        <v>29</v>
      </c>
      <c r="I3097" s="44"/>
      <c r="J3097" s="42"/>
      <c r="K3097" s="41">
        <f>'Etat paie OCTOBRE 2024'!I16</f>
      </c>
      <c r="L3097" s="42"/>
      <c r="M3097" s="24"/>
    </row>
    <row r="3098" spans="1:13" x14ac:dyDescent="0.25">
      <c r="A3098" s="44" t="s">
        <v>30</v>
      </c>
      <c r="B3098" s="44"/>
      <c r="C3098" s="42"/>
      <c r="D3098" s="41">
        <f>'Etat paie OCTOBRE 2024'!J16</f>
      </c>
      <c r="E3098" s="42"/>
      <c r="F3098" s="24"/>
      <c r="H3098" s="44" t="s">
        <v>30</v>
      </c>
      <c r="I3098" s="44"/>
      <c r="J3098" s="42"/>
      <c r="K3098" s="41">
        <f>'Etat paie OCTOBRE 2024'!J16</f>
      </c>
      <c r="L3098" s="42"/>
      <c r="M3098" s="24"/>
    </row>
    <row r="3099" spans="1:13" x14ac:dyDescent="0.25">
      <c r="A3099" s="44" t="s">
        <v>31</v>
      </c>
      <c r="B3099" s="44"/>
      <c r="C3099" s="42"/>
      <c r="D3099" s="41">
        <f>'Etat paie OCTOBRE 2024'!H16</f>
      </c>
      <c r="E3099" s="42"/>
      <c r="F3099" s="24"/>
      <c r="H3099" s="44" t="s">
        <v>31</v>
      </c>
      <c r="I3099" s="44"/>
      <c r="J3099" s="42"/>
      <c r="K3099" s="41">
        <f>'Etat paie OCTOBRE 2024'!H16</f>
      </c>
      <c r="L3099" s="42"/>
      <c r="M3099" s="24"/>
    </row>
    <row r="3100" spans="1:13" x14ac:dyDescent="0.25">
      <c r="A3100" s="46" t="s">
        <v>32</v>
      </c>
      <c r="B3100" s="46"/>
      <c r="C3100" s="42"/>
      <c r="D3100" s="41"/>
      <c r="E3100" s="42"/>
      <c r="F3100" s="24"/>
      <c r="H3100" s="46" t="s">
        <v>32</v>
      </c>
      <c r="I3100" s="46"/>
      <c r="J3100" s="42"/>
      <c r="K3100" s="41"/>
      <c r="L3100" s="42"/>
      <c r="M3100" s="24"/>
    </row>
    <row r="3101" spans="1:13" x14ac:dyDescent="0.25">
      <c r="A3101" s="44" t="s">
        <v>33</v>
      </c>
      <c r="B3101" s="44"/>
      <c r="C3101" s="42">
        <v>12</v>
      </c>
      <c r="D3101" s="41">
        <f>'Etat paie OCTOBRE 2024'!K16</f>
        <v>28800</v>
      </c>
      <c r="E3101" s="42"/>
      <c r="F3101" s="24"/>
      <c r="H3101" s="44" t="s">
        <v>33</v>
      </c>
      <c r="I3101" s="44"/>
      <c r="J3101" s="42">
        <v>12</v>
      </c>
      <c r="K3101" s="41">
        <f>'Etat paie OCTOBRE 2024'!K16</f>
        <v>28800</v>
      </c>
      <c r="L3101" s="42"/>
      <c r="M3101" s="24"/>
    </row>
    <row r="3102" spans="1:13" x14ac:dyDescent="0.25">
      <c r="A3102" s="44" t="s">
        <v>34</v>
      </c>
      <c r="B3102" s="44"/>
      <c r="C3102" s="42"/>
      <c r="D3102" s="41">
        <f>'Etat paie OCTOBRE 2024'!L16</f>
        <v>42000</v>
      </c>
      <c r="E3102" s="42"/>
      <c r="F3102" s="24"/>
      <c r="H3102" s="44" t="s">
        <v>34</v>
      </c>
      <c r="I3102" s="44"/>
      <c r="J3102" s="42"/>
      <c r="K3102" s="41">
        <f>'Etat paie OCTOBRE 2024'!L16</f>
        <v>42000</v>
      </c>
      <c r="L3102" s="42"/>
      <c r="M3102" s="24"/>
    </row>
    <row r="3103" spans="1:13" x14ac:dyDescent="0.25">
      <c r="A3103" s="39" t="s">
        <v>35</v>
      </c>
      <c r="B3103" s="39"/>
      <c r="C3103" s="42"/>
      <c r="D3103" s="41"/>
      <c r="E3103" s="42"/>
      <c r="F3103" s="24"/>
      <c r="H3103" s="39" t="s">
        <v>35</v>
      </c>
      <c r="I3103" s="39"/>
      <c r="J3103" s="42"/>
      <c r="K3103" s="41"/>
      <c r="L3103" s="42"/>
      <c r="M3103" s="24"/>
    </row>
    <row r="3104" spans="1:13" x14ac:dyDescent="0.25">
      <c r="A3104" s="44" t="s">
        <v>36</v>
      </c>
      <c r="B3104" s="44"/>
      <c r="C3104" s="42"/>
      <c r="D3104" s="48">
        <f>'Etat paie OCTOBRE 2024'!R16</f>
      </c>
      <c r="E3104" s="42"/>
      <c r="F3104" s="24"/>
      <c r="H3104" s="44" t="s">
        <v>36</v>
      </c>
      <c r="I3104" s="44"/>
      <c r="J3104" s="42"/>
      <c r="K3104" s="48">
        <f>'Etat paie OCTOBRE 2024'!R16</f>
      </c>
      <c r="L3104" s="42"/>
      <c r="M3104" s="24"/>
    </row>
    <row r="3105" spans="1:13" x14ac:dyDescent="0.25">
      <c r="A3105" s="44" t="s">
        <v>37</v>
      </c>
      <c r="B3105" s="44"/>
      <c r="C3105" s="42"/>
      <c r="D3105" s="41">
        <f>'Etat paie OCTOBRE 2024'!F16</f>
      </c>
      <c r="E3105" s="42"/>
      <c r="F3105" s="24"/>
      <c r="H3105" s="44" t="s">
        <v>37</v>
      </c>
      <c r="I3105" s="44"/>
      <c r="J3105" s="42"/>
      <c r="K3105" s="41">
        <f>'Etat paie OCTOBRE 2024'!F16</f>
      </c>
      <c r="L3105" s="42"/>
      <c r="M3105" s="24"/>
    </row>
    <row r="3106" spans="1:13" x14ac:dyDescent="0.25">
      <c r="A3106" s="292" t="s">
        <v>38</v>
      </c>
      <c r="B3106" s="292"/>
      <c r="C3106" s="42"/>
      <c r="D3106" s="41">
        <f>'Etat paie OCTOBRE 2024'!G16</f>
      </c>
      <c r="E3106" s="42"/>
      <c r="F3106" s="24"/>
      <c r="H3106" s="292" t="s">
        <v>38</v>
      </c>
      <c r="I3106" s="292"/>
      <c r="J3106" s="42"/>
      <c r="K3106" s="41">
        <f>'Etat paie OCTOBRE 2024'!G16</f>
      </c>
      <c r="L3106" s="42"/>
      <c r="M3106" s="24"/>
    </row>
    <row r="3107" spans="1:13" x14ac:dyDescent="0.25">
      <c r="A3107" s="44" t="s">
        <v>1331</v>
      </c>
      <c r="B3107" s="44"/>
      <c r="C3107" s="42"/>
      <c r="D3107" s="41">
        <f>'Etat paie OCTOBRE 2024'!O16</f>
      </c>
      <c r="E3107" s="42"/>
      <c r="F3107" s="24"/>
      <c r="H3107" s="44" t="s">
        <v>1331</v>
      </c>
      <c r="I3107" s="44"/>
      <c r="J3107" s="42"/>
      <c r="K3107" s="41">
        <f>'Etat paie OCTOBRE 2024'!O16</f>
      </c>
      <c r="L3107" s="42"/>
      <c r="M3107" s="24"/>
    </row>
    <row r="3108" spans="1:13" x14ac:dyDescent="0.25">
      <c r="A3108" s="44" t="s">
        <v>1332</v>
      </c>
      <c r="B3108" s="44"/>
      <c r="C3108" s="42"/>
      <c r="D3108" s="41">
        <f>'Etat paie OCTOBRE 2024'!P16</f>
        <v>20000</v>
      </c>
      <c r="E3108" s="42"/>
      <c r="F3108" s="24"/>
      <c r="H3108" s="44" t="s">
        <v>1332</v>
      </c>
      <c r="I3108" s="44"/>
      <c r="J3108" s="42"/>
      <c r="K3108" s="41">
        <f>'Etat paie OCTOBRE 2024'!P16</f>
        <v>20000</v>
      </c>
      <c r="L3108" s="42"/>
      <c r="M3108" s="24"/>
    </row>
    <row r="3109" spans="1:13" x14ac:dyDescent="0.25">
      <c r="A3109" s="44" t="s">
        <v>1333</v>
      </c>
      <c r="B3109" s="44"/>
      <c r="C3109" s="42"/>
      <c r="D3109" s="41">
        <f>'Etat paie OCTOBRE 2024'!Q16</f>
        <v>50000</v>
      </c>
      <c r="E3109" s="42"/>
      <c r="F3109" s="24" t="s">
        <v>43</v>
      </c>
      <c r="H3109" s="44" t="s">
        <v>1333</v>
      </c>
      <c r="I3109" s="44"/>
      <c r="J3109" s="42"/>
      <c r="K3109" s="41">
        <f>'Etat paie OCTOBRE 2024'!Q16</f>
        <v>50000</v>
      </c>
      <c r="L3109" s="42"/>
      <c r="M3109" s="24" t="s">
        <v>43</v>
      </c>
    </row>
    <row r="3110" spans="1:13" x14ac:dyDescent="0.25">
      <c r="A3110" s="39" t="s">
        <v>44</v>
      </c>
      <c r="B3110" s="39"/>
      <c r="C3110" s="42"/>
      <c r="D3110" s="41">
        <f>'Etat paie OCTOBRE 2024'!N16</f>
        <v>195251.321196466</v>
      </c>
      <c r="E3110" s="42"/>
      <c r="F3110" s="24" t="s">
        <v>45</v>
      </c>
      <c r="H3110" s="39" t="s">
        <v>44</v>
      </c>
      <c r="I3110" s="39"/>
      <c r="J3110" s="42"/>
      <c r="K3110" s="41">
        <f>'Etat paie OCTOBRE 2024'!N16</f>
        <v>195251.321196466</v>
      </c>
      <c r="L3110" s="42"/>
      <c r="M3110" s="24" t="s">
        <v>45</v>
      </c>
    </row>
    <row r="3111" spans="1:13" x14ac:dyDescent="0.25">
      <c r="A3111" s="39" t="s">
        <v>46</v>
      </c>
      <c r="B3111" s="39"/>
      <c r="C3111" s="42"/>
      <c r="D3111" s="41">
        <f>'Etat paie OCTOBRE 2024'!M16</f>
      </c>
      <c r="E3111" s="42"/>
      <c r="F3111" s="24"/>
      <c r="H3111" s="39" t="s">
        <v>46</v>
      </c>
      <c r="I3111" s="39"/>
      <c r="J3111" s="42"/>
      <c r="K3111" s="41">
        <f>'Etat paie OCTOBRE 2024'!M16</f>
      </c>
      <c r="L3111" s="42"/>
      <c r="M3111" s="24"/>
    </row>
    <row r="3112" spans="1:13" x14ac:dyDescent="0.25">
      <c r="A3112" s="46" t="s">
        <v>47</v>
      </c>
      <c r="B3112" s="46"/>
      <c r="C3112" s="42"/>
      <c r="D3112" s="41"/>
      <c r="E3112" s="41">
        <f>'Etat paie OCTOBRE 2024'!U16</f>
        <v>4783.10514642494</v>
      </c>
      <c r="F3112" s="24"/>
      <c r="H3112" s="46" t="s">
        <v>47</v>
      </c>
      <c r="I3112" s="46"/>
      <c r="J3112" s="42"/>
      <c r="K3112" s="41"/>
      <c r="L3112" s="41">
        <f>'Etat paie OCTOBRE 2024'!U16</f>
        <v>4783.10514642494</v>
      </c>
      <c r="M3112" s="24"/>
    </row>
    <row r="3113" spans="1:13" x14ac:dyDescent="0.25">
      <c r="A3113" s="46" t="s">
        <v>48</v>
      </c>
      <c r="B3113" s="46"/>
      <c r="C3113" s="42"/>
      <c r="D3113" s="41"/>
      <c r="E3113" s="41">
        <f>'Etat paie OCTOBRE 2024'!V16</f>
        <v>4783.10514642494</v>
      </c>
      <c r="F3113" s="24"/>
      <c r="H3113" s="46" t="s">
        <v>48</v>
      </c>
      <c r="I3113" s="46"/>
      <c r="J3113" s="42"/>
      <c r="K3113" s="41"/>
      <c r="L3113" s="41">
        <f>'Etat paie OCTOBRE 2024'!V16</f>
        <v>4783.10514642494</v>
      </c>
      <c r="M3113" s="24"/>
    </row>
    <row r="3114" spans="1:13" x14ac:dyDescent="0.25">
      <c r="A3114" s="46" t="s">
        <v>49</v>
      </c>
      <c r="B3114" s="46"/>
      <c r="C3114" s="41">
        <f>+D43-E34-E35</f>
        <v>468744.304349644</v>
      </c>
      <c r="D3114" s="41"/>
      <c r="E3114" s="42"/>
      <c r="F3114" s="24"/>
      <c r="H3114" s="46" t="s">
        <v>49</v>
      </c>
      <c r="I3114" s="46"/>
      <c r="J3114" s="41">
        <f>+D43-E34-E35</f>
        <v>468744.304349644</v>
      </c>
      <c r="K3114" s="41"/>
      <c r="L3114" s="42"/>
      <c r="M3114" s="24"/>
    </row>
    <row r="3115" spans="1:13" x14ac:dyDescent="0.25">
      <c r="A3115" s="46" t="s">
        <v>50</v>
      </c>
      <c r="B3115" s="46"/>
      <c r="C3115" s="41">
        <f>D38+E39</f>
        <v>9374.43043496436</v>
      </c>
      <c r="D3115" s="41"/>
      <c r="E3115" s="42"/>
      <c r="F3115" s="24"/>
      <c r="H3115" s="46" t="s">
        <v>50</v>
      </c>
      <c r="I3115" s="46"/>
      <c r="J3115" s="41">
        <f>D38+E39</f>
        <v>9374.43043496436</v>
      </c>
      <c r="K3115" s="41"/>
      <c r="L3115" s="42"/>
      <c r="M3115" s="24"/>
    </row>
    <row r="3116" spans="1:13" x14ac:dyDescent="0.25">
      <c r="A3116" s="46" t="s">
        <v>51</v>
      </c>
      <c r="B3116" s="46"/>
      <c r="C3116" s="41">
        <v>2</v>
      </c>
      <c r="D3116" s="41">
        <f>'Etat paie OCTOBRE 2024'!X16</f>
        <v>4000</v>
      </c>
      <c r="E3116" s="42"/>
      <c r="F3116" s="24"/>
      <c r="H3116" s="46" t="s">
        <v>51</v>
      </c>
      <c r="I3116" s="46"/>
      <c r="J3116" s="41">
        <v>2</v>
      </c>
      <c r="K3116" s="41">
        <f>'Etat paie OCTOBRE 2024'!X16</f>
        <v>4000</v>
      </c>
      <c r="L3116" s="42"/>
      <c r="M3116" s="24"/>
    </row>
    <row r="3117" spans="1:13" x14ac:dyDescent="0.25">
      <c r="A3117" s="46" t="s">
        <v>52</v>
      </c>
      <c r="B3117" s="46"/>
      <c r="C3117" s="42"/>
      <c r="D3117" s="41"/>
      <c r="E3117" s="41">
        <f>'Etat paie OCTOBRE 2024'!Z16</f>
        <v>5374.43043496436</v>
      </c>
      <c r="F3117" s="24"/>
      <c r="H3117" s="46" t="s">
        <v>52</v>
      </c>
      <c r="I3117" s="46"/>
      <c r="J3117" s="42"/>
      <c r="K3117" s="41"/>
      <c r="L3117" s="41">
        <f>'Etat paie OCTOBRE 2024'!Z16</f>
        <v>5374.43043496436</v>
      </c>
      <c r="M3117" s="24"/>
    </row>
    <row r="3118" spans="1:13" x14ac:dyDescent="0.25">
      <c r="A3118" s="46" t="s">
        <v>53</v>
      </c>
      <c r="B3118" s="46"/>
      <c r="C3118" s="42"/>
      <c r="D3118" s="41"/>
      <c r="E3118" s="41">
        <f>'Etat paie OCTOBRE 2024'!Y16</f>
        <v>100000</v>
      </c>
      <c r="F3118" s="24"/>
      <c r="H3118" s="46" t="s">
        <v>53</v>
      </c>
      <c r="I3118" s="46"/>
      <c r="J3118" s="42"/>
      <c r="K3118" s="41"/>
      <c r="L3118" s="41">
        <f>'Etat paie OCTOBRE 2024'!Y16</f>
        <v>100000</v>
      </c>
      <c r="M3118" s="24"/>
    </row>
    <row r="3119" spans="1:13" x14ac:dyDescent="0.25">
      <c r="A3119" s="46" t="s">
        <v>54</v>
      </c>
      <c r="B3119" s="46"/>
      <c r="C3119" s="42"/>
      <c r="D3119" s="41"/>
      <c r="E3119" s="41">
        <f>'Etat paie OCTOBRE 2024'!AA16</f>
      </c>
      <c r="F3119" s="24"/>
      <c r="H3119" s="46" t="s">
        <v>54</v>
      </c>
      <c r="I3119" s="46"/>
      <c r="J3119" s="42"/>
      <c r="K3119" s="41"/>
      <c r="L3119" s="41">
        <f>'Etat paie OCTOBRE 2024'!AA16</f>
      </c>
      <c r="M3119" s="24"/>
    </row>
    <row r="3120" spans="1:13" x14ac:dyDescent="0.25">
      <c r="A3120" s="49" t="s">
        <v>55</v>
      </c>
      <c r="B3120" s="49"/>
      <c r="C3120" s="50"/>
      <c r="D3120" s="51"/>
      <c r="E3120" s="51">
        <f>'Etat paie OCTOBRE 2024'!AB16</f>
        <v>100000</v>
      </c>
      <c r="F3120" s="24"/>
      <c r="H3120" s="49" t="s">
        <v>55</v>
      </c>
      <c r="I3120" s="49"/>
      <c r="J3120" s="50"/>
      <c r="K3120" s="51"/>
      <c r="L3120" s="51">
        <f>'Etat paie OCTOBRE 2024'!AB16</f>
        <v>100000</v>
      </c>
      <c r="M3120" s="24"/>
    </row>
    <row r="3121" spans="1:13" x14ac:dyDescent="0.25">
      <c r="A3121" s="53" t="s">
        <v>56</v>
      </c>
      <c r="B3121" s="53"/>
      <c r="C3121" s="54" t="s">
        <v>57</v>
      </c>
      <c r="D3121" s="36">
        <f>SUM(D17:D37)</f>
        <v>478310.514642494</v>
      </c>
      <c r="E3121" s="55">
        <f>SUM(E34:E42)</f>
        <v>214940.640727814</v>
      </c>
      <c r="F3121" s="24"/>
      <c r="H3121" s="53" t="s">
        <v>56</v>
      </c>
      <c r="I3121" s="53"/>
      <c r="J3121" s="54" t="s">
        <v>57</v>
      </c>
      <c r="K3121" s="36">
        <f>SUM(D17:D37)</f>
        <v>478310.514642494</v>
      </c>
      <c r="L3121" s="55">
        <f>SUM(E34:E42)</f>
        <v>214940.640727814</v>
      </c>
      <c r="M3121" s="24"/>
    </row>
    <row r="3122" spans="1:13" x14ac:dyDescent="0.25">
      <c r="A3122" s="57" t="s">
        <v>58</v>
      </c>
      <c r="B3122" s="57"/>
      <c r="C3122" s="14"/>
      <c r="D3122" s="42"/>
      <c r="E3122" s="58"/>
      <c r="F3122" s="24"/>
      <c r="H3122" s="57" t="s">
        <v>58</v>
      </c>
      <c r="I3122" s="57"/>
      <c r="J3122" s="14"/>
      <c r="K3122" s="42"/>
      <c r="L3122" s="58"/>
      <c r="M3122" s="24"/>
    </row>
    <row r="3123" spans="1:13" x14ac:dyDescent="0.25">
      <c r="A3123" s="44" t="s">
        <v>59</v>
      </c>
      <c r="B3123" s="44"/>
      <c r="C3123" s="14"/>
      <c r="D3123" s="42"/>
      <c r="E3123" s="58"/>
      <c r="F3123" s="24"/>
      <c r="H3123" s="44" t="s">
        <v>59</v>
      </c>
      <c r="I3123" s="44"/>
      <c r="J3123" s="14"/>
      <c r="K3123" s="42"/>
      <c r="L3123" s="58"/>
      <c r="M3123" s="24"/>
    </row>
    <row r="3124" spans="1:13" x14ac:dyDescent="0.25">
      <c r="A3124" s="57" t="s">
        <v>60</v>
      </c>
      <c r="B3124" s="57"/>
      <c r="C3124" s="14"/>
      <c r="D3124" s="42"/>
      <c r="E3124" s="58"/>
      <c r="F3124" s="24"/>
      <c r="H3124" s="57" t="s">
        <v>60</v>
      </c>
      <c r="I3124" s="57"/>
      <c r="J3124" s="14"/>
      <c r="K3124" s="42"/>
      <c r="L3124" s="58"/>
      <c r="M3124" s="24"/>
    </row>
    <row r="3125" spans="1:13" x14ac:dyDescent="0.25">
      <c r="A3125" s="57"/>
      <c r="B3125" s="57"/>
      <c r="C3125" s="60" t="s">
        <v>61</v>
      </c>
      <c r="D3125" s="61">
        <f>IF((D43-E43)&gt;=0,ROUND(FLOOR((D43-E43),0.01),-2),ROUND(FLOOR((D43-E43),-0.01),-2))</f>
        <v>263400</v>
      </c>
      <c r="E3125" s="58"/>
      <c r="F3125" s="24"/>
      <c r="H3125" s="57"/>
      <c r="I3125" s="57"/>
      <c r="J3125" s="60" t="s">
        <v>61</v>
      </c>
      <c r="K3125" s="61">
        <f>IF((D43-E43)&gt;=0,ROUND(FLOOR((D43-E43),0.01),-2),ROUND(FLOOR((D43-E43),-0.01),-2))</f>
        <v>263400</v>
      </c>
      <c r="L3125" s="58"/>
      <c r="M3125" s="24"/>
    </row>
    <row r="3126" spans="1:13" x14ac:dyDescent="0.25">
      <c r="A3126" s="62" t="s">
        <v>62</v>
      </c>
      <c r="B3126" s="62"/>
      <c r="C3126" s="63">
        <v>22</v>
      </c>
      <c r="D3126" s="61"/>
      <c r="E3126" s="58"/>
      <c r="F3126" s="24"/>
      <c r="H3126" s="62" t="s">
        <v>62</v>
      </c>
      <c r="I3126" s="62"/>
      <c r="J3126" s="63">
        <v>22</v>
      </c>
      <c r="K3126" s="61"/>
      <c r="L3126" s="58"/>
      <c r="M3126" s="24"/>
    </row>
    <row r="3127" spans="1:13" x14ac:dyDescent="0.25">
      <c r="A3127" s="64" t="s">
        <v>63</v>
      </c>
      <c r="B3127" s="64"/>
      <c r="C3127" s="65">
        <v>-0.5</v>
      </c>
      <c r="D3127" s="66"/>
      <c r="E3127" s="58"/>
      <c r="F3127" s="67"/>
      <c r="H3127" s="64" t="s">
        <v>63</v>
      </c>
      <c r="I3127" s="64"/>
      <c r="J3127" s="65">
        <v>-0.5</v>
      </c>
      <c r="K3127" s="66"/>
      <c r="L3127" s="58"/>
      <c r="M3127" s="67"/>
    </row>
    <row r="3128" spans="1:13" x14ac:dyDescent="0.25">
      <c r="A3128" s="69"/>
      <c r="B3128" s="69"/>
      <c r="C3128" s="70"/>
      <c r="D3128" s="71"/>
      <c r="E3128" s="72"/>
      <c r="F3128" s="24"/>
      <c r="H3128" s="69"/>
      <c r="I3128" s="69"/>
      <c r="J3128" s="70"/>
      <c r="K3128" s="71"/>
      <c r="L3128" s="72"/>
      <c r="M3128" s="24"/>
    </row>
    <row r="3129" spans="1:13" x14ac:dyDescent="0.25">
      <c r="A3129" s="1" t="s">
        <v>64</v>
      </c>
      <c r="B3129" s="1"/>
      <c r="C3129" s="58"/>
      <c r="D3129" s="74" t="s">
        <v>65</v>
      </c>
      <c r="E3129" s="2"/>
      <c r="F3129" s="24"/>
      <c r="H3129" s="1" t="s">
        <v>64</v>
      </c>
      <c r="I3129" s="1"/>
      <c r="J3129" s="58"/>
      <c r="K3129" s="74" t="s">
        <v>65</v>
      </c>
      <c r="L3129" s="2"/>
      <c r="M3129" s="24"/>
    </row>
    <row r="3130" spans="1:13" x14ac:dyDescent="0.25">
      <c r="A3130" s="1"/>
      <c r="B3130" s="1"/>
      <c r="C3130" s="58"/>
      <c r="D3130" s="74"/>
      <c r="E3130" s="2"/>
      <c r="F3130" s="24"/>
      <c r="H3130" s="1"/>
      <c r="I3130" s="1"/>
      <c r="J3130" s="58"/>
      <c r="K3130" s="74"/>
      <c r="L3130" s="2"/>
      <c r="M3130" s="24"/>
    </row>
    <row r="3131" spans="1:13" x14ac:dyDescent="0.25">
      <c r="A3131" s="1"/>
      <c r="B3131" s="1"/>
      <c r="C3131" s="58"/>
      <c r="D3131" s="74"/>
      <c r="E3131" s="2"/>
      <c r="F3131" s="24"/>
      <c r="H3131" s="1"/>
      <c r="I3131" s="1"/>
      <c r="J3131" s="58"/>
      <c r="K3131" s="74"/>
      <c r="L3131" s="2"/>
      <c r="M3131" s="24"/>
    </row>
    <row r="3132" spans="1:13" x14ac:dyDescent="0.25">
      <c r="A3132" s="1"/>
      <c r="B3132" s="1"/>
      <c r="C3132" s="58"/>
      <c r="D3132" s="74"/>
      <c r="E3132" s="2"/>
      <c r="F3132" s="24"/>
      <c r="H3132" s="1"/>
      <c r="I3132" s="1"/>
      <c r="J3132" s="58"/>
      <c r="K3132" s="74"/>
      <c r="L3132" s="2"/>
      <c r="M3132" s="24"/>
    </row>
    <row r="3133" spans="1:13" x14ac:dyDescent="0.25">
      <c r="A3133" s="76"/>
      <c r="B3133" s="76"/>
      <c r="C3133" s="77"/>
      <c r="D3133" s="78"/>
      <c r="E3133" s="26"/>
      <c r="F3133" s="28"/>
      <c r="H3133" s="76"/>
      <c r="I3133" s="76"/>
      <c r="J3133" s="77"/>
      <c r="K3133" s="78"/>
      <c r="L3133" s="26"/>
      <c r="M3133" s="28"/>
    </row>
    <row r="3136" spans="1:13" x14ac:dyDescent="0.25">
      <c r="A3136" s="1"/>
      <c r="B3136" s="1"/>
      <c r="C3136" s="2"/>
      <c r="D3136" s="2"/>
      <c r="E3136" s="4"/>
      <c r="F3136" s="5"/>
      <c r="H3136" s="1"/>
      <c r="I3136" s="1"/>
      <c r="J3136" s="2"/>
      <c r="K3136" s="2"/>
      <c r="L3136" s="4"/>
      <c r="M3136" s="5"/>
    </row>
    <row r="3137" spans="1:13" x14ac:dyDescent="0.25">
      <c r="A3137" s="1"/>
      <c r="B3137" s="1"/>
      <c r="C3137" s="2"/>
      <c r="D3137" s="2"/>
      <c r="E3137" s="4" t="s">
        <v>0</v>
      </c>
      <c r="F3137" s="3"/>
      <c r="H3137" s="1"/>
      <c r="I3137" s="1"/>
      <c r="J3137" s="2"/>
      <c r="K3137" s="2"/>
      <c r="L3137" s="4" t="s">
        <v>0</v>
      </c>
      <c r="M3137" s="3"/>
    </row>
    <row r="3138" spans="1:13" x14ac:dyDescent="0.25">
      <c r="A3138" s="6" t="s">
        <v>1</v>
      </c>
      <c r="B3138" s="6"/>
      <c r="C3138" s="2"/>
      <c r="D3138" s="2"/>
      <c r="E3138" s="2" t="s">
        <v>2</v>
      </c>
      <c r="F3138" s="3"/>
      <c r="H3138" s="6" t="s">
        <v>1</v>
      </c>
      <c r="I3138" s="6"/>
      <c r="J3138" s="2"/>
      <c r="K3138" s="2"/>
      <c r="L3138" s="2" t="s">
        <v>2</v>
      </c>
      <c r="M3138" s="3"/>
    </row>
    <row r="3139" spans="1:13" x14ac:dyDescent="0.25">
      <c r="A3139" s="7" t="s">
        <v>3</v>
      </c>
      <c r="B3139" s="7"/>
      <c r="C3139" s="2"/>
      <c r="D3139" s="2"/>
      <c r="E3139" s="2"/>
      <c r="F3139" s="3"/>
      <c r="H3139" s="7" t="s">
        <v>3</v>
      </c>
      <c r="I3139" s="7"/>
      <c r="J3139" s="2"/>
      <c r="K3139" s="2"/>
      <c r="L3139" s="2"/>
      <c r="M3139" s="3"/>
    </row>
    <row r="3140" spans="1:13" x14ac:dyDescent="0.25">
      <c r="A3140" s="8" t="s">
        <v>4</v>
      </c>
      <c r="B3140" s="8"/>
      <c r="C3140" s="2"/>
      <c r="D3140" s="2"/>
      <c r="E3140" s="2"/>
      <c r="F3140" s="3"/>
      <c r="H3140" s="8" t="s">
        <v>4</v>
      </c>
      <c r="I3140" s="8"/>
      <c r="J3140" s="2"/>
      <c r="K3140" s="2"/>
      <c r="L3140" s="2"/>
      <c r="M3140" s="3"/>
    </row>
    <row r="3141" spans="1:13" x14ac:dyDescent="0.25">
      <c r="A3141" s="9" t="s">
        <v>1313</v>
      </c>
      <c r="B3141" s="287">
        <f>'Etat paie {MOIS} {ANNEE}'!B120</f>
      </c>
      <c r="C3141" s="10"/>
      <c r="D3141" s="11" t="s">
        <v>6</v>
      </c>
      <c r="E3141" s="11"/>
      <c r="F3141" s="12" t="s">
        <v>1314</v>
      </c>
      <c r="H3141" s="9" t="s">
        <v>1313</v>
      </c>
      <c r="I3141" s="287">
        <f>'Etat paie {MOIS} {ANNEE}'!B121</f>
      </c>
      <c r="J3141" s="10"/>
      <c r="K3141" s="11" t="s">
        <v>6</v>
      </c>
      <c r="L3141" s="11"/>
      <c r="M3141" s="12" t="s">
        <v>1314</v>
      </c>
    </row>
    <row r="3142" spans="1:13" x14ac:dyDescent="0.25">
      <c r="A3142" s="13" t="s">
        <v>1315</v>
      </c>
      <c r="B3142" s="288">
        <f>'Etat paie {MOIS} {ANNEE}'!A120</f>
      </c>
      <c r="C3142" s="2"/>
      <c r="D3142" s="14" t="s">
        <v>8</v>
      </c>
      <c r="E3142" s="14"/>
      <c r="F3142" s="15" t="s">
        <v>1316</v>
      </c>
      <c r="H3142" s="13" t="s">
        <v>1315</v>
      </c>
      <c r="I3142" s="288">
        <f>'Etat paie {MOIS} {ANNEE}'!A121</f>
      </c>
      <c r="J3142" s="2"/>
      <c r="K3142" s="14" t="s">
        <v>8</v>
      </c>
      <c r="L3142" s="14"/>
      <c r="M3142" s="15" t="s">
        <v>1316</v>
      </c>
    </row>
    <row r="3143" spans="1:13" x14ac:dyDescent="0.25">
      <c r="A3143" s="13" t="s">
        <v>1317</v>
      </c>
      <c r="B3143" s="288">
        <f>'Etat paie {MOIS} {ANNEE}'!AL120</f>
      </c>
      <c r="C3143" s="16">
        <f>'Etat paie {MOIS} {ANNEE}'!AM120</f>
      </c>
      <c r="D3143" s="14" t="s">
        <v>10</v>
      </c>
      <c r="E3143" s="14"/>
      <c r="F3143" s="15" t="s">
        <v>1318</v>
      </c>
      <c r="H3143" s="13" t="s">
        <v>1317</v>
      </c>
      <c r="I3143" s="288">
        <f>'Etat paie {MOIS} {ANNEE}'!AL121</f>
      </c>
      <c r="J3143" s="16">
        <f>'Etat paie {MOIS} {ANNEE}'!AM121</f>
      </c>
      <c r="K3143" s="14" t="s">
        <v>10</v>
      </c>
      <c r="L3143" s="14"/>
      <c r="M3143" s="15" t="s">
        <v>1318</v>
      </c>
    </row>
    <row r="3144" spans="1:13" x14ac:dyDescent="0.25">
      <c r="A3144" s="13" t="s">
        <v>1319</v>
      </c>
      <c r="B3144" s="288" t="s">
        <v>1320</v>
      </c>
      <c r="C3144" s="17"/>
      <c r="D3144" s="18" t="s">
        <v>12</v>
      </c>
      <c r="E3144" s="19"/>
      <c r="F3144" s="20" t="s">
        <v>1321</v>
      </c>
      <c r="H3144" s="13" t="s">
        <v>1319</v>
      </c>
      <c r="I3144" s="288" t="s">
        <v>1320</v>
      </c>
      <c r="J3144" s="17"/>
      <c r="K3144" s="18" t="s">
        <v>12</v>
      </c>
      <c r="L3144" s="19"/>
      <c r="M3144" s="20" t="s">
        <v>1321</v>
      </c>
    </row>
    <row r="3145" spans="1:13" x14ac:dyDescent="0.25">
      <c r="A3145" s="22" t="s">
        <v>1322</v>
      </c>
      <c r="B3145" s="289">
        <f>'Etat paie {MOIS} {ANNEE}'!AP120</f>
      </c>
      <c r="C3145" s="2"/>
      <c r="D3145" s="23" t="s">
        <v>14</v>
      </c>
      <c r="E3145" s="14"/>
      <c r="F3145" s="20" t="s">
        <v>1323</v>
      </c>
      <c r="H3145" s="22" t="s">
        <v>1322</v>
      </c>
      <c r="I3145" s="289">
        <f>'Etat paie {MOIS} {ANNEE}'!AP121</f>
      </c>
      <c r="J3145" s="2"/>
      <c r="K3145" s="23" t="s">
        <v>14</v>
      </c>
      <c r="L3145" s="14"/>
      <c r="M3145" s="20" t="s">
        <v>1323</v>
      </c>
    </row>
    <row r="3146" spans="1:13" x14ac:dyDescent="0.25">
      <c r="A3146" s="13" t="s">
        <v>1324</v>
      </c>
      <c r="B3146" s="288">
        <f>'Etat paie {MOIS} {ANNEE}'!AR120</f>
      </c>
      <c r="C3146" s="2"/>
      <c r="D3146" s="14"/>
      <c r="E3146" s="14"/>
      <c r="F3146" s="20"/>
      <c r="H3146" s="13" t="s">
        <v>1324</v>
      </c>
      <c r="I3146" s="288">
        <f>'Etat paie {MOIS} {ANNEE}'!AR121</f>
      </c>
      <c r="J3146" s="2"/>
      <c r="K3146" s="14"/>
      <c r="L3146" s="14"/>
      <c r="M3146" s="20"/>
    </row>
    <row r="3147" spans="1:13" x14ac:dyDescent="0.25">
      <c r="A3147" s="13" t="s">
        <v>1325</v>
      </c>
      <c r="B3147" s="288">
        <f>'Etat paie {MOIS} {ANNEE}'!AO120</f>
      </c>
      <c r="C3147" s="2"/>
      <c r="D3147" s="14"/>
      <c r="E3147" s="14"/>
      <c r="F3147" s="24"/>
      <c r="H3147" s="13" t="s">
        <v>1325</v>
      </c>
      <c r="I3147" s="288">
        <f>'Etat paie {MOIS} {ANNEE}'!AO121</f>
      </c>
      <c r="J3147" s="2"/>
      <c r="K3147" s="14"/>
      <c r="L3147" s="14"/>
      <c r="M3147" s="24"/>
    </row>
    <row r="3148" spans="1:13" x14ac:dyDescent="0.25">
      <c r="A3148" s="13" t="s">
        <v>1326</v>
      </c>
      <c r="B3148" s="288">
        <f>'Etat paie {MOIS} {ANNEE}'!AQ120</f>
      </c>
      <c r="C3148" s="2"/>
      <c r="D3148" s="14" t="s">
        <v>18</v>
      </c>
      <c r="E3148" s="14"/>
      <c r="F3148" s="24" t="s">
        <v>1327</v>
      </c>
      <c r="H3148" s="13" t="s">
        <v>1326</v>
      </c>
      <c r="I3148" s="288">
        <f>'Etat paie {MOIS} {ANNEE}'!AQ121</f>
      </c>
      <c r="J3148" s="2"/>
      <c r="K3148" s="14" t="s">
        <v>18</v>
      </c>
      <c r="L3148" s="14"/>
      <c r="M3148" s="24" t="s">
        <v>1327</v>
      </c>
    </row>
    <row r="3149" spans="1:13" x14ac:dyDescent="0.25">
      <c r="A3149" s="25" t="s">
        <v>1328</v>
      </c>
      <c r="B3149" s="290" t="s">
        <v>1329</v>
      </c>
      <c r="C3149" s="26"/>
      <c r="D3149" s="27" t="s">
        <v>20</v>
      </c>
      <c r="E3149" s="27"/>
      <c r="F3149" s="28" t="s">
        <v>1330</v>
      </c>
      <c r="H3149" s="25" t="s">
        <v>1328</v>
      </c>
      <c r="I3149" s="290" t="s">
        <v>1329</v>
      </c>
      <c r="J3149" s="26"/>
      <c r="K3149" s="27" t="s">
        <v>20</v>
      </c>
      <c r="L3149" s="27"/>
      <c r="M3149" s="28" t="s">
        <v>1330</v>
      </c>
    </row>
    <row r="3150" spans="1:13" x14ac:dyDescent="0.25">
      <c r="A3150" s="1"/>
      <c r="B3150" s="1"/>
      <c r="C3150" s="2"/>
      <c r="D3150" s="2"/>
      <c r="E3150" s="2"/>
      <c r="F3150" s="3"/>
      <c r="H3150" s="1"/>
      <c r="I3150" s="1"/>
      <c r="J3150" s="2"/>
      <c r="K3150" s="2"/>
      <c r="L3150" s="2"/>
      <c r="M3150" s="3"/>
    </row>
    <row r="3151" spans="1:13" x14ac:dyDescent="0.25">
      <c r="A3151" s="291" t="s">
        <v>22</v>
      </c>
      <c r="B3151" s="291"/>
      <c r="C3151" s="30" t="s">
        <v>23</v>
      </c>
      <c r="D3151" s="30" t="s">
        <v>24</v>
      </c>
      <c r="E3151" s="31" t="s">
        <v>25</v>
      </c>
      <c r="F3151" s="32" t="s">
        <v>26</v>
      </c>
      <c r="H3151" s="291" t="s">
        <v>22</v>
      </c>
      <c r="I3151" s="291"/>
      <c r="J3151" s="30" t="s">
        <v>23</v>
      </c>
      <c r="K3151" s="30" t="s">
        <v>24</v>
      </c>
      <c r="L3151" s="31" t="s">
        <v>25</v>
      </c>
      <c r="M3151" s="32" t="s">
        <v>26</v>
      </c>
    </row>
    <row r="3152" spans="1:13" x14ac:dyDescent="0.25">
      <c r="A3152" s="34" t="s">
        <v>27</v>
      </c>
      <c r="B3152" s="34"/>
      <c r="C3152" s="35"/>
      <c r="D3152" s="36">
        <f>'Etat paie OCTOBRE 2024'!E16</f>
        <v>142259.193446028</v>
      </c>
      <c r="E3152" s="37"/>
      <c r="F3152" s="24"/>
      <c r="H3152" s="34" t="s">
        <v>27</v>
      </c>
      <c r="I3152" s="34"/>
      <c r="J3152" s="35"/>
      <c r="K3152" s="36">
        <f>'Etat paie OCTOBRE 2024'!E16</f>
        <v>142259.193446028</v>
      </c>
      <c r="L3152" s="37"/>
      <c r="M3152" s="24"/>
    </row>
    <row r="3153" spans="1:13" x14ac:dyDescent="0.25">
      <c r="A3153" s="39" t="s">
        <v>28</v>
      </c>
      <c r="B3153" s="39"/>
      <c r="C3153" s="40"/>
      <c r="D3153" s="41"/>
      <c r="E3153" s="42"/>
      <c r="F3153" s="24"/>
      <c r="H3153" s="39" t="s">
        <v>28</v>
      </c>
      <c r="I3153" s="39"/>
      <c r="J3153" s="40"/>
      <c r="K3153" s="41"/>
      <c r="L3153" s="42"/>
      <c r="M3153" s="24"/>
    </row>
    <row r="3154" spans="1:13" x14ac:dyDescent="0.25">
      <c r="A3154" s="44" t="s">
        <v>29</v>
      </c>
      <c r="B3154" s="44"/>
      <c r="C3154" s="42"/>
      <c r="D3154" s="41">
        <f>'Etat paie OCTOBRE 2024'!I16</f>
      </c>
      <c r="E3154" s="42"/>
      <c r="F3154" s="24"/>
      <c r="H3154" s="44" t="s">
        <v>29</v>
      </c>
      <c r="I3154" s="44"/>
      <c r="J3154" s="42"/>
      <c r="K3154" s="41">
        <f>'Etat paie OCTOBRE 2024'!I16</f>
      </c>
      <c r="L3154" s="42"/>
      <c r="M3154" s="24"/>
    </row>
    <row r="3155" spans="1:13" x14ac:dyDescent="0.25">
      <c r="A3155" s="44" t="s">
        <v>30</v>
      </c>
      <c r="B3155" s="44"/>
      <c r="C3155" s="42"/>
      <c r="D3155" s="41">
        <f>'Etat paie OCTOBRE 2024'!J16</f>
      </c>
      <c r="E3155" s="42"/>
      <c r="F3155" s="24"/>
      <c r="H3155" s="44" t="s">
        <v>30</v>
      </c>
      <c r="I3155" s="44"/>
      <c r="J3155" s="42"/>
      <c r="K3155" s="41">
        <f>'Etat paie OCTOBRE 2024'!J16</f>
      </c>
      <c r="L3155" s="42"/>
      <c r="M3155" s="24"/>
    </row>
    <row r="3156" spans="1:13" x14ac:dyDescent="0.25">
      <c r="A3156" s="44" t="s">
        <v>31</v>
      </c>
      <c r="B3156" s="44"/>
      <c r="C3156" s="42"/>
      <c r="D3156" s="41">
        <f>'Etat paie OCTOBRE 2024'!H16</f>
      </c>
      <c r="E3156" s="42"/>
      <c r="F3156" s="24"/>
      <c r="H3156" s="44" t="s">
        <v>31</v>
      </c>
      <c r="I3156" s="44"/>
      <c r="J3156" s="42"/>
      <c r="K3156" s="41">
        <f>'Etat paie OCTOBRE 2024'!H16</f>
      </c>
      <c r="L3156" s="42"/>
      <c r="M3156" s="24"/>
    </row>
    <row r="3157" spans="1:13" x14ac:dyDescent="0.25">
      <c r="A3157" s="46" t="s">
        <v>32</v>
      </c>
      <c r="B3157" s="46"/>
      <c r="C3157" s="42"/>
      <c r="D3157" s="41"/>
      <c r="E3157" s="42"/>
      <c r="F3157" s="24"/>
      <c r="H3157" s="46" t="s">
        <v>32</v>
      </c>
      <c r="I3157" s="46"/>
      <c r="J3157" s="42"/>
      <c r="K3157" s="41"/>
      <c r="L3157" s="42"/>
      <c r="M3157" s="24"/>
    </row>
    <row r="3158" spans="1:13" x14ac:dyDescent="0.25">
      <c r="A3158" s="44" t="s">
        <v>33</v>
      </c>
      <c r="B3158" s="44"/>
      <c r="C3158" s="42">
        <v>12</v>
      </c>
      <c r="D3158" s="41">
        <f>'Etat paie OCTOBRE 2024'!K16</f>
        <v>28800</v>
      </c>
      <c r="E3158" s="42"/>
      <c r="F3158" s="24"/>
      <c r="H3158" s="44" t="s">
        <v>33</v>
      </c>
      <c r="I3158" s="44"/>
      <c r="J3158" s="42">
        <v>12</v>
      </c>
      <c r="K3158" s="41">
        <f>'Etat paie OCTOBRE 2024'!K16</f>
        <v>28800</v>
      </c>
      <c r="L3158" s="42"/>
      <c r="M3158" s="24"/>
    </row>
    <row r="3159" spans="1:13" x14ac:dyDescent="0.25">
      <c r="A3159" s="44" t="s">
        <v>34</v>
      </c>
      <c r="B3159" s="44"/>
      <c r="C3159" s="42"/>
      <c r="D3159" s="41">
        <f>'Etat paie OCTOBRE 2024'!L16</f>
        <v>42000</v>
      </c>
      <c r="E3159" s="42"/>
      <c r="F3159" s="24"/>
      <c r="H3159" s="44" t="s">
        <v>34</v>
      </c>
      <c r="I3159" s="44"/>
      <c r="J3159" s="42"/>
      <c r="K3159" s="41">
        <f>'Etat paie OCTOBRE 2024'!L16</f>
        <v>42000</v>
      </c>
      <c r="L3159" s="42"/>
      <c r="M3159" s="24"/>
    </row>
    <row r="3160" spans="1:13" x14ac:dyDescent="0.25">
      <c r="A3160" s="39" t="s">
        <v>35</v>
      </c>
      <c r="B3160" s="39"/>
      <c r="C3160" s="42"/>
      <c r="D3160" s="41"/>
      <c r="E3160" s="42"/>
      <c r="F3160" s="24"/>
      <c r="H3160" s="39" t="s">
        <v>35</v>
      </c>
      <c r="I3160" s="39"/>
      <c r="J3160" s="42"/>
      <c r="K3160" s="41"/>
      <c r="L3160" s="42"/>
      <c r="M3160" s="24"/>
    </row>
    <row r="3161" spans="1:13" x14ac:dyDescent="0.25">
      <c r="A3161" s="44" t="s">
        <v>36</v>
      </c>
      <c r="B3161" s="44"/>
      <c r="C3161" s="42"/>
      <c r="D3161" s="48">
        <f>'Etat paie OCTOBRE 2024'!R16</f>
      </c>
      <c r="E3161" s="42"/>
      <c r="F3161" s="24"/>
      <c r="H3161" s="44" t="s">
        <v>36</v>
      </c>
      <c r="I3161" s="44"/>
      <c r="J3161" s="42"/>
      <c r="K3161" s="48">
        <f>'Etat paie OCTOBRE 2024'!R16</f>
      </c>
      <c r="L3161" s="42"/>
      <c r="M3161" s="24"/>
    </row>
    <row r="3162" spans="1:13" x14ac:dyDescent="0.25">
      <c r="A3162" s="44" t="s">
        <v>37</v>
      </c>
      <c r="B3162" s="44"/>
      <c r="C3162" s="42"/>
      <c r="D3162" s="41">
        <f>'Etat paie OCTOBRE 2024'!F16</f>
      </c>
      <c r="E3162" s="42"/>
      <c r="F3162" s="24"/>
      <c r="H3162" s="44" t="s">
        <v>37</v>
      </c>
      <c r="I3162" s="44"/>
      <c r="J3162" s="42"/>
      <c r="K3162" s="41">
        <f>'Etat paie OCTOBRE 2024'!F16</f>
      </c>
      <c r="L3162" s="42"/>
      <c r="M3162" s="24"/>
    </row>
    <row r="3163" spans="1:13" x14ac:dyDescent="0.25">
      <c r="A3163" s="292" t="s">
        <v>38</v>
      </c>
      <c r="B3163" s="292"/>
      <c r="C3163" s="42"/>
      <c r="D3163" s="41">
        <f>'Etat paie OCTOBRE 2024'!G16</f>
      </c>
      <c r="E3163" s="42"/>
      <c r="F3163" s="24"/>
      <c r="H3163" s="292" t="s">
        <v>38</v>
      </c>
      <c r="I3163" s="292"/>
      <c r="J3163" s="42"/>
      <c r="K3163" s="41">
        <f>'Etat paie OCTOBRE 2024'!G16</f>
      </c>
      <c r="L3163" s="42"/>
      <c r="M3163" s="24"/>
    </row>
    <row r="3164" spans="1:13" x14ac:dyDescent="0.25">
      <c r="A3164" s="44" t="s">
        <v>1331</v>
      </c>
      <c r="B3164" s="44"/>
      <c r="C3164" s="42"/>
      <c r="D3164" s="41">
        <f>'Etat paie OCTOBRE 2024'!O16</f>
      </c>
      <c r="E3164" s="42"/>
      <c r="F3164" s="24"/>
      <c r="H3164" s="44" t="s">
        <v>1331</v>
      </c>
      <c r="I3164" s="44"/>
      <c r="J3164" s="42"/>
      <c r="K3164" s="41">
        <f>'Etat paie OCTOBRE 2024'!O16</f>
      </c>
      <c r="L3164" s="42"/>
      <c r="M3164" s="24"/>
    </row>
    <row r="3165" spans="1:13" x14ac:dyDescent="0.25">
      <c r="A3165" s="44" t="s">
        <v>1332</v>
      </c>
      <c r="B3165" s="44"/>
      <c r="C3165" s="42"/>
      <c r="D3165" s="41">
        <f>'Etat paie OCTOBRE 2024'!P16</f>
        <v>20000</v>
      </c>
      <c r="E3165" s="42"/>
      <c r="F3165" s="24"/>
      <c r="H3165" s="44" t="s">
        <v>1332</v>
      </c>
      <c r="I3165" s="44"/>
      <c r="J3165" s="42"/>
      <c r="K3165" s="41">
        <f>'Etat paie OCTOBRE 2024'!P16</f>
        <v>20000</v>
      </c>
      <c r="L3165" s="42"/>
      <c r="M3165" s="24"/>
    </row>
    <row r="3166" spans="1:13" x14ac:dyDescent="0.25">
      <c r="A3166" s="44" t="s">
        <v>1333</v>
      </c>
      <c r="B3166" s="44"/>
      <c r="C3166" s="42"/>
      <c r="D3166" s="41">
        <f>'Etat paie OCTOBRE 2024'!Q16</f>
        <v>50000</v>
      </c>
      <c r="E3166" s="42"/>
      <c r="F3166" s="24" t="s">
        <v>43</v>
      </c>
      <c r="H3166" s="44" t="s">
        <v>1333</v>
      </c>
      <c r="I3166" s="44"/>
      <c r="J3166" s="42"/>
      <c r="K3166" s="41">
        <f>'Etat paie OCTOBRE 2024'!Q16</f>
        <v>50000</v>
      </c>
      <c r="L3166" s="42"/>
      <c r="M3166" s="24" t="s">
        <v>43</v>
      </c>
    </row>
    <row r="3167" spans="1:13" x14ac:dyDescent="0.25">
      <c r="A3167" s="39" t="s">
        <v>44</v>
      </c>
      <c r="B3167" s="39"/>
      <c r="C3167" s="42"/>
      <c r="D3167" s="41">
        <f>'Etat paie OCTOBRE 2024'!N16</f>
        <v>195251.321196466</v>
      </c>
      <c r="E3167" s="42"/>
      <c r="F3167" s="24" t="s">
        <v>45</v>
      </c>
      <c r="H3167" s="39" t="s">
        <v>44</v>
      </c>
      <c r="I3167" s="39"/>
      <c r="J3167" s="42"/>
      <c r="K3167" s="41">
        <f>'Etat paie OCTOBRE 2024'!N16</f>
        <v>195251.321196466</v>
      </c>
      <c r="L3167" s="42"/>
      <c r="M3167" s="24" t="s">
        <v>45</v>
      </c>
    </row>
    <row r="3168" spans="1:13" x14ac:dyDescent="0.25">
      <c r="A3168" s="39" t="s">
        <v>46</v>
      </c>
      <c r="B3168" s="39"/>
      <c r="C3168" s="42"/>
      <c r="D3168" s="41">
        <f>'Etat paie OCTOBRE 2024'!M16</f>
      </c>
      <c r="E3168" s="42"/>
      <c r="F3168" s="24"/>
      <c r="H3168" s="39" t="s">
        <v>46</v>
      </c>
      <c r="I3168" s="39"/>
      <c r="J3168" s="42"/>
      <c r="K3168" s="41">
        <f>'Etat paie OCTOBRE 2024'!M16</f>
      </c>
      <c r="L3168" s="42"/>
      <c r="M3168" s="24"/>
    </row>
    <row r="3169" spans="1:13" x14ac:dyDescent="0.25">
      <c r="A3169" s="46" t="s">
        <v>47</v>
      </c>
      <c r="B3169" s="46"/>
      <c r="C3169" s="42"/>
      <c r="D3169" s="41"/>
      <c r="E3169" s="41">
        <f>'Etat paie OCTOBRE 2024'!U16</f>
        <v>4783.10514642494</v>
      </c>
      <c r="F3169" s="24"/>
      <c r="H3169" s="46" t="s">
        <v>47</v>
      </c>
      <c r="I3169" s="46"/>
      <c r="J3169" s="42"/>
      <c r="K3169" s="41"/>
      <c r="L3169" s="41">
        <f>'Etat paie OCTOBRE 2024'!U16</f>
        <v>4783.10514642494</v>
      </c>
      <c r="M3169" s="24"/>
    </row>
    <row r="3170" spans="1:13" x14ac:dyDescent="0.25">
      <c r="A3170" s="46" t="s">
        <v>48</v>
      </c>
      <c r="B3170" s="46"/>
      <c r="C3170" s="42"/>
      <c r="D3170" s="41"/>
      <c r="E3170" s="41">
        <f>'Etat paie OCTOBRE 2024'!V16</f>
        <v>4783.10514642494</v>
      </c>
      <c r="F3170" s="24"/>
      <c r="H3170" s="46" t="s">
        <v>48</v>
      </c>
      <c r="I3170" s="46"/>
      <c r="J3170" s="42"/>
      <c r="K3170" s="41"/>
      <c r="L3170" s="41">
        <f>'Etat paie OCTOBRE 2024'!V16</f>
        <v>4783.10514642494</v>
      </c>
      <c r="M3170" s="24"/>
    </row>
    <row r="3171" spans="1:13" x14ac:dyDescent="0.25">
      <c r="A3171" s="46" t="s">
        <v>49</v>
      </c>
      <c r="B3171" s="46"/>
      <c r="C3171" s="41">
        <f>+D43-E34-E35</f>
        <v>468744.304349644</v>
      </c>
      <c r="D3171" s="41"/>
      <c r="E3171" s="42"/>
      <c r="F3171" s="24"/>
      <c r="H3171" s="46" t="s">
        <v>49</v>
      </c>
      <c r="I3171" s="46"/>
      <c r="J3171" s="41">
        <f>+D43-E34-E35</f>
        <v>468744.304349644</v>
      </c>
      <c r="K3171" s="41"/>
      <c r="L3171" s="42"/>
      <c r="M3171" s="24"/>
    </row>
    <row r="3172" spans="1:13" x14ac:dyDescent="0.25">
      <c r="A3172" s="46" t="s">
        <v>50</v>
      </c>
      <c r="B3172" s="46"/>
      <c r="C3172" s="41">
        <f>D38+E39</f>
        <v>9374.43043496436</v>
      </c>
      <c r="D3172" s="41"/>
      <c r="E3172" s="42"/>
      <c r="F3172" s="24"/>
      <c r="H3172" s="46" t="s">
        <v>50</v>
      </c>
      <c r="I3172" s="46"/>
      <c r="J3172" s="41">
        <f>D38+E39</f>
        <v>9374.43043496436</v>
      </c>
      <c r="K3172" s="41"/>
      <c r="L3172" s="42"/>
      <c r="M3172" s="24"/>
    </row>
    <row r="3173" spans="1:13" x14ac:dyDescent="0.25">
      <c r="A3173" s="46" t="s">
        <v>51</v>
      </c>
      <c r="B3173" s="46"/>
      <c r="C3173" s="41">
        <v>2</v>
      </c>
      <c r="D3173" s="41">
        <f>'Etat paie OCTOBRE 2024'!X16</f>
        <v>4000</v>
      </c>
      <c r="E3173" s="42"/>
      <c r="F3173" s="24"/>
      <c r="H3173" s="46" t="s">
        <v>51</v>
      </c>
      <c r="I3173" s="46"/>
      <c r="J3173" s="41">
        <v>2</v>
      </c>
      <c r="K3173" s="41">
        <f>'Etat paie OCTOBRE 2024'!X16</f>
        <v>4000</v>
      </c>
      <c r="L3173" s="42"/>
      <c r="M3173" s="24"/>
    </row>
    <row r="3174" spans="1:13" x14ac:dyDescent="0.25">
      <c r="A3174" s="46" t="s">
        <v>52</v>
      </c>
      <c r="B3174" s="46"/>
      <c r="C3174" s="42"/>
      <c r="D3174" s="41"/>
      <c r="E3174" s="41">
        <f>'Etat paie OCTOBRE 2024'!Z16</f>
        <v>5374.43043496436</v>
      </c>
      <c r="F3174" s="24"/>
      <c r="H3174" s="46" t="s">
        <v>52</v>
      </c>
      <c r="I3174" s="46"/>
      <c r="J3174" s="42"/>
      <c r="K3174" s="41"/>
      <c r="L3174" s="41">
        <f>'Etat paie OCTOBRE 2024'!Z16</f>
        <v>5374.43043496436</v>
      </c>
      <c r="M3174" s="24"/>
    </row>
    <row r="3175" spans="1:13" x14ac:dyDescent="0.25">
      <c r="A3175" s="46" t="s">
        <v>53</v>
      </c>
      <c r="B3175" s="46"/>
      <c r="C3175" s="42"/>
      <c r="D3175" s="41"/>
      <c r="E3175" s="41">
        <f>'Etat paie OCTOBRE 2024'!Y16</f>
        <v>100000</v>
      </c>
      <c r="F3175" s="24"/>
      <c r="H3175" s="46" t="s">
        <v>53</v>
      </c>
      <c r="I3175" s="46"/>
      <c r="J3175" s="42"/>
      <c r="K3175" s="41"/>
      <c r="L3175" s="41">
        <f>'Etat paie OCTOBRE 2024'!Y16</f>
        <v>100000</v>
      </c>
      <c r="M3175" s="24"/>
    </row>
    <row r="3176" spans="1:13" x14ac:dyDescent="0.25">
      <c r="A3176" s="46" t="s">
        <v>54</v>
      </c>
      <c r="B3176" s="46"/>
      <c r="C3176" s="42"/>
      <c r="D3176" s="41"/>
      <c r="E3176" s="41">
        <f>'Etat paie OCTOBRE 2024'!AA16</f>
      </c>
      <c r="F3176" s="24"/>
      <c r="H3176" s="46" t="s">
        <v>54</v>
      </c>
      <c r="I3176" s="46"/>
      <c r="J3176" s="42"/>
      <c r="K3176" s="41"/>
      <c r="L3176" s="41">
        <f>'Etat paie OCTOBRE 2024'!AA16</f>
      </c>
      <c r="M3176" s="24"/>
    </row>
    <row r="3177" spans="1:13" x14ac:dyDescent="0.25">
      <c r="A3177" s="49" t="s">
        <v>55</v>
      </c>
      <c r="B3177" s="49"/>
      <c r="C3177" s="50"/>
      <c r="D3177" s="51"/>
      <c r="E3177" s="51">
        <f>'Etat paie OCTOBRE 2024'!AB16</f>
        <v>100000</v>
      </c>
      <c r="F3177" s="24"/>
      <c r="H3177" s="49" t="s">
        <v>55</v>
      </c>
      <c r="I3177" s="49"/>
      <c r="J3177" s="50"/>
      <c r="K3177" s="51"/>
      <c r="L3177" s="51">
        <f>'Etat paie OCTOBRE 2024'!AB16</f>
        <v>100000</v>
      </c>
      <c r="M3177" s="24"/>
    </row>
    <row r="3178" spans="1:13" x14ac:dyDescent="0.25">
      <c r="A3178" s="53" t="s">
        <v>56</v>
      </c>
      <c r="B3178" s="53"/>
      <c r="C3178" s="54" t="s">
        <v>57</v>
      </c>
      <c r="D3178" s="36">
        <f>SUM(D17:D37)</f>
        <v>478310.514642494</v>
      </c>
      <c r="E3178" s="55">
        <f>SUM(E34:E42)</f>
        <v>214940.640727814</v>
      </c>
      <c r="F3178" s="24"/>
      <c r="H3178" s="53" t="s">
        <v>56</v>
      </c>
      <c r="I3178" s="53"/>
      <c r="J3178" s="54" t="s">
        <v>57</v>
      </c>
      <c r="K3178" s="36">
        <f>SUM(D17:D37)</f>
        <v>478310.514642494</v>
      </c>
      <c r="L3178" s="55">
        <f>SUM(E34:E42)</f>
        <v>214940.640727814</v>
      </c>
      <c r="M3178" s="24"/>
    </row>
    <row r="3179" spans="1:13" x14ac:dyDescent="0.25">
      <c r="A3179" s="57" t="s">
        <v>58</v>
      </c>
      <c r="B3179" s="57"/>
      <c r="C3179" s="14"/>
      <c r="D3179" s="42"/>
      <c r="E3179" s="58"/>
      <c r="F3179" s="24"/>
      <c r="H3179" s="57" t="s">
        <v>58</v>
      </c>
      <c r="I3179" s="57"/>
      <c r="J3179" s="14"/>
      <c r="K3179" s="42"/>
      <c r="L3179" s="58"/>
      <c r="M3179" s="24"/>
    </row>
    <row r="3180" spans="1:13" x14ac:dyDescent="0.25">
      <c r="A3180" s="44" t="s">
        <v>59</v>
      </c>
      <c r="B3180" s="44"/>
      <c r="C3180" s="14"/>
      <c r="D3180" s="42"/>
      <c r="E3180" s="58"/>
      <c r="F3180" s="24"/>
      <c r="H3180" s="44" t="s">
        <v>59</v>
      </c>
      <c r="I3180" s="44"/>
      <c r="J3180" s="14"/>
      <c r="K3180" s="42"/>
      <c r="L3180" s="58"/>
      <c r="M3180" s="24"/>
    </row>
    <row r="3181" spans="1:13" x14ac:dyDescent="0.25">
      <c r="A3181" s="57" t="s">
        <v>60</v>
      </c>
      <c r="B3181" s="57"/>
      <c r="C3181" s="14"/>
      <c r="D3181" s="42"/>
      <c r="E3181" s="58"/>
      <c r="F3181" s="24"/>
      <c r="H3181" s="57" t="s">
        <v>60</v>
      </c>
      <c r="I3181" s="57"/>
      <c r="J3181" s="14"/>
      <c r="K3181" s="42"/>
      <c r="L3181" s="58"/>
      <c r="M3181" s="24"/>
    </row>
    <row r="3182" spans="1:13" x14ac:dyDescent="0.25">
      <c r="A3182" s="57"/>
      <c r="B3182" s="57"/>
      <c r="C3182" s="60" t="s">
        <v>61</v>
      </c>
      <c r="D3182" s="61">
        <f>IF((D43-E43)&gt;=0,ROUND(FLOOR((D43-E43),0.01),-2),ROUND(FLOOR((D43-E43),-0.01),-2))</f>
        <v>263400</v>
      </c>
      <c r="E3182" s="58"/>
      <c r="F3182" s="24"/>
      <c r="H3182" s="57"/>
      <c r="I3182" s="57"/>
      <c r="J3182" s="60" t="s">
        <v>61</v>
      </c>
      <c r="K3182" s="61">
        <f>IF((D43-E43)&gt;=0,ROUND(FLOOR((D43-E43),0.01),-2),ROUND(FLOOR((D43-E43),-0.01),-2))</f>
        <v>263400</v>
      </c>
      <c r="L3182" s="58"/>
      <c r="M3182" s="24"/>
    </row>
    <row r="3183" spans="1:13" x14ac:dyDescent="0.25">
      <c r="A3183" s="62" t="s">
        <v>62</v>
      </c>
      <c r="B3183" s="62"/>
      <c r="C3183" s="63">
        <v>22</v>
      </c>
      <c r="D3183" s="61"/>
      <c r="E3183" s="58"/>
      <c r="F3183" s="24"/>
      <c r="H3183" s="62" t="s">
        <v>62</v>
      </c>
      <c r="I3183" s="62"/>
      <c r="J3183" s="63">
        <v>22</v>
      </c>
      <c r="K3183" s="61"/>
      <c r="L3183" s="58"/>
      <c r="M3183" s="24"/>
    </row>
    <row r="3184" spans="1:13" x14ac:dyDescent="0.25">
      <c r="A3184" s="64" t="s">
        <v>63</v>
      </c>
      <c r="B3184" s="64"/>
      <c r="C3184" s="65">
        <v>-0.5</v>
      </c>
      <c r="D3184" s="66"/>
      <c r="E3184" s="58"/>
      <c r="F3184" s="67"/>
      <c r="H3184" s="64" t="s">
        <v>63</v>
      </c>
      <c r="I3184" s="64"/>
      <c r="J3184" s="65">
        <v>-0.5</v>
      </c>
      <c r="K3184" s="66"/>
      <c r="L3184" s="58"/>
      <c r="M3184" s="67"/>
    </row>
    <row r="3185" spans="1:13" x14ac:dyDescent="0.25">
      <c r="A3185" s="69"/>
      <c r="B3185" s="69"/>
      <c r="C3185" s="70"/>
      <c r="D3185" s="71"/>
      <c r="E3185" s="72"/>
      <c r="F3185" s="24"/>
      <c r="H3185" s="69"/>
      <c r="I3185" s="69"/>
      <c r="J3185" s="70"/>
      <c r="K3185" s="71"/>
      <c r="L3185" s="72"/>
      <c r="M3185" s="24"/>
    </row>
    <row r="3186" spans="1:13" x14ac:dyDescent="0.25">
      <c r="A3186" s="1" t="s">
        <v>64</v>
      </c>
      <c r="B3186" s="1"/>
      <c r="C3186" s="58"/>
      <c r="D3186" s="74" t="s">
        <v>65</v>
      </c>
      <c r="E3186" s="2"/>
      <c r="F3186" s="24"/>
      <c r="H3186" s="1" t="s">
        <v>64</v>
      </c>
      <c r="I3186" s="1"/>
      <c r="J3186" s="58"/>
      <c r="K3186" s="74" t="s">
        <v>65</v>
      </c>
      <c r="L3186" s="2"/>
      <c r="M3186" s="24"/>
    </row>
    <row r="3187" spans="1:13" x14ac:dyDescent="0.25">
      <c r="A3187" s="1"/>
      <c r="B3187" s="1"/>
      <c r="C3187" s="58"/>
      <c r="D3187" s="74"/>
      <c r="E3187" s="2"/>
      <c r="F3187" s="24"/>
      <c r="H3187" s="1"/>
      <c r="I3187" s="1"/>
      <c r="J3187" s="58"/>
      <c r="K3187" s="74"/>
      <c r="L3187" s="2"/>
      <c r="M3187" s="24"/>
    </row>
    <row r="3188" spans="1:13" x14ac:dyDescent="0.25">
      <c r="A3188" s="1"/>
      <c r="B3188" s="1"/>
      <c r="C3188" s="58"/>
      <c r="D3188" s="74"/>
      <c r="E3188" s="2"/>
      <c r="F3188" s="24"/>
      <c r="H3188" s="1"/>
      <c r="I3188" s="1"/>
      <c r="J3188" s="58"/>
      <c r="K3188" s="74"/>
      <c r="L3188" s="2"/>
      <c r="M3188" s="24"/>
    </row>
    <row r="3189" spans="1:13" x14ac:dyDescent="0.25">
      <c r="A3189" s="1"/>
      <c r="B3189" s="1"/>
      <c r="C3189" s="58"/>
      <c r="D3189" s="74"/>
      <c r="E3189" s="2"/>
      <c r="F3189" s="24"/>
      <c r="H3189" s="1"/>
      <c r="I3189" s="1"/>
      <c r="J3189" s="58"/>
      <c r="K3189" s="74"/>
      <c r="L3189" s="2"/>
      <c r="M3189" s="24"/>
    </row>
    <row r="3190" spans="1:13" x14ac:dyDescent="0.25">
      <c r="A3190" s="76"/>
      <c r="B3190" s="76"/>
      <c r="C3190" s="77"/>
      <c r="D3190" s="78"/>
      <c r="E3190" s="26"/>
      <c r="F3190" s="28"/>
      <c r="H3190" s="76"/>
      <c r="I3190" s="76"/>
      <c r="J3190" s="77"/>
      <c r="K3190" s="78"/>
      <c r="L3190" s="26"/>
      <c r="M3190" s="28"/>
    </row>
    <row r="3193" spans="1:13" x14ac:dyDescent="0.25">
      <c r="A3193" s="1"/>
      <c r="B3193" s="1"/>
      <c r="C3193" s="2"/>
      <c r="D3193" s="2"/>
      <c r="E3193" s="4"/>
      <c r="F3193" s="5"/>
      <c r="H3193" s="1"/>
      <c r="I3193" s="1"/>
      <c r="J3193" s="2"/>
      <c r="K3193" s="2"/>
      <c r="L3193" s="4"/>
      <c r="M3193" s="5"/>
    </row>
    <row r="3194" spans="1:13" x14ac:dyDescent="0.25">
      <c r="A3194" s="1"/>
      <c r="B3194" s="1"/>
      <c r="C3194" s="2"/>
      <c r="D3194" s="2"/>
      <c r="E3194" s="4" t="s">
        <v>0</v>
      </c>
      <c r="F3194" s="3"/>
      <c r="H3194" s="1"/>
      <c r="I3194" s="1"/>
      <c r="J3194" s="2"/>
      <c r="K3194" s="2"/>
      <c r="L3194" s="4" t="s">
        <v>0</v>
      </c>
      <c r="M3194" s="3"/>
    </row>
    <row r="3195" spans="1:13" x14ac:dyDescent="0.25">
      <c r="A3195" s="6" t="s">
        <v>1</v>
      </c>
      <c r="B3195" s="6"/>
      <c r="C3195" s="2"/>
      <c r="D3195" s="2"/>
      <c r="E3195" s="2" t="s">
        <v>2</v>
      </c>
      <c r="F3195" s="3"/>
      <c r="H3195" s="6" t="s">
        <v>1</v>
      </c>
      <c r="I3195" s="6"/>
      <c r="J3195" s="2"/>
      <c r="K3195" s="2"/>
      <c r="L3195" s="2" t="s">
        <v>2</v>
      </c>
      <c r="M3195" s="3"/>
    </row>
    <row r="3196" spans="1:13" x14ac:dyDescent="0.25">
      <c r="A3196" s="7" t="s">
        <v>3</v>
      </c>
      <c r="B3196" s="7"/>
      <c r="C3196" s="2"/>
      <c r="D3196" s="2"/>
      <c r="E3196" s="2"/>
      <c r="F3196" s="3"/>
      <c r="H3196" s="7" t="s">
        <v>3</v>
      </c>
      <c r="I3196" s="7"/>
      <c r="J3196" s="2"/>
      <c r="K3196" s="2"/>
      <c r="L3196" s="2"/>
      <c r="M3196" s="3"/>
    </row>
    <row r="3197" spans="1:13" x14ac:dyDescent="0.25">
      <c r="A3197" s="8" t="s">
        <v>4</v>
      </c>
      <c r="B3197" s="8"/>
      <c r="C3197" s="2"/>
      <c r="D3197" s="2"/>
      <c r="E3197" s="2"/>
      <c r="F3197" s="3"/>
      <c r="H3197" s="8" t="s">
        <v>4</v>
      </c>
      <c r="I3197" s="8"/>
      <c r="J3197" s="2"/>
      <c r="K3197" s="2"/>
      <c r="L3197" s="2"/>
      <c r="M3197" s="3"/>
    </row>
    <row r="3198" spans="1:13" x14ac:dyDescent="0.25">
      <c r="A3198" s="9" t="s">
        <v>1313</v>
      </c>
      <c r="B3198" s="287">
        <f>'Etat paie {MOIS} {ANNEE}'!B122</f>
      </c>
      <c r="C3198" s="10"/>
      <c r="D3198" s="11" t="s">
        <v>6</v>
      </c>
      <c r="E3198" s="11"/>
      <c r="F3198" s="12" t="s">
        <v>1314</v>
      </c>
      <c r="H3198" s="9" t="s">
        <v>1313</v>
      </c>
      <c r="I3198" s="287">
        <f>'Etat paie {MOIS} {ANNEE}'!B123</f>
      </c>
      <c r="J3198" s="10"/>
      <c r="K3198" s="11" t="s">
        <v>6</v>
      </c>
      <c r="L3198" s="11"/>
      <c r="M3198" s="12" t="s">
        <v>1314</v>
      </c>
    </row>
    <row r="3199" spans="1:13" x14ac:dyDescent="0.25">
      <c r="A3199" s="13" t="s">
        <v>1315</v>
      </c>
      <c r="B3199" s="288">
        <f>'Etat paie {MOIS} {ANNEE}'!A122</f>
      </c>
      <c r="C3199" s="2"/>
      <c r="D3199" s="14" t="s">
        <v>8</v>
      </c>
      <c r="E3199" s="14"/>
      <c r="F3199" s="15" t="s">
        <v>1316</v>
      </c>
      <c r="H3199" s="13" t="s">
        <v>1315</v>
      </c>
      <c r="I3199" s="288">
        <f>'Etat paie {MOIS} {ANNEE}'!A123</f>
      </c>
      <c r="J3199" s="2"/>
      <c r="K3199" s="14" t="s">
        <v>8</v>
      </c>
      <c r="L3199" s="14"/>
      <c r="M3199" s="15" t="s">
        <v>1316</v>
      </c>
    </row>
    <row r="3200" spans="1:13" x14ac:dyDescent="0.25">
      <c r="A3200" s="13" t="s">
        <v>1317</v>
      </c>
      <c r="B3200" s="288">
        <f>'Etat paie {MOIS} {ANNEE}'!AL122</f>
      </c>
      <c r="C3200" s="16">
        <f>'Etat paie {MOIS} {ANNEE}'!AM122</f>
      </c>
      <c r="D3200" s="14" t="s">
        <v>10</v>
      </c>
      <c r="E3200" s="14"/>
      <c r="F3200" s="15" t="s">
        <v>1318</v>
      </c>
      <c r="H3200" s="13" t="s">
        <v>1317</v>
      </c>
      <c r="I3200" s="288">
        <f>'Etat paie {MOIS} {ANNEE}'!AL123</f>
      </c>
      <c r="J3200" s="16">
        <f>'Etat paie {MOIS} {ANNEE}'!AM123</f>
      </c>
      <c r="K3200" s="14" t="s">
        <v>10</v>
      </c>
      <c r="L3200" s="14"/>
      <c r="M3200" s="15" t="s">
        <v>1318</v>
      </c>
    </row>
    <row r="3201" spans="1:13" x14ac:dyDescent="0.25">
      <c r="A3201" s="13" t="s">
        <v>1319</v>
      </c>
      <c r="B3201" s="288" t="s">
        <v>1320</v>
      </c>
      <c r="C3201" s="17"/>
      <c r="D3201" s="18" t="s">
        <v>12</v>
      </c>
      <c r="E3201" s="19"/>
      <c r="F3201" s="20" t="s">
        <v>1321</v>
      </c>
      <c r="H3201" s="13" t="s">
        <v>1319</v>
      </c>
      <c r="I3201" s="288" t="s">
        <v>1320</v>
      </c>
      <c r="J3201" s="17"/>
      <c r="K3201" s="18" t="s">
        <v>12</v>
      </c>
      <c r="L3201" s="19"/>
      <c r="M3201" s="20" t="s">
        <v>1321</v>
      </c>
    </row>
    <row r="3202" spans="1:13" x14ac:dyDescent="0.25">
      <c r="A3202" s="22" t="s">
        <v>1322</v>
      </c>
      <c r="B3202" s="289">
        <f>'Etat paie {MOIS} {ANNEE}'!AP122</f>
      </c>
      <c r="C3202" s="2"/>
      <c r="D3202" s="23" t="s">
        <v>14</v>
      </c>
      <c r="E3202" s="14"/>
      <c r="F3202" s="20" t="s">
        <v>1323</v>
      </c>
      <c r="H3202" s="22" t="s">
        <v>1322</v>
      </c>
      <c r="I3202" s="289">
        <f>'Etat paie {MOIS} {ANNEE}'!AP123</f>
      </c>
      <c r="J3202" s="2"/>
      <c r="K3202" s="23" t="s">
        <v>14</v>
      </c>
      <c r="L3202" s="14"/>
      <c r="M3202" s="20" t="s">
        <v>1323</v>
      </c>
    </row>
    <row r="3203" spans="1:13" x14ac:dyDescent="0.25">
      <c r="A3203" s="13" t="s">
        <v>1324</v>
      </c>
      <c r="B3203" s="288">
        <f>'Etat paie {MOIS} {ANNEE}'!AR122</f>
      </c>
      <c r="C3203" s="2"/>
      <c r="D3203" s="14"/>
      <c r="E3203" s="14"/>
      <c r="F3203" s="20"/>
      <c r="H3203" s="13" t="s">
        <v>1324</v>
      </c>
      <c r="I3203" s="288">
        <f>'Etat paie {MOIS} {ANNEE}'!AR123</f>
      </c>
      <c r="J3203" s="2"/>
      <c r="K3203" s="14"/>
      <c r="L3203" s="14"/>
      <c r="M3203" s="20"/>
    </row>
    <row r="3204" spans="1:13" x14ac:dyDescent="0.25">
      <c r="A3204" s="13" t="s">
        <v>1325</v>
      </c>
      <c r="B3204" s="288">
        <f>'Etat paie {MOIS} {ANNEE}'!AO122</f>
      </c>
      <c r="C3204" s="2"/>
      <c r="D3204" s="14"/>
      <c r="E3204" s="14"/>
      <c r="F3204" s="24"/>
      <c r="H3204" s="13" t="s">
        <v>1325</v>
      </c>
      <c r="I3204" s="288">
        <f>'Etat paie {MOIS} {ANNEE}'!AO123</f>
      </c>
      <c r="J3204" s="2"/>
      <c r="K3204" s="14"/>
      <c r="L3204" s="14"/>
      <c r="M3204" s="24"/>
    </row>
    <row r="3205" spans="1:13" x14ac:dyDescent="0.25">
      <c r="A3205" s="13" t="s">
        <v>1326</v>
      </c>
      <c r="B3205" s="288">
        <f>'Etat paie {MOIS} {ANNEE}'!AQ122</f>
      </c>
      <c r="C3205" s="2"/>
      <c r="D3205" s="14" t="s">
        <v>18</v>
      </c>
      <c r="E3205" s="14"/>
      <c r="F3205" s="24" t="s">
        <v>1327</v>
      </c>
      <c r="H3205" s="13" t="s">
        <v>1326</v>
      </c>
      <c r="I3205" s="288">
        <f>'Etat paie {MOIS} {ANNEE}'!AQ123</f>
      </c>
      <c r="J3205" s="2"/>
      <c r="K3205" s="14" t="s">
        <v>18</v>
      </c>
      <c r="L3205" s="14"/>
      <c r="M3205" s="24" t="s">
        <v>1327</v>
      </c>
    </row>
    <row r="3206" spans="1:13" x14ac:dyDescent="0.25">
      <c r="A3206" s="25" t="s">
        <v>1328</v>
      </c>
      <c r="B3206" s="290" t="s">
        <v>1329</v>
      </c>
      <c r="C3206" s="26"/>
      <c r="D3206" s="27" t="s">
        <v>20</v>
      </c>
      <c r="E3206" s="27"/>
      <c r="F3206" s="28" t="s">
        <v>1330</v>
      </c>
      <c r="H3206" s="25" t="s">
        <v>1328</v>
      </c>
      <c r="I3206" s="290" t="s">
        <v>1329</v>
      </c>
      <c r="J3206" s="26"/>
      <c r="K3206" s="27" t="s">
        <v>20</v>
      </c>
      <c r="L3206" s="27"/>
      <c r="M3206" s="28" t="s">
        <v>1330</v>
      </c>
    </row>
    <row r="3207" spans="1:13" x14ac:dyDescent="0.25">
      <c r="A3207" s="1"/>
      <c r="B3207" s="1"/>
      <c r="C3207" s="2"/>
      <c r="D3207" s="2"/>
      <c r="E3207" s="2"/>
      <c r="F3207" s="3"/>
      <c r="H3207" s="1"/>
      <c r="I3207" s="1"/>
      <c r="J3207" s="2"/>
      <c r="K3207" s="2"/>
      <c r="L3207" s="2"/>
      <c r="M3207" s="3"/>
    </row>
    <row r="3208" spans="1:13" x14ac:dyDescent="0.25">
      <c r="A3208" s="291" t="s">
        <v>22</v>
      </c>
      <c r="B3208" s="291"/>
      <c r="C3208" s="30" t="s">
        <v>23</v>
      </c>
      <c r="D3208" s="30" t="s">
        <v>24</v>
      </c>
      <c r="E3208" s="31" t="s">
        <v>25</v>
      </c>
      <c r="F3208" s="32" t="s">
        <v>26</v>
      </c>
      <c r="H3208" s="291" t="s">
        <v>22</v>
      </c>
      <c r="I3208" s="291"/>
      <c r="J3208" s="30" t="s">
        <v>23</v>
      </c>
      <c r="K3208" s="30" t="s">
        <v>24</v>
      </c>
      <c r="L3208" s="31" t="s">
        <v>25</v>
      </c>
      <c r="M3208" s="32" t="s">
        <v>26</v>
      </c>
    </row>
    <row r="3209" spans="1:13" x14ac:dyDescent="0.25">
      <c r="A3209" s="34" t="s">
        <v>27</v>
      </c>
      <c r="B3209" s="34"/>
      <c r="C3209" s="35"/>
      <c r="D3209" s="36">
        <f>'Etat paie OCTOBRE 2024'!E16</f>
        <v>142259.193446028</v>
      </c>
      <c r="E3209" s="37"/>
      <c r="F3209" s="24"/>
      <c r="H3209" s="34" t="s">
        <v>27</v>
      </c>
      <c r="I3209" s="34"/>
      <c r="J3209" s="35"/>
      <c r="K3209" s="36">
        <f>'Etat paie OCTOBRE 2024'!E16</f>
        <v>142259.193446028</v>
      </c>
      <c r="L3209" s="37"/>
      <c r="M3209" s="24"/>
    </row>
    <row r="3210" spans="1:13" x14ac:dyDescent="0.25">
      <c r="A3210" s="39" t="s">
        <v>28</v>
      </c>
      <c r="B3210" s="39"/>
      <c r="C3210" s="40"/>
      <c r="D3210" s="41"/>
      <c r="E3210" s="42"/>
      <c r="F3210" s="24"/>
      <c r="H3210" s="39" t="s">
        <v>28</v>
      </c>
      <c r="I3210" s="39"/>
      <c r="J3210" s="40"/>
      <c r="K3210" s="41"/>
      <c r="L3210" s="42"/>
      <c r="M3210" s="24"/>
    </row>
    <row r="3211" spans="1:13" x14ac:dyDescent="0.25">
      <c r="A3211" s="44" t="s">
        <v>29</v>
      </c>
      <c r="B3211" s="44"/>
      <c r="C3211" s="42"/>
      <c r="D3211" s="41">
        <f>'Etat paie OCTOBRE 2024'!I16</f>
      </c>
      <c r="E3211" s="42"/>
      <c r="F3211" s="24"/>
      <c r="H3211" s="44" t="s">
        <v>29</v>
      </c>
      <c r="I3211" s="44"/>
      <c r="J3211" s="42"/>
      <c r="K3211" s="41">
        <f>'Etat paie OCTOBRE 2024'!I16</f>
      </c>
      <c r="L3211" s="42"/>
      <c r="M3211" s="24"/>
    </row>
    <row r="3212" spans="1:13" x14ac:dyDescent="0.25">
      <c r="A3212" s="44" t="s">
        <v>30</v>
      </c>
      <c r="B3212" s="44"/>
      <c r="C3212" s="42"/>
      <c r="D3212" s="41">
        <f>'Etat paie OCTOBRE 2024'!J16</f>
      </c>
      <c r="E3212" s="42"/>
      <c r="F3212" s="24"/>
      <c r="H3212" s="44" t="s">
        <v>30</v>
      </c>
      <c r="I3212" s="44"/>
      <c r="J3212" s="42"/>
      <c r="K3212" s="41">
        <f>'Etat paie OCTOBRE 2024'!J16</f>
      </c>
      <c r="L3212" s="42"/>
      <c r="M3212" s="24"/>
    </row>
    <row r="3213" spans="1:13" x14ac:dyDescent="0.25">
      <c r="A3213" s="44" t="s">
        <v>31</v>
      </c>
      <c r="B3213" s="44"/>
      <c r="C3213" s="42"/>
      <c r="D3213" s="41">
        <f>'Etat paie OCTOBRE 2024'!H16</f>
      </c>
      <c r="E3213" s="42"/>
      <c r="F3213" s="24"/>
      <c r="H3213" s="44" t="s">
        <v>31</v>
      </c>
      <c r="I3213" s="44"/>
      <c r="J3213" s="42"/>
      <c r="K3213" s="41">
        <f>'Etat paie OCTOBRE 2024'!H16</f>
      </c>
      <c r="L3213" s="42"/>
      <c r="M3213" s="24"/>
    </row>
    <row r="3214" spans="1:13" x14ac:dyDescent="0.25">
      <c r="A3214" s="46" t="s">
        <v>32</v>
      </c>
      <c r="B3214" s="46"/>
      <c r="C3214" s="42"/>
      <c r="D3214" s="41"/>
      <c r="E3214" s="42"/>
      <c r="F3214" s="24"/>
      <c r="H3214" s="46" t="s">
        <v>32</v>
      </c>
      <c r="I3214" s="46"/>
      <c r="J3214" s="42"/>
      <c r="K3214" s="41"/>
      <c r="L3214" s="42"/>
      <c r="M3214" s="24"/>
    </row>
    <row r="3215" spans="1:13" x14ac:dyDescent="0.25">
      <c r="A3215" s="44" t="s">
        <v>33</v>
      </c>
      <c r="B3215" s="44"/>
      <c r="C3215" s="42">
        <v>12</v>
      </c>
      <c r="D3215" s="41">
        <f>'Etat paie OCTOBRE 2024'!K16</f>
        <v>28800</v>
      </c>
      <c r="E3215" s="42"/>
      <c r="F3215" s="24"/>
      <c r="H3215" s="44" t="s">
        <v>33</v>
      </c>
      <c r="I3215" s="44"/>
      <c r="J3215" s="42">
        <v>12</v>
      </c>
      <c r="K3215" s="41">
        <f>'Etat paie OCTOBRE 2024'!K16</f>
        <v>28800</v>
      </c>
      <c r="L3215" s="42"/>
      <c r="M3215" s="24"/>
    </row>
    <row r="3216" spans="1:13" x14ac:dyDescent="0.25">
      <c r="A3216" s="44" t="s">
        <v>34</v>
      </c>
      <c r="B3216" s="44"/>
      <c r="C3216" s="42"/>
      <c r="D3216" s="41">
        <f>'Etat paie OCTOBRE 2024'!L16</f>
        <v>42000</v>
      </c>
      <c r="E3216" s="42"/>
      <c r="F3216" s="24"/>
      <c r="H3216" s="44" t="s">
        <v>34</v>
      </c>
      <c r="I3216" s="44"/>
      <c r="J3216" s="42"/>
      <c r="K3216" s="41">
        <f>'Etat paie OCTOBRE 2024'!L16</f>
        <v>42000</v>
      </c>
      <c r="L3216" s="42"/>
      <c r="M3216" s="24"/>
    </row>
    <row r="3217" spans="1:13" x14ac:dyDescent="0.25">
      <c r="A3217" s="39" t="s">
        <v>35</v>
      </c>
      <c r="B3217" s="39"/>
      <c r="C3217" s="42"/>
      <c r="D3217" s="41"/>
      <c r="E3217" s="42"/>
      <c r="F3217" s="24"/>
      <c r="H3217" s="39" t="s">
        <v>35</v>
      </c>
      <c r="I3217" s="39"/>
      <c r="J3217" s="42"/>
      <c r="K3217" s="41"/>
      <c r="L3217" s="42"/>
      <c r="M3217" s="24"/>
    </row>
    <row r="3218" spans="1:13" x14ac:dyDescent="0.25">
      <c r="A3218" s="44" t="s">
        <v>36</v>
      </c>
      <c r="B3218" s="44"/>
      <c r="C3218" s="42"/>
      <c r="D3218" s="48">
        <f>'Etat paie OCTOBRE 2024'!R16</f>
      </c>
      <c r="E3218" s="42"/>
      <c r="F3218" s="24"/>
      <c r="H3218" s="44" t="s">
        <v>36</v>
      </c>
      <c r="I3218" s="44"/>
      <c r="J3218" s="42"/>
      <c r="K3218" s="48">
        <f>'Etat paie OCTOBRE 2024'!R16</f>
      </c>
      <c r="L3218" s="42"/>
      <c r="M3218" s="24"/>
    </row>
    <row r="3219" spans="1:13" x14ac:dyDescent="0.25">
      <c r="A3219" s="44" t="s">
        <v>37</v>
      </c>
      <c r="B3219" s="44"/>
      <c r="C3219" s="42"/>
      <c r="D3219" s="41">
        <f>'Etat paie OCTOBRE 2024'!F16</f>
      </c>
      <c r="E3219" s="42"/>
      <c r="F3219" s="24"/>
      <c r="H3219" s="44" t="s">
        <v>37</v>
      </c>
      <c r="I3219" s="44"/>
      <c r="J3219" s="42"/>
      <c r="K3219" s="41">
        <f>'Etat paie OCTOBRE 2024'!F16</f>
      </c>
      <c r="L3219" s="42"/>
      <c r="M3219" s="24"/>
    </row>
    <row r="3220" spans="1:13" x14ac:dyDescent="0.25">
      <c r="A3220" s="292" t="s">
        <v>38</v>
      </c>
      <c r="B3220" s="292"/>
      <c r="C3220" s="42"/>
      <c r="D3220" s="41">
        <f>'Etat paie OCTOBRE 2024'!G16</f>
      </c>
      <c r="E3220" s="42"/>
      <c r="F3220" s="24"/>
      <c r="H3220" s="292" t="s">
        <v>38</v>
      </c>
      <c r="I3220" s="292"/>
      <c r="J3220" s="42"/>
      <c r="K3220" s="41">
        <f>'Etat paie OCTOBRE 2024'!G16</f>
      </c>
      <c r="L3220" s="42"/>
      <c r="M3220" s="24"/>
    </row>
    <row r="3221" spans="1:13" x14ac:dyDescent="0.25">
      <c r="A3221" s="44" t="s">
        <v>1331</v>
      </c>
      <c r="B3221" s="44"/>
      <c r="C3221" s="42"/>
      <c r="D3221" s="41">
        <f>'Etat paie OCTOBRE 2024'!O16</f>
      </c>
      <c r="E3221" s="42"/>
      <c r="F3221" s="24"/>
      <c r="H3221" s="44" t="s">
        <v>1331</v>
      </c>
      <c r="I3221" s="44"/>
      <c r="J3221" s="42"/>
      <c r="K3221" s="41">
        <f>'Etat paie OCTOBRE 2024'!O16</f>
      </c>
      <c r="L3221" s="42"/>
      <c r="M3221" s="24"/>
    </row>
    <row r="3222" spans="1:13" x14ac:dyDescent="0.25">
      <c r="A3222" s="44" t="s">
        <v>1332</v>
      </c>
      <c r="B3222" s="44"/>
      <c r="C3222" s="42"/>
      <c r="D3222" s="41">
        <f>'Etat paie OCTOBRE 2024'!P16</f>
        <v>20000</v>
      </c>
      <c r="E3222" s="42"/>
      <c r="F3222" s="24"/>
      <c r="H3222" s="44" t="s">
        <v>1332</v>
      </c>
      <c r="I3222" s="44"/>
      <c r="J3222" s="42"/>
      <c r="K3222" s="41">
        <f>'Etat paie OCTOBRE 2024'!P16</f>
        <v>20000</v>
      </c>
      <c r="L3222" s="42"/>
      <c r="M3222" s="24"/>
    </row>
    <row r="3223" spans="1:13" x14ac:dyDescent="0.25">
      <c r="A3223" s="44" t="s">
        <v>1333</v>
      </c>
      <c r="B3223" s="44"/>
      <c r="C3223" s="42"/>
      <c r="D3223" s="41">
        <f>'Etat paie OCTOBRE 2024'!Q16</f>
        <v>50000</v>
      </c>
      <c r="E3223" s="42"/>
      <c r="F3223" s="24" t="s">
        <v>43</v>
      </c>
      <c r="H3223" s="44" t="s">
        <v>1333</v>
      </c>
      <c r="I3223" s="44"/>
      <c r="J3223" s="42"/>
      <c r="K3223" s="41">
        <f>'Etat paie OCTOBRE 2024'!Q16</f>
        <v>50000</v>
      </c>
      <c r="L3223" s="42"/>
      <c r="M3223" s="24" t="s">
        <v>43</v>
      </c>
    </row>
    <row r="3224" spans="1:13" x14ac:dyDescent="0.25">
      <c r="A3224" s="39" t="s">
        <v>44</v>
      </c>
      <c r="B3224" s="39"/>
      <c r="C3224" s="42"/>
      <c r="D3224" s="41">
        <f>'Etat paie OCTOBRE 2024'!N16</f>
        <v>195251.321196466</v>
      </c>
      <c r="E3224" s="42"/>
      <c r="F3224" s="24" t="s">
        <v>45</v>
      </c>
      <c r="H3224" s="39" t="s">
        <v>44</v>
      </c>
      <c r="I3224" s="39"/>
      <c r="J3224" s="42"/>
      <c r="K3224" s="41">
        <f>'Etat paie OCTOBRE 2024'!N16</f>
        <v>195251.321196466</v>
      </c>
      <c r="L3224" s="42"/>
      <c r="M3224" s="24" t="s">
        <v>45</v>
      </c>
    </row>
    <row r="3225" spans="1:13" x14ac:dyDescent="0.25">
      <c r="A3225" s="39" t="s">
        <v>46</v>
      </c>
      <c r="B3225" s="39"/>
      <c r="C3225" s="42"/>
      <c r="D3225" s="41">
        <f>'Etat paie OCTOBRE 2024'!M16</f>
      </c>
      <c r="E3225" s="42"/>
      <c r="F3225" s="24"/>
      <c r="H3225" s="39" t="s">
        <v>46</v>
      </c>
      <c r="I3225" s="39"/>
      <c r="J3225" s="42"/>
      <c r="K3225" s="41">
        <f>'Etat paie OCTOBRE 2024'!M16</f>
      </c>
      <c r="L3225" s="42"/>
      <c r="M3225" s="24"/>
    </row>
    <row r="3226" spans="1:13" x14ac:dyDescent="0.25">
      <c r="A3226" s="46" t="s">
        <v>47</v>
      </c>
      <c r="B3226" s="46"/>
      <c r="C3226" s="42"/>
      <c r="D3226" s="41"/>
      <c r="E3226" s="41">
        <f>'Etat paie OCTOBRE 2024'!U16</f>
        <v>4783.10514642494</v>
      </c>
      <c r="F3226" s="24"/>
      <c r="H3226" s="46" t="s">
        <v>47</v>
      </c>
      <c r="I3226" s="46"/>
      <c r="J3226" s="42"/>
      <c r="K3226" s="41"/>
      <c r="L3226" s="41">
        <f>'Etat paie OCTOBRE 2024'!U16</f>
        <v>4783.10514642494</v>
      </c>
      <c r="M3226" s="24"/>
    </row>
    <row r="3227" spans="1:13" x14ac:dyDescent="0.25">
      <c r="A3227" s="46" t="s">
        <v>48</v>
      </c>
      <c r="B3227" s="46"/>
      <c r="C3227" s="42"/>
      <c r="D3227" s="41"/>
      <c r="E3227" s="41">
        <f>'Etat paie OCTOBRE 2024'!V16</f>
        <v>4783.10514642494</v>
      </c>
      <c r="F3227" s="24"/>
      <c r="H3227" s="46" t="s">
        <v>48</v>
      </c>
      <c r="I3227" s="46"/>
      <c r="J3227" s="42"/>
      <c r="K3227" s="41"/>
      <c r="L3227" s="41">
        <f>'Etat paie OCTOBRE 2024'!V16</f>
        <v>4783.10514642494</v>
      </c>
      <c r="M3227" s="24"/>
    </row>
    <row r="3228" spans="1:13" x14ac:dyDescent="0.25">
      <c r="A3228" s="46" t="s">
        <v>49</v>
      </c>
      <c r="B3228" s="46"/>
      <c r="C3228" s="41">
        <f>+D43-E34-E35</f>
        <v>468744.304349644</v>
      </c>
      <c r="D3228" s="41"/>
      <c r="E3228" s="42"/>
      <c r="F3228" s="24"/>
      <c r="H3228" s="46" t="s">
        <v>49</v>
      </c>
      <c r="I3228" s="46"/>
      <c r="J3228" s="41">
        <f>+D43-E34-E35</f>
        <v>468744.304349644</v>
      </c>
      <c r="K3228" s="41"/>
      <c r="L3228" s="42"/>
      <c r="M3228" s="24"/>
    </row>
    <row r="3229" spans="1:13" x14ac:dyDescent="0.25">
      <c r="A3229" s="46" t="s">
        <v>50</v>
      </c>
      <c r="B3229" s="46"/>
      <c r="C3229" s="41">
        <f>D38+E39</f>
        <v>9374.43043496436</v>
      </c>
      <c r="D3229" s="41"/>
      <c r="E3229" s="42"/>
      <c r="F3229" s="24"/>
      <c r="H3229" s="46" t="s">
        <v>50</v>
      </c>
      <c r="I3229" s="46"/>
      <c r="J3229" s="41">
        <f>D38+E39</f>
        <v>9374.43043496436</v>
      </c>
      <c r="K3229" s="41"/>
      <c r="L3229" s="42"/>
      <c r="M3229" s="24"/>
    </row>
    <row r="3230" spans="1:13" x14ac:dyDescent="0.25">
      <c r="A3230" s="46" t="s">
        <v>51</v>
      </c>
      <c r="B3230" s="46"/>
      <c r="C3230" s="41">
        <v>2</v>
      </c>
      <c r="D3230" s="41">
        <f>'Etat paie OCTOBRE 2024'!X16</f>
        <v>4000</v>
      </c>
      <c r="E3230" s="42"/>
      <c r="F3230" s="24"/>
      <c r="H3230" s="46" t="s">
        <v>51</v>
      </c>
      <c r="I3230" s="46"/>
      <c r="J3230" s="41">
        <v>2</v>
      </c>
      <c r="K3230" s="41">
        <f>'Etat paie OCTOBRE 2024'!X16</f>
        <v>4000</v>
      </c>
      <c r="L3230" s="42"/>
      <c r="M3230" s="24"/>
    </row>
    <row r="3231" spans="1:13" x14ac:dyDescent="0.25">
      <c r="A3231" s="46" t="s">
        <v>52</v>
      </c>
      <c r="B3231" s="46"/>
      <c r="C3231" s="42"/>
      <c r="D3231" s="41"/>
      <c r="E3231" s="41">
        <f>'Etat paie OCTOBRE 2024'!Z16</f>
        <v>5374.43043496436</v>
      </c>
      <c r="F3231" s="24"/>
      <c r="H3231" s="46" t="s">
        <v>52</v>
      </c>
      <c r="I3231" s="46"/>
      <c r="J3231" s="42"/>
      <c r="K3231" s="41"/>
      <c r="L3231" s="41">
        <f>'Etat paie OCTOBRE 2024'!Z16</f>
        <v>5374.43043496436</v>
      </c>
      <c r="M3231" s="24"/>
    </row>
    <row r="3232" spans="1:13" x14ac:dyDescent="0.25">
      <c r="A3232" s="46" t="s">
        <v>53</v>
      </c>
      <c r="B3232" s="46"/>
      <c r="C3232" s="42"/>
      <c r="D3232" s="41"/>
      <c r="E3232" s="41">
        <f>'Etat paie OCTOBRE 2024'!Y16</f>
        <v>100000</v>
      </c>
      <c r="F3232" s="24"/>
      <c r="H3232" s="46" t="s">
        <v>53</v>
      </c>
      <c r="I3232" s="46"/>
      <c r="J3232" s="42"/>
      <c r="K3232" s="41"/>
      <c r="L3232" s="41">
        <f>'Etat paie OCTOBRE 2024'!Y16</f>
        <v>100000</v>
      </c>
      <c r="M3232" s="24"/>
    </row>
    <row r="3233" spans="1:13" x14ac:dyDescent="0.25">
      <c r="A3233" s="46" t="s">
        <v>54</v>
      </c>
      <c r="B3233" s="46"/>
      <c r="C3233" s="42"/>
      <c r="D3233" s="41"/>
      <c r="E3233" s="41">
        <f>'Etat paie OCTOBRE 2024'!AA16</f>
      </c>
      <c r="F3233" s="24"/>
      <c r="H3233" s="46" t="s">
        <v>54</v>
      </c>
      <c r="I3233" s="46"/>
      <c r="J3233" s="42"/>
      <c r="K3233" s="41"/>
      <c r="L3233" s="41">
        <f>'Etat paie OCTOBRE 2024'!AA16</f>
      </c>
      <c r="M3233" s="24"/>
    </row>
    <row r="3234" spans="1:13" x14ac:dyDescent="0.25">
      <c r="A3234" s="49" t="s">
        <v>55</v>
      </c>
      <c r="B3234" s="49"/>
      <c r="C3234" s="50"/>
      <c r="D3234" s="51"/>
      <c r="E3234" s="51">
        <f>'Etat paie OCTOBRE 2024'!AB16</f>
        <v>100000</v>
      </c>
      <c r="F3234" s="24"/>
      <c r="H3234" s="49" t="s">
        <v>55</v>
      </c>
      <c r="I3234" s="49"/>
      <c r="J3234" s="50"/>
      <c r="K3234" s="51"/>
      <c r="L3234" s="51">
        <f>'Etat paie OCTOBRE 2024'!AB16</f>
        <v>100000</v>
      </c>
      <c r="M3234" s="24"/>
    </row>
    <row r="3235" spans="1:13" x14ac:dyDescent="0.25">
      <c r="A3235" s="53" t="s">
        <v>56</v>
      </c>
      <c r="B3235" s="53"/>
      <c r="C3235" s="54" t="s">
        <v>57</v>
      </c>
      <c r="D3235" s="36">
        <f>SUM(D17:D37)</f>
        <v>478310.514642494</v>
      </c>
      <c r="E3235" s="55">
        <f>SUM(E34:E42)</f>
        <v>214940.640727814</v>
      </c>
      <c r="F3235" s="24"/>
      <c r="H3235" s="53" t="s">
        <v>56</v>
      </c>
      <c r="I3235" s="53"/>
      <c r="J3235" s="54" t="s">
        <v>57</v>
      </c>
      <c r="K3235" s="36">
        <f>SUM(D17:D37)</f>
        <v>478310.514642494</v>
      </c>
      <c r="L3235" s="55">
        <f>SUM(E34:E42)</f>
        <v>214940.640727814</v>
      </c>
      <c r="M3235" s="24"/>
    </row>
    <row r="3236" spans="1:13" x14ac:dyDescent="0.25">
      <c r="A3236" s="57" t="s">
        <v>58</v>
      </c>
      <c r="B3236" s="57"/>
      <c r="C3236" s="14"/>
      <c r="D3236" s="42"/>
      <c r="E3236" s="58"/>
      <c r="F3236" s="24"/>
      <c r="H3236" s="57" t="s">
        <v>58</v>
      </c>
      <c r="I3236" s="57"/>
      <c r="J3236" s="14"/>
      <c r="K3236" s="42"/>
      <c r="L3236" s="58"/>
      <c r="M3236" s="24"/>
    </row>
    <row r="3237" spans="1:13" x14ac:dyDescent="0.25">
      <c r="A3237" s="44" t="s">
        <v>59</v>
      </c>
      <c r="B3237" s="44"/>
      <c r="C3237" s="14"/>
      <c r="D3237" s="42"/>
      <c r="E3237" s="58"/>
      <c r="F3237" s="24"/>
      <c r="H3237" s="44" t="s">
        <v>59</v>
      </c>
      <c r="I3237" s="44"/>
      <c r="J3237" s="14"/>
      <c r="K3237" s="42"/>
      <c r="L3237" s="58"/>
      <c r="M3237" s="24"/>
    </row>
    <row r="3238" spans="1:13" x14ac:dyDescent="0.25">
      <c r="A3238" s="57" t="s">
        <v>60</v>
      </c>
      <c r="B3238" s="57"/>
      <c r="C3238" s="14"/>
      <c r="D3238" s="42"/>
      <c r="E3238" s="58"/>
      <c r="F3238" s="24"/>
      <c r="H3238" s="57" t="s">
        <v>60</v>
      </c>
      <c r="I3238" s="57"/>
      <c r="J3238" s="14"/>
      <c r="K3238" s="42"/>
      <c r="L3238" s="58"/>
      <c r="M3238" s="24"/>
    </row>
    <row r="3239" spans="1:13" x14ac:dyDescent="0.25">
      <c r="A3239" s="57"/>
      <c r="B3239" s="57"/>
      <c r="C3239" s="60" t="s">
        <v>61</v>
      </c>
      <c r="D3239" s="61">
        <f>IF((D43-E43)&gt;=0,ROUND(FLOOR((D43-E43),0.01),-2),ROUND(FLOOR((D43-E43),-0.01),-2))</f>
        <v>263400</v>
      </c>
      <c r="E3239" s="58"/>
      <c r="F3239" s="24"/>
      <c r="H3239" s="57"/>
      <c r="I3239" s="57"/>
      <c r="J3239" s="60" t="s">
        <v>61</v>
      </c>
      <c r="K3239" s="61">
        <f>IF((D43-E43)&gt;=0,ROUND(FLOOR((D43-E43),0.01),-2),ROUND(FLOOR((D43-E43),-0.01),-2))</f>
        <v>263400</v>
      </c>
      <c r="L3239" s="58"/>
      <c r="M3239" s="24"/>
    </row>
    <row r="3240" spans="1:13" x14ac:dyDescent="0.25">
      <c r="A3240" s="62" t="s">
        <v>62</v>
      </c>
      <c r="B3240" s="62"/>
      <c r="C3240" s="63">
        <v>22</v>
      </c>
      <c r="D3240" s="61"/>
      <c r="E3240" s="58"/>
      <c r="F3240" s="24"/>
      <c r="H3240" s="62" t="s">
        <v>62</v>
      </c>
      <c r="I3240" s="62"/>
      <c r="J3240" s="63">
        <v>22</v>
      </c>
      <c r="K3240" s="61"/>
      <c r="L3240" s="58"/>
      <c r="M3240" s="24"/>
    </row>
    <row r="3241" spans="1:13" x14ac:dyDescent="0.25">
      <c r="A3241" s="64" t="s">
        <v>63</v>
      </c>
      <c r="B3241" s="64"/>
      <c r="C3241" s="65">
        <v>-0.5</v>
      </c>
      <c r="D3241" s="66"/>
      <c r="E3241" s="58"/>
      <c r="F3241" s="67"/>
      <c r="H3241" s="64" t="s">
        <v>63</v>
      </c>
      <c r="I3241" s="64"/>
      <c r="J3241" s="65">
        <v>-0.5</v>
      </c>
      <c r="K3241" s="66"/>
      <c r="L3241" s="58"/>
      <c r="M3241" s="67"/>
    </row>
    <row r="3242" spans="1:13" x14ac:dyDescent="0.25">
      <c r="A3242" s="69"/>
      <c r="B3242" s="69"/>
      <c r="C3242" s="70"/>
      <c r="D3242" s="71"/>
      <c r="E3242" s="72"/>
      <c r="F3242" s="24"/>
      <c r="H3242" s="69"/>
      <c r="I3242" s="69"/>
      <c r="J3242" s="70"/>
      <c r="K3242" s="71"/>
      <c r="L3242" s="72"/>
      <c r="M3242" s="24"/>
    </row>
    <row r="3243" spans="1:13" x14ac:dyDescent="0.25">
      <c r="A3243" s="1" t="s">
        <v>64</v>
      </c>
      <c r="B3243" s="1"/>
      <c r="C3243" s="58"/>
      <c r="D3243" s="74" t="s">
        <v>65</v>
      </c>
      <c r="E3243" s="2"/>
      <c r="F3243" s="24"/>
      <c r="H3243" s="1" t="s">
        <v>64</v>
      </c>
      <c r="I3243" s="1"/>
      <c r="J3243" s="58"/>
      <c r="K3243" s="74" t="s">
        <v>65</v>
      </c>
      <c r="L3243" s="2"/>
      <c r="M3243" s="24"/>
    </row>
    <row r="3244" spans="1:13" x14ac:dyDescent="0.25">
      <c r="A3244" s="1"/>
      <c r="B3244" s="1"/>
      <c r="C3244" s="58"/>
      <c r="D3244" s="74"/>
      <c r="E3244" s="2"/>
      <c r="F3244" s="24"/>
      <c r="H3244" s="1"/>
      <c r="I3244" s="1"/>
      <c r="J3244" s="58"/>
      <c r="K3244" s="74"/>
      <c r="L3244" s="2"/>
      <c r="M3244" s="24"/>
    </row>
    <row r="3245" spans="1:13" x14ac:dyDescent="0.25">
      <c r="A3245" s="1"/>
      <c r="B3245" s="1"/>
      <c r="C3245" s="58"/>
      <c r="D3245" s="74"/>
      <c r="E3245" s="2"/>
      <c r="F3245" s="24"/>
      <c r="H3245" s="1"/>
      <c r="I3245" s="1"/>
      <c r="J3245" s="58"/>
      <c r="K3245" s="74"/>
      <c r="L3245" s="2"/>
      <c r="M3245" s="24"/>
    </row>
    <row r="3246" spans="1:13" x14ac:dyDescent="0.25">
      <c r="A3246" s="1"/>
      <c r="B3246" s="1"/>
      <c r="C3246" s="58"/>
      <c r="D3246" s="74"/>
      <c r="E3246" s="2"/>
      <c r="F3246" s="24"/>
      <c r="H3246" s="1"/>
      <c r="I3246" s="1"/>
      <c r="J3246" s="58"/>
      <c r="K3246" s="74"/>
      <c r="L3246" s="2"/>
      <c r="M3246" s="24"/>
    </row>
    <row r="3247" spans="1:13" x14ac:dyDescent="0.25">
      <c r="A3247" s="76"/>
      <c r="B3247" s="76"/>
      <c r="C3247" s="77"/>
      <c r="D3247" s="78"/>
      <c r="E3247" s="26"/>
      <c r="F3247" s="28"/>
      <c r="H3247" s="76"/>
      <c r="I3247" s="76"/>
      <c r="J3247" s="77"/>
      <c r="K3247" s="78"/>
      <c r="L3247" s="26"/>
      <c r="M3247" s="28"/>
    </row>
    <row r="3250" spans="1:13" x14ac:dyDescent="0.25">
      <c r="A3250" s="1"/>
      <c r="B3250" s="1"/>
      <c r="C3250" s="2"/>
      <c r="D3250" s="2"/>
      <c r="E3250" s="4"/>
      <c r="F3250" s="5"/>
      <c r="H3250" s="1"/>
      <c r="I3250" s="1"/>
      <c r="J3250" s="2"/>
      <c r="K3250" s="2"/>
      <c r="L3250" s="4"/>
      <c r="M3250" s="5"/>
    </row>
    <row r="3251" spans="1:13" x14ac:dyDescent="0.25">
      <c r="A3251" s="1"/>
      <c r="B3251" s="1"/>
      <c r="C3251" s="2"/>
      <c r="D3251" s="2"/>
      <c r="E3251" s="4" t="s">
        <v>0</v>
      </c>
      <c r="F3251" s="3"/>
      <c r="H3251" s="1"/>
      <c r="I3251" s="1"/>
      <c r="J3251" s="2"/>
      <c r="K3251" s="2"/>
      <c r="L3251" s="4" t="s">
        <v>0</v>
      </c>
      <c r="M3251" s="3"/>
    </row>
    <row r="3252" spans="1:13" x14ac:dyDescent="0.25">
      <c r="A3252" s="6" t="s">
        <v>1</v>
      </c>
      <c r="B3252" s="6"/>
      <c r="C3252" s="2"/>
      <c r="D3252" s="2"/>
      <c r="E3252" s="2" t="s">
        <v>2</v>
      </c>
      <c r="F3252" s="3"/>
      <c r="H3252" s="6" t="s">
        <v>1</v>
      </c>
      <c r="I3252" s="6"/>
      <c r="J3252" s="2"/>
      <c r="K3252" s="2"/>
      <c r="L3252" s="2" t="s">
        <v>2</v>
      </c>
      <c r="M3252" s="3"/>
    </row>
    <row r="3253" spans="1:13" x14ac:dyDescent="0.25">
      <c r="A3253" s="7" t="s">
        <v>3</v>
      </c>
      <c r="B3253" s="7"/>
      <c r="C3253" s="2"/>
      <c r="D3253" s="2"/>
      <c r="E3253" s="2"/>
      <c r="F3253" s="3"/>
      <c r="H3253" s="7" t="s">
        <v>3</v>
      </c>
      <c r="I3253" s="7"/>
      <c r="J3253" s="2"/>
      <c r="K3253" s="2"/>
      <c r="L3253" s="2"/>
      <c r="M3253" s="3"/>
    </row>
    <row r="3254" spans="1:13" x14ac:dyDescent="0.25">
      <c r="A3254" s="8" t="s">
        <v>4</v>
      </c>
      <c r="B3254" s="8"/>
      <c r="C3254" s="2"/>
      <c r="D3254" s="2"/>
      <c r="E3254" s="2"/>
      <c r="F3254" s="3"/>
      <c r="H3254" s="8" t="s">
        <v>4</v>
      </c>
      <c r="I3254" s="8"/>
      <c r="J3254" s="2"/>
      <c r="K3254" s="2"/>
      <c r="L3254" s="2"/>
      <c r="M3254" s="3"/>
    </row>
    <row r="3255" spans="1:13" x14ac:dyDescent="0.25">
      <c r="A3255" s="9" t="s">
        <v>1313</v>
      </c>
      <c r="B3255" s="287">
        <f>'Etat paie {MOIS} {ANNEE}'!B124</f>
      </c>
      <c r="C3255" s="10"/>
      <c r="D3255" s="11" t="s">
        <v>6</v>
      </c>
      <c r="E3255" s="11"/>
      <c r="F3255" s="12" t="s">
        <v>1314</v>
      </c>
      <c r="H3255" s="9" t="s">
        <v>1313</v>
      </c>
      <c r="I3255" s="287">
        <f>'Etat paie {MOIS} {ANNEE}'!B125</f>
      </c>
      <c r="J3255" s="10"/>
      <c r="K3255" s="11" t="s">
        <v>6</v>
      </c>
      <c r="L3255" s="11"/>
      <c r="M3255" s="12" t="s">
        <v>1314</v>
      </c>
    </row>
    <row r="3256" spans="1:13" x14ac:dyDescent="0.25">
      <c r="A3256" s="13" t="s">
        <v>1315</v>
      </c>
      <c r="B3256" s="288">
        <f>'Etat paie {MOIS} {ANNEE}'!A124</f>
      </c>
      <c r="C3256" s="2"/>
      <c r="D3256" s="14" t="s">
        <v>8</v>
      </c>
      <c r="E3256" s="14"/>
      <c r="F3256" s="15" t="s">
        <v>1316</v>
      </c>
      <c r="H3256" s="13" t="s">
        <v>1315</v>
      </c>
      <c r="I3256" s="288">
        <f>'Etat paie {MOIS} {ANNEE}'!A125</f>
      </c>
      <c r="J3256" s="2"/>
      <c r="K3256" s="14" t="s">
        <v>8</v>
      </c>
      <c r="L3256" s="14"/>
      <c r="M3256" s="15" t="s">
        <v>1316</v>
      </c>
    </row>
    <row r="3257" spans="1:13" x14ac:dyDescent="0.25">
      <c r="A3257" s="13" t="s">
        <v>1317</v>
      </c>
      <c r="B3257" s="288">
        <f>'Etat paie {MOIS} {ANNEE}'!AL124</f>
      </c>
      <c r="C3257" s="16">
        <f>'Etat paie {MOIS} {ANNEE}'!AM124</f>
      </c>
      <c r="D3257" s="14" t="s">
        <v>10</v>
      </c>
      <c r="E3257" s="14"/>
      <c r="F3257" s="15" t="s">
        <v>1318</v>
      </c>
      <c r="H3257" s="13" t="s">
        <v>1317</v>
      </c>
      <c r="I3257" s="288">
        <f>'Etat paie {MOIS} {ANNEE}'!AL125</f>
      </c>
      <c r="J3257" s="16">
        <f>'Etat paie {MOIS} {ANNEE}'!AM125</f>
      </c>
      <c r="K3257" s="14" t="s">
        <v>10</v>
      </c>
      <c r="L3257" s="14"/>
      <c r="M3257" s="15" t="s">
        <v>1318</v>
      </c>
    </row>
    <row r="3258" spans="1:13" x14ac:dyDescent="0.25">
      <c r="A3258" s="13" t="s">
        <v>1319</v>
      </c>
      <c r="B3258" s="288" t="s">
        <v>1320</v>
      </c>
      <c r="C3258" s="17"/>
      <c r="D3258" s="18" t="s">
        <v>12</v>
      </c>
      <c r="E3258" s="19"/>
      <c r="F3258" s="20" t="s">
        <v>1321</v>
      </c>
      <c r="H3258" s="13" t="s">
        <v>1319</v>
      </c>
      <c r="I3258" s="288" t="s">
        <v>1320</v>
      </c>
      <c r="J3258" s="17"/>
      <c r="K3258" s="18" t="s">
        <v>12</v>
      </c>
      <c r="L3258" s="19"/>
      <c r="M3258" s="20" t="s">
        <v>1321</v>
      </c>
    </row>
    <row r="3259" spans="1:13" x14ac:dyDescent="0.25">
      <c r="A3259" s="22" t="s">
        <v>1322</v>
      </c>
      <c r="B3259" s="289">
        <f>'Etat paie {MOIS} {ANNEE}'!AP124</f>
      </c>
      <c r="C3259" s="2"/>
      <c r="D3259" s="23" t="s">
        <v>14</v>
      </c>
      <c r="E3259" s="14"/>
      <c r="F3259" s="20" t="s">
        <v>1323</v>
      </c>
      <c r="H3259" s="22" t="s">
        <v>1322</v>
      </c>
      <c r="I3259" s="289">
        <f>'Etat paie {MOIS} {ANNEE}'!AP125</f>
      </c>
      <c r="J3259" s="2"/>
      <c r="K3259" s="23" t="s">
        <v>14</v>
      </c>
      <c r="L3259" s="14"/>
      <c r="M3259" s="20" t="s">
        <v>1323</v>
      </c>
    </row>
    <row r="3260" spans="1:13" x14ac:dyDescent="0.25">
      <c r="A3260" s="13" t="s">
        <v>1324</v>
      </c>
      <c r="B3260" s="288">
        <f>'Etat paie {MOIS} {ANNEE}'!AR124</f>
      </c>
      <c r="C3260" s="2"/>
      <c r="D3260" s="14"/>
      <c r="E3260" s="14"/>
      <c r="F3260" s="20"/>
      <c r="H3260" s="13" t="s">
        <v>1324</v>
      </c>
      <c r="I3260" s="288">
        <f>'Etat paie {MOIS} {ANNEE}'!AR125</f>
      </c>
      <c r="J3260" s="2"/>
      <c r="K3260" s="14"/>
      <c r="L3260" s="14"/>
      <c r="M3260" s="20"/>
    </row>
    <row r="3261" spans="1:13" x14ac:dyDescent="0.25">
      <c r="A3261" s="13" t="s">
        <v>1325</v>
      </c>
      <c r="B3261" s="288">
        <f>'Etat paie {MOIS} {ANNEE}'!AO124</f>
      </c>
      <c r="C3261" s="2"/>
      <c r="D3261" s="14"/>
      <c r="E3261" s="14"/>
      <c r="F3261" s="24"/>
      <c r="H3261" s="13" t="s">
        <v>1325</v>
      </c>
      <c r="I3261" s="288">
        <f>'Etat paie {MOIS} {ANNEE}'!AO125</f>
      </c>
      <c r="J3261" s="2"/>
      <c r="K3261" s="14"/>
      <c r="L3261" s="14"/>
      <c r="M3261" s="24"/>
    </row>
    <row r="3262" spans="1:13" x14ac:dyDescent="0.25">
      <c r="A3262" s="13" t="s">
        <v>1326</v>
      </c>
      <c r="B3262" s="288">
        <f>'Etat paie {MOIS} {ANNEE}'!AQ124</f>
      </c>
      <c r="C3262" s="2"/>
      <c r="D3262" s="14" t="s">
        <v>18</v>
      </c>
      <c r="E3262" s="14"/>
      <c r="F3262" s="24" t="s">
        <v>1327</v>
      </c>
      <c r="H3262" s="13" t="s">
        <v>1326</v>
      </c>
      <c r="I3262" s="288">
        <f>'Etat paie {MOIS} {ANNEE}'!AQ125</f>
      </c>
      <c r="J3262" s="2"/>
      <c r="K3262" s="14" t="s">
        <v>18</v>
      </c>
      <c r="L3262" s="14"/>
      <c r="M3262" s="24" t="s">
        <v>1327</v>
      </c>
    </row>
    <row r="3263" spans="1:13" x14ac:dyDescent="0.25">
      <c r="A3263" s="25" t="s">
        <v>1328</v>
      </c>
      <c r="B3263" s="290" t="s">
        <v>1329</v>
      </c>
      <c r="C3263" s="26"/>
      <c r="D3263" s="27" t="s">
        <v>20</v>
      </c>
      <c r="E3263" s="27"/>
      <c r="F3263" s="28" t="s">
        <v>1330</v>
      </c>
      <c r="H3263" s="25" t="s">
        <v>1328</v>
      </c>
      <c r="I3263" s="290" t="s">
        <v>1329</v>
      </c>
      <c r="J3263" s="26"/>
      <c r="K3263" s="27" t="s">
        <v>20</v>
      </c>
      <c r="L3263" s="27"/>
      <c r="M3263" s="28" t="s">
        <v>1330</v>
      </c>
    </row>
    <row r="3264" spans="1:13" x14ac:dyDescent="0.25">
      <c r="A3264" s="1"/>
      <c r="B3264" s="1"/>
      <c r="C3264" s="2"/>
      <c r="D3264" s="2"/>
      <c r="E3264" s="2"/>
      <c r="F3264" s="3"/>
      <c r="H3264" s="1"/>
      <c r="I3264" s="1"/>
      <c r="J3264" s="2"/>
      <c r="K3264" s="2"/>
      <c r="L3264" s="2"/>
      <c r="M3264" s="3"/>
    </row>
    <row r="3265" spans="1:13" x14ac:dyDescent="0.25">
      <c r="A3265" s="291" t="s">
        <v>22</v>
      </c>
      <c r="B3265" s="291"/>
      <c r="C3265" s="30" t="s">
        <v>23</v>
      </c>
      <c r="D3265" s="30" t="s">
        <v>24</v>
      </c>
      <c r="E3265" s="31" t="s">
        <v>25</v>
      </c>
      <c r="F3265" s="32" t="s">
        <v>26</v>
      </c>
      <c r="H3265" s="291" t="s">
        <v>22</v>
      </c>
      <c r="I3265" s="291"/>
      <c r="J3265" s="30" t="s">
        <v>23</v>
      </c>
      <c r="K3265" s="30" t="s">
        <v>24</v>
      </c>
      <c r="L3265" s="31" t="s">
        <v>25</v>
      </c>
      <c r="M3265" s="32" t="s">
        <v>26</v>
      </c>
    </row>
    <row r="3266" spans="1:13" x14ac:dyDescent="0.25">
      <c r="A3266" s="34" t="s">
        <v>27</v>
      </c>
      <c r="B3266" s="34"/>
      <c r="C3266" s="35"/>
      <c r="D3266" s="36">
        <f>'Etat paie OCTOBRE 2024'!E16</f>
        <v>142259.193446028</v>
      </c>
      <c r="E3266" s="37"/>
      <c r="F3266" s="24"/>
      <c r="H3266" s="34" t="s">
        <v>27</v>
      </c>
      <c r="I3266" s="34"/>
      <c r="J3266" s="35"/>
      <c r="K3266" s="36">
        <f>'Etat paie OCTOBRE 2024'!E16</f>
        <v>142259.193446028</v>
      </c>
      <c r="L3266" s="37"/>
      <c r="M3266" s="24"/>
    </row>
    <row r="3267" spans="1:13" x14ac:dyDescent="0.25">
      <c r="A3267" s="39" t="s">
        <v>28</v>
      </c>
      <c r="B3267" s="39"/>
      <c r="C3267" s="40"/>
      <c r="D3267" s="41"/>
      <c r="E3267" s="42"/>
      <c r="F3267" s="24"/>
      <c r="H3267" s="39" t="s">
        <v>28</v>
      </c>
      <c r="I3267" s="39"/>
      <c r="J3267" s="40"/>
      <c r="K3267" s="41"/>
      <c r="L3267" s="42"/>
      <c r="M3267" s="24"/>
    </row>
    <row r="3268" spans="1:13" x14ac:dyDescent="0.25">
      <c r="A3268" s="44" t="s">
        <v>29</v>
      </c>
      <c r="B3268" s="44"/>
      <c r="C3268" s="42"/>
      <c r="D3268" s="41">
        <f>'Etat paie OCTOBRE 2024'!I16</f>
      </c>
      <c r="E3268" s="42"/>
      <c r="F3268" s="24"/>
      <c r="H3268" s="44" t="s">
        <v>29</v>
      </c>
      <c r="I3268" s="44"/>
      <c r="J3268" s="42"/>
      <c r="K3268" s="41">
        <f>'Etat paie OCTOBRE 2024'!I16</f>
      </c>
      <c r="L3268" s="42"/>
      <c r="M3268" s="24"/>
    </row>
    <row r="3269" spans="1:13" x14ac:dyDescent="0.25">
      <c r="A3269" s="44" t="s">
        <v>30</v>
      </c>
      <c r="B3269" s="44"/>
      <c r="C3269" s="42"/>
      <c r="D3269" s="41">
        <f>'Etat paie OCTOBRE 2024'!J16</f>
      </c>
      <c r="E3269" s="42"/>
      <c r="F3269" s="24"/>
      <c r="H3269" s="44" t="s">
        <v>30</v>
      </c>
      <c r="I3269" s="44"/>
      <c r="J3269" s="42"/>
      <c r="K3269" s="41">
        <f>'Etat paie OCTOBRE 2024'!J16</f>
      </c>
      <c r="L3269" s="42"/>
      <c r="M3269" s="24"/>
    </row>
    <row r="3270" spans="1:13" x14ac:dyDescent="0.25">
      <c r="A3270" s="44" t="s">
        <v>31</v>
      </c>
      <c r="B3270" s="44"/>
      <c r="C3270" s="42"/>
      <c r="D3270" s="41">
        <f>'Etat paie OCTOBRE 2024'!H16</f>
      </c>
      <c r="E3270" s="42"/>
      <c r="F3270" s="24"/>
      <c r="H3270" s="44" t="s">
        <v>31</v>
      </c>
      <c r="I3270" s="44"/>
      <c r="J3270" s="42"/>
      <c r="K3270" s="41">
        <f>'Etat paie OCTOBRE 2024'!H16</f>
      </c>
      <c r="L3270" s="42"/>
      <c r="M3270" s="24"/>
    </row>
    <row r="3271" spans="1:13" x14ac:dyDescent="0.25">
      <c r="A3271" s="46" t="s">
        <v>32</v>
      </c>
      <c r="B3271" s="46"/>
      <c r="C3271" s="42"/>
      <c r="D3271" s="41"/>
      <c r="E3271" s="42"/>
      <c r="F3271" s="24"/>
      <c r="H3271" s="46" t="s">
        <v>32</v>
      </c>
      <c r="I3271" s="46"/>
      <c r="J3271" s="42"/>
      <c r="K3271" s="41"/>
      <c r="L3271" s="42"/>
      <c r="M3271" s="24"/>
    </row>
    <row r="3272" spans="1:13" x14ac:dyDescent="0.25">
      <c r="A3272" s="44" t="s">
        <v>33</v>
      </c>
      <c r="B3272" s="44"/>
      <c r="C3272" s="42">
        <v>12</v>
      </c>
      <c r="D3272" s="41">
        <f>'Etat paie OCTOBRE 2024'!K16</f>
        <v>28800</v>
      </c>
      <c r="E3272" s="42"/>
      <c r="F3272" s="24"/>
      <c r="H3272" s="44" t="s">
        <v>33</v>
      </c>
      <c r="I3272" s="44"/>
      <c r="J3272" s="42">
        <v>12</v>
      </c>
      <c r="K3272" s="41">
        <f>'Etat paie OCTOBRE 2024'!K16</f>
        <v>28800</v>
      </c>
      <c r="L3272" s="42"/>
      <c r="M3272" s="24"/>
    </row>
    <row r="3273" spans="1:13" x14ac:dyDescent="0.25">
      <c r="A3273" s="44" t="s">
        <v>34</v>
      </c>
      <c r="B3273" s="44"/>
      <c r="C3273" s="42"/>
      <c r="D3273" s="41">
        <f>'Etat paie OCTOBRE 2024'!L16</f>
        <v>42000</v>
      </c>
      <c r="E3273" s="42"/>
      <c r="F3273" s="24"/>
      <c r="H3273" s="44" t="s">
        <v>34</v>
      </c>
      <c r="I3273" s="44"/>
      <c r="J3273" s="42"/>
      <c r="K3273" s="41">
        <f>'Etat paie OCTOBRE 2024'!L16</f>
        <v>42000</v>
      </c>
      <c r="L3273" s="42"/>
      <c r="M3273" s="24"/>
    </row>
    <row r="3274" spans="1:13" x14ac:dyDescent="0.25">
      <c r="A3274" s="39" t="s">
        <v>35</v>
      </c>
      <c r="B3274" s="39"/>
      <c r="C3274" s="42"/>
      <c r="D3274" s="41"/>
      <c r="E3274" s="42"/>
      <c r="F3274" s="24"/>
      <c r="H3274" s="39" t="s">
        <v>35</v>
      </c>
      <c r="I3274" s="39"/>
      <c r="J3274" s="42"/>
      <c r="K3274" s="41"/>
      <c r="L3274" s="42"/>
      <c r="M3274" s="24"/>
    </row>
    <row r="3275" spans="1:13" x14ac:dyDescent="0.25">
      <c r="A3275" s="44" t="s">
        <v>36</v>
      </c>
      <c r="B3275" s="44"/>
      <c r="C3275" s="42"/>
      <c r="D3275" s="48">
        <f>'Etat paie OCTOBRE 2024'!R16</f>
      </c>
      <c r="E3275" s="42"/>
      <c r="F3275" s="24"/>
      <c r="H3275" s="44" t="s">
        <v>36</v>
      </c>
      <c r="I3275" s="44"/>
      <c r="J3275" s="42"/>
      <c r="K3275" s="48">
        <f>'Etat paie OCTOBRE 2024'!R16</f>
      </c>
      <c r="L3275" s="42"/>
      <c r="M3275" s="24"/>
    </row>
    <row r="3276" spans="1:13" x14ac:dyDescent="0.25">
      <c r="A3276" s="44" t="s">
        <v>37</v>
      </c>
      <c r="B3276" s="44"/>
      <c r="C3276" s="42"/>
      <c r="D3276" s="41">
        <f>'Etat paie OCTOBRE 2024'!F16</f>
      </c>
      <c r="E3276" s="42"/>
      <c r="F3276" s="24"/>
      <c r="H3276" s="44" t="s">
        <v>37</v>
      </c>
      <c r="I3276" s="44"/>
      <c r="J3276" s="42"/>
      <c r="K3276" s="41">
        <f>'Etat paie OCTOBRE 2024'!F16</f>
      </c>
      <c r="L3276" s="42"/>
      <c r="M3276" s="24"/>
    </row>
    <row r="3277" spans="1:13" x14ac:dyDescent="0.25">
      <c r="A3277" s="292" t="s">
        <v>38</v>
      </c>
      <c r="B3277" s="292"/>
      <c r="C3277" s="42"/>
      <c r="D3277" s="41">
        <f>'Etat paie OCTOBRE 2024'!G16</f>
      </c>
      <c r="E3277" s="42"/>
      <c r="F3277" s="24"/>
      <c r="H3277" s="292" t="s">
        <v>38</v>
      </c>
      <c r="I3277" s="292"/>
      <c r="J3277" s="42"/>
      <c r="K3277" s="41">
        <f>'Etat paie OCTOBRE 2024'!G16</f>
      </c>
      <c r="L3277" s="42"/>
      <c r="M3277" s="24"/>
    </row>
    <row r="3278" spans="1:13" x14ac:dyDescent="0.25">
      <c r="A3278" s="44" t="s">
        <v>1331</v>
      </c>
      <c r="B3278" s="44"/>
      <c r="C3278" s="42"/>
      <c r="D3278" s="41">
        <f>'Etat paie OCTOBRE 2024'!O16</f>
      </c>
      <c r="E3278" s="42"/>
      <c r="F3278" s="24"/>
      <c r="H3278" s="44" t="s">
        <v>1331</v>
      </c>
      <c r="I3278" s="44"/>
      <c r="J3278" s="42"/>
      <c r="K3278" s="41">
        <f>'Etat paie OCTOBRE 2024'!O16</f>
      </c>
      <c r="L3278" s="42"/>
      <c r="M3278" s="24"/>
    </row>
    <row r="3279" spans="1:13" x14ac:dyDescent="0.25">
      <c r="A3279" s="44" t="s">
        <v>1332</v>
      </c>
      <c r="B3279" s="44"/>
      <c r="C3279" s="42"/>
      <c r="D3279" s="41">
        <f>'Etat paie OCTOBRE 2024'!P16</f>
        <v>20000</v>
      </c>
      <c r="E3279" s="42"/>
      <c r="F3279" s="24"/>
      <c r="H3279" s="44" t="s">
        <v>1332</v>
      </c>
      <c r="I3279" s="44"/>
      <c r="J3279" s="42"/>
      <c r="K3279" s="41">
        <f>'Etat paie OCTOBRE 2024'!P16</f>
        <v>20000</v>
      </c>
      <c r="L3279" s="42"/>
      <c r="M3279" s="24"/>
    </row>
    <row r="3280" spans="1:13" x14ac:dyDescent="0.25">
      <c r="A3280" s="44" t="s">
        <v>1333</v>
      </c>
      <c r="B3280" s="44"/>
      <c r="C3280" s="42"/>
      <c r="D3280" s="41">
        <f>'Etat paie OCTOBRE 2024'!Q16</f>
        <v>50000</v>
      </c>
      <c r="E3280" s="42"/>
      <c r="F3280" s="24" t="s">
        <v>43</v>
      </c>
      <c r="H3280" s="44" t="s">
        <v>1333</v>
      </c>
      <c r="I3280" s="44"/>
      <c r="J3280" s="42"/>
      <c r="K3280" s="41">
        <f>'Etat paie OCTOBRE 2024'!Q16</f>
        <v>50000</v>
      </c>
      <c r="L3280" s="42"/>
      <c r="M3280" s="24" t="s">
        <v>43</v>
      </c>
    </row>
    <row r="3281" spans="1:13" x14ac:dyDescent="0.25">
      <c r="A3281" s="39" t="s">
        <v>44</v>
      </c>
      <c r="B3281" s="39"/>
      <c r="C3281" s="42"/>
      <c r="D3281" s="41">
        <f>'Etat paie OCTOBRE 2024'!N16</f>
        <v>195251.321196466</v>
      </c>
      <c r="E3281" s="42"/>
      <c r="F3281" s="24" t="s">
        <v>45</v>
      </c>
      <c r="H3281" s="39" t="s">
        <v>44</v>
      </c>
      <c r="I3281" s="39"/>
      <c r="J3281" s="42"/>
      <c r="K3281" s="41">
        <f>'Etat paie OCTOBRE 2024'!N16</f>
        <v>195251.321196466</v>
      </c>
      <c r="L3281" s="42"/>
      <c r="M3281" s="24" t="s">
        <v>45</v>
      </c>
    </row>
    <row r="3282" spans="1:13" x14ac:dyDescent="0.25">
      <c r="A3282" s="39" t="s">
        <v>46</v>
      </c>
      <c r="B3282" s="39"/>
      <c r="C3282" s="42"/>
      <c r="D3282" s="41">
        <f>'Etat paie OCTOBRE 2024'!M16</f>
      </c>
      <c r="E3282" s="42"/>
      <c r="F3282" s="24"/>
      <c r="H3282" s="39" t="s">
        <v>46</v>
      </c>
      <c r="I3282" s="39"/>
      <c r="J3282" s="42"/>
      <c r="K3282" s="41">
        <f>'Etat paie OCTOBRE 2024'!M16</f>
      </c>
      <c r="L3282" s="42"/>
      <c r="M3282" s="24"/>
    </row>
    <row r="3283" spans="1:13" x14ac:dyDescent="0.25">
      <c r="A3283" s="46" t="s">
        <v>47</v>
      </c>
      <c r="B3283" s="46"/>
      <c r="C3283" s="42"/>
      <c r="D3283" s="41"/>
      <c r="E3283" s="41">
        <f>'Etat paie OCTOBRE 2024'!U16</f>
        <v>4783.10514642494</v>
      </c>
      <c r="F3283" s="24"/>
      <c r="H3283" s="46" t="s">
        <v>47</v>
      </c>
      <c r="I3283" s="46"/>
      <c r="J3283" s="42"/>
      <c r="K3283" s="41"/>
      <c r="L3283" s="41">
        <f>'Etat paie OCTOBRE 2024'!U16</f>
        <v>4783.10514642494</v>
      </c>
      <c r="M3283" s="24"/>
    </row>
    <row r="3284" spans="1:13" x14ac:dyDescent="0.25">
      <c r="A3284" s="46" t="s">
        <v>48</v>
      </c>
      <c r="B3284" s="46"/>
      <c r="C3284" s="42"/>
      <c r="D3284" s="41"/>
      <c r="E3284" s="41">
        <f>'Etat paie OCTOBRE 2024'!V16</f>
        <v>4783.10514642494</v>
      </c>
      <c r="F3284" s="24"/>
      <c r="H3284" s="46" t="s">
        <v>48</v>
      </c>
      <c r="I3284" s="46"/>
      <c r="J3284" s="42"/>
      <c r="K3284" s="41"/>
      <c r="L3284" s="41">
        <f>'Etat paie OCTOBRE 2024'!V16</f>
        <v>4783.10514642494</v>
      </c>
      <c r="M3284" s="24"/>
    </row>
    <row r="3285" spans="1:13" x14ac:dyDescent="0.25">
      <c r="A3285" s="46" t="s">
        <v>49</v>
      </c>
      <c r="B3285" s="46"/>
      <c r="C3285" s="41">
        <f>+D43-E34-E35</f>
        <v>468744.304349644</v>
      </c>
      <c r="D3285" s="41"/>
      <c r="E3285" s="42"/>
      <c r="F3285" s="24"/>
      <c r="H3285" s="46" t="s">
        <v>49</v>
      </c>
      <c r="I3285" s="46"/>
      <c r="J3285" s="41">
        <f>+D43-E34-E35</f>
        <v>468744.304349644</v>
      </c>
      <c r="K3285" s="41"/>
      <c r="L3285" s="42"/>
      <c r="M3285" s="24"/>
    </row>
    <row r="3286" spans="1:13" x14ac:dyDescent="0.25">
      <c r="A3286" s="46" t="s">
        <v>50</v>
      </c>
      <c r="B3286" s="46"/>
      <c r="C3286" s="41">
        <f>D38+E39</f>
        <v>9374.43043496436</v>
      </c>
      <c r="D3286" s="41"/>
      <c r="E3286" s="42"/>
      <c r="F3286" s="24"/>
      <c r="H3286" s="46" t="s">
        <v>50</v>
      </c>
      <c r="I3286" s="46"/>
      <c r="J3286" s="41">
        <f>D38+E39</f>
        <v>9374.43043496436</v>
      </c>
      <c r="K3286" s="41"/>
      <c r="L3286" s="42"/>
      <c r="M3286" s="24"/>
    </row>
    <row r="3287" spans="1:13" x14ac:dyDescent="0.25">
      <c r="A3287" s="46" t="s">
        <v>51</v>
      </c>
      <c r="B3287" s="46"/>
      <c r="C3287" s="41">
        <v>2</v>
      </c>
      <c r="D3287" s="41">
        <f>'Etat paie OCTOBRE 2024'!X16</f>
        <v>4000</v>
      </c>
      <c r="E3287" s="42"/>
      <c r="F3287" s="24"/>
      <c r="H3287" s="46" t="s">
        <v>51</v>
      </c>
      <c r="I3287" s="46"/>
      <c r="J3287" s="41">
        <v>2</v>
      </c>
      <c r="K3287" s="41">
        <f>'Etat paie OCTOBRE 2024'!X16</f>
        <v>4000</v>
      </c>
      <c r="L3287" s="42"/>
      <c r="M3287" s="24"/>
    </row>
    <row r="3288" spans="1:13" x14ac:dyDescent="0.25">
      <c r="A3288" s="46" t="s">
        <v>52</v>
      </c>
      <c r="B3288" s="46"/>
      <c r="C3288" s="42"/>
      <c r="D3288" s="41"/>
      <c r="E3288" s="41">
        <f>'Etat paie OCTOBRE 2024'!Z16</f>
        <v>5374.43043496436</v>
      </c>
      <c r="F3288" s="24"/>
      <c r="H3288" s="46" t="s">
        <v>52</v>
      </c>
      <c r="I3288" s="46"/>
      <c r="J3288" s="42"/>
      <c r="K3288" s="41"/>
      <c r="L3288" s="41">
        <f>'Etat paie OCTOBRE 2024'!Z16</f>
        <v>5374.43043496436</v>
      </c>
      <c r="M3288" s="24"/>
    </row>
    <row r="3289" spans="1:13" x14ac:dyDescent="0.25">
      <c r="A3289" s="46" t="s">
        <v>53</v>
      </c>
      <c r="B3289" s="46"/>
      <c r="C3289" s="42"/>
      <c r="D3289" s="41"/>
      <c r="E3289" s="41">
        <f>'Etat paie OCTOBRE 2024'!Y16</f>
        <v>100000</v>
      </c>
      <c r="F3289" s="24"/>
      <c r="H3289" s="46" t="s">
        <v>53</v>
      </c>
      <c r="I3289" s="46"/>
      <c r="J3289" s="42"/>
      <c r="K3289" s="41"/>
      <c r="L3289" s="41">
        <f>'Etat paie OCTOBRE 2024'!Y16</f>
        <v>100000</v>
      </c>
      <c r="M3289" s="24"/>
    </row>
    <row r="3290" spans="1:13" x14ac:dyDescent="0.25">
      <c r="A3290" s="46" t="s">
        <v>54</v>
      </c>
      <c r="B3290" s="46"/>
      <c r="C3290" s="42"/>
      <c r="D3290" s="41"/>
      <c r="E3290" s="41">
        <f>'Etat paie OCTOBRE 2024'!AA16</f>
      </c>
      <c r="F3290" s="24"/>
      <c r="H3290" s="46" t="s">
        <v>54</v>
      </c>
      <c r="I3290" s="46"/>
      <c r="J3290" s="42"/>
      <c r="K3290" s="41"/>
      <c r="L3290" s="41">
        <f>'Etat paie OCTOBRE 2024'!AA16</f>
      </c>
      <c r="M3290" s="24"/>
    </row>
    <row r="3291" spans="1:13" x14ac:dyDescent="0.25">
      <c r="A3291" s="49" t="s">
        <v>55</v>
      </c>
      <c r="B3291" s="49"/>
      <c r="C3291" s="50"/>
      <c r="D3291" s="51"/>
      <c r="E3291" s="51">
        <f>'Etat paie OCTOBRE 2024'!AB16</f>
        <v>100000</v>
      </c>
      <c r="F3291" s="24"/>
      <c r="H3291" s="49" t="s">
        <v>55</v>
      </c>
      <c r="I3291" s="49"/>
      <c r="J3291" s="50"/>
      <c r="K3291" s="51"/>
      <c r="L3291" s="51">
        <f>'Etat paie OCTOBRE 2024'!AB16</f>
        <v>100000</v>
      </c>
      <c r="M3291" s="24"/>
    </row>
    <row r="3292" spans="1:13" x14ac:dyDescent="0.25">
      <c r="A3292" s="53" t="s">
        <v>56</v>
      </c>
      <c r="B3292" s="53"/>
      <c r="C3292" s="54" t="s">
        <v>57</v>
      </c>
      <c r="D3292" s="36">
        <f>SUM(D17:D37)</f>
        <v>478310.514642494</v>
      </c>
      <c r="E3292" s="55">
        <f>SUM(E34:E42)</f>
        <v>214940.640727814</v>
      </c>
      <c r="F3292" s="24"/>
      <c r="H3292" s="53" t="s">
        <v>56</v>
      </c>
      <c r="I3292" s="53"/>
      <c r="J3292" s="54" t="s">
        <v>57</v>
      </c>
      <c r="K3292" s="36">
        <f>SUM(D17:D37)</f>
        <v>478310.514642494</v>
      </c>
      <c r="L3292" s="55">
        <f>SUM(E34:E42)</f>
        <v>214940.640727814</v>
      </c>
      <c r="M3292" s="24"/>
    </row>
    <row r="3293" spans="1:13" x14ac:dyDescent="0.25">
      <c r="A3293" s="57" t="s">
        <v>58</v>
      </c>
      <c r="B3293" s="57"/>
      <c r="C3293" s="14"/>
      <c r="D3293" s="42"/>
      <c r="E3293" s="58"/>
      <c r="F3293" s="24"/>
      <c r="H3293" s="57" t="s">
        <v>58</v>
      </c>
      <c r="I3293" s="57"/>
      <c r="J3293" s="14"/>
      <c r="K3293" s="42"/>
      <c r="L3293" s="58"/>
      <c r="M3293" s="24"/>
    </row>
    <row r="3294" spans="1:13" x14ac:dyDescent="0.25">
      <c r="A3294" s="44" t="s">
        <v>59</v>
      </c>
      <c r="B3294" s="44"/>
      <c r="C3294" s="14"/>
      <c r="D3294" s="42"/>
      <c r="E3294" s="58"/>
      <c r="F3294" s="24"/>
      <c r="H3294" s="44" t="s">
        <v>59</v>
      </c>
      <c r="I3294" s="44"/>
      <c r="J3294" s="14"/>
      <c r="K3294" s="42"/>
      <c r="L3294" s="58"/>
      <c r="M3294" s="24"/>
    </row>
    <row r="3295" spans="1:13" x14ac:dyDescent="0.25">
      <c r="A3295" s="57" t="s">
        <v>60</v>
      </c>
      <c r="B3295" s="57"/>
      <c r="C3295" s="14"/>
      <c r="D3295" s="42"/>
      <c r="E3295" s="58"/>
      <c r="F3295" s="24"/>
      <c r="H3295" s="57" t="s">
        <v>60</v>
      </c>
      <c r="I3295" s="57"/>
      <c r="J3295" s="14"/>
      <c r="K3295" s="42"/>
      <c r="L3295" s="58"/>
      <c r="M3295" s="24"/>
    </row>
    <row r="3296" spans="1:13" x14ac:dyDescent="0.25">
      <c r="A3296" s="57"/>
      <c r="B3296" s="57"/>
      <c r="C3296" s="60" t="s">
        <v>61</v>
      </c>
      <c r="D3296" s="61">
        <f>IF((D43-E43)&gt;=0,ROUND(FLOOR((D43-E43),0.01),-2),ROUND(FLOOR((D43-E43),-0.01),-2))</f>
        <v>263400</v>
      </c>
      <c r="E3296" s="58"/>
      <c r="F3296" s="24"/>
      <c r="H3296" s="57"/>
      <c r="I3296" s="57"/>
      <c r="J3296" s="60" t="s">
        <v>61</v>
      </c>
      <c r="K3296" s="61">
        <f>IF((D43-E43)&gt;=0,ROUND(FLOOR((D43-E43),0.01),-2),ROUND(FLOOR((D43-E43),-0.01),-2))</f>
        <v>263400</v>
      </c>
      <c r="L3296" s="58"/>
      <c r="M3296" s="24"/>
    </row>
    <row r="3297" spans="1:13" x14ac:dyDescent="0.25">
      <c r="A3297" s="62" t="s">
        <v>62</v>
      </c>
      <c r="B3297" s="62"/>
      <c r="C3297" s="63">
        <v>22</v>
      </c>
      <c r="D3297" s="61"/>
      <c r="E3297" s="58"/>
      <c r="F3297" s="24"/>
      <c r="H3297" s="62" t="s">
        <v>62</v>
      </c>
      <c r="I3297" s="62"/>
      <c r="J3297" s="63">
        <v>22</v>
      </c>
      <c r="K3297" s="61"/>
      <c r="L3297" s="58"/>
      <c r="M3297" s="24"/>
    </row>
    <row r="3298" spans="1:13" x14ac:dyDescent="0.25">
      <c r="A3298" s="64" t="s">
        <v>63</v>
      </c>
      <c r="B3298" s="64"/>
      <c r="C3298" s="65">
        <v>-0.5</v>
      </c>
      <c r="D3298" s="66"/>
      <c r="E3298" s="58"/>
      <c r="F3298" s="67"/>
      <c r="H3298" s="64" t="s">
        <v>63</v>
      </c>
      <c r="I3298" s="64"/>
      <c r="J3298" s="65">
        <v>-0.5</v>
      </c>
      <c r="K3298" s="66"/>
      <c r="L3298" s="58"/>
      <c r="M3298" s="67"/>
    </row>
    <row r="3299" spans="1:13" x14ac:dyDescent="0.25">
      <c r="A3299" s="69"/>
      <c r="B3299" s="69"/>
      <c r="C3299" s="70"/>
      <c r="D3299" s="71"/>
      <c r="E3299" s="72"/>
      <c r="F3299" s="24"/>
      <c r="H3299" s="69"/>
      <c r="I3299" s="69"/>
      <c r="J3299" s="70"/>
      <c r="K3299" s="71"/>
      <c r="L3299" s="72"/>
      <c r="M3299" s="24"/>
    </row>
    <row r="3300" spans="1:13" x14ac:dyDescent="0.25">
      <c r="A3300" s="1" t="s">
        <v>64</v>
      </c>
      <c r="B3300" s="1"/>
      <c r="C3300" s="58"/>
      <c r="D3300" s="74" t="s">
        <v>65</v>
      </c>
      <c r="E3300" s="2"/>
      <c r="F3300" s="24"/>
      <c r="H3300" s="1" t="s">
        <v>64</v>
      </c>
      <c r="I3300" s="1"/>
      <c r="J3300" s="58"/>
      <c r="K3300" s="74" t="s">
        <v>65</v>
      </c>
      <c r="L3300" s="2"/>
      <c r="M3300" s="24"/>
    </row>
    <row r="3301" spans="1:13" x14ac:dyDescent="0.25">
      <c r="A3301" s="1"/>
      <c r="B3301" s="1"/>
      <c r="C3301" s="58"/>
      <c r="D3301" s="74"/>
      <c r="E3301" s="2"/>
      <c r="F3301" s="24"/>
      <c r="H3301" s="1"/>
      <c r="I3301" s="1"/>
      <c r="J3301" s="58"/>
      <c r="K3301" s="74"/>
      <c r="L3301" s="2"/>
      <c r="M3301" s="24"/>
    </row>
    <row r="3302" spans="1:13" x14ac:dyDescent="0.25">
      <c r="A3302" s="1"/>
      <c r="B3302" s="1"/>
      <c r="C3302" s="58"/>
      <c r="D3302" s="74"/>
      <c r="E3302" s="2"/>
      <c r="F3302" s="24"/>
      <c r="H3302" s="1"/>
      <c r="I3302" s="1"/>
      <c r="J3302" s="58"/>
      <c r="K3302" s="74"/>
      <c r="L3302" s="2"/>
      <c r="M3302" s="24"/>
    </row>
    <row r="3303" spans="1:13" x14ac:dyDescent="0.25">
      <c r="A3303" s="1"/>
      <c r="B3303" s="1"/>
      <c r="C3303" s="58"/>
      <c r="D3303" s="74"/>
      <c r="E3303" s="2"/>
      <c r="F3303" s="24"/>
      <c r="H3303" s="1"/>
      <c r="I3303" s="1"/>
      <c r="J3303" s="58"/>
      <c r="K3303" s="74"/>
      <c r="L3303" s="2"/>
      <c r="M3303" s="24"/>
    </row>
    <row r="3304" spans="1:13" x14ac:dyDescent="0.25">
      <c r="A3304" s="76"/>
      <c r="B3304" s="76"/>
      <c r="C3304" s="77"/>
      <c r="D3304" s="78"/>
      <c r="E3304" s="26"/>
      <c r="F3304" s="28"/>
      <c r="H3304" s="76"/>
      <c r="I3304" s="76"/>
      <c r="J3304" s="77"/>
      <c r="K3304" s="78"/>
      <c r="L3304" s="26"/>
      <c r="M3304" s="28"/>
    </row>
    <row r="3307" spans="1:13" x14ac:dyDescent="0.25">
      <c r="A3307" s="1"/>
      <c r="B3307" s="1"/>
      <c r="C3307" s="2"/>
      <c r="D3307" s="2"/>
      <c r="E3307" s="4"/>
      <c r="F3307" s="5"/>
      <c r="H3307" s="1"/>
      <c r="I3307" s="1"/>
      <c r="J3307" s="2"/>
      <c r="K3307" s="2"/>
      <c r="L3307" s="4"/>
      <c r="M3307" s="5"/>
    </row>
    <row r="3308" spans="1:13" x14ac:dyDescent="0.25">
      <c r="A3308" s="1"/>
      <c r="B3308" s="1"/>
      <c r="C3308" s="2"/>
      <c r="D3308" s="2"/>
      <c r="E3308" s="4" t="s">
        <v>0</v>
      </c>
      <c r="F3308" s="3"/>
      <c r="H3308" s="1"/>
      <c r="I3308" s="1"/>
      <c r="J3308" s="2"/>
      <c r="K3308" s="2"/>
      <c r="L3308" s="4" t="s">
        <v>0</v>
      </c>
      <c r="M3308" s="3"/>
    </row>
    <row r="3309" spans="1:13" x14ac:dyDescent="0.25">
      <c r="A3309" s="6" t="s">
        <v>1</v>
      </c>
      <c r="B3309" s="6"/>
      <c r="C3309" s="2"/>
      <c r="D3309" s="2"/>
      <c r="E3309" s="2" t="s">
        <v>2</v>
      </c>
      <c r="F3309" s="3"/>
      <c r="H3309" s="6" t="s">
        <v>1</v>
      </c>
      <c r="I3309" s="6"/>
      <c r="J3309" s="2"/>
      <c r="K3309" s="2"/>
      <c r="L3309" s="2" t="s">
        <v>2</v>
      </c>
      <c r="M3309" s="3"/>
    </row>
    <row r="3310" spans="1:13" x14ac:dyDescent="0.25">
      <c r="A3310" s="7" t="s">
        <v>3</v>
      </c>
      <c r="B3310" s="7"/>
      <c r="C3310" s="2"/>
      <c r="D3310" s="2"/>
      <c r="E3310" s="2"/>
      <c r="F3310" s="3"/>
      <c r="H3310" s="7" t="s">
        <v>3</v>
      </c>
      <c r="I3310" s="7"/>
      <c r="J3310" s="2"/>
      <c r="K3310" s="2"/>
      <c r="L3310" s="2"/>
      <c r="M3310" s="3"/>
    </row>
    <row r="3311" spans="1:13" x14ac:dyDescent="0.25">
      <c r="A3311" s="8" t="s">
        <v>4</v>
      </c>
      <c r="B3311" s="8"/>
      <c r="C3311" s="2"/>
      <c r="D3311" s="2"/>
      <c r="E3311" s="2"/>
      <c r="F3311" s="3"/>
      <c r="H3311" s="8" t="s">
        <v>4</v>
      </c>
      <c r="I3311" s="8"/>
      <c r="J3311" s="2"/>
      <c r="K3311" s="2"/>
      <c r="L3311" s="2"/>
      <c r="M3311" s="3"/>
    </row>
    <row r="3312" spans="1:13" x14ac:dyDescent="0.25">
      <c r="A3312" s="9" t="s">
        <v>1313</v>
      </c>
      <c r="B3312" s="287">
        <f>'Etat paie {MOIS} {ANNEE}'!B126</f>
      </c>
      <c r="C3312" s="10"/>
      <c r="D3312" s="11" t="s">
        <v>6</v>
      </c>
      <c r="E3312" s="11"/>
      <c r="F3312" s="12" t="s">
        <v>1314</v>
      </c>
      <c r="H3312" s="9" t="s">
        <v>1313</v>
      </c>
      <c r="I3312" s="287">
        <f>'Etat paie {MOIS} {ANNEE}'!B127</f>
      </c>
      <c r="J3312" s="10"/>
      <c r="K3312" s="11" t="s">
        <v>6</v>
      </c>
      <c r="L3312" s="11"/>
      <c r="M3312" s="12" t="s">
        <v>1314</v>
      </c>
    </row>
    <row r="3313" spans="1:13" x14ac:dyDescent="0.25">
      <c r="A3313" s="13" t="s">
        <v>1315</v>
      </c>
      <c r="B3313" s="288">
        <f>'Etat paie {MOIS} {ANNEE}'!A126</f>
      </c>
      <c r="C3313" s="2"/>
      <c r="D3313" s="14" t="s">
        <v>8</v>
      </c>
      <c r="E3313" s="14"/>
      <c r="F3313" s="15" t="s">
        <v>1316</v>
      </c>
      <c r="H3313" s="13" t="s">
        <v>1315</v>
      </c>
      <c r="I3313" s="288">
        <f>'Etat paie {MOIS} {ANNEE}'!A127</f>
      </c>
      <c r="J3313" s="2"/>
      <c r="K3313" s="14" t="s">
        <v>8</v>
      </c>
      <c r="L3313" s="14"/>
      <c r="M3313" s="15" t="s">
        <v>1316</v>
      </c>
    </row>
    <row r="3314" spans="1:13" x14ac:dyDescent="0.25">
      <c r="A3314" s="13" t="s">
        <v>1317</v>
      </c>
      <c r="B3314" s="288">
        <f>'Etat paie {MOIS} {ANNEE}'!AL126</f>
      </c>
      <c r="C3314" s="16">
        <f>'Etat paie {MOIS} {ANNEE}'!AM126</f>
      </c>
      <c r="D3314" s="14" t="s">
        <v>10</v>
      </c>
      <c r="E3314" s="14"/>
      <c r="F3314" s="15" t="s">
        <v>1318</v>
      </c>
      <c r="H3314" s="13" t="s">
        <v>1317</v>
      </c>
      <c r="I3314" s="288">
        <f>'Etat paie {MOIS} {ANNEE}'!AL127</f>
      </c>
      <c r="J3314" s="16">
        <f>'Etat paie {MOIS} {ANNEE}'!AM127</f>
      </c>
      <c r="K3314" s="14" t="s">
        <v>10</v>
      </c>
      <c r="L3314" s="14"/>
      <c r="M3314" s="15" t="s">
        <v>1318</v>
      </c>
    </row>
    <row r="3315" spans="1:13" x14ac:dyDescent="0.25">
      <c r="A3315" s="13" t="s">
        <v>1319</v>
      </c>
      <c r="B3315" s="288" t="s">
        <v>1320</v>
      </c>
      <c r="C3315" s="17"/>
      <c r="D3315" s="18" t="s">
        <v>12</v>
      </c>
      <c r="E3315" s="19"/>
      <c r="F3315" s="20" t="s">
        <v>1321</v>
      </c>
      <c r="H3315" s="13" t="s">
        <v>1319</v>
      </c>
      <c r="I3315" s="288" t="s">
        <v>1320</v>
      </c>
      <c r="J3315" s="17"/>
      <c r="K3315" s="18" t="s">
        <v>12</v>
      </c>
      <c r="L3315" s="19"/>
      <c r="M3315" s="20" t="s">
        <v>1321</v>
      </c>
    </row>
    <row r="3316" spans="1:13" x14ac:dyDescent="0.25">
      <c r="A3316" s="22" t="s">
        <v>1322</v>
      </c>
      <c r="B3316" s="289">
        <f>'Etat paie {MOIS} {ANNEE}'!AP126</f>
      </c>
      <c r="C3316" s="2"/>
      <c r="D3316" s="23" t="s">
        <v>14</v>
      </c>
      <c r="E3316" s="14"/>
      <c r="F3316" s="20" t="s">
        <v>1323</v>
      </c>
      <c r="H3316" s="22" t="s">
        <v>1322</v>
      </c>
      <c r="I3316" s="289">
        <f>'Etat paie {MOIS} {ANNEE}'!AP127</f>
      </c>
      <c r="J3316" s="2"/>
      <c r="K3316" s="23" t="s">
        <v>14</v>
      </c>
      <c r="L3316" s="14"/>
      <c r="M3316" s="20" t="s">
        <v>1323</v>
      </c>
    </row>
    <row r="3317" spans="1:13" x14ac:dyDescent="0.25">
      <c r="A3317" s="13" t="s">
        <v>1324</v>
      </c>
      <c r="B3317" s="288">
        <f>'Etat paie {MOIS} {ANNEE}'!AR126</f>
      </c>
      <c r="C3317" s="2"/>
      <c r="D3317" s="14"/>
      <c r="E3317" s="14"/>
      <c r="F3317" s="20"/>
      <c r="H3317" s="13" t="s">
        <v>1324</v>
      </c>
      <c r="I3317" s="288">
        <f>'Etat paie {MOIS} {ANNEE}'!AR127</f>
      </c>
      <c r="J3317" s="2"/>
      <c r="K3317" s="14"/>
      <c r="L3317" s="14"/>
      <c r="M3317" s="20"/>
    </row>
    <row r="3318" spans="1:13" x14ac:dyDescent="0.25">
      <c r="A3318" s="13" t="s">
        <v>1325</v>
      </c>
      <c r="B3318" s="288">
        <f>'Etat paie {MOIS} {ANNEE}'!AO126</f>
      </c>
      <c r="C3318" s="2"/>
      <c r="D3318" s="14"/>
      <c r="E3318" s="14"/>
      <c r="F3318" s="24"/>
      <c r="H3318" s="13" t="s">
        <v>1325</v>
      </c>
      <c r="I3318" s="288">
        <f>'Etat paie {MOIS} {ANNEE}'!AO127</f>
      </c>
      <c r="J3318" s="2"/>
      <c r="K3318" s="14"/>
      <c r="L3318" s="14"/>
      <c r="M3318" s="24"/>
    </row>
    <row r="3319" spans="1:13" x14ac:dyDescent="0.25">
      <c r="A3319" s="13" t="s">
        <v>1326</v>
      </c>
      <c r="B3319" s="288">
        <f>'Etat paie {MOIS} {ANNEE}'!AQ126</f>
      </c>
      <c r="C3319" s="2"/>
      <c r="D3319" s="14" t="s">
        <v>18</v>
      </c>
      <c r="E3319" s="14"/>
      <c r="F3319" s="24" t="s">
        <v>1327</v>
      </c>
      <c r="H3319" s="13" t="s">
        <v>1326</v>
      </c>
      <c r="I3319" s="288">
        <f>'Etat paie {MOIS} {ANNEE}'!AQ127</f>
      </c>
      <c r="J3319" s="2"/>
      <c r="K3319" s="14" t="s">
        <v>18</v>
      </c>
      <c r="L3319" s="14"/>
      <c r="M3319" s="24" t="s">
        <v>1327</v>
      </c>
    </row>
    <row r="3320" spans="1:13" x14ac:dyDescent="0.25">
      <c r="A3320" s="25" t="s">
        <v>1328</v>
      </c>
      <c r="B3320" s="290" t="s">
        <v>1329</v>
      </c>
      <c r="C3320" s="26"/>
      <c r="D3320" s="27" t="s">
        <v>20</v>
      </c>
      <c r="E3320" s="27"/>
      <c r="F3320" s="28" t="s">
        <v>1330</v>
      </c>
      <c r="H3320" s="25" t="s">
        <v>1328</v>
      </c>
      <c r="I3320" s="290" t="s">
        <v>1329</v>
      </c>
      <c r="J3320" s="26"/>
      <c r="K3320" s="27" t="s">
        <v>20</v>
      </c>
      <c r="L3320" s="27"/>
      <c r="M3320" s="28" t="s">
        <v>1330</v>
      </c>
    </row>
    <row r="3321" spans="1:13" x14ac:dyDescent="0.25">
      <c r="A3321" s="1"/>
      <c r="B3321" s="1"/>
      <c r="C3321" s="2"/>
      <c r="D3321" s="2"/>
      <c r="E3321" s="2"/>
      <c r="F3321" s="3"/>
      <c r="H3321" s="1"/>
      <c r="I3321" s="1"/>
      <c r="J3321" s="2"/>
      <c r="K3321" s="2"/>
      <c r="L3321" s="2"/>
      <c r="M3321" s="3"/>
    </row>
    <row r="3322" spans="1:13" x14ac:dyDescent="0.25">
      <c r="A3322" s="291" t="s">
        <v>22</v>
      </c>
      <c r="B3322" s="291"/>
      <c r="C3322" s="30" t="s">
        <v>23</v>
      </c>
      <c r="D3322" s="30" t="s">
        <v>24</v>
      </c>
      <c r="E3322" s="31" t="s">
        <v>25</v>
      </c>
      <c r="F3322" s="32" t="s">
        <v>26</v>
      </c>
      <c r="H3322" s="291" t="s">
        <v>22</v>
      </c>
      <c r="I3322" s="291"/>
      <c r="J3322" s="30" t="s">
        <v>23</v>
      </c>
      <c r="K3322" s="30" t="s">
        <v>24</v>
      </c>
      <c r="L3322" s="31" t="s">
        <v>25</v>
      </c>
      <c r="M3322" s="32" t="s">
        <v>26</v>
      </c>
    </row>
    <row r="3323" spans="1:13" x14ac:dyDescent="0.25">
      <c r="A3323" s="34" t="s">
        <v>27</v>
      </c>
      <c r="B3323" s="34"/>
      <c r="C3323" s="35"/>
      <c r="D3323" s="36">
        <f>'Etat paie OCTOBRE 2024'!E16</f>
        <v>142259.193446028</v>
      </c>
      <c r="E3323" s="37"/>
      <c r="F3323" s="24"/>
      <c r="H3323" s="34" t="s">
        <v>27</v>
      </c>
      <c r="I3323" s="34"/>
      <c r="J3323" s="35"/>
      <c r="K3323" s="36">
        <f>'Etat paie OCTOBRE 2024'!E16</f>
        <v>142259.193446028</v>
      </c>
      <c r="L3323" s="37"/>
      <c r="M3323" s="24"/>
    </row>
    <row r="3324" spans="1:13" x14ac:dyDescent="0.25">
      <c r="A3324" s="39" t="s">
        <v>28</v>
      </c>
      <c r="B3324" s="39"/>
      <c r="C3324" s="40"/>
      <c r="D3324" s="41"/>
      <c r="E3324" s="42"/>
      <c r="F3324" s="24"/>
      <c r="H3324" s="39" t="s">
        <v>28</v>
      </c>
      <c r="I3324" s="39"/>
      <c r="J3324" s="40"/>
      <c r="K3324" s="41"/>
      <c r="L3324" s="42"/>
      <c r="M3324" s="24"/>
    </row>
    <row r="3325" spans="1:13" x14ac:dyDescent="0.25">
      <c r="A3325" s="44" t="s">
        <v>29</v>
      </c>
      <c r="B3325" s="44"/>
      <c r="C3325" s="42"/>
      <c r="D3325" s="41">
        <f>'Etat paie OCTOBRE 2024'!I16</f>
      </c>
      <c r="E3325" s="42"/>
      <c r="F3325" s="24"/>
      <c r="H3325" s="44" t="s">
        <v>29</v>
      </c>
      <c r="I3325" s="44"/>
      <c r="J3325" s="42"/>
      <c r="K3325" s="41">
        <f>'Etat paie OCTOBRE 2024'!I16</f>
      </c>
      <c r="L3325" s="42"/>
      <c r="M3325" s="24"/>
    </row>
    <row r="3326" spans="1:13" x14ac:dyDescent="0.25">
      <c r="A3326" s="44" t="s">
        <v>30</v>
      </c>
      <c r="B3326" s="44"/>
      <c r="C3326" s="42"/>
      <c r="D3326" s="41">
        <f>'Etat paie OCTOBRE 2024'!J16</f>
      </c>
      <c r="E3326" s="42"/>
      <c r="F3326" s="24"/>
      <c r="H3326" s="44" t="s">
        <v>30</v>
      </c>
      <c r="I3326" s="44"/>
      <c r="J3326" s="42"/>
      <c r="K3326" s="41">
        <f>'Etat paie OCTOBRE 2024'!J16</f>
      </c>
      <c r="L3326" s="42"/>
      <c r="M3326" s="24"/>
    </row>
    <row r="3327" spans="1:13" x14ac:dyDescent="0.25">
      <c r="A3327" s="44" t="s">
        <v>31</v>
      </c>
      <c r="B3327" s="44"/>
      <c r="C3327" s="42"/>
      <c r="D3327" s="41">
        <f>'Etat paie OCTOBRE 2024'!H16</f>
      </c>
      <c r="E3327" s="42"/>
      <c r="F3327" s="24"/>
      <c r="H3327" s="44" t="s">
        <v>31</v>
      </c>
      <c r="I3327" s="44"/>
      <c r="J3327" s="42"/>
      <c r="K3327" s="41">
        <f>'Etat paie OCTOBRE 2024'!H16</f>
      </c>
      <c r="L3327" s="42"/>
      <c r="M3327" s="24"/>
    </row>
    <row r="3328" spans="1:13" x14ac:dyDescent="0.25">
      <c r="A3328" s="46" t="s">
        <v>32</v>
      </c>
      <c r="B3328" s="46"/>
      <c r="C3328" s="42"/>
      <c r="D3328" s="41"/>
      <c r="E3328" s="42"/>
      <c r="F3328" s="24"/>
      <c r="H3328" s="46" t="s">
        <v>32</v>
      </c>
      <c r="I3328" s="46"/>
      <c r="J3328" s="42"/>
      <c r="K3328" s="41"/>
      <c r="L3328" s="42"/>
      <c r="M3328" s="24"/>
    </row>
    <row r="3329" spans="1:13" x14ac:dyDescent="0.25">
      <c r="A3329" s="44" t="s">
        <v>33</v>
      </c>
      <c r="B3329" s="44"/>
      <c r="C3329" s="42">
        <v>12</v>
      </c>
      <c r="D3329" s="41">
        <f>'Etat paie OCTOBRE 2024'!K16</f>
        <v>28800</v>
      </c>
      <c r="E3329" s="42"/>
      <c r="F3329" s="24"/>
      <c r="H3329" s="44" t="s">
        <v>33</v>
      </c>
      <c r="I3329" s="44"/>
      <c r="J3329" s="42">
        <v>12</v>
      </c>
      <c r="K3329" s="41">
        <f>'Etat paie OCTOBRE 2024'!K16</f>
        <v>28800</v>
      </c>
      <c r="L3329" s="42"/>
      <c r="M3329" s="24"/>
    </row>
    <row r="3330" spans="1:13" x14ac:dyDescent="0.25">
      <c r="A3330" s="44" t="s">
        <v>34</v>
      </c>
      <c r="B3330" s="44"/>
      <c r="C3330" s="42"/>
      <c r="D3330" s="41">
        <f>'Etat paie OCTOBRE 2024'!L16</f>
        <v>42000</v>
      </c>
      <c r="E3330" s="42"/>
      <c r="F3330" s="24"/>
      <c r="H3330" s="44" t="s">
        <v>34</v>
      </c>
      <c r="I3330" s="44"/>
      <c r="J3330" s="42"/>
      <c r="K3330" s="41">
        <f>'Etat paie OCTOBRE 2024'!L16</f>
        <v>42000</v>
      </c>
      <c r="L3330" s="42"/>
      <c r="M3330" s="24"/>
    </row>
    <row r="3331" spans="1:13" x14ac:dyDescent="0.25">
      <c r="A3331" s="39" t="s">
        <v>35</v>
      </c>
      <c r="B3331" s="39"/>
      <c r="C3331" s="42"/>
      <c r="D3331" s="41"/>
      <c r="E3331" s="42"/>
      <c r="F3331" s="24"/>
      <c r="H3331" s="39" t="s">
        <v>35</v>
      </c>
      <c r="I3331" s="39"/>
      <c r="J3331" s="42"/>
      <c r="K3331" s="41"/>
      <c r="L3331" s="42"/>
      <c r="M3331" s="24"/>
    </row>
    <row r="3332" spans="1:13" x14ac:dyDescent="0.25">
      <c r="A3332" s="44" t="s">
        <v>36</v>
      </c>
      <c r="B3332" s="44"/>
      <c r="C3332" s="42"/>
      <c r="D3332" s="48">
        <f>'Etat paie OCTOBRE 2024'!R16</f>
      </c>
      <c r="E3332" s="42"/>
      <c r="F3332" s="24"/>
      <c r="H3332" s="44" t="s">
        <v>36</v>
      </c>
      <c r="I3332" s="44"/>
      <c r="J3332" s="42"/>
      <c r="K3332" s="48">
        <f>'Etat paie OCTOBRE 2024'!R16</f>
      </c>
      <c r="L3332" s="42"/>
      <c r="M3332" s="24"/>
    </row>
    <row r="3333" spans="1:13" x14ac:dyDescent="0.25">
      <c r="A3333" s="44" t="s">
        <v>37</v>
      </c>
      <c r="B3333" s="44"/>
      <c r="C3333" s="42"/>
      <c r="D3333" s="41">
        <f>'Etat paie OCTOBRE 2024'!F16</f>
      </c>
      <c r="E3333" s="42"/>
      <c r="F3333" s="24"/>
      <c r="H3333" s="44" t="s">
        <v>37</v>
      </c>
      <c r="I3333" s="44"/>
      <c r="J3333" s="42"/>
      <c r="K3333" s="41">
        <f>'Etat paie OCTOBRE 2024'!F16</f>
      </c>
      <c r="L3333" s="42"/>
      <c r="M3333" s="24"/>
    </row>
    <row r="3334" spans="1:13" x14ac:dyDescent="0.25">
      <c r="A3334" s="292" t="s">
        <v>38</v>
      </c>
      <c r="B3334" s="292"/>
      <c r="C3334" s="42"/>
      <c r="D3334" s="41">
        <f>'Etat paie OCTOBRE 2024'!G16</f>
      </c>
      <c r="E3334" s="42"/>
      <c r="F3334" s="24"/>
      <c r="H3334" s="292" t="s">
        <v>38</v>
      </c>
      <c r="I3334" s="292"/>
      <c r="J3334" s="42"/>
      <c r="K3334" s="41">
        <f>'Etat paie OCTOBRE 2024'!G16</f>
      </c>
      <c r="L3334" s="42"/>
      <c r="M3334" s="24"/>
    </row>
    <row r="3335" spans="1:13" x14ac:dyDescent="0.25">
      <c r="A3335" s="44" t="s">
        <v>1331</v>
      </c>
      <c r="B3335" s="44"/>
      <c r="C3335" s="42"/>
      <c r="D3335" s="41">
        <f>'Etat paie OCTOBRE 2024'!O16</f>
      </c>
      <c r="E3335" s="42"/>
      <c r="F3335" s="24"/>
      <c r="H3335" s="44" t="s">
        <v>1331</v>
      </c>
      <c r="I3335" s="44"/>
      <c r="J3335" s="42"/>
      <c r="K3335" s="41">
        <f>'Etat paie OCTOBRE 2024'!O16</f>
      </c>
      <c r="L3335" s="42"/>
      <c r="M3335" s="24"/>
    </row>
    <row r="3336" spans="1:13" x14ac:dyDescent="0.25">
      <c r="A3336" s="44" t="s">
        <v>1332</v>
      </c>
      <c r="B3336" s="44"/>
      <c r="C3336" s="42"/>
      <c r="D3336" s="41">
        <f>'Etat paie OCTOBRE 2024'!P16</f>
        <v>20000</v>
      </c>
      <c r="E3336" s="42"/>
      <c r="F3336" s="24"/>
      <c r="H3336" s="44" t="s">
        <v>1332</v>
      </c>
      <c r="I3336" s="44"/>
      <c r="J3336" s="42"/>
      <c r="K3336" s="41">
        <f>'Etat paie OCTOBRE 2024'!P16</f>
        <v>20000</v>
      </c>
      <c r="L3336" s="42"/>
      <c r="M3336" s="24"/>
    </row>
    <row r="3337" spans="1:13" x14ac:dyDescent="0.25">
      <c r="A3337" s="44" t="s">
        <v>1333</v>
      </c>
      <c r="B3337" s="44"/>
      <c r="C3337" s="42"/>
      <c r="D3337" s="41">
        <f>'Etat paie OCTOBRE 2024'!Q16</f>
        <v>50000</v>
      </c>
      <c r="E3337" s="42"/>
      <c r="F3337" s="24" t="s">
        <v>43</v>
      </c>
      <c r="H3337" s="44" t="s">
        <v>1333</v>
      </c>
      <c r="I3337" s="44"/>
      <c r="J3337" s="42"/>
      <c r="K3337" s="41">
        <f>'Etat paie OCTOBRE 2024'!Q16</f>
        <v>50000</v>
      </c>
      <c r="L3337" s="42"/>
      <c r="M3337" s="24" t="s">
        <v>43</v>
      </c>
    </row>
    <row r="3338" spans="1:13" x14ac:dyDescent="0.25">
      <c r="A3338" s="39" t="s">
        <v>44</v>
      </c>
      <c r="B3338" s="39"/>
      <c r="C3338" s="42"/>
      <c r="D3338" s="41">
        <f>'Etat paie OCTOBRE 2024'!N16</f>
        <v>195251.321196466</v>
      </c>
      <c r="E3338" s="42"/>
      <c r="F3338" s="24" t="s">
        <v>45</v>
      </c>
      <c r="H3338" s="39" t="s">
        <v>44</v>
      </c>
      <c r="I3338" s="39"/>
      <c r="J3338" s="42"/>
      <c r="K3338" s="41">
        <f>'Etat paie OCTOBRE 2024'!N16</f>
        <v>195251.321196466</v>
      </c>
      <c r="L3338" s="42"/>
      <c r="M3338" s="24" t="s">
        <v>45</v>
      </c>
    </row>
    <row r="3339" spans="1:13" x14ac:dyDescent="0.25">
      <c r="A3339" s="39" t="s">
        <v>46</v>
      </c>
      <c r="B3339" s="39"/>
      <c r="C3339" s="42"/>
      <c r="D3339" s="41">
        <f>'Etat paie OCTOBRE 2024'!M16</f>
      </c>
      <c r="E3339" s="42"/>
      <c r="F3339" s="24"/>
      <c r="H3339" s="39" t="s">
        <v>46</v>
      </c>
      <c r="I3339" s="39"/>
      <c r="J3339" s="42"/>
      <c r="K3339" s="41">
        <f>'Etat paie OCTOBRE 2024'!M16</f>
      </c>
      <c r="L3339" s="42"/>
      <c r="M3339" s="24"/>
    </row>
    <row r="3340" spans="1:13" x14ac:dyDescent="0.25">
      <c r="A3340" s="46" t="s">
        <v>47</v>
      </c>
      <c r="B3340" s="46"/>
      <c r="C3340" s="42"/>
      <c r="D3340" s="41"/>
      <c r="E3340" s="41">
        <f>'Etat paie OCTOBRE 2024'!U16</f>
        <v>4783.10514642494</v>
      </c>
      <c r="F3340" s="24"/>
      <c r="H3340" s="46" t="s">
        <v>47</v>
      </c>
      <c r="I3340" s="46"/>
      <c r="J3340" s="42"/>
      <c r="K3340" s="41"/>
      <c r="L3340" s="41">
        <f>'Etat paie OCTOBRE 2024'!U16</f>
        <v>4783.10514642494</v>
      </c>
      <c r="M3340" s="24"/>
    </row>
    <row r="3341" spans="1:13" x14ac:dyDescent="0.25">
      <c r="A3341" s="46" t="s">
        <v>48</v>
      </c>
      <c r="B3341" s="46"/>
      <c r="C3341" s="42"/>
      <c r="D3341" s="41"/>
      <c r="E3341" s="41">
        <f>'Etat paie OCTOBRE 2024'!V16</f>
        <v>4783.10514642494</v>
      </c>
      <c r="F3341" s="24"/>
      <c r="H3341" s="46" t="s">
        <v>48</v>
      </c>
      <c r="I3341" s="46"/>
      <c r="J3341" s="42"/>
      <c r="K3341" s="41"/>
      <c r="L3341" s="41">
        <f>'Etat paie OCTOBRE 2024'!V16</f>
        <v>4783.10514642494</v>
      </c>
      <c r="M3341" s="24"/>
    </row>
    <row r="3342" spans="1:13" x14ac:dyDescent="0.25">
      <c r="A3342" s="46" t="s">
        <v>49</v>
      </c>
      <c r="B3342" s="46"/>
      <c r="C3342" s="41">
        <f>+D43-E34-E35</f>
        <v>468744.304349644</v>
      </c>
      <c r="D3342" s="41"/>
      <c r="E3342" s="42"/>
      <c r="F3342" s="24"/>
      <c r="H3342" s="46" t="s">
        <v>49</v>
      </c>
      <c r="I3342" s="46"/>
      <c r="J3342" s="41">
        <f>+D43-E34-E35</f>
        <v>468744.304349644</v>
      </c>
      <c r="K3342" s="41"/>
      <c r="L3342" s="42"/>
      <c r="M3342" s="24"/>
    </row>
    <row r="3343" spans="1:13" x14ac:dyDescent="0.25">
      <c r="A3343" s="46" t="s">
        <v>50</v>
      </c>
      <c r="B3343" s="46"/>
      <c r="C3343" s="41">
        <f>D38+E39</f>
        <v>9374.43043496436</v>
      </c>
      <c r="D3343" s="41"/>
      <c r="E3343" s="42"/>
      <c r="F3343" s="24"/>
      <c r="H3343" s="46" t="s">
        <v>50</v>
      </c>
      <c r="I3343" s="46"/>
      <c r="J3343" s="41">
        <f>D38+E39</f>
        <v>9374.43043496436</v>
      </c>
      <c r="K3343" s="41"/>
      <c r="L3343" s="42"/>
      <c r="M3343" s="24"/>
    </row>
    <row r="3344" spans="1:13" x14ac:dyDescent="0.25">
      <c r="A3344" s="46" t="s">
        <v>51</v>
      </c>
      <c r="B3344" s="46"/>
      <c r="C3344" s="41">
        <v>2</v>
      </c>
      <c r="D3344" s="41">
        <f>'Etat paie OCTOBRE 2024'!X16</f>
        <v>4000</v>
      </c>
      <c r="E3344" s="42"/>
      <c r="F3344" s="24"/>
      <c r="H3344" s="46" t="s">
        <v>51</v>
      </c>
      <c r="I3344" s="46"/>
      <c r="J3344" s="41">
        <v>2</v>
      </c>
      <c r="K3344" s="41">
        <f>'Etat paie OCTOBRE 2024'!X16</f>
        <v>4000</v>
      </c>
      <c r="L3344" s="42"/>
      <c r="M3344" s="24"/>
    </row>
    <row r="3345" spans="1:13" x14ac:dyDescent="0.25">
      <c r="A3345" s="46" t="s">
        <v>52</v>
      </c>
      <c r="B3345" s="46"/>
      <c r="C3345" s="42"/>
      <c r="D3345" s="41"/>
      <c r="E3345" s="41">
        <f>'Etat paie OCTOBRE 2024'!Z16</f>
        <v>5374.43043496436</v>
      </c>
      <c r="F3345" s="24"/>
      <c r="H3345" s="46" t="s">
        <v>52</v>
      </c>
      <c r="I3345" s="46"/>
      <c r="J3345" s="42"/>
      <c r="K3345" s="41"/>
      <c r="L3345" s="41">
        <f>'Etat paie OCTOBRE 2024'!Z16</f>
        <v>5374.43043496436</v>
      </c>
      <c r="M3345" s="24"/>
    </row>
    <row r="3346" spans="1:13" x14ac:dyDescent="0.25">
      <c r="A3346" s="46" t="s">
        <v>53</v>
      </c>
      <c r="B3346" s="46"/>
      <c r="C3346" s="42"/>
      <c r="D3346" s="41"/>
      <c r="E3346" s="41">
        <f>'Etat paie OCTOBRE 2024'!Y16</f>
        <v>100000</v>
      </c>
      <c r="F3346" s="24"/>
      <c r="H3346" s="46" t="s">
        <v>53</v>
      </c>
      <c r="I3346" s="46"/>
      <c r="J3346" s="42"/>
      <c r="K3346" s="41"/>
      <c r="L3346" s="41">
        <f>'Etat paie OCTOBRE 2024'!Y16</f>
        <v>100000</v>
      </c>
      <c r="M3346" s="24"/>
    </row>
    <row r="3347" spans="1:13" x14ac:dyDescent="0.25">
      <c r="A3347" s="46" t="s">
        <v>54</v>
      </c>
      <c r="B3347" s="46"/>
      <c r="C3347" s="42"/>
      <c r="D3347" s="41"/>
      <c r="E3347" s="41">
        <f>'Etat paie OCTOBRE 2024'!AA16</f>
      </c>
      <c r="F3347" s="24"/>
      <c r="H3347" s="46" t="s">
        <v>54</v>
      </c>
      <c r="I3347" s="46"/>
      <c r="J3347" s="42"/>
      <c r="K3347" s="41"/>
      <c r="L3347" s="41">
        <f>'Etat paie OCTOBRE 2024'!AA16</f>
      </c>
      <c r="M3347" s="24"/>
    </row>
    <row r="3348" spans="1:13" x14ac:dyDescent="0.25">
      <c r="A3348" s="49" t="s">
        <v>55</v>
      </c>
      <c r="B3348" s="49"/>
      <c r="C3348" s="50"/>
      <c r="D3348" s="51"/>
      <c r="E3348" s="51">
        <f>'Etat paie OCTOBRE 2024'!AB16</f>
        <v>100000</v>
      </c>
      <c r="F3348" s="24"/>
      <c r="H3348" s="49" t="s">
        <v>55</v>
      </c>
      <c r="I3348" s="49"/>
      <c r="J3348" s="50"/>
      <c r="K3348" s="51"/>
      <c r="L3348" s="51">
        <f>'Etat paie OCTOBRE 2024'!AB16</f>
        <v>100000</v>
      </c>
      <c r="M3348" s="24"/>
    </row>
    <row r="3349" spans="1:13" x14ac:dyDescent="0.25">
      <c r="A3349" s="53" t="s">
        <v>56</v>
      </c>
      <c r="B3349" s="53"/>
      <c r="C3349" s="54" t="s">
        <v>57</v>
      </c>
      <c r="D3349" s="36">
        <f>SUM(D17:D37)</f>
        <v>478310.514642494</v>
      </c>
      <c r="E3349" s="55">
        <f>SUM(E34:E42)</f>
        <v>214940.640727814</v>
      </c>
      <c r="F3349" s="24"/>
      <c r="H3349" s="53" t="s">
        <v>56</v>
      </c>
      <c r="I3349" s="53"/>
      <c r="J3349" s="54" t="s">
        <v>57</v>
      </c>
      <c r="K3349" s="36">
        <f>SUM(D17:D37)</f>
        <v>478310.514642494</v>
      </c>
      <c r="L3349" s="55">
        <f>SUM(E34:E42)</f>
        <v>214940.640727814</v>
      </c>
      <c r="M3349" s="24"/>
    </row>
    <row r="3350" spans="1:13" x14ac:dyDescent="0.25">
      <c r="A3350" s="57" t="s">
        <v>58</v>
      </c>
      <c r="B3350" s="57"/>
      <c r="C3350" s="14"/>
      <c r="D3350" s="42"/>
      <c r="E3350" s="58"/>
      <c r="F3350" s="24"/>
      <c r="H3350" s="57" t="s">
        <v>58</v>
      </c>
      <c r="I3350" s="57"/>
      <c r="J3350" s="14"/>
      <c r="K3350" s="42"/>
      <c r="L3350" s="58"/>
      <c r="M3350" s="24"/>
    </row>
    <row r="3351" spans="1:13" x14ac:dyDescent="0.25">
      <c r="A3351" s="44" t="s">
        <v>59</v>
      </c>
      <c r="B3351" s="44"/>
      <c r="C3351" s="14"/>
      <c r="D3351" s="42"/>
      <c r="E3351" s="58"/>
      <c r="F3351" s="24"/>
      <c r="H3351" s="44" t="s">
        <v>59</v>
      </c>
      <c r="I3351" s="44"/>
      <c r="J3351" s="14"/>
      <c r="K3351" s="42"/>
      <c r="L3351" s="58"/>
      <c r="M3351" s="24"/>
    </row>
    <row r="3352" spans="1:13" x14ac:dyDescent="0.25">
      <c r="A3352" s="57" t="s">
        <v>60</v>
      </c>
      <c r="B3352" s="57"/>
      <c r="C3352" s="14"/>
      <c r="D3352" s="42"/>
      <c r="E3352" s="58"/>
      <c r="F3352" s="24"/>
      <c r="H3352" s="57" t="s">
        <v>60</v>
      </c>
      <c r="I3352" s="57"/>
      <c r="J3352" s="14"/>
      <c r="K3352" s="42"/>
      <c r="L3352" s="58"/>
      <c r="M3352" s="24"/>
    </row>
    <row r="3353" spans="1:13" x14ac:dyDescent="0.25">
      <c r="A3353" s="57"/>
      <c r="B3353" s="57"/>
      <c r="C3353" s="60" t="s">
        <v>61</v>
      </c>
      <c r="D3353" s="61">
        <f>IF((D43-E43)&gt;=0,ROUND(FLOOR((D43-E43),0.01),-2),ROUND(FLOOR((D43-E43),-0.01),-2))</f>
        <v>263400</v>
      </c>
      <c r="E3353" s="58"/>
      <c r="F3353" s="24"/>
      <c r="H3353" s="57"/>
      <c r="I3353" s="57"/>
      <c r="J3353" s="60" t="s">
        <v>61</v>
      </c>
      <c r="K3353" s="61">
        <f>IF((D43-E43)&gt;=0,ROUND(FLOOR((D43-E43),0.01),-2),ROUND(FLOOR((D43-E43),-0.01),-2))</f>
        <v>263400</v>
      </c>
      <c r="L3353" s="58"/>
      <c r="M3353" s="24"/>
    </row>
    <row r="3354" spans="1:13" x14ac:dyDescent="0.25">
      <c r="A3354" s="62" t="s">
        <v>62</v>
      </c>
      <c r="B3354" s="62"/>
      <c r="C3354" s="63">
        <v>22</v>
      </c>
      <c r="D3354" s="61"/>
      <c r="E3354" s="58"/>
      <c r="F3354" s="24"/>
      <c r="H3354" s="62" t="s">
        <v>62</v>
      </c>
      <c r="I3354" s="62"/>
      <c r="J3354" s="63">
        <v>22</v>
      </c>
      <c r="K3354" s="61"/>
      <c r="L3354" s="58"/>
      <c r="M3354" s="24"/>
    </row>
    <row r="3355" spans="1:13" x14ac:dyDescent="0.25">
      <c r="A3355" s="64" t="s">
        <v>63</v>
      </c>
      <c r="B3355" s="64"/>
      <c r="C3355" s="65">
        <v>-0.5</v>
      </c>
      <c r="D3355" s="66"/>
      <c r="E3355" s="58"/>
      <c r="F3355" s="67"/>
      <c r="H3355" s="64" t="s">
        <v>63</v>
      </c>
      <c r="I3355" s="64"/>
      <c r="J3355" s="65">
        <v>-0.5</v>
      </c>
      <c r="K3355" s="66"/>
      <c r="L3355" s="58"/>
      <c r="M3355" s="67"/>
    </row>
    <row r="3356" spans="1:13" x14ac:dyDescent="0.25">
      <c r="A3356" s="69"/>
      <c r="B3356" s="69"/>
      <c r="C3356" s="70"/>
      <c r="D3356" s="71"/>
      <c r="E3356" s="72"/>
      <c r="F3356" s="24"/>
      <c r="H3356" s="69"/>
      <c r="I3356" s="69"/>
      <c r="J3356" s="70"/>
      <c r="K3356" s="71"/>
      <c r="L3356" s="72"/>
      <c r="M3356" s="24"/>
    </row>
    <row r="3357" spans="1:13" x14ac:dyDescent="0.25">
      <c r="A3357" s="1" t="s">
        <v>64</v>
      </c>
      <c r="B3357" s="1"/>
      <c r="C3357" s="58"/>
      <c r="D3357" s="74" t="s">
        <v>65</v>
      </c>
      <c r="E3357" s="2"/>
      <c r="F3357" s="24"/>
      <c r="H3357" s="1" t="s">
        <v>64</v>
      </c>
      <c r="I3357" s="1"/>
      <c r="J3357" s="58"/>
      <c r="K3357" s="74" t="s">
        <v>65</v>
      </c>
      <c r="L3357" s="2"/>
      <c r="M3357" s="24"/>
    </row>
    <row r="3358" spans="1:13" x14ac:dyDescent="0.25">
      <c r="A3358" s="1"/>
      <c r="B3358" s="1"/>
      <c r="C3358" s="58"/>
      <c r="D3358" s="74"/>
      <c r="E3358" s="2"/>
      <c r="F3358" s="24"/>
      <c r="H3358" s="1"/>
      <c r="I3358" s="1"/>
      <c r="J3358" s="58"/>
      <c r="K3358" s="74"/>
      <c r="L3358" s="2"/>
      <c r="M3358" s="24"/>
    </row>
    <row r="3359" spans="1:13" x14ac:dyDescent="0.25">
      <c r="A3359" s="1"/>
      <c r="B3359" s="1"/>
      <c r="C3359" s="58"/>
      <c r="D3359" s="74"/>
      <c r="E3359" s="2"/>
      <c r="F3359" s="24"/>
      <c r="H3359" s="1"/>
      <c r="I3359" s="1"/>
      <c r="J3359" s="58"/>
      <c r="K3359" s="74"/>
      <c r="L3359" s="2"/>
      <c r="M3359" s="24"/>
    </row>
    <row r="3360" spans="1:13" x14ac:dyDescent="0.25">
      <c r="A3360" s="1"/>
      <c r="B3360" s="1"/>
      <c r="C3360" s="58"/>
      <c r="D3360" s="74"/>
      <c r="E3360" s="2"/>
      <c r="F3360" s="24"/>
      <c r="H3360" s="1"/>
      <c r="I3360" s="1"/>
      <c r="J3360" s="58"/>
      <c r="K3360" s="74"/>
      <c r="L3360" s="2"/>
      <c r="M3360" s="24"/>
    </row>
    <row r="3361" spans="1:13" x14ac:dyDescent="0.25">
      <c r="A3361" s="76"/>
      <c r="B3361" s="76"/>
      <c r="C3361" s="77"/>
      <c r="D3361" s="78"/>
      <c r="E3361" s="26"/>
      <c r="F3361" s="28"/>
      <c r="H3361" s="76"/>
      <c r="I3361" s="76"/>
      <c r="J3361" s="77"/>
      <c r="K3361" s="78"/>
      <c r="L3361" s="26"/>
      <c r="M3361" s="28"/>
    </row>
    <row r="3364" spans="1:13" x14ac:dyDescent="0.25">
      <c r="A3364" s="1"/>
      <c r="B3364" s="1"/>
      <c r="C3364" s="2"/>
      <c r="D3364" s="2"/>
      <c r="E3364" s="4"/>
      <c r="F3364" s="5"/>
      <c r="H3364" s="1"/>
      <c r="I3364" s="1"/>
      <c r="J3364" s="2"/>
      <c r="K3364" s="2"/>
      <c r="L3364" s="4"/>
      <c r="M3364" s="5"/>
    </row>
    <row r="3365" spans="1:13" x14ac:dyDescent="0.25">
      <c r="A3365" s="1"/>
      <c r="B3365" s="1"/>
      <c r="C3365" s="2"/>
      <c r="D3365" s="2"/>
      <c r="E3365" s="4" t="s">
        <v>0</v>
      </c>
      <c r="F3365" s="3"/>
      <c r="H3365" s="1"/>
      <c r="I3365" s="1"/>
      <c r="J3365" s="2"/>
      <c r="K3365" s="2"/>
      <c r="L3365" s="4" t="s">
        <v>0</v>
      </c>
      <c r="M3365" s="3"/>
    </row>
    <row r="3366" spans="1:13" x14ac:dyDescent="0.25">
      <c r="A3366" s="6" t="s">
        <v>1</v>
      </c>
      <c r="B3366" s="6"/>
      <c r="C3366" s="2"/>
      <c r="D3366" s="2"/>
      <c r="E3366" s="2" t="s">
        <v>2</v>
      </c>
      <c r="F3366" s="3"/>
      <c r="H3366" s="6" t="s">
        <v>1</v>
      </c>
      <c r="I3366" s="6"/>
      <c r="J3366" s="2"/>
      <c r="K3366" s="2"/>
      <c r="L3366" s="2" t="s">
        <v>2</v>
      </c>
      <c r="M3366" s="3"/>
    </row>
    <row r="3367" spans="1:13" x14ac:dyDescent="0.25">
      <c r="A3367" s="7" t="s">
        <v>3</v>
      </c>
      <c r="B3367" s="7"/>
      <c r="C3367" s="2"/>
      <c r="D3367" s="2"/>
      <c r="E3367" s="2"/>
      <c r="F3367" s="3"/>
      <c r="H3367" s="7" t="s">
        <v>3</v>
      </c>
      <c r="I3367" s="7"/>
      <c r="J3367" s="2"/>
      <c r="K3367" s="2"/>
      <c r="L3367" s="2"/>
      <c r="M3367" s="3"/>
    </row>
    <row r="3368" spans="1:13" x14ac:dyDescent="0.25">
      <c r="A3368" s="8" t="s">
        <v>4</v>
      </c>
      <c r="B3368" s="8"/>
      <c r="C3368" s="2"/>
      <c r="D3368" s="2"/>
      <c r="E3368" s="2"/>
      <c r="F3368" s="3"/>
      <c r="H3368" s="8" t="s">
        <v>4</v>
      </c>
      <c r="I3368" s="8"/>
      <c r="J3368" s="2"/>
      <c r="K3368" s="2"/>
      <c r="L3368" s="2"/>
      <c r="M3368" s="3"/>
    </row>
    <row r="3369" spans="1:13" x14ac:dyDescent="0.25">
      <c r="A3369" s="9" t="s">
        <v>1313</v>
      </c>
      <c r="B3369" s="287">
        <f>'Etat paie {MOIS} {ANNEE}'!B128</f>
      </c>
      <c r="C3369" s="10"/>
      <c r="D3369" s="11" t="s">
        <v>6</v>
      </c>
      <c r="E3369" s="11"/>
      <c r="F3369" s="12" t="s">
        <v>1314</v>
      </c>
      <c r="H3369" s="9" t="s">
        <v>1313</v>
      </c>
      <c r="I3369" s="287">
        <f>'Etat paie {MOIS} {ANNEE}'!B129</f>
      </c>
      <c r="J3369" s="10"/>
      <c r="K3369" s="11" t="s">
        <v>6</v>
      </c>
      <c r="L3369" s="11"/>
      <c r="M3369" s="12" t="s">
        <v>1314</v>
      </c>
    </row>
    <row r="3370" spans="1:13" x14ac:dyDescent="0.25">
      <c r="A3370" s="13" t="s">
        <v>1315</v>
      </c>
      <c r="B3370" s="288">
        <f>'Etat paie {MOIS} {ANNEE}'!A128</f>
      </c>
      <c r="C3370" s="2"/>
      <c r="D3370" s="14" t="s">
        <v>8</v>
      </c>
      <c r="E3370" s="14"/>
      <c r="F3370" s="15" t="s">
        <v>1316</v>
      </c>
      <c r="H3370" s="13" t="s">
        <v>1315</v>
      </c>
      <c r="I3370" s="288">
        <f>'Etat paie {MOIS} {ANNEE}'!A129</f>
      </c>
      <c r="J3370" s="2"/>
      <c r="K3370" s="14" t="s">
        <v>8</v>
      </c>
      <c r="L3370" s="14"/>
      <c r="M3370" s="15" t="s">
        <v>1316</v>
      </c>
    </row>
    <row r="3371" spans="1:13" x14ac:dyDescent="0.25">
      <c r="A3371" s="13" t="s">
        <v>1317</v>
      </c>
      <c r="B3371" s="288">
        <f>'Etat paie {MOIS} {ANNEE}'!AL128</f>
      </c>
      <c r="C3371" s="16">
        <f>'Etat paie {MOIS} {ANNEE}'!AM128</f>
      </c>
      <c r="D3371" s="14" t="s">
        <v>10</v>
      </c>
      <c r="E3371" s="14"/>
      <c r="F3371" s="15" t="s">
        <v>1318</v>
      </c>
      <c r="H3371" s="13" t="s">
        <v>1317</v>
      </c>
      <c r="I3371" s="288">
        <f>'Etat paie {MOIS} {ANNEE}'!AL129</f>
      </c>
      <c r="J3371" s="16">
        <f>'Etat paie {MOIS} {ANNEE}'!AM129</f>
      </c>
      <c r="K3371" s="14" t="s">
        <v>10</v>
      </c>
      <c r="L3371" s="14"/>
      <c r="M3371" s="15" t="s">
        <v>1318</v>
      </c>
    </row>
    <row r="3372" spans="1:13" x14ac:dyDescent="0.25">
      <c r="A3372" s="13" t="s">
        <v>1319</v>
      </c>
      <c r="B3372" s="288" t="s">
        <v>1320</v>
      </c>
      <c r="C3372" s="17"/>
      <c r="D3372" s="18" t="s">
        <v>12</v>
      </c>
      <c r="E3372" s="19"/>
      <c r="F3372" s="20" t="s">
        <v>1321</v>
      </c>
      <c r="H3372" s="13" t="s">
        <v>1319</v>
      </c>
      <c r="I3372" s="288" t="s">
        <v>1320</v>
      </c>
      <c r="J3372" s="17"/>
      <c r="K3372" s="18" t="s">
        <v>12</v>
      </c>
      <c r="L3372" s="19"/>
      <c r="M3372" s="20" t="s">
        <v>1321</v>
      </c>
    </row>
    <row r="3373" spans="1:13" x14ac:dyDescent="0.25">
      <c r="A3373" s="22" t="s">
        <v>1322</v>
      </c>
      <c r="B3373" s="289">
        <f>'Etat paie {MOIS} {ANNEE}'!AP128</f>
      </c>
      <c r="C3373" s="2"/>
      <c r="D3373" s="23" t="s">
        <v>14</v>
      </c>
      <c r="E3373" s="14"/>
      <c r="F3373" s="20" t="s">
        <v>1323</v>
      </c>
      <c r="H3373" s="22" t="s">
        <v>1322</v>
      </c>
      <c r="I3373" s="289">
        <f>'Etat paie {MOIS} {ANNEE}'!AP129</f>
      </c>
      <c r="J3373" s="2"/>
      <c r="K3373" s="23" t="s">
        <v>14</v>
      </c>
      <c r="L3373" s="14"/>
      <c r="M3373" s="20" t="s">
        <v>1323</v>
      </c>
    </row>
    <row r="3374" spans="1:13" x14ac:dyDescent="0.25">
      <c r="A3374" s="13" t="s">
        <v>1324</v>
      </c>
      <c r="B3374" s="288">
        <f>'Etat paie {MOIS} {ANNEE}'!AR128</f>
      </c>
      <c r="C3374" s="2"/>
      <c r="D3374" s="14"/>
      <c r="E3374" s="14"/>
      <c r="F3374" s="20"/>
      <c r="H3374" s="13" t="s">
        <v>1324</v>
      </c>
      <c r="I3374" s="288">
        <f>'Etat paie {MOIS} {ANNEE}'!AR129</f>
      </c>
      <c r="J3374" s="2"/>
      <c r="K3374" s="14"/>
      <c r="L3374" s="14"/>
      <c r="M3374" s="20"/>
    </row>
    <row r="3375" spans="1:13" x14ac:dyDescent="0.25">
      <c r="A3375" s="13" t="s">
        <v>1325</v>
      </c>
      <c r="B3375" s="288">
        <f>'Etat paie {MOIS} {ANNEE}'!AO128</f>
      </c>
      <c r="C3375" s="2"/>
      <c r="D3375" s="14"/>
      <c r="E3375" s="14"/>
      <c r="F3375" s="24"/>
      <c r="H3375" s="13" t="s">
        <v>1325</v>
      </c>
      <c r="I3375" s="288">
        <f>'Etat paie {MOIS} {ANNEE}'!AO129</f>
      </c>
      <c r="J3375" s="2"/>
      <c r="K3375" s="14"/>
      <c r="L3375" s="14"/>
      <c r="M3375" s="24"/>
    </row>
    <row r="3376" spans="1:13" x14ac:dyDescent="0.25">
      <c r="A3376" s="13" t="s">
        <v>1326</v>
      </c>
      <c r="B3376" s="288">
        <f>'Etat paie {MOIS} {ANNEE}'!AQ128</f>
      </c>
      <c r="C3376" s="2"/>
      <c r="D3376" s="14" t="s">
        <v>18</v>
      </c>
      <c r="E3376" s="14"/>
      <c r="F3376" s="24" t="s">
        <v>1327</v>
      </c>
      <c r="H3376" s="13" t="s">
        <v>1326</v>
      </c>
      <c r="I3376" s="288">
        <f>'Etat paie {MOIS} {ANNEE}'!AQ129</f>
      </c>
      <c r="J3376" s="2"/>
      <c r="K3376" s="14" t="s">
        <v>18</v>
      </c>
      <c r="L3376" s="14"/>
      <c r="M3376" s="24" t="s">
        <v>1327</v>
      </c>
    </row>
    <row r="3377" spans="1:13" x14ac:dyDescent="0.25">
      <c r="A3377" s="25" t="s">
        <v>1328</v>
      </c>
      <c r="B3377" s="290" t="s">
        <v>1329</v>
      </c>
      <c r="C3377" s="26"/>
      <c r="D3377" s="27" t="s">
        <v>20</v>
      </c>
      <c r="E3377" s="27"/>
      <c r="F3377" s="28" t="s">
        <v>1330</v>
      </c>
      <c r="H3377" s="25" t="s">
        <v>1328</v>
      </c>
      <c r="I3377" s="290" t="s">
        <v>1329</v>
      </c>
      <c r="J3377" s="26"/>
      <c r="K3377" s="27" t="s">
        <v>20</v>
      </c>
      <c r="L3377" s="27"/>
      <c r="M3377" s="28" t="s">
        <v>1330</v>
      </c>
    </row>
    <row r="3378" spans="1:13" x14ac:dyDescent="0.25">
      <c r="A3378" s="1"/>
      <c r="B3378" s="1"/>
      <c r="C3378" s="2"/>
      <c r="D3378" s="2"/>
      <c r="E3378" s="2"/>
      <c r="F3378" s="3"/>
      <c r="H3378" s="1"/>
      <c r="I3378" s="1"/>
      <c r="J3378" s="2"/>
      <c r="K3378" s="2"/>
      <c r="L3378" s="2"/>
      <c r="M3378" s="3"/>
    </row>
    <row r="3379" spans="1:13" x14ac:dyDescent="0.25">
      <c r="A3379" s="291" t="s">
        <v>22</v>
      </c>
      <c r="B3379" s="291"/>
      <c r="C3379" s="30" t="s">
        <v>23</v>
      </c>
      <c r="D3379" s="30" t="s">
        <v>24</v>
      </c>
      <c r="E3379" s="31" t="s">
        <v>25</v>
      </c>
      <c r="F3379" s="32" t="s">
        <v>26</v>
      </c>
      <c r="H3379" s="291" t="s">
        <v>22</v>
      </c>
      <c r="I3379" s="291"/>
      <c r="J3379" s="30" t="s">
        <v>23</v>
      </c>
      <c r="K3379" s="30" t="s">
        <v>24</v>
      </c>
      <c r="L3379" s="31" t="s">
        <v>25</v>
      </c>
      <c r="M3379" s="32" t="s">
        <v>26</v>
      </c>
    </row>
    <row r="3380" spans="1:13" x14ac:dyDescent="0.25">
      <c r="A3380" s="34" t="s">
        <v>27</v>
      </c>
      <c r="B3380" s="34"/>
      <c r="C3380" s="35"/>
      <c r="D3380" s="36">
        <f>'Etat paie OCTOBRE 2024'!E16</f>
        <v>142259.193446028</v>
      </c>
      <c r="E3380" s="37"/>
      <c r="F3380" s="24"/>
      <c r="H3380" s="34" t="s">
        <v>27</v>
      </c>
      <c r="I3380" s="34"/>
      <c r="J3380" s="35"/>
      <c r="K3380" s="36">
        <f>'Etat paie OCTOBRE 2024'!E16</f>
        <v>142259.193446028</v>
      </c>
      <c r="L3380" s="37"/>
      <c r="M3380" s="24"/>
    </row>
    <row r="3381" spans="1:13" x14ac:dyDescent="0.25">
      <c r="A3381" s="39" t="s">
        <v>28</v>
      </c>
      <c r="B3381" s="39"/>
      <c r="C3381" s="40"/>
      <c r="D3381" s="41"/>
      <c r="E3381" s="42"/>
      <c r="F3381" s="24"/>
      <c r="H3381" s="39" t="s">
        <v>28</v>
      </c>
      <c r="I3381" s="39"/>
      <c r="J3381" s="40"/>
      <c r="K3381" s="41"/>
      <c r="L3381" s="42"/>
      <c r="M3381" s="24"/>
    </row>
    <row r="3382" spans="1:13" x14ac:dyDescent="0.25">
      <c r="A3382" s="44" t="s">
        <v>29</v>
      </c>
      <c r="B3382" s="44"/>
      <c r="C3382" s="42"/>
      <c r="D3382" s="41">
        <f>'Etat paie OCTOBRE 2024'!I16</f>
      </c>
      <c r="E3382" s="42"/>
      <c r="F3382" s="24"/>
      <c r="H3382" s="44" t="s">
        <v>29</v>
      </c>
      <c r="I3382" s="44"/>
      <c r="J3382" s="42"/>
      <c r="K3382" s="41">
        <f>'Etat paie OCTOBRE 2024'!I16</f>
      </c>
      <c r="L3382" s="42"/>
      <c r="M3382" s="24"/>
    </row>
    <row r="3383" spans="1:13" x14ac:dyDescent="0.25">
      <c r="A3383" s="44" t="s">
        <v>30</v>
      </c>
      <c r="B3383" s="44"/>
      <c r="C3383" s="42"/>
      <c r="D3383" s="41">
        <f>'Etat paie OCTOBRE 2024'!J16</f>
      </c>
      <c r="E3383" s="42"/>
      <c r="F3383" s="24"/>
      <c r="H3383" s="44" t="s">
        <v>30</v>
      </c>
      <c r="I3383" s="44"/>
      <c r="J3383" s="42"/>
      <c r="K3383" s="41">
        <f>'Etat paie OCTOBRE 2024'!J16</f>
      </c>
      <c r="L3383" s="42"/>
      <c r="M3383" s="24"/>
    </row>
    <row r="3384" spans="1:13" x14ac:dyDescent="0.25">
      <c r="A3384" s="44" t="s">
        <v>31</v>
      </c>
      <c r="B3384" s="44"/>
      <c r="C3384" s="42"/>
      <c r="D3384" s="41">
        <f>'Etat paie OCTOBRE 2024'!H16</f>
      </c>
      <c r="E3384" s="42"/>
      <c r="F3384" s="24"/>
      <c r="H3384" s="44" t="s">
        <v>31</v>
      </c>
      <c r="I3384" s="44"/>
      <c r="J3384" s="42"/>
      <c r="K3384" s="41">
        <f>'Etat paie OCTOBRE 2024'!H16</f>
      </c>
      <c r="L3384" s="42"/>
      <c r="M3384" s="24"/>
    </row>
    <row r="3385" spans="1:13" x14ac:dyDescent="0.25">
      <c r="A3385" s="46" t="s">
        <v>32</v>
      </c>
      <c r="B3385" s="46"/>
      <c r="C3385" s="42"/>
      <c r="D3385" s="41"/>
      <c r="E3385" s="42"/>
      <c r="F3385" s="24"/>
      <c r="H3385" s="46" t="s">
        <v>32</v>
      </c>
      <c r="I3385" s="46"/>
      <c r="J3385" s="42"/>
      <c r="K3385" s="41"/>
      <c r="L3385" s="42"/>
      <c r="M3385" s="24"/>
    </row>
    <row r="3386" spans="1:13" x14ac:dyDescent="0.25">
      <c r="A3386" s="44" t="s">
        <v>33</v>
      </c>
      <c r="B3386" s="44"/>
      <c r="C3386" s="42">
        <v>12</v>
      </c>
      <c r="D3386" s="41">
        <f>'Etat paie OCTOBRE 2024'!K16</f>
        <v>28800</v>
      </c>
      <c r="E3386" s="42"/>
      <c r="F3386" s="24"/>
      <c r="H3386" s="44" t="s">
        <v>33</v>
      </c>
      <c r="I3386" s="44"/>
      <c r="J3386" s="42">
        <v>12</v>
      </c>
      <c r="K3386" s="41">
        <f>'Etat paie OCTOBRE 2024'!K16</f>
        <v>28800</v>
      </c>
      <c r="L3386" s="42"/>
      <c r="M3386" s="24"/>
    </row>
    <row r="3387" spans="1:13" x14ac:dyDescent="0.25">
      <c r="A3387" s="44" t="s">
        <v>34</v>
      </c>
      <c r="B3387" s="44"/>
      <c r="C3387" s="42"/>
      <c r="D3387" s="41">
        <f>'Etat paie OCTOBRE 2024'!L16</f>
        <v>42000</v>
      </c>
      <c r="E3387" s="42"/>
      <c r="F3387" s="24"/>
      <c r="H3387" s="44" t="s">
        <v>34</v>
      </c>
      <c r="I3387" s="44"/>
      <c r="J3387" s="42"/>
      <c r="K3387" s="41">
        <f>'Etat paie OCTOBRE 2024'!L16</f>
        <v>42000</v>
      </c>
      <c r="L3387" s="42"/>
      <c r="M3387" s="24"/>
    </row>
    <row r="3388" spans="1:13" x14ac:dyDescent="0.25">
      <c r="A3388" s="39" t="s">
        <v>35</v>
      </c>
      <c r="B3388" s="39"/>
      <c r="C3388" s="42"/>
      <c r="D3388" s="41"/>
      <c r="E3388" s="42"/>
      <c r="F3388" s="24"/>
      <c r="H3388" s="39" t="s">
        <v>35</v>
      </c>
      <c r="I3388" s="39"/>
      <c r="J3388" s="42"/>
      <c r="K3388" s="41"/>
      <c r="L3388" s="42"/>
      <c r="M3388" s="24"/>
    </row>
    <row r="3389" spans="1:13" x14ac:dyDescent="0.25">
      <c r="A3389" s="44" t="s">
        <v>36</v>
      </c>
      <c r="B3389" s="44"/>
      <c r="C3389" s="42"/>
      <c r="D3389" s="48">
        <f>'Etat paie OCTOBRE 2024'!R16</f>
      </c>
      <c r="E3389" s="42"/>
      <c r="F3389" s="24"/>
      <c r="H3389" s="44" t="s">
        <v>36</v>
      </c>
      <c r="I3389" s="44"/>
      <c r="J3389" s="42"/>
      <c r="K3389" s="48">
        <f>'Etat paie OCTOBRE 2024'!R16</f>
      </c>
      <c r="L3389" s="42"/>
      <c r="M3389" s="24"/>
    </row>
    <row r="3390" spans="1:13" x14ac:dyDescent="0.25">
      <c r="A3390" s="44" t="s">
        <v>37</v>
      </c>
      <c r="B3390" s="44"/>
      <c r="C3390" s="42"/>
      <c r="D3390" s="41">
        <f>'Etat paie OCTOBRE 2024'!F16</f>
      </c>
      <c r="E3390" s="42"/>
      <c r="F3390" s="24"/>
      <c r="H3390" s="44" t="s">
        <v>37</v>
      </c>
      <c r="I3390" s="44"/>
      <c r="J3390" s="42"/>
      <c r="K3390" s="41">
        <f>'Etat paie OCTOBRE 2024'!F16</f>
      </c>
      <c r="L3390" s="42"/>
      <c r="M3390" s="24"/>
    </row>
    <row r="3391" spans="1:13" x14ac:dyDescent="0.25">
      <c r="A3391" s="292" t="s">
        <v>38</v>
      </c>
      <c r="B3391" s="292"/>
      <c r="C3391" s="42"/>
      <c r="D3391" s="41">
        <f>'Etat paie OCTOBRE 2024'!G16</f>
      </c>
      <c r="E3391" s="42"/>
      <c r="F3391" s="24"/>
      <c r="H3391" s="292" t="s">
        <v>38</v>
      </c>
      <c r="I3391" s="292"/>
      <c r="J3391" s="42"/>
      <c r="K3391" s="41">
        <f>'Etat paie OCTOBRE 2024'!G16</f>
      </c>
      <c r="L3391" s="42"/>
      <c r="M3391" s="24"/>
    </row>
    <row r="3392" spans="1:13" x14ac:dyDescent="0.25">
      <c r="A3392" s="44" t="s">
        <v>1331</v>
      </c>
      <c r="B3392" s="44"/>
      <c r="C3392" s="42"/>
      <c r="D3392" s="41">
        <f>'Etat paie OCTOBRE 2024'!O16</f>
      </c>
      <c r="E3392" s="42"/>
      <c r="F3392" s="24"/>
      <c r="H3392" s="44" t="s">
        <v>1331</v>
      </c>
      <c r="I3392" s="44"/>
      <c r="J3392" s="42"/>
      <c r="K3392" s="41">
        <f>'Etat paie OCTOBRE 2024'!O16</f>
      </c>
      <c r="L3392" s="42"/>
      <c r="M3392" s="24"/>
    </row>
    <row r="3393" spans="1:13" x14ac:dyDescent="0.25">
      <c r="A3393" s="44" t="s">
        <v>1332</v>
      </c>
      <c r="B3393" s="44"/>
      <c r="C3393" s="42"/>
      <c r="D3393" s="41">
        <f>'Etat paie OCTOBRE 2024'!P16</f>
        <v>20000</v>
      </c>
      <c r="E3393" s="42"/>
      <c r="F3393" s="24"/>
      <c r="H3393" s="44" t="s">
        <v>1332</v>
      </c>
      <c r="I3393" s="44"/>
      <c r="J3393" s="42"/>
      <c r="K3393" s="41">
        <f>'Etat paie OCTOBRE 2024'!P16</f>
        <v>20000</v>
      </c>
      <c r="L3393" s="42"/>
      <c r="M3393" s="24"/>
    </row>
    <row r="3394" spans="1:13" x14ac:dyDescent="0.25">
      <c r="A3394" s="44" t="s">
        <v>1333</v>
      </c>
      <c r="B3394" s="44"/>
      <c r="C3394" s="42"/>
      <c r="D3394" s="41">
        <f>'Etat paie OCTOBRE 2024'!Q16</f>
        <v>50000</v>
      </c>
      <c r="E3394" s="42"/>
      <c r="F3394" s="24" t="s">
        <v>43</v>
      </c>
      <c r="H3394" s="44" t="s">
        <v>1333</v>
      </c>
      <c r="I3394" s="44"/>
      <c r="J3394" s="42"/>
      <c r="K3394" s="41">
        <f>'Etat paie OCTOBRE 2024'!Q16</f>
        <v>50000</v>
      </c>
      <c r="L3394" s="42"/>
      <c r="M3394" s="24" t="s">
        <v>43</v>
      </c>
    </row>
    <row r="3395" spans="1:13" x14ac:dyDescent="0.25">
      <c r="A3395" s="39" t="s">
        <v>44</v>
      </c>
      <c r="B3395" s="39"/>
      <c r="C3395" s="42"/>
      <c r="D3395" s="41">
        <f>'Etat paie OCTOBRE 2024'!N16</f>
        <v>195251.321196466</v>
      </c>
      <c r="E3395" s="42"/>
      <c r="F3395" s="24" t="s">
        <v>45</v>
      </c>
      <c r="H3395" s="39" t="s">
        <v>44</v>
      </c>
      <c r="I3395" s="39"/>
      <c r="J3395" s="42"/>
      <c r="K3395" s="41">
        <f>'Etat paie OCTOBRE 2024'!N16</f>
        <v>195251.321196466</v>
      </c>
      <c r="L3395" s="42"/>
      <c r="M3395" s="24" t="s">
        <v>45</v>
      </c>
    </row>
    <row r="3396" spans="1:13" x14ac:dyDescent="0.25">
      <c r="A3396" s="39" t="s">
        <v>46</v>
      </c>
      <c r="B3396" s="39"/>
      <c r="C3396" s="42"/>
      <c r="D3396" s="41">
        <f>'Etat paie OCTOBRE 2024'!M16</f>
      </c>
      <c r="E3396" s="42"/>
      <c r="F3396" s="24"/>
      <c r="H3396" s="39" t="s">
        <v>46</v>
      </c>
      <c r="I3396" s="39"/>
      <c r="J3396" s="42"/>
      <c r="K3396" s="41">
        <f>'Etat paie OCTOBRE 2024'!M16</f>
      </c>
      <c r="L3396" s="42"/>
      <c r="M3396" s="24"/>
    </row>
    <row r="3397" spans="1:13" x14ac:dyDescent="0.25">
      <c r="A3397" s="46" t="s">
        <v>47</v>
      </c>
      <c r="B3397" s="46"/>
      <c r="C3397" s="42"/>
      <c r="D3397" s="41"/>
      <c r="E3397" s="41">
        <f>'Etat paie OCTOBRE 2024'!U16</f>
        <v>4783.10514642494</v>
      </c>
      <c r="F3397" s="24"/>
      <c r="H3397" s="46" t="s">
        <v>47</v>
      </c>
      <c r="I3397" s="46"/>
      <c r="J3397" s="42"/>
      <c r="K3397" s="41"/>
      <c r="L3397" s="41">
        <f>'Etat paie OCTOBRE 2024'!U16</f>
        <v>4783.10514642494</v>
      </c>
      <c r="M3397" s="24"/>
    </row>
    <row r="3398" spans="1:13" x14ac:dyDescent="0.25">
      <c r="A3398" s="46" t="s">
        <v>48</v>
      </c>
      <c r="B3398" s="46"/>
      <c r="C3398" s="42"/>
      <c r="D3398" s="41"/>
      <c r="E3398" s="41">
        <f>'Etat paie OCTOBRE 2024'!V16</f>
        <v>4783.10514642494</v>
      </c>
      <c r="F3398" s="24"/>
      <c r="H3398" s="46" t="s">
        <v>48</v>
      </c>
      <c r="I3398" s="46"/>
      <c r="J3398" s="42"/>
      <c r="K3398" s="41"/>
      <c r="L3398" s="41">
        <f>'Etat paie OCTOBRE 2024'!V16</f>
        <v>4783.10514642494</v>
      </c>
      <c r="M3398" s="24"/>
    </row>
    <row r="3399" spans="1:13" x14ac:dyDescent="0.25">
      <c r="A3399" s="46" t="s">
        <v>49</v>
      </c>
      <c r="B3399" s="46"/>
      <c r="C3399" s="41">
        <f>+D43-E34-E35</f>
        <v>468744.304349644</v>
      </c>
      <c r="D3399" s="41"/>
      <c r="E3399" s="42"/>
      <c r="F3399" s="24"/>
      <c r="H3399" s="46" t="s">
        <v>49</v>
      </c>
      <c r="I3399" s="46"/>
      <c r="J3399" s="41">
        <f>+D43-E34-E35</f>
        <v>468744.304349644</v>
      </c>
      <c r="K3399" s="41"/>
      <c r="L3399" s="42"/>
      <c r="M3399" s="24"/>
    </row>
    <row r="3400" spans="1:13" x14ac:dyDescent="0.25">
      <c r="A3400" s="46" t="s">
        <v>50</v>
      </c>
      <c r="B3400" s="46"/>
      <c r="C3400" s="41">
        <f>D38+E39</f>
        <v>9374.43043496436</v>
      </c>
      <c r="D3400" s="41"/>
      <c r="E3400" s="42"/>
      <c r="F3400" s="24"/>
      <c r="H3400" s="46" t="s">
        <v>50</v>
      </c>
      <c r="I3400" s="46"/>
      <c r="J3400" s="41">
        <f>D38+E39</f>
        <v>9374.43043496436</v>
      </c>
      <c r="K3400" s="41"/>
      <c r="L3400" s="42"/>
      <c r="M3400" s="24"/>
    </row>
    <row r="3401" spans="1:13" x14ac:dyDescent="0.25">
      <c r="A3401" s="46" t="s">
        <v>51</v>
      </c>
      <c r="B3401" s="46"/>
      <c r="C3401" s="41">
        <v>2</v>
      </c>
      <c r="D3401" s="41">
        <f>'Etat paie OCTOBRE 2024'!X16</f>
        <v>4000</v>
      </c>
      <c r="E3401" s="42"/>
      <c r="F3401" s="24"/>
      <c r="H3401" s="46" t="s">
        <v>51</v>
      </c>
      <c r="I3401" s="46"/>
      <c r="J3401" s="41">
        <v>2</v>
      </c>
      <c r="K3401" s="41">
        <f>'Etat paie OCTOBRE 2024'!X16</f>
        <v>4000</v>
      </c>
      <c r="L3401" s="42"/>
      <c r="M3401" s="24"/>
    </row>
    <row r="3402" spans="1:13" x14ac:dyDescent="0.25">
      <c r="A3402" s="46" t="s">
        <v>52</v>
      </c>
      <c r="B3402" s="46"/>
      <c r="C3402" s="42"/>
      <c r="D3402" s="41"/>
      <c r="E3402" s="41">
        <f>'Etat paie OCTOBRE 2024'!Z16</f>
        <v>5374.43043496436</v>
      </c>
      <c r="F3402" s="24"/>
      <c r="H3402" s="46" t="s">
        <v>52</v>
      </c>
      <c r="I3402" s="46"/>
      <c r="J3402" s="42"/>
      <c r="K3402" s="41"/>
      <c r="L3402" s="41">
        <f>'Etat paie OCTOBRE 2024'!Z16</f>
        <v>5374.43043496436</v>
      </c>
      <c r="M3402" s="24"/>
    </row>
    <row r="3403" spans="1:13" x14ac:dyDescent="0.25">
      <c r="A3403" s="46" t="s">
        <v>53</v>
      </c>
      <c r="B3403" s="46"/>
      <c r="C3403" s="42"/>
      <c r="D3403" s="41"/>
      <c r="E3403" s="41">
        <f>'Etat paie OCTOBRE 2024'!Y16</f>
        <v>100000</v>
      </c>
      <c r="F3403" s="24"/>
      <c r="H3403" s="46" t="s">
        <v>53</v>
      </c>
      <c r="I3403" s="46"/>
      <c r="J3403" s="42"/>
      <c r="K3403" s="41"/>
      <c r="L3403" s="41">
        <f>'Etat paie OCTOBRE 2024'!Y16</f>
        <v>100000</v>
      </c>
      <c r="M3403" s="24"/>
    </row>
    <row r="3404" spans="1:13" x14ac:dyDescent="0.25">
      <c r="A3404" s="46" t="s">
        <v>54</v>
      </c>
      <c r="B3404" s="46"/>
      <c r="C3404" s="42"/>
      <c r="D3404" s="41"/>
      <c r="E3404" s="41">
        <f>'Etat paie OCTOBRE 2024'!AA16</f>
      </c>
      <c r="F3404" s="24"/>
      <c r="H3404" s="46" t="s">
        <v>54</v>
      </c>
      <c r="I3404" s="46"/>
      <c r="J3404" s="42"/>
      <c r="K3404" s="41"/>
      <c r="L3404" s="41">
        <f>'Etat paie OCTOBRE 2024'!AA16</f>
      </c>
      <c r="M3404" s="24"/>
    </row>
    <row r="3405" spans="1:13" x14ac:dyDescent="0.25">
      <c r="A3405" s="49" t="s">
        <v>55</v>
      </c>
      <c r="B3405" s="49"/>
      <c r="C3405" s="50"/>
      <c r="D3405" s="51"/>
      <c r="E3405" s="51">
        <f>'Etat paie OCTOBRE 2024'!AB16</f>
        <v>100000</v>
      </c>
      <c r="F3405" s="24"/>
      <c r="H3405" s="49" t="s">
        <v>55</v>
      </c>
      <c r="I3405" s="49"/>
      <c r="J3405" s="50"/>
      <c r="K3405" s="51"/>
      <c r="L3405" s="51">
        <f>'Etat paie OCTOBRE 2024'!AB16</f>
        <v>100000</v>
      </c>
      <c r="M3405" s="24"/>
    </row>
    <row r="3406" spans="1:13" x14ac:dyDescent="0.25">
      <c r="A3406" s="53" t="s">
        <v>56</v>
      </c>
      <c r="B3406" s="53"/>
      <c r="C3406" s="54" t="s">
        <v>57</v>
      </c>
      <c r="D3406" s="36">
        <f>SUM(D17:D37)</f>
        <v>478310.514642494</v>
      </c>
      <c r="E3406" s="55">
        <f>SUM(E34:E42)</f>
        <v>214940.640727814</v>
      </c>
      <c r="F3406" s="24"/>
      <c r="H3406" s="53" t="s">
        <v>56</v>
      </c>
      <c r="I3406" s="53"/>
      <c r="J3406" s="54" t="s">
        <v>57</v>
      </c>
      <c r="K3406" s="36">
        <f>SUM(D17:D37)</f>
        <v>478310.514642494</v>
      </c>
      <c r="L3406" s="55">
        <f>SUM(E34:E42)</f>
        <v>214940.640727814</v>
      </c>
      <c r="M3406" s="24"/>
    </row>
    <row r="3407" spans="1:13" x14ac:dyDescent="0.25">
      <c r="A3407" s="57" t="s">
        <v>58</v>
      </c>
      <c r="B3407" s="57"/>
      <c r="C3407" s="14"/>
      <c r="D3407" s="42"/>
      <c r="E3407" s="58"/>
      <c r="F3407" s="24"/>
      <c r="H3407" s="57" t="s">
        <v>58</v>
      </c>
      <c r="I3407" s="57"/>
      <c r="J3407" s="14"/>
      <c r="K3407" s="42"/>
      <c r="L3407" s="58"/>
      <c r="M3407" s="24"/>
    </row>
    <row r="3408" spans="1:13" x14ac:dyDescent="0.25">
      <c r="A3408" s="44" t="s">
        <v>59</v>
      </c>
      <c r="B3408" s="44"/>
      <c r="C3408" s="14"/>
      <c r="D3408" s="42"/>
      <c r="E3408" s="58"/>
      <c r="F3408" s="24"/>
      <c r="H3408" s="44" t="s">
        <v>59</v>
      </c>
      <c r="I3408" s="44"/>
      <c r="J3408" s="14"/>
      <c r="K3408" s="42"/>
      <c r="L3408" s="58"/>
      <c r="M3408" s="24"/>
    </row>
    <row r="3409" spans="1:13" x14ac:dyDescent="0.25">
      <c r="A3409" s="57" t="s">
        <v>60</v>
      </c>
      <c r="B3409" s="57"/>
      <c r="C3409" s="14"/>
      <c r="D3409" s="42"/>
      <c r="E3409" s="58"/>
      <c r="F3409" s="24"/>
      <c r="H3409" s="57" t="s">
        <v>60</v>
      </c>
      <c r="I3409" s="57"/>
      <c r="J3409" s="14"/>
      <c r="K3409" s="42"/>
      <c r="L3409" s="58"/>
      <c r="M3409" s="24"/>
    </row>
    <row r="3410" spans="1:13" x14ac:dyDescent="0.25">
      <c r="A3410" s="57"/>
      <c r="B3410" s="57"/>
      <c r="C3410" s="60" t="s">
        <v>61</v>
      </c>
      <c r="D3410" s="61">
        <f>IF((D43-E43)&gt;=0,ROUND(FLOOR((D43-E43),0.01),-2),ROUND(FLOOR((D43-E43),-0.01),-2))</f>
        <v>263400</v>
      </c>
      <c r="E3410" s="58"/>
      <c r="F3410" s="24"/>
      <c r="H3410" s="57"/>
      <c r="I3410" s="57"/>
      <c r="J3410" s="60" t="s">
        <v>61</v>
      </c>
      <c r="K3410" s="61">
        <f>IF((D43-E43)&gt;=0,ROUND(FLOOR((D43-E43),0.01),-2),ROUND(FLOOR((D43-E43),-0.01),-2))</f>
        <v>263400</v>
      </c>
      <c r="L3410" s="58"/>
      <c r="M3410" s="24"/>
    </row>
    <row r="3411" spans="1:13" x14ac:dyDescent="0.25">
      <c r="A3411" s="62" t="s">
        <v>62</v>
      </c>
      <c r="B3411" s="62"/>
      <c r="C3411" s="63">
        <v>22</v>
      </c>
      <c r="D3411" s="61"/>
      <c r="E3411" s="58"/>
      <c r="F3411" s="24"/>
      <c r="H3411" s="62" t="s">
        <v>62</v>
      </c>
      <c r="I3411" s="62"/>
      <c r="J3411" s="63">
        <v>22</v>
      </c>
      <c r="K3411" s="61"/>
      <c r="L3411" s="58"/>
      <c r="M3411" s="24"/>
    </row>
    <row r="3412" spans="1:13" x14ac:dyDescent="0.25">
      <c r="A3412" s="64" t="s">
        <v>63</v>
      </c>
      <c r="B3412" s="64"/>
      <c r="C3412" s="65">
        <v>-0.5</v>
      </c>
      <c r="D3412" s="66"/>
      <c r="E3412" s="58"/>
      <c r="F3412" s="67"/>
      <c r="H3412" s="64" t="s">
        <v>63</v>
      </c>
      <c r="I3412" s="64"/>
      <c r="J3412" s="65">
        <v>-0.5</v>
      </c>
      <c r="K3412" s="66"/>
      <c r="L3412" s="58"/>
      <c r="M3412" s="67"/>
    </row>
    <row r="3413" spans="1:13" x14ac:dyDescent="0.25">
      <c r="A3413" s="69"/>
      <c r="B3413" s="69"/>
      <c r="C3413" s="70"/>
      <c r="D3413" s="71"/>
      <c r="E3413" s="72"/>
      <c r="F3413" s="24"/>
      <c r="H3413" s="69"/>
      <c r="I3413" s="69"/>
      <c r="J3413" s="70"/>
      <c r="K3413" s="71"/>
      <c r="L3413" s="72"/>
      <c r="M3413" s="24"/>
    </row>
    <row r="3414" spans="1:13" x14ac:dyDescent="0.25">
      <c r="A3414" s="1" t="s">
        <v>64</v>
      </c>
      <c r="B3414" s="1"/>
      <c r="C3414" s="58"/>
      <c r="D3414" s="74" t="s">
        <v>65</v>
      </c>
      <c r="E3414" s="2"/>
      <c r="F3414" s="24"/>
      <c r="H3414" s="1" t="s">
        <v>64</v>
      </c>
      <c r="I3414" s="1"/>
      <c r="J3414" s="58"/>
      <c r="K3414" s="74" t="s">
        <v>65</v>
      </c>
      <c r="L3414" s="2"/>
      <c r="M3414" s="24"/>
    </row>
    <row r="3415" spans="1:13" x14ac:dyDescent="0.25">
      <c r="A3415" s="1"/>
      <c r="B3415" s="1"/>
      <c r="C3415" s="58"/>
      <c r="D3415" s="74"/>
      <c r="E3415" s="2"/>
      <c r="F3415" s="24"/>
      <c r="H3415" s="1"/>
      <c r="I3415" s="1"/>
      <c r="J3415" s="58"/>
      <c r="K3415" s="74"/>
      <c r="L3415" s="2"/>
      <c r="M3415" s="24"/>
    </row>
    <row r="3416" spans="1:13" x14ac:dyDescent="0.25">
      <c r="A3416" s="1"/>
      <c r="B3416" s="1"/>
      <c r="C3416" s="58"/>
      <c r="D3416" s="74"/>
      <c r="E3416" s="2"/>
      <c r="F3416" s="24"/>
      <c r="H3416" s="1"/>
      <c r="I3416" s="1"/>
      <c r="J3416" s="58"/>
      <c r="K3416" s="74"/>
      <c r="L3416" s="2"/>
      <c r="M3416" s="24"/>
    </row>
    <row r="3417" spans="1:13" x14ac:dyDescent="0.25">
      <c r="A3417" s="1"/>
      <c r="B3417" s="1"/>
      <c r="C3417" s="58"/>
      <c r="D3417" s="74"/>
      <c r="E3417" s="2"/>
      <c r="F3417" s="24"/>
      <c r="H3417" s="1"/>
      <c r="I3417" s="1"/>
      <c r="J3417" s="58"/>
      <c r="K3417" s="74"/>
      <c r="L3417" s="2"/>
      <c r="M3417" s="24"/>
    </row>
    <row r="3418" spans="1:13" x14ac:dyDescent="0.25">
      <c r="A3418" s="76"/>
      <c r="B3418" s="76"/>
      <c r="C3418" s="77"/>
      <c r="D3418" s="78"/>
      <c r="E3418" s="26"/>
      <c r="F3418" s="28"/>
      <c r="H3418" s="76"/>
      <c r="I3418" s="76"/>
      <c r="J3418" s="77"/>
      <c r="K3418" s="78"/>
      <c r="L3418" s="26"/>
      <c r="M3418" s="28"/>
    </row>
    <row r="3421" spans="1:13" x14ac:dyDescent="0.25">
      <c r="A3421" s="1"/>
      <c r="B3421" s="1"/>
      <c r="C3421" s="2"/>
      <c r="D3421" s="2"/>
      <c r="E3421" s="4"/>
      <c r="F3421" s="5"/>
      <c r="H3421" s="1"/>
      <c r="I3421" s="1"/>
      <c r="J3421" s="2"/>
      <c r="K3421" s="2"/>
      <c r="L3421" s="4"/>
      <c r="M3421" s="5"/>
    </row>
    <row r="3422" spans="1:13" x14ac:dyDescent="0.25">
      <c r="A3422" s="1"/>
      <c r="B3422" s="1"/>
      <c r="C3422" s="2"/>
      <c r="D3422" s="2"/>
      <c r="E3422" s="4" t="s">
        <v>0</v>
      </c>
      <c r="F3422" s="3"/>
      <c r="H3422" s="1"/>
      <c r="I3422" s="1"/>
      <c r="J3422" s="2"/>
      <c r="K3422" s="2"/>
      <c r="L3422" s="4" t="s">
        <v>0</v>
      </c>
      <c r="M3422" s="3"/>
    </row>
    <row r="3423" spans="1:13" x14ac:dyDescent="0.25">
      <c r="A3423" s="6" t="s">
        <v>1</v>
      </c>
      <c r="B3423" s="6"/>
      <c r="C3423" s="2"/>
      <c r="D3423" s="2"/>
      <c r="E3423" s="2" t="s">
        <v>2</v>
      </c>
      <c r="F3423" s="3"/>
      <c r="H3423" s="6" t="s">
        <v>1</v>
      </c>
      <c r="I3423" s="6"/>
      <c r="J3423" s="2"/>
      <c r="K3423" s="2"/>
      <c r="L3423" s="2" t="s">
        <v>2</v>
      </c>
      <c r="M3423" s="3"/>
    </row>
    <row r="3424" spans="1:13" x14ac:dyDescent="0.25">
      <c r="A3424" s="7" t="s">
        <v>3</v>
      </c>
      <c r="B3424" s="7"/>
      <c r="C3424" s="2"/>
      <c r="D3424" s="2"/>
      <c r="E3424" s="2"/>
      <c r="F3424" s="3"/>
      <c r="H3424" s="7" t="s">
        <v>3</v>
      </c>
      <c r="I3424" s="7"/>
      <c r="J3424" s="2"/>
      <c r="K3424" s="2"/>
      <c r="L3424" s="2"/>
      <c r="M3424" s="3"/>
    </row>
    <row r="3425" spans="1:13" x14ac:dyDescent="0.25">
      <c r="A3425" s="8" t="s">
        <v>4</v>
      </c>
      <c r="B3425" s="8"/>
      <c r="C3425" s="2"/>
      <c r="D3425" s="2"/>
      <c r="E3425" s="2"/>
      <c r="F3425" s="3"/>
      <c r="H3425" s="8" t="s">
        <v>4</v>
      </c>
      <c r="I3425" s="8"/>
      <c r="J3425" s="2"/>
      <c r="K3425" s="2"/>
      <c r="L3425" s="2"/>
      <c r="M3425" s="3"/>
    </row>
    <row r="3426" spans="1:13" x14ac:dyDescent="0.25">
      <c r="A3426" s="9" t="s">
        <v>1313</v>
      </c>
      <c r="B3426" s="287">
        <f>'Etat paie {MOIS} {ANNEE}'!B130</f>
      </c>
      <c r="C3426" s="10"/>
      <c r="D3426" s="11" t="s">
        <v>6</v>
      </c>
      <c r="E3426" s="11"/>
      <c r="F3426" s="12" t="s">
        <v>1314</v>
      </c>
      <c r="H3426" s="9" t="s">
        <v>1313</v>
      </c>
      <c r="I3426" s="287">
        <f>'Etat paie {MOIS} {ANNEE}'!B131</f>
      </c>
      <c r="J3426" s="10"/>
      <c r="K3426" s="11" t="s">
        <v>6</v>
      </c>
      <c r="L3426" s="11"/>
      <c r="M3426" s="12" t="s">
        <v>1314</v>
      </c>
    </row>
    <row r="3427" spans="1:13" x14ac:dyDescent="0.25">
      <c r="A3427" s="13" t="s">
        <v>1315</v>
      </c>
      <c r="B3427" s="288">
        <f>'Etat paie {MOIS} {ANNEE}'!A130</f>
      </c>
      <c r="C3427" s="2"/>
      <c r="D3427" s="14" t="s">
        <v>8</v>
      </c>
      <c r="E3427" s="14"/>
      <c r="F3427" s="15" t="s">
        <v>1316</v>
      </c>
      <c r="H3427" s="13" t="s">
        <v>1315</v>
      </c>
      <c r="I3427" s="288">
        <f>'Etat paie {MOIS} {ANNEE}'!A131</f>
      </c>
      <c r="J3427" s="2"/>
      <c r="K3427" s="14" t="s">
        <v>8</v>
      </c>
      <c r="L3427" s="14"/>
      <c r="M3427" s="15" t="s">
        <v>1316</v>
      </c>
    </row>
    <row r="3428" spans="1:13" x14ac:dyDescent="0.25">
      <c r="A3428" s="13" t="s">
        <v>1317</v>
      </c>
      <c r="B3428" s="288">
        <f>'Etat paie {MOIS} {ANNEE}'!AL130</f>
      </c>
      <c r="C3428" s="16">
        <f>'Etat paie {MOIS} {ANNEE}'!AM130</f>
      </c>
      <c r="D3428" s="14" t="s">
        <v>10</v>
      </c>
      <c r="E3428" s="14"/>
      <c r="F3428" s="15" t="s">
        <v>1318</v>
      </c>
      <c r="H3428" s="13" t="s">
        <v>1317</v>
      </c>
      <c r="I3428" s="288">
        <f>'Etat paie {MOIS} {ANNEE}'!AL131</f>
      </c>
      <c r="J3428" s="16">
        <f>'Etat paie {MOIS} {ANNEE}'!AM131</f>
      </c>
      <c r="K3428" s="14" t="s">
        <v>10</v>
      </c>
      <c r="L3428" s="14"/>
      <c r="M3428" s="15" t="s">
        <v>1318</v>
      </c>
    </row>
    <row r="3429" spans="1:13" x14ac:dyDescent="0.25">
      <c r="A3429" s="13" t="s">
        <v>1319</v>
      </c>
      <c r="B3429" s="288" t="s">
        <v>1320</v>
      </c>
      <c r="C3429" s="17"/>
      <c r="D3429" s="18" t="s">
        <v>12</v>
      </c>
      <c r="E3429" s="19"/>
      <c r="F3429" s="20" t="s">
        <v>1321</v>
      </c>
      <c r="H3429" s="13" t="s">
        <v>1319</v>
      </c>
      <c r="I3429" s="288" t="s">
        <v>1320</v>
      </c>
      <c r="J3429" s="17"/>
      <c r="K3429" s="18" t="s">
        <v>12</v>
      </c>
      <c r="L3429" s="19"/>
      <c r="M3429" s="20" t="s">
        <v>1321</v>
      </c>
    </row>
    <row r="3430" spans="1:13" x14ac:dyDescent="0.25">
      <c r="A3430" s="22" t="s">
        <v>1322</v>
      </c>
      <c r="B3430" s="289">
        <f>'Etat paie {MOIS} {ANNEE}'!AP130</f>
      </c>
      <c r="C3430" s="2"/>
      <c r="D3430" s="23" t="s">
        <v>14</v>
      </c>
      <c r="E3430" s="14"/>
      <c r="F3430" s="20" t="s">
        <v>1323</v>
      </c>
      <c r="H3430" s="22" t="s">
        <v>1322</v>
      </c>
      <c r="I3430" s="289">
        <f>'Etat paie {MOIS} {ANNEE}'!AP131</f>
      </c>
      <c r="J3430" s="2"/>
      <c r="K3430" s="23" t="s">
        <v>14</v>
      </c>
      <c r="L3430" s="14"/>
      <c r="M3430" s="20" t="s">
        <v>1323</v>
      </c>
    </row>
    <row r="3431" spans="1:13" x14ac:dyDescent="0.25">
      <c r="A3431" s="13" t="s">
        <v>1324</v>
      </c>
      <c r="B3431" s="288">
        <f>'Etat paie {MOIS} {ANNEE}'!AR130</f>
      </c>
      <c r="C3431" s="2"/>
      <c r="D3431" s="14"/>
      <c r="E3431" s="14"/>
      <c r="F3431" s="20"/>
      <c r="H3431" s="13" t="s">
        <v>1324</v>
      </c>
      <c r="I3431" s="288">
        <f>'Etat paie {MOIS} {ANNEE}'!AR131</f>
      </c>
      <c r="J3431" s="2"/>
      <c r="K3431" s="14"/>
      <c r="L3431" s="14"/>
      <c r="M3431" s="20"/>
    </row>
    <row r="3432" spans="1:13" x14ac:dyDescent="0.25">
      <c r="A3432" s="13" t="s">
        <v>1325</v>
      </c>
      <c r="B3432" s="288">
        <f>'Etat paie {MOIS} {ANNEE}'!AO130</f>
      </c>
      <c r="C3432" s="2"/>
      <c r="D3432" s="14"/>
      <c r="E3432" s="14"/>
      <c r="F3432" s="24"/>
      <c r="H3432" s="13" t="s">
        <v>1325</v>
      </c>
      <c r="I3432" s="288">
        <f>'Etat paie {MOIS} {ANNEE}'!AO131</f>
      </c>
      <c r="J3432" s="2"/>
      <c r="K3432" s="14"/>
      <c r="L3432" s="14"/>
      <c r="M3432" s="24"/>
    </row>
    <row r="3433" spans="1:13" x14ac:dyDescent="0.25">
      <c r="A3433" s="13" t="s">
        <v>1326</v>
      </c>
      <c r="B3433" s="288">
        <f>'Etat paie {MOIS} {ANNEE}'!AQ130</f>
      </c>
      <c r="C3433" s="2"/>
      <c r="D3433" s="14" t="s">
        <v>18</v>
      </c>
      <c r="E3433" s="14"/>
      <c r="F3433" s="24" t="s">
        <v>1327</v>
      </c>
      <c r="H3433" s="13" t="s">
        <v>1326</v>
      </c>
      <c r="I3433" s="288">
        <f>'Etat paie {MOIS} {ANNEE}'!AQ131</f>
      </c>
      <c r="J3433" s="2"/>
      <c r="K3433" s="14" t="s">
        <v>18</v>
      </c>
      <c r="L3433" s="14"/>
      <c r="M3433" s="24" t="s">
        <v>1327</v>
      </c>
    </row>
    <row r="3434" spans="1:13" x14ac:dyDescent="0.25">
      <c r="A3434" s="25" t="s">
        <v>1328</v>
      </c>
      <c r="B3434" s="290" t="s">
        <v>1329</v>
      </c>
      <c r="C3434" s="26"/>
      <c r="D3434" s="27" t="s">
        <v>20</v>
      </c>
      <c r="E3434" s="27"/>
      <c r="F3434" s="28" t="s">
        <v>1330</v>
      </c>
      <c r="H3434" s="25" t="s">
        <v>1328</v>
      </c>
      <c r="I3434" s="290" t="s">
        <v>1329</v>
      </c>
      <c r="J3434" s="26"/>
      <c r="K3434" s="27" t="s">
        <v>20</v>
      </c>
      <c r="L3434" s="27"/>
      <c r="M3434" s="28" t="s">
        <v>1330</v>
      </c>
    </row>
    <row r="3435" spans="1:13" x14ac:dyDescent="0.25">
      <c r="A3435" s="1"/>
      <c r="B3435" s="1"/>
      <c r="C3435" s="2"/>
      <c r="D3435" s="2"/>
      <c r="E3435" s="2"/>
      <c r="F3435" s="3"/>
      <c r="H3435" s="1"/>
      <c r="I3435" s="1"/>
      <c r="J3435" s="2"/>
      <c r="K3435" s="2"/>
      <c r="L3435" s="2"/>
      <c r="M3435" s="3"/>
    </row>
    <row r="3436" spans="1:13" x14ac:dyDescent="0.25">
      <c r="A3436" s="291" t="s">
        <v>22</v>
      </c>
      <c r="B3436" s="291"/>
      <c r="C3436" s="30" t="s">
        <v>23</v>
      </c>
      <c r="D3436" s="30" t="s">
        <v>24</v>
      </c>
      <c r="E3436" s="31" t="s">
        <v>25</v>
      </c>
      <c r="F3436" s="32" t="s">
        <v>26</v>
      </c>
      <c r="H3436" s="291" t="s">
        <v>22</v>
      </c>
      <c r="I3436" s="291"/>
      <c r="J3436" s="30" t="s">
        <v>23</v>
      </c>
      <c r="K3436" s="30" t="s">
        <v>24</v>
      </c>
      <c r="L3436" s="31" t="s">
        <v>25</v>
      </c>
      <c r="M3436" s="32" t="s">
        <v>26</v>
      </c>
    </row>
    <row r="3437" spans="1:13" x14ac:dyDescent="0.25">
      <c r="A3437" s="34" t="s">
        <v>27</v>
      </c>
      <c r="B3437" s="34"/>
      <c r="C3437" s="35"/>
      <c r="D3437" s="36">
        <f>'Etat paie OCTOBRE 2024'!E16</f>
        <v>142259.193446028</v>
      </c>
      <c r="E3437" s="37"/>
      <c r="F3437" s="24"/>
      <c r="H3437" s="34" t="s">
        <v>27</v>
      </c>
      <c r="I3437" s="34"/>
      <c r="J3437" s="35"/>
      <c r="K3437" s="36">
        <f>'Etat paie OCTOBRE 2024'!E16</f>
        <v>142259.193446028</v>
      </c>
      <c r="L3437" s="37"/>
      <c r="M3437" s="24"/>
    </row>
    <row r="3438" spans="1:13" x14ac:dyDescent="0.25">
      <c r="A3438" s="39" t="s">
        <v>28</v>
      </c>
      <c r="B3438" s="39"/>
      <c r="C3438" s="40"/>
      <c r="D3438" s="41"/>
      <c r="E3438" s="42"/>
      <c r="F3438" s="24"/>
      <c r="H3438" s="39" t="s">
        <v>28</v>
      </c>
      <c r="I3438" s="39"/>
      <c r="J3438" s="40"/>
      <c r="K3438" s="41"/>
      <c r="L3438" s="42"/>
      <c r="M3438" s="24"/>
    </row>
    <row r="3439" spans="1:13" x14ac:dyDescent="0.25">
      <c r="A3439" s="44" t="s">
        <v>29</v>
      </c>
      <c r="B3439" s="44"/>
      <c r="C3439" s="42"/>
      <c r="D3439" s="41">
        <f>'Etat paie OCTOBRE 2024'!I16</f>
      </c>
      <c r="E3439" s="42"/>
      <c r="F3439" s="24"/>
      <c r="H3439" s="44" t="s">
        <v>29</v>
      </c>
      <c r="I3439" s="44"/>
      <c r="J3439" s="42"/>
      <c r="K3439" s="41">
        <f>'Etat paie OCTOBRE 2024'!I16</f>
      </c>
      <c r="L3439" s="42"/>
      <c r="M3439" s="24"/>
    </row>
    <row r="3440" spans="1:13" x14ac:dyDescent="0.25">
      <c r="A3440" s="44" t="s">
        <v>30</v>
      </c>
      <c r="B3440" s="44"/>
      <c r="C3440" s="42"/>
      <c r="D3440" s="41">
        <f>'Etat paie OCTOBRE 2024'!J16</f>
      </c>
      <c r="E3440" s="42"/>
      <c r="F3440" s="24"/>
      <c r="H3440" s="44" t="s">
        <v>30</v>
      </c>
      <c r="I3440" s="44"/>
      <c r="J3440" s="42"/>
      <c r="K3440" s="41">
        <f>'Etat paie OCTOBRE 2024'!J16</f>
      </c>
      <c r="L3440" s="42"/>
      <c r="M3440" s="24"/>
    </row>
    <row r="3441" spans="1:13" x14ac:dyDescent="0.25">
      <c r="A3441" s="44" t="s">
        <v>31</v>
      </c>
      <c r="B3441" s="44"/>
      <c r="C3441" s="42"/>
      <c r="D3441" s="41">
        <f>'Etat paie OCTOBRE 2024'!H16</f>
      </c>
      <c r="E3441" s="42"/>
      <c r="F3441" s="24"/>
      <c r="H3441" s="44" t="s">
        <v>31</v>
      </c>
      <c r="I3441" s="44"/>
      <c r="J3441" s="42"/>
      <c r="K3441" s="41">
        <f>'Etat paie OCTOBRE 2024'!H16</f>
      </c>
      <c r="L3441" s="42"/>
      <c r="M3441" s="24"/>
    </row>
    <row r="3442" spans="1:13" x14ac:dyDescent="0.25">
      <c r="A3442" s="46" t="s">
        <v>32</v>
      </c>
      <c r="B3442" s="46"/>
      <c r="C3442" s="42"/>
      <c r="D3442" s="41"/>
      <c r="E3442" s="42"/>
      <c r="F3442" s="24"/>
      <c r="H3442" s="46" t="s">
        <v>32</v>
      </c>
      <c r="I3442" s="46"/>
      <c r="J3442" s="42"/>
      <c r="K3442" s="41"/>
      <c r="L3442" s="42"/>
      <c r="M3442" s="24"/>
    </row>
    <row r="3443" spans="1:13" x14ac:dyDescent="0.25">
      <c r="A3443" s="44" t="s">
        <v>33</v>
      </c>
      <c r="B3443" s="44"/>
      <c r="C3443" s="42">
        <v>12</v>
      </c>
      <c r="D3443" s="41">
        <f>'Etat paie OCTOBRE 2024'!K16</f>
        <v>28800</v>
      </c>
      <c r="E3443" s="42"/>
      <c r="F3443" s="24"/>
      <c r="H3443" s="44" t="s">
        <v>33</v>
      </c>
      <c r="I3443" s="44"/>
      <c r="J3443" s="42">
        <v>12</v>
      </c>
      <c r="K3443" s="41">
        <f>'Etat paie OCTOBRE 2024'!K16</f>
        <v>28800</v>
      </c>
      <c r="L3443" s="42"/>
      <c r="M3443" s="24"/>
    </row>
    <row r="3444" spans="1:13" x14ac:dyDescent="0.25">
      <c r="A3444" s="44" t="s">
        <v>34</v>
      </c>
      <c r="B3444" s="44"/>
      <c r="C3444" s="42"/>
      <c r="D3444" s="41">
        <f>'Etat paie OCTOBRE 2024'!L16</f>
        <v>42000</v>
      </c>
      <c r="E3444" s="42"/>
      <c r="F3444" s="24"/>
      <c r="H3444" s="44" t="s">
        <v>34</v>
      </c>
      <c r="I3444" s="44"/>
      <c r="J3444" s="42"/>
      <c r="K3444" s="41">
        <f>'Etat paie OCTOBRE 2024'!L16</f>
        <v>42000</v>
      </c>
      <c r="L3444" s="42"/>
      <c r="M3444" s="24"/>
    </row>
    <row r="3445" spans="1:13" x14ac:dyDescent="0.25">
      <c r="A3445" s="39" t="s">
        <v>35</v>
      </c>
      <c r="B3445" s="39"/>
      <c r="C3445" s="42"/>
      <c r="D3445" s="41"/>
      <c r="E3445" s="42"/>
      <c r="F3445" s="24"/>
      <c r="H3445" s="39" t="s">
        <v>35</v>
      </c>
      <c r="I3445" s="39"/>
      <c r="J3445" s="42"/>
      <c r="K3445" s="41"/>
      <c r="L3445" s="42"/>
      <c r="M3445" s="24"/>
    </row>
    <row r="3446" spans="1:13" x14ac:dyDescent="0.25">
      <c r="A3446" s="44" t="s">
        <v>36</v>
      </c>
      <c r="B3446" s="44"/>
      <c r="C3446" s="42"/>
      <c r="D3446" s="48">
        <f>'Etat paie OCTOBRE 2024'!R16</f>
      </c>
      <c r="E3446" s="42"/>
      <c r="F3446" s="24"/>
      <c r="H3446" s="44" t="s">
        <v>36</v>
      </c>
      <c r="I3446" s="44"/>
      <c r="J3446" s="42"/>
      <c r="K3446" s="48">
        <f>'Etat paie OCTOBRE 2024'!R16</f>
      </c>
      <c r="L3446" s="42"/>
      <c r="M3446" s="24"/>
    </row>
    <row r="3447" spans="1:13" x14ac:dyDescent="0.25">
      <c r="A3447" s="44" t="s">
        <v>37</v>
      </c>
      <c r="B3447" s="44"/>
      <c r="C3447" s="42"/>
      <c r="D3447" s="41">
        <f>'Etat paie OCTOBRE 2024'!F16</f>
      </c>
      <c r="E3447" s="42"/>
      <c r="F3447" s="24"/>
      <c r="H3447" s="44" t="s">
        <v>37</v>
      </c>
      <c r="I3447" s="44"/>
      <c r="J3447" s="42"/>
      <c r="K3447" s="41">
        <f>'Etat paie OCTOBRE 2024'!F16</f>
      </c>
      <c r="L3447" s="42"/>
      <c r="M3447" s="24"/>
    </row>
    <row r="3448" spans="1:13" x14ac:dyDescent="0.25">
      <c r="A3448" s="292" t="s">
        <v>38</v>
      </c>
      <c r="B3448" s="292"/>
      <c r="C3448" s="42"/>
      <c r="D3448" s="41">
        <f>'Etat paie OCTOBRE 2024'!G16</f>
      </c>
      <c r="E3448" s="42"/>
      <c r="F3448" s="24"/>
      <c r="H3448" s="292" t="s">
        <v>38</v>
      </c>
      <c r="I3448" s="292"/>
      <c r="J3448" s="42"/>
      <c r="K3448" s="41">
        <f>'Etat paie OCTOBRE 2024'!G16</f>
      </c>
      <c r="L3448" s="42"/>
      <c r="M3448" s="24"/>
    </row>
    <row r="3449" spans="1:13" x14ac:dyDescent="0.25">
      <c r="A3449" s="44" t="s">
        <v>1331</v>
      </c>
      <c r="B3449" s="44"/>
      <c r="C3449" s="42"/>
      <c r="D3449" s="41">
        <f>'Etat paie OCTOBRE 2024'!O16</f>
      </c>
      <c r="E3449" s="42"/>
      <c r="F3449" s="24"/>
      <c r="H3449" s="44" t="s">
        <v>1331</v>
      </c>
      <c r="I3449" s="44"/>
      <c r="J3449" s="42"/>
      <c r="K3449" s="41">
        <f>'Etat paie OCTOBRE 2024'!O16</f>
      </c>
      <c r="L3449" s="42"/>
      <c r="M3449" s="24"/>
    </row>
    <row r="3450" spans="1:13" x14ac:dyDescent="0.25">
      <c r="A3450" s="44" t="s">
        <v>1332</v>
      </c>
      <c r="B3450" s="44"/>
      <c r="C3450" s="42"/>
      <c r="D3450" s="41">
        <f>'Etat paie OCTOBRE 2024'!P16</f>
        <v>20000</v>
      </c>
      <c r="E3450" s="42"/>
      <c r="F3450" s="24"/>
      <c r="H3450" s="44" t="s">
        <v>1332</v>
      </c>
      <c r="I3450" s="44"/>
      <c r="J3450" s="42"/>
      <c r="K3450" s="41">
        <f>'Etat paie OCTOBRE 2024'!P16</f>
        <v>20000</v>
      </c>
      <c r="L3450" s="42"/>
      <c r="M3450" s="24"/>
    </row>
    <row r="3451" spans="1:13" x14ac:dyDescent="0.25">
      <c r="A3451" s="44" t="s">
        <v>1333</v>
      </c>
      <c r="B3451" s="44"/>
      <c r="C3451" s="42"/>
      <c r="D3451" s="41">
        <f>'Etat paie OCTOBRE 2024'!Q16</f>
        <v>50000</v>
      </c>
      <c r="E3451" s="42"/>
      <c r="F3451" s="24" t="s">
        <v>43</v>
      </c>
      <c r="H3451" s="44" t="s">
        <v>1333</v>
      </c>
      <c r="I3451" s="44"/>
      <c r="J3451" s="42"/>
      <c r="K3451" s="41">
        <f>'Etat paie OCTOBRE 2024'!Q16</f>
        <v>50000</v>
      </c>
      <c r="L3451" s="42"/>
      <c r="M3451" s="24" t="s">
        <v>43</v>
      </c>
    </row>
    <row r="3452" spans="1:13" x14ac:dyDescent="0.25">
      <c r="A3452" s="39" t="s">
        <v>44</v>
      </c>
      <c r="B3452" s="39"/>
      <c r="C3452" s="42"/>
      <c r="D3452" s="41">
        <f>'Etat paie OCTOBRE 2024'!N16</f>
        <v>195251.321196466</v>
      </c>
      <c r="E3452" s="42"/>
      <c r="F3452" s="24" t="s">
        <v>45</v>
      </c>
      <c r="H3452" s="39" t="s">
        <v>44</v>
      </c>
      <c r="I3452" s="39"/>
      <c r="J3452" s="42"/>
      <c r="K3452" s="41">
        <f>'Etat paie OCTOBRE 2024'!N16</f>
        <v>195251.321196466</v>
      </c>
      <c r="L3452" s="42"/>
      <c r="M3452" s="24" t="s">
        <v>45</v>
      </c>
    </row>
    <row r="3453" spans="1:13" x14ac:dyDescent="0.25">
      <c r="A3453" s="39" t="s">
        <v>46</v>
      </c>
      <c r="B3453" s="39"/>
      <c r="C3453" s="42"/>
      <c r="D3453" s="41">
        <f>'Etat paie OCTOBRE 2024'!M16</f>
      </c>
      <c r="E3453" s="42"/>
      <c r="F3453" s="24"/>
      <c r="H3453" s="39" t="s">
        <v>46</v>
      </c>
      <c r="I3453" s="39"/>
      <c r="J3453" s="42"/>
      <c r="K3453" s="41">
        <f>'Etat paie OCTOBRE 2024'!M16</f>
      </c>
      <c r="L3453" s="42"/>
      <c r="M3453" s="24"/>
    </row>
    <row r="3454" spans="1:13" x14ac:dyDescent="0.25">
      <c r="A3454" s="46" t="s">
        <v>47</v>
      </c>
      <c r="B3454" s="46"/>
      <c r="C3454" s="42"/>
      <c r="D3454" s="41"/>
      <c r="E3454" s="41">
        <f>'Etat paie OCTOBRE 2024'!U16</f>
        <v>4783.10514642494</v>
      </c>
      <c r="F3454" s="24"/>
      <c r="H3454" s="46" t="s">
        <v>47</v>
      </c>
      <c r="I3454" s="46"/>
      <c r="J3454" s="42"/>
      <c r="K3454" s="41"/>
      <c r="L3454" s="41">
        <f>'Etat paie OCTOBRE 2024'!U16</f>
        <v>4783.10514642494</v>
      </c>
      <c r="M3454" s="24"/>
    </row>
    <row r="3455" spans="1:13" x14ac:dyDescent="0.25">
      <c r="A3455" s="46" t="s">
        <v>48</v>
      </c>
      <c r="B3455" s="46"/>
      <c r="C3455" s="42"/>
      <c r="D3455" s="41"/>
      <c r="E3455" s="41">
        <f>'Etat paie OCTOBRE 2024'!V16</f>
        <v>4783.10514642494</v>
      </c>
      <c r="F3455" s="24"/>
      <c r="H3455" s="46" t="s">
        <v>48</v>
      </c>
      <c r="I3455" s="46"/>
      <c r="J3455" s="42"/>
      <c r="K3455" s="41"/>
      <c r="L3455" s="41">
        <f>'Etat paie OCTOBRE 2024'!V16</f>
        <v>4783.10514642494</v>
      </c>
      <c r="M3455" s="24"/>
    </row>
    <row r="3456" spans="1:13" x14ac:dyDescent="0.25">
      <c r="A3456" s="46" t="s">
        <v>49</v>
      </c>
      <c r="B3456" s="46"/>
      <c r="C3456" s="41">
        <f>+D43-E34-E35</f>
        <v>468744.304349644</v>
      </c>
      <c r="D3456" s="41"/>
      <c r="E3456" s="42"/>
      <c r="F3456" s="24"/>
      <c r="H3456" s="46" t="s">
        <v>49</v>
      </c>
      <c r="I3456" s="46"/>
      <c r="J3456" s="41">
        <f>+D43-E34-E35</f>
        <v>468744.304349644</v>
      </c>
      <c r="K3456" s="41"/>
      <c r="L3456" s="42"/>
      <c r="M3456" s="24"/>
    </row>
    <row r="3457" spans="1:13" x14ac:dyDescent="0.25">
      <c r="A3457" s="46" t="s">
        <v>50</v>
      </c>
      <c r="B3457" s="46"/>
      <c r="C3457" s="41">
        <f>D38+E39</f>
        <v>9374.43043496436</v>
      </c>
      <c r="D3457" s="41"/>
      <c r="E3457" s="42"/>
      <c r="F3457" s="24"/>
      <c r="H3457" s="46" t="s">
        <v>50</v>
      </c>
      <c r="I3457" s="46"/>
      <c r="J3457" s="41">
        <f>D38+E39</f>
        <v>9374.43043496436</v>
      </c>
      <c r="K3457" s="41"/>
      <c r="L3457" s="42"/>
      <c r="M3457" s="24"/>
    </row>
    <row r="3458" spans="1:13" x14ac:dyDescent="0.25">
      <c r="A3458" s="46" t="s">
        <v>51</v>
      </c>
      <c r="B3458" s="46"/>
      <c r="C3458" s="41">
        <v>2</v>
      </c>
      <c r="D3458" s="41">
        <f>'Etat paie OCTOBRE 2024'!X16</f>
        <v>4000</v>
      </c>
      <c r="E3458" s="42"/>
      <c r="F3458" s="24"/>
      <c r="H3458" s="46" t="s">
        <v>51</v>
      </c>
      <c r="I3458" s="46"/>
      <c r="J3458" s="41">
        <v>2</v>
      </c>
      <c r="K3458" s="41">
        <f>'Etat paie OCTOBRE 2024'!X16</f>
        <v>4000</v>
      </c>
      <c r="L3458" s="42"/>
      <c r="M3458" s="24"/>
    </row>
    <row r="3459" spans="1:13" x14ac:dyDescent="0.25">
      <c r="A3459" s="46" t="s">
        <v>52</v>
      </c>
      <c r="B3459" s="46"/>
      <c r="C3459" s="42"/>
      <c r="D3459" s="41"/>
      <c r="E3459" s="41">
        <f>'Etat paie OCTOBRE 2024'!Z16</f>
        <v>5374.43043496436</v>
      </c>
      <c r="F3459" s="24"/>
      <c r="H3459" s="46" t="s">
        <v>52</v>
      </c>
      <c r="I3459" s="46"/>
      <c r="J3459" s="42"/>
      <c r="K3459" s="41"/>
      <c r="L3459" s="41">
        <f>'Etat paie OCTOBRE 2024'!Z16</f>
        <v>5374.43043496436</v>
      </c>
      <c r="M3459" s="24"/>
    </row>
    <row r="3460" spans="1:13" x14ac:dyDescent="0.25">
      <c r="A3460" s="46" t="s">
        <v>53</v>
      </c>
      <c r="B3460" s="46"/>
      <c r="C3460" s="42"/>
      <c r="D3460" s="41"/>
      <c r="E3460" s="41">
        <f>'Etat paie OCTOBRE 2024'!Y16</f>
        <v>100000</v>
      </c>
      <c r="F3460" s="24"/>
      <c r="H3460" s="46" t="s">
        <v>53</v>
      </c>
      <c r="I3460" s="46"/>
      <c r="J3460" s="42"/>
      <c r="K3460" s="41"/>
      <c r="L3460" s="41">
        <f>'Etat paie OCTOBRE 2024'!Y16</f>
        <v>100000</v>
      </c>
      <c r="M3460" s="24"/>
    </row>
    <row r="3461" spans="1:13" x14ac:dyDescent="0.25">
      <c r="A3461" s="46" t="s">
        <v>54</v>
      </c>
      <c r="B3461" s="46"/>
      <c r="C3461" s="42"/>
      <c r="D3461" s="41"/>
      <c r="E3461" s="41">
        <f>'Etat paie OCTOBRE 2024'!AA16</f>
      </c>
      <c r="F3461" s="24"/>
      <c r="H3461" s="46" t="s">
        <v>54</v>
      </c>
      <c r="I3461" s="46"/>
      <c r="J3461" s="42"/>
      <c r="K3461" s="41"/>
      <c r="L3461" s="41">
        <f>'Etat paie OCTOBRE 2024'!AA16</f>
      </c>
      <c r="M3461" s="24"/>
    </row>
    <row r="3462" spans="1:13" x14ac:dyDescent="0.25">
      <c r="A3462" s="49" t="s">
        <v>55</v>
      </c>
      <c r="B3462" s="49"/>
      <c r="C3462" s="50"/>
      <c r="D3462" s="51"/>
      <c r="E3462" s="51">
        <f>'Etat paie OCTOBRE 2024'!AB16</f>
        <v>100000</v>
      </c>
      <c r="F3462" s="24"/>
      <c r="H3462" s="49" t="s">
        <v>55</v>
      </c>
      <c r="I3462" s="49"/>
      <c r="J3462" s="50"/>
      <c r="K3462" s="51"/>
      <c r="L3462" s="51">
        <f>'Etat paie OCTOBRE 2024'!AB16</f>
        <v>100000</v>
      </c>
      <c r="M3462" s="24"/>
    </row>
    <row r="3463" spans="1:13" x14ac:dyDescent="0.25">
      <c r="A3463" s="53" t="s">
        <v>56</v>
      </c>
      <c r="B3463" s="53"/>
      <c r="C3463" s="54" t="s">
        <v>57</v>
      </c>
      <c r="D3463" s="36">
        <f>SUM(D17:D37)</f>
        <v>478310.514642494</v>
      </c>
      <c r="E3463" s="55">
        <f>SUM(E34:E42)</f>
        <v>214940.640727814</v>
      </c>
      <c r="F3463" s="24"/>
      <c r="H3463" s="53" t="s">
        <v>56</v>
      </c>
      <c r="I3463" s="53"/>
      <c r="J3463" s="54" t="s">
        <v>57</v>
      </c>
      <c r="K3463" s="36">
        <f>SUM(D17:D37)</f>
        <v>478310.514642494</v>
      </c>
      <c r="L3463" s="55">
        <f>SUM(E34:E42)</f>
        <v>214940.640727814</v>
      </c>
      <c r="M3463" s="24"/>
    </row>
    <row r="3464" spans="1:13" x14ac:dyDescent="0.25">
      <c r="A3464" s="57" t="s">
        <v>58</v>
      </c>
      <c r="B3464" s="57"/>
      <c r="C3464" s="14"/>
      <c r="D3464" s="42"/>
      <c r="E3464" s="58"/>
      <c r="F3464" s="24"/>
      <c r="H3464" s="57" t="s">
        <v>58</v>
      </c>
      <c r="I3464" s="57"/>
      <c r="J3464" s="14"/>
      <c r="K3464" s="42"/>
      <c r="L3464" s="58"/>
      <c r="M3464" s="24"/>
    </row>
    <row r="3465" spans="1:13" x14ac:dyDescent="0.25">
      <c r="A3465" s="44" t="s">
        <v>59</v>
      </c>
      <c r="B3465" s="44"/>
      <c r="C3465" s="14"/>
      <c r="D3465" s="42"/>
      <c r="E3465" s="58"/>
      <c r="F3465" s="24"/>
      <c r="H3465" s="44" t="s">
        <v>59</v>
      </c>
      <c r="I3465" s="44"/>
      <c r="J3465" s="14"/>
      <c r="K3465" s="42"/>
      <c r="L3465" s="58"/>
      <c r="M3465" s="24"/>
    </row>
    <row r="3466" spans="1:13" x14ac:dyDescent="0.25">
      <c r="A3466" s="57" t="s">
        <v>60</v>
      </c>
      <c r="B3466" s="57"/>
      <c r="C3466" s="14"/>
      <c r="D3466" s="42"/>
      <c r="E3466" s="58"/>
      <c r="F3466" s="24"/>
      <c r="H3466" s="57" t="s">
        <v>60</v>
      </c>
      <c r="I3466" s="57"/>
      <c r="J3466" s="14"/>
      <c r="K3466" s="42"/>
      <c r="L3466" s="58"/>
      <c r="M3466" s="24"/>
    </row>
    <row r="3467" spans="1:13" x14ac:dyDescent="0.25">
      <c r="A3467" s="57"/>
      <c r="B3467" s="57"/>
      <c r="C3467" s="60" t="s">
        <v>61</v>
      </c>
      <c r="D3467" s="61">
        <f>IF((D43-E43)&gt;=0,ROUND(FLOOR((D43-E43),0.01),-2),ROUND(FLOOR((D43-E43),-0.01),-2))</f>
        <v>263400</v>
      </c>
      <c r="E3467" s="58"/>
      <c r="F3467" s="24"/>
      <c r="H3467" s="57"/>
      <c r="I3467" s="57"/>
      <c r="J3467" s="60" t="s">
        <v>61</v>
      </c>
      <c r="K3467" s="61">
        <f>IF((D43-E43)&gt;=0,ROUND(FLOOR((D43-E43),0.01),-2),ROUND(FLOOR((D43-E43),-0.01),-2))</f>
        <v>263400</v>
      </c>
      <c r="L3467" s="58"/>
      <c r="M3467" s="24"/>
    </row>
    <row r="3468" spans="1:13" x14ac:dyDescent="0.25">
      <c r="A3468" s="62" t="s">
        <v>62</v>
      </c>
      <c r="B3468" s="62"/>
      <c r="C3468" s="63">
        <v>22</v>
      </c>
      <c r="D3468" s="61"/>
      <c r="E3468" s="58"/>
      <c r="F3468" s="24"/>
      <c r="H3468" s="62" t="s">
        <v>62</v>
      </c>
      <c r="I3468" s="62"/>
      <c r="J3468" s="63">
        <v>22</v>
      </c>
      <c r="K3468" s="61"/>
      <c r="L3468" s="58"/>
      <c r="M3468" s="24"/>
    </row>
    <row r="3469" spans="1:13" x14ac:dyDescent="0.25">
      <c r="A3469" s="64" t="s">
        <v>63</v>
      </c>
      <c r="B3469" s="64"/>
      <c r="C3469" s="65">
        <v>-0.5</v>
      </c>
      <c r="D3469" s="66"/>
      <c r="E3469" s="58"/>
      <c r="F3469" s="67"/>
      <c r="H3469" s="64" t="s">
        <v>63</v>
      </c>
      <c r="I3469" s="64"/>
      <c r="J3469" s="65">
        <v>-0.5</v>
      </c>
      <c r="K3469" s="66"/>
      <c r="L3469" s="58"/>
      <c r="M3469" s="67"/>
    </row>
    <row r="3470" spans="1:13" x14ac:dyDescent="0.25">
      <c r="A3470" s="69"/>
      <c r="B3470" s="69"/>
      <c r="C3470" s="70"/>
      <c r="D3470" s="71"/>
      <c r="E3470" s="72"/>
      <c r="F3470" s="24"/>
      <c r="H3470" s="69"/>
      <c r="I3470" s="69"/>
      <c r="J3470" s="70"/>
      <c r="K3470" s="71"/>
      <c r="L3470" s="72"/>
      <c r="M3470" s="24"/>
    </row>
    <row r="3471" spans="1:13" x14ac:dyDescent="0.25">
      <c r="A3471" s="1" t="s">
        <v>64</v>
      </c>
      <c r="B3471" s="1"/>
      <c r="C3471" s="58"/>
      <c r="D3471" s="74" t="s">
        <v>65</v>
      </c>
      <c r="E3471" s="2"/>
      <c r="F3471" s="24"/>
      <c r="H3471" s="1" t="s">
        <v>64</v>
      </c>
      <c r="I3471" s="1"/>
      <c r="J3471" s="58"/>
      <c r="K3471" s="74" t="s">
        <v>65</v>
      </c>
      <c r="L3471" s="2"/>
      <c r="M3471" s="24"/>
    </row>
    <row r="3472" spans="1:13" x14ac:dyDescent="0.25">
      <c r="A3472" s="1"/>
      <c r="B3472" s="1"/>
      <c r="C3472" s="58"/>
      <c r="D3472" s="74"/>
      <c r="E3472" s="2"/>
      <c r="F3472" s="24"/>
      <c r="H3472" s="1"/>
      <c r="I3472" s="1"/>
      <c r="J3472" s="58"/>
      <c r="K3472" s="74"/>
      <c r="L3472" s="2"/>
      <c r="M3472" s="24"/>
    </row>
    <row r="3473" spans="1:13" x14ac:dyDescent="0.25">
      <c r="A3473" s="1"/>
      <c r="B3473" s="1"/>
      <c r="C3473" s="58"/>
      <c r="D3473" s="74"/>
      <c r="E3473" s="2"/>
      <c r="F3473" s="24"/>
      <c r="H3473" s="1"/>
      <c r="I3473" s="1"/>
      <c r="J3473" s="58"/>
      <c r="K3473" s="74"/>
      <c r="L3473" s="2"/>
      <c r="M3473" s="24"/>
    </row>
    <row r="3474" spans="1:13" x14ac:dyDescent="0.25">
      <c r="A3474" s="1"/>
      <c r="B3474" s="1"/>
      <c r="C3474" s="58"/>
      <c r="D3474" s="74"/>
      <c r="E3474" s="2"/>
      <c r="F3474" s="24"/>
      <c r="H3474" s="1"/>
      <c r="I3474" s="1"/>
      <c r="J3474" s="58"/>
      <c r="K3474" s="74"/>
      <c r="L3474" s="2"/>
      <c r="M3474" s="24"/>
    </row>
    <row r="3475" spans="1:13" x14ac:dyDescent="0.25">
      <c r="A3475" s="76"/>
      <c r="B3475" s="76"/>
      <c r="C3475" s="77"/>
      <c r="D3475" s="78"/>
      <c r="E3475" s="26"/>
      <c r="F3475" s="28"/>
      <c r="H3475" s="76"/>
      <c r="I3475" s="76"/>
      <c r="J3475" s="77"/>
      <c r="K3475" s="78"/>
      <c r="L3475" s="26"/>
      <c r="M3475" s="28"/>
    </row>
    <row r="3478" spans="1:13" x14ac:dyDescent="0.25">
      <c r="A3478" s="1"/>
      <c r="B3478" s="1"/>
      <c r="C3478" s="2"/>
      <c r="D3478" s="2"/>
      <c r="E3478" s="4"/>
      <c r="F3478" s="5"/>
      <c r="H3478" s="1"/>
      <c r="I3478" s="1"/>
      <c r="J3478" s="2"/>
      <c r="K3478" s="2"/>
      <c r="L3478" s="4"/>
      <c r="M3478" s="5"/>
    </row>
    <row r="3479" spans="1:13" x14ac:dyDescent="0.25">
      <c r="A3479" s="1"/>
      <c r="B3479" s="1"/>
      <c r="C3479" s="2"/>
      <c r="D3479" s="2"/>
      <c r="E3479" s="4" t="s">
        <v>0</v>
      </c>
      <c r="F3479" s="3"/>
      <c r="H3479" s="1"/>
      <c r="I3479" s="1"/>
      <c r="J3479" s="2"/>
      <c r="K3479" s="2"/>
      <c r="L3479" s="4" t="s">
        <v>0</v>
      </c>
      <c r="M3479" s="3"/>
    </row>
    <row r="3480" spans="1:13" x14ac:dyDescent="0.25">
      <c r="A3480" s="6" t="s">
        <v>1</v>
      </c>
      <c r="B3480" s="6"/>
      <c r="C3480" s="2"/>
      <c r="D3480" s="2"/>
      <c r="E3480" s="2" t="s">
        <v>2</v>
      </c>
      <c r="F3480" s="3"/>
      <c r="H3480" s="6" t="s">
        <v>1</v>
      </c>
      <c r="I3480" s="6"/>
      <c r="J3480" s="2"/>
      <c r="K3480" s="2"/>
      <c r="L3480" s="2" t="s">
        <v>2</v>
      </c>
      <c r="M3480" s="3"/>
    </row>
    <row r="3481" spans="1:13" x14ac:dyDescent="0.25">
      <c r="A3481" s="7" t="s">
        <v>3</v>
      </c>
      <c r="B3481" s="7"/>
      <c r="C3481" s="2"/>
      <c r="D3481" s="2"/>
      <c r="E3481" s="2"/>
      <c r="F3481" s="3"/>
      <c r="H3481" s="7" t="s">
        <v>3</v>
      </c>
      <c r="I3481" s="7"/>
      <c r="J3481" s="2"/>
      <c r="K3481" s="2"/>
      <c r="L3481" s="2"/>
      <c r="M3481" s="3"/>
    </row>
    <row r="3482" spans="1:13" x14ac:dyDescent="0.25">
      <c r="A3482" s="8" t="s">
        <v>4</v>
      </c>
      <c r="B3482" s="8"/>
      <c r="C3482" s="2"/>
      <c r="D3482" s="2"/>
      <c r="E3482" s="2"/>
      <c r="F3482" s="3"/>
      <c r="H3482" s="8" t="s">
        <v>4</v>
      </c>
      <c r="I3482" s="8"/>
      <c r="J3482" s="2"/>
      <c r="K3482" s="2"/>
      <c r="L3482" s="2"/>
      <c r="M3482" s="3"/>
    </row>
    <row r="3483" spans="1:13" x14ac:dyDescent="0.25">
      <c r="A3483" s="9" t="s">
        <v>1313</v>
      </c>
      <c r="B3483" s="287">
        <f>'Etat paie {MOIS} {ANNEE}'!B132</f>
      </c>
      <c r="C3483" s="10"/>
      <c r="D3483" s="11" t="s">
        <v>6</v>
      </c>
      <c r="E3483" s="11"/>
      <c r="F3483" s="12" t="s">
        <v>1314</v>
      </c>
      <c r="H3483" s="9" t="s">
        <v>1313</v>
      </c>
      <c r="I3483" s="287">
        <f>'Etat paie {MOIS} {ANNEE}'!B133</f>
      </c>
      <c r="J3483" s="10"/>
      <c r="K3483" s="11" t="s">
        <v>6</v>
      </c>
      <c r="L3483" s="11"/>
      <c r="M3483" s="12" t="s">
        <v>1314</v>
      </c>
    </row>
    <row r="3484" spans="1:13" x14ac:dyDescent="0.25">
      <c r="A3484" s="13" t="s">
        <v>1315</v>
      </c>
      <c r="B3484" s="288">
        <f>'Etat paie {MOIS} {ANNEE}'!A132</f>
      </c>
      <c r="C3484" s="2"/>
      <c r="D3484" s="14" t="s">
        <v>8</v>
      </c>
      <c r="E3484" s="14"/>
      <c r="F3484" s="15" t="s">
        <v>1316</v>
      </c>
      <c r="H3484" s="13" t="s">
        <v>1315</v>
      </c>
      <c r="I3484" s="288">
        <f>'Etat paie {MOIS} {ANNEE}'!A133</f>
      </c>
      <c r="J3484" s="2"/>
      <c r="K3484" s="14" t="s">
        <v>8</v>
      </c>
      <c r="L3484" s="14"/>
      <c r="M3484" s="15" t="s">
        <v>1316</v>
      </c>
    </row>
    <row r="3485" spans="1:13" x14ac:dyDescent="0.25">
      <c r="A3485" s="13" t="s">
        <v>1317</v>
      </c>
      <c r="B3485" s="288">
        <f>'Etat paie {MOIS} {ANNEE}'!AL132</f>
      </c>
      <c r="C3485" s="16">
        <f>'Etat paie {MOIS} {ANNEE}'!AM132</f>
      </c>
      <c r="D3485" s="14" t="s">
        <v>10</v>
      </c>
      <c r="E3485" s="14"/>
      <c r="F3485" s="15" t="s">
        <v>1318</v>
      </c>
      <c r="H3485" s="13" t="s">
        <v>1317</v>
      </c>
      <c r="I3485" s="288">
        <f>'Etat paie {MOIS} {ANNEE}'!AL133</f>
      </c>
      <c r="J3485" s="16">
        <f>'Etat paie {MOIS} {ANNEE}'!AM133</f>
      </c>
      <c r="K3485" s="14" t="s">
        <v>10</v>
      </c>
      <c r="L3485" s="14"/>
      <c r="M3485" s="15" t="s">
        <v>1318</v>
      </c>
    </row>
    <row r="3486" spans="1:13" x14ac:dyDescent="0.25">
      <c r="A3486" s="13" t="s">
        <v>1319</v>
      </c>
      <c r="B3486" s="288" t="s">
        <v>1320</v>
      </c>
      <c r="C3486" s="17"/>
      <c r="D3486" s="18" t="s">
        <v>12</v>
      </c>
      <c r="E3486" s="19"/>
      <c r="F3486" s="20" t="s">
        <v>1321</v>
      </c>
      <c r="H3486" s="13" t="s">
        <v>1319</v>
      </c>
      <c r="I3486" s="288" t="s">
        <v>1320</v>
      </c>
      <c r="J3486" s="17"/>
      <c r="K3486" s="18" t="s">
        <v>12</v>
      </c>
      <c r="L3486" s="19"/>
      <c r="M3486" s="20" t="s">
        <v>1321</v>
      </c>
    </row>
    <row r="3487" spans="1:13" x14ac:dyDescent="0.25">
      <c r="A3487" s="22" t="s">
        <v>1322</v>
      </c>
      <c r="B3487" s="289">
        <f>'Etat paie {MOIS} {ANNEE}'!AP132</f>
      </c>
      <c r="C3487" s="2"/>
      <c r="D3487" s="23" t="s">
        <v>14</v>
      </c>
      <c r="E3487" s="14"/>
      <c r="F3487" s="20" t="s">
        <v>1323</v>
      </c>
      <c r="H3487" s="22" t="s">
        <v>1322</v>
      </c>
      <c r="I3487" s="289">
        <f>'Etat paie {MOIS} {ANNEE}'!AP133</f>
      </c>
      <c r="J3487" s="2"/>
      <c r="K3487" s="23" t="s">
        <v>14</v>
      </c>
      <c r="L3487" s="14"/>
      <c r="M3487" s="20" t="s">
        <v>1323</v>
      </c>
    </row>
    <row r="3488" spans="1:13" x14ac:dyDescent="0.25">
      <c r="A3488" s="13" t="s">
        <v>1324</v>
      </c>
      <c r="B3488" s="288">
        <f>'Etat paie {MOIS} {ANNEE}'!AR132</f>
      </c>
      <c r="C3488" s="2"/>
      <c r="D3488" s="14"/>
      <c r="E3488" s="14"/>
      <c r="F3488" s="20"/>
      <c r="H3488" s="13" t="s">
        <v>1324</v>
      </c>
      <c r="I3488" s="288">
        <f>'Etat paie {MOIS} {ANNEE}'!AR133</f>
      </c>
      <c r="J3488" s="2"/>
      <c r="K3488" s="14"/>
      <c r="L3488" s="14"/>
      <c r="M3488" s="20"/>
    </row>
    <row r="3489" spans="1:13" x14ac:dyDescent="0.25">
      <c r="A3489" s="13" t="s">
        <v>1325</v>
      </c>
      <c r="B3489" s="288">
        <f>'Etat paie {MOIS} {ANNEE}'!AO132</f>
      </c>
      <c r="C3489" s="2"/>
      <c r="D3489" s="14"/>
      <c r="E3489" s="14"/>
      <c r="F3489" s="24"/>
      <c r="H3489" s="13" t="s">
        <v>1325</v>
      </c>
      <c r="I3489" s="288">
        <f>'Etat paie {MOIS} {ANNEE}'!AO133</f>
      </c>
      <c r="J3489" s="2"/>
      <c r="K3489" s="14"/>
      <c r="L3489" s="14"/>
      <c r="M3489" s="24"/>
    </row>
    <row r="3490" spans="1:13" x14ac:dyDescent="0.25">
      <c r="A3490" s="13" t="s">
        <v>1326</v>
      </c>
      <c r="B3490" s="288">
        <f>'Etat paie {MOIS} {ANNEE}'!AQ132</f>
      </c>
      <c r="C3490" s="2"/>
      <c r="D3490" s="14" t="s">
        <v>18</v>
      </c>
      <c r="E3490" s="14"/>
      <c r="F3490" s="24" t="s">
        <v>1327</v>
      </c>
      <c r="H3490" s="13" t="s">
        <v>1326</v>
      </c>
      <c r="I3490" s="288">
        <f>'Etat paie {MOIS} {ANNEE}'!AQ133</f>
      </c>
      <c r="J3490" s="2"/>
      <c r="K3490" s="14" t="s">
        <v>18</v>
      </c>
      <c r="L3490" s="14"/>
      <c r="M3490" s="24" t="s">
        <v>1327</v>
      </c>
    </row>
    <row r="3491" spans="1:13" x14ac:dyDescent="0.25">
      <c r="A3491" s="25" t="s">
        <v>1328</v>
      </c>
      <c r="B3491" s="290" t="s">
        <v>1329</v>
      </c>
      <c r="C3491" s="26"/>
      <c r="D3491" s="27" t="s">
        <v>20</v>
      </c>
      <c r="E3491" s="27"/>
      <c r="F3491" s="28" t="s">
        <v>1330</v>
      </c>
      <c r="H3491" s="25" t="s">
        <v>1328</v>
      </c>
      <c r="I3491" s="290" t="s">
        <v>1329</v>
      </c>
      <c r="J3491" s="26"/>
      <c r="K3491" s="27" t="s">
        <v>20</v>
      </c>
      <c r="L3491" s="27"/>
      <c r="M3491" s="28" t="s">
        <v>1330</v>
      </c>
    </row>
    <row r="3492" spans="1:13" x14ac:dyDescent="0.25">
      <c r="A3492" s="1"/>
      <c r="B3492" s="1"/>
      <c r="C3492" s="2"/>
      <c r="D3492" s="2"/>
      <c r="E3492" s="2"/>
      <c r="F3492" s="3"/>
      <c r="H3492" s="1"/>
      <c r="I3492" s="1"/>
      <c r="J3492" s="2"/>
      <c r="K3492" s="2"/>
      <c r="L3492" s="2"/>
      <c r="M3492" s="3"/>
    </row>
    <row r="3493" spans="1:13" x14ac:dyDescent="0.25">
      <c r="A3493" s="291" t="s">
        <v>22</v>
      </c>
      <c r="B3493" s="291"/>
      <c r="C3493" s="30" t="s">
        <v>23</v>
      </c>
      <c r="D3493" s="30" t="s">
        <v>24</v>
      </c>
      <c r="E3493" s="31" t="s">
        <v>25</v>
      </c>
      <c r="F3493" s="32" t="s">
        <v>26</v>
      </c>
      <c r="H3493" s="291" t="s">
        <v>22</v>
      </c>
      <c r="I3493" s="291"/>
      <c r="J3493" s="30" t="s">
        <v>23</v>
      </c>
      <c r="K3493" s="30" t="s">
        <v>24</v>
      </c>
      <c r="L3493" s="31" t="s">
        <v>25</v>
      </c>
      <c r="M3493" s="32" t="s">
        <v>26</v>
      </c>
    </row>
    <row r="3494" spans="1:13" x14ac:dyDescent="0.25">
      <c r="A3494" s="34" t="s">
        <v>27</v>
      </c>
      <c r="B3494" s="34"/>
      <c r="C3494" s="35"/>
      <c r="D3494" s="36">
        <f>'Etat paie OCTOBRE 2024'!E16</f>
        <v>142259.193446028</v>
      </c>
      <c r="E3494" s="37"/>
      <c r="F3494" s="24"/>
      <c r="H3494" s="34" t="s">
        <v>27</v>
      </c>
      <c r="I3494" s="34"/>
      <c r="J3494" s="35"/>
      <c r="K3494" s="36">
        <f>'Etat paie OCTOBRE 2024'!E16</f>
        <v>142259.193446028</v>
      </c>
      <c r="L3494" s="37"/>
      <c r="M3494" s="24"/>
    </row>
    <row r="3495" spans="1:13" x14ac:dyDescent="0.25">
      <c r="A3495" s="39" t="s">
        <v>28</v>
      </c>
      <c r="B3495" s="39"/>
      <c r="C3495" s="40"/>
      <c r="D3495" s="41"/>
      <c r="E3495" s="42"/>
      <c r="F3495" s="24"/>
      <c r="H3495" s="39" t="s">
        <v>28</v>
      </c>
      <c r="I3495" s="39"/>
      <c r="J3495" s="40"/>
      <c r="K3495" s="41"/>
      <c r="L3495" s="42"/>
      <c r="M3495" s="24"/>
    </row>
    <row r="3496" spans="1:13" x14ac:dyDescent="0.25">
      <c r="A3496" s="44" t="s">
        <v>29</v>
      </c>
      <c r="B3496" s="44"/>
      <c r="C3496" s="42"/>
      <c r="D3496" s="41">
        <f>'Etat paie OCTOBRE 2024'!I16</f>
      </c>
      <c r="E3496" s="42"/>
      <c r="F3496" s="24"/>
      <c r="H3496" s="44" t="s">
        <v>29</v>
      </c>
      <c r="I3496" s="44"/>
      <c r="J3496" s="42"/>
      <c r="K3496" s="41">
        <f>'Etat paie OCTOBRE 2024'!I16</f>
      </c>
      <c r="L3496" s="42"/>
      <c r="M3496" s="24"/>
    </row>
    <row r="3497" spans="1:13" x14ac:dyDescent="0.25">
      <c r="A3497" s="44" t="s">
        <v>30</v>
      </c>
      <c r="B3497" s="44"/>
      <c r="C3497" s="42"/>
      <c r="D3497" s="41">
        <f>'Etat paie OCTOBRE 2024'!J16</f>
      </c>
      <c r="E3497" s="42"/>
      <c r="F3497" s="24"/>
      <c r="H3497" s="44" t="s">
        <v>30</v>
      </c>
      <c r="I3497" s="44"/>
      <c r="J3497" s="42"/>
      <c r="K3497" s="41">
        <f>'Etat paie OCTOBRE 2024'!J16</f>
      </c>
      <c r="L3497" s="42"/>
      <c r="M3497" s="24"/>
    </row>
    <row r="3498" spans="1:13" x14ac:dyDescent="0.25">
      <c r="A3498" s="44" t="s">
        <v>31</v>
      </c>
      <c r="B3498" s="44"/>
      <c r="C3498" s="42"/>
      <c r="D3498" s="41">
        <f>'Etat paie OCTOBRE 2024'!H16</f>
      </c>
      <c r="E3498" s="42"/>
      <c r="F3498" s="24"/>
      <c r="H3498" s="44" t="s">
        <v>31</v>
      </c>
      <c r="I3498" s="44"/>
      <c r="J3498" s="42"/>
      <c r="K3498" s="41">
        <f>'Etat paie OCTOBRE 2024'!H16</f>
      </c>
      <c r="L3498" s="42"/>
      <c r="M3498" s="24"/>
    </row>
    <row r="3499" spans="1:13" x14ac:dyDescent="0.25">
      <c r="A3499" s="46" t="s">
        <v>32</v>
      </c>
      <c r="B3499" s="46"/>
      <c r="C3499" s="42"/>
      <c r="D3499" s="41"/>
      <c r="E3499" s="42"/>
      <c r="F3499" s="24"/>
      <c r="H3499" s="46" t="s">
        <v>32</v>
      </c>
      <c r="I3499" s="46"/>
      <c r="J3499" s="42"/>
      <c r="K3499" s="41"/>
      <c r="L3499" s="42"/>
      <c r="M3499" s="24"/>
    </row>
    <row r="3500" spans="1:13" x14ac:dyDescent="0.25">
      <c r="A3500" s="44" t="s">
        <v>33</v>
      </c>
      <c r="B3500" s="44"/>
      <c r="C3500" s="42">
        <v>12</v>
      </c>
      <c r="D3500" s="41">
        <f>'Etat paie OCTOBRE 2024'!K16</f>
        <v>28800</v>
      </c>
      <c r="E3500" s="42"/>
      <c r="F3500" s="24"/>
      <c r="H3500" s="44" t="s">
        <v>33</v>
      </c>
      <c r="I3500" s="44"/>
      <c r="J3500" s="42">
        <v>12</v>
      </c>
      <c r="K3500" s="41">
        <f>'Etat paie OCTOBRE 2024'!K16</f>
        <v>28800</v>
      </c>
      <c r="L3500" s="42"/>
      <c r="M3500" s="24"/>
    </row>
    <row r="3501" spans="1:13" x14ac:dyDescent="0.25">
      <c r="A3501" s="44" t="s">
        <v>34</v>
      </c>
      <c r="B3501" s="44"/>
      <c r="C3501" s="42"/>
      <c r="D3501" s="41">
        <f>'Etat paie OCTOBRE 2024'!L16</f>
        <v>42000</v>
      </c>
      <c r="E3501" s="42"/>
      <c r="F3501" s="24"/>
      <c r="H3501" s="44" t="s">
        <v>34</v>
      </c>
      <c r="I3501" s="44"/>
      <c r="J3501" s="42"/>
      <c r="K3501" s="41">
        <f>'Etat paie OCTOBRE 2024'!L16</f>
        <v>42000</v>
      </c>
      <c r="L3501" s="42"/>
      <c r="M3501" s="24"/>
    </row>
    <row r="3502" spans="1:13" x14ac:dyDescent="0.25">
      <c r="A3502" s="39" t="s">
        <v>35</v>
      </c>
      <c r="B3502" s="39"/>
      <c r="C3502" s="42"/>
      <c r="D3502" s="41"/>
      <c r="E3502" s="42"/>
      <c r="F3502" s="24"/>
      <c r="H3502" s="39" t="s">
        <v>35</v>
      </c>
      <c r="I3502" s="39"/>
      <c r="J3502" s="42"/>
      <c r="K3502" s="41"/>
      <c r="L3502" s="42"/>
      <c r="M3502" s="24"/>
    </row>
    <row r="3503" spans="1:13" x14ac:dyDescent="0.25">
      <c r="A3503" s="44" t="s">
        <v>36</v>
      </c>
      <c r="B3503" s="44"/>
      <c r="C3503" s="42"/>
      <c r="D3503" s="48">
        <f>'Etat paie OCTOBRE 2024'!R16</f>
      </c>
      <c r="E3503" s="42"/>
      <c r="F3503" s="24"/>
      <c r="H3503" s="44" t="s">
        <v>36</v>
      </c>
      <c r="I3503" s="44"/>
      <c r="J3503" s="42"/>
      <c r="K3503" s="48">
        <f>'Etat paie OCTOBRE 2024'!R16</f>
      </c>
      <c r="L3503" s="42"/>
      <c r="M3503" s="24"/>
    </row>
    <row r="3504" spans="1:13" x14ac:dyDescent="0.25">
      <c r="A3504" s="44" t="s">
        <v>37</v>
      </c>
      <c r="B3504" s="44"/>
      <c r="C3504" s="42"/>
      <c r="D3504" s="41">
        <f>'Etat paie OCTOBRE 2024'!F16</f>
      </c>
      <c r="E3504" s="42"/>
      <c r="F3504" s="24"/>
      <c r="H3504" s="44" t="s">
        <v>37</v>
      </c>
      <c r="I3504" s="44"/>
      <c r="J3504" s="42"/>
      <c r="K3504" s="41">
        <f>'Etat paie OCTOBRE 2024'!F16</f>
      </c>
      <c r="L3504" s="42"/>
      <c r="M3504" s="24"/>
    </row>
    <row r="3505" spans="1:13" x14ac:dyDescent="0.25">
      <c r="A3505" s="292" t="s">
        <v>38</v>
      </c>
      <c r="B3505" s="292"/>
      <c r="C3505" s="42"/>
      <c r="D3505" s="41">
        <f>'Etat paie OCTOBRE 2024'!G16</f>
      </c>
      <c r="E3505" s="42"/>
      <c r="F3505" s="24"/>
      <c r="H3505" s="292" t="s">
        <v>38</v>
      </c>
      <c r="I3505" s="292"/>
      <c r="J3505" s="42"/>
      <c r="K3505" s="41">
        <f>'Etat paie OCTOBRE 2024'!G16</f>
      </c>
      <c r="L3505" s="42"/>
      <c r="M3505" s="24"/>
    </row>
    <row r="3506" spans="1:13" x14ac:dyDescent="0.25">
      <c r="A3506" s="44" t="s">
        <v>1331</v>
      </c>
      <c r="B3506" s="44"/>
      <c r="C3506" s="42"/>
      <c r="D3506" s="41">
        <f>'Etat paie OCTOBRE 2024'!O16</f>
      </c>
      <c r="E3506" s="42"/>
      <c r="F3506" s="24"/>
      <c r="H3506" s="44" t="s">
        <v>1331</v>
      </c>
      <c r="I3506" s="44"/>
      <c r="J3506" s="42"/>
      <c r="K3506" s="41">
        <f>'Etat paie OCTOBRE 2024'!O16</f>
      </c>
      <c r="L3506" s="42"/>
      <c r="M3506" s="24"/>
    </row>
    <row r="3507" spans="1:13" x14ac:dyDescent="0.25">
      <c r="A3507" s="44" t="s">
        <v>1332</v>
      </c>
      <c r="B3507" s="44"/>
      <c r="C3507" s="42"/>
      <c r="D3507" s="41">
        <f>'Etat paie OCTOBRE 2024'!P16</f>
        <v>20000</v>
      </c>
      <c r="E3507" s="42"/>
      <c r="F3507" s="24"/>
      <c r="H3507" s="44" t="s">
        <v>1332</v>
      </c>
      <c r="I3507" s="44"/>
      <c r="J3507" s="42"/>
      <c r="K3507" s="41">
        <f>'Etat paie OCTOBRE 2024'!P16</f>
        <v>20000</v>
      </c>
      <c r="L3507" s="42"/>
      <c r="M3507" s="24"/>
    </row>
    <row r="3508" spans="1:13" x14ac:dyDescent="0.25">
      <c r="A3508" s="44" t="s">
        <v>1333</v>
      </c>
      <c r="B3508" s="44"/>
      <c r="C3508" s="42"/>
      <c r="D3508" s="41">
        <f>'Etat paie OCTOBRE 2024'!Q16</f>
        <v>50000</v>
      </c>
      <c r="E3508" s="42"/>
      <c r="F3508" s="24" t="s">
        <v>43</v>
      </c>
      <c r="H3508" s="44" t="s">
        <v>1333</v>
      </c>
      <c r="I3508" s="44"/>
      <c r="J3508" s="42"/>
      <c r="K3508" s="41">
        <f>'Etat paie OCTOBRE 2024'!Q16</f>
        <v>50000</v>
      </c>
      <c r="L3508" s="42"/>
      <c r="M3508" s="24" t="s">
        <v>43</v>
      </c>
    </row>
    <row r="3509" spans="1:13" x14ac:dyDescent="0.25">
      <c r="A3509" s="39" t="s">
        <v>44</v>
      </c>
      <c r="B3509" s="39"/>
      <c r="C3509" s="42"/>
      <c r="D3509" s="41">
        <f>'Etat paie OCTOBRE 2024'!N16</f>
        <v>195251.321196466</v>
      </c>
      <c r="E3509" s="42"/>
      <c r="F3509" s="24" t="s">
        <v>45</v>
      </c>
      <c r="H3509" s="39" t="s">
        <v>44</v>
      </c>
      <c r="I3509" s="39"/>
      <c r="J3509" s="42"/>
      <c r="K3509" s="41">
        <f>'Etat paie OCTOBRE 2024'!N16</f>
        <v>195251.321196466</v>
      </c>
      <c r="L3509" s="42"/>
      <c r="M3509" s="24" t="s">
        <v>45</v>
      </c>
    </row>
    <row r="3510" spans="1:13" x14ac:dyDescent="0.25">
      <c r="A3510" s="39" t="s">
        <v>46</v>
      </c>
      <c r="B3510" s="39"/>
      <c r="C3510" s="42"/>
      <c r="D3510" s="41">
        <f>'Etat paie OCTOBRE 2024'!M16</f>
      </c>
      <c r="E3510" s="42"/>
      <c r="F3510" s="24"/>
      <c r="H3510" s="39" t="s">
        <v>46</v>
      </c>
      <c r="I3510" s="39"/>
      <c r="J3510" s="42"/>
      <c r="K3510" s="41">
        <f>'Etat paie OCTOBRE 2024'!M16</f>
      </c>
      <c r="L3510" s="42"/>
      <c r="M3510" s="24"/>
    </row>
    <row r="3511" spans="1:13" x14ac:dyDescent="0.25">
      <c r="A3511" s="46" t="s">
        <v>47</v>
      </c>
      <c r="B3511" s="46"/>
      <c r="C3511" s="42"/>
      <c r="D3511" s="41"/>
      <c r="E3511" s="41">
        <f>'Etat paie OCTOBRE 2024'!U16</f>
        <v>4783.10514642494</v>
      </c>
      <c r="F3511" s="24"/>
      <c r="H3511" s="46" t="s">
        <v>47</v>
      </c>
      <c r="I3511" s="46"/>
      <c r="J3511" s="42"/>
      <c r="K3511" s="41"/>
      <c r="L3511" s="41">
        <f>'Etat paie OCTOBRE 2024'!U16</f>
        <v>4783.10514642494</v>
      </c>
      <c r="M3511" s="24"/>
    </row>
    <row r="3512" spans="1:13" x14ac:dyDescent="0.25">
      <c r="A3512" s="46" t="s">
        <v>48</v>
      </c>
      <c r="B3512" s="46"/>
      <c r="C3512" s="42"/>
      <c r="D3512" s="41"/>
      <c r="E3512" s="41">
        <f>'Etat paie OCTOBRE 2024'!V16</f>
        <v>4783.10514642494</v>
      </c>
      <c r="F3512" s="24"/>
      <c r="H3512" s="46" t="s">
        <v>48</v>
      </c>
      <c r="I3512" s="46"/>
      <c r="J3512" s="42"/>
      <c r="K3512" s="41"/>
      <c r="L3512" s="41">
        <f>'Etat paie OCTOBRE 2024'!V16</f>
        <v>4783.10514642494</v>
      </c>
      <c r="M3512" s="24"/>
    </row>
    <row r="3513" spans="1:13" x14ac:dyDescent="0.25">
      <c r="A3513" s="46" t="s">
        <v>49</v>
      </c>
      <c r="B3513" s="46"/>
      <c r="C3513" s="41">
        <f>+D43-E34-E35</f>
        <v>468744.304349644</v>
      </c>
      <c r="D3513" s="41"/>
      <c r="E3513" s="42"/>
      <c r="F3513" s="24"/>
      <c r="H3513" s="46" t="s">
        <v>49</v>
      </c>
      <c r="I3513" s="46"/>
      <c r="J3513" s="41">
        <f>+D43-E34-E35</f>
        <v>468744.304349644</v>
      </c>
      <c r="K3513" s="41"/>
      <c r="L3513" s="42"/>
      <c r="M3513" s="24"/>
    </row>
    <row r="3514" spans="1:13" x14ac:dyDescent="0.25">
      <c r="A3514" s="46" t="s">
        <v>50</v>
      </c>
      <c r="B3514" s="46"/>
      <c r="C3514" s="41">
        <f>D38+E39</f>
        <v>9374.43043496436</v>
      </c>
      <c r="D3514" s="41"/>
      <c r="E3514" s="42"/>
      <c r="F3514" s="24"/>
      <c r="H3514" s="46" t="s">
        <v>50</v>
      </c>
      <c r="I3514" s="46"/>
      <c r="J3514" s="41">
        <f>D38+E39</f>
        <v>9374.43043496436</v>
      </c>
      <c r="K3514" s="41"/>
      <c r="L3514" s="42"/>
      <c r="M3514" s="24"/>
    </row>
    <row r="3515" spans="1:13" x14ac:dyDescent="0.25">
      <c r="A3515" s="46" t="s">
        <v>51</v>
      </c>
      <c r="B3515" s="46"/>
      <c r="C3515" s="41">
        <v>2</v>
      </c>
      <c r="D3515" s="41">
        <f>'Etat paie OCTOBRE 2024'!X16</f>
        <v>4000</v>
      </c>
      <c r="E3515" s="42"/>
      <c r="F3515" s="24"/>
      <c r="H3515" s="46" t="s">
        <v>51</v>
      </c>
      <c r="I3515" s="46"/>
      <c r="J3515" s="41">
        <v>2</v>
      </c>
      <c r="K3515" s="41">
        <f>'Etat paie OCTOBRE 2024'!X16</f>
        <v>4000</v>
      </c>
      <c r="L3515" s="42"/>
      <c r="M3515" s="24"/>
    </row>
    <row r="3516" spans="1:13" x14ac:dyDescent="0.25">
      <c r="A3516" s="46" t="s">
        <v>52</v>
      </c>
      <c r="B3516" s="46"/>
      <c r="C3516" s="42"/>
      <c r="D3516" s="41"/>
      <c r="E3516" s="41">
        <f>'Etat paie OCTOBRE 2024'!Z16</f>
        <v>5374.43043496436</v>
      </c>
      <c r="F3516" s="24"/>
      <c r="H3516" s="46" t="s">
        <v>52</v>
      </c>
      <c r="I3516" s="46"/>
      <c r="J3516" s="42"/>
      <c r="K3516" s="41"/>
      <c r="L3516" s="41">
        <f>'Etat paie OCTOBRE 2024'!Z16</f>
        <v>5374.43043496436</v>
      </c>
      <c r="M3516" s="24"/>
    </row>
    <row r="3517" spans="1:13" x14ac:dyDescent="0.25">
      <c r="A3517" s="46" t="s">
        <v>53</v>
      </c>
      <c r="B3517" s="46"/>
      <c r="C3517" s="42"/>
      <c r="D3517" s="41"/>
      <c r="E3517" s="41">
        <f>'Etat paie OCTOBRE 2024'!Y16</f>
        <v>100000</v>
      </c>
      <c r="F3517" s="24"/>
      <c r="H3517" s="46" t="s">
        <v>53</v>
      </c>
      <c r="I3517" s="46"/>
      <c r="J3517" s="42"/>
      <c r="K3517" s="41"/>
      <c r="L3517" s="41">
        <f>'Etat paie OCTOBRE 2024'!Y16</f>
        <v>100000</v>
      </c>
      <c r="M3517" s="24"/>
    </row>
    <row r="3518" spans="1:13" x14ac:dyDescent="0.25">
      <c r="A3518" s="46" t="s">
        <v>54</v>
      </c>
      <c r="B3518" s="46"/>
      <c r="C3518" s="42"/>
      <c r="D3518" s="41"/>
      <c r="E3518" s="41">
        <f>'Etat paie OCTOBRE 2024'!AA16</f>
      </c>
      <c r="F3518" s="24"/>
      <c r="H3518" s="46" t="s">
        <v>54</v>
      </c>
      <c r="I3518" s="46"/>
      <c r="J3518" s="42"/>
      <c r="K3518" s="41"/>
      <c r="L3518" s="41">
        <f>'Etat paie OCTOBRE 2024'!AA16</f>
      </c>
      <c r="M3518" s="24"/>
    </row>
    <row r="3519" spans="1:13" x14ac:dyDescent="0.25">
      <c r="A3519" s="49" t="s">
        <v>55</v>
      </c>
      <c r="B3519" s="49"/>
      <c r="C3519" s="50"/>
      <c r="D3519" s="51"/>
      <c r="E3519" s="51">
        <f>'Etat paie OCTOBRE 2024'!AB16</f>
        <v>100000</v>
      </c>
      <c r="F3519" s="24"/>
      <c r="H3519" s="49" t="s">
        <v>55</v>
      </c>
      <c r="I3519" s="49"/>
      <c r="J3519" s="50"/>
      <c r="K3519" s="51"/>
      <c r="L3519" s="51">
        <f>'Etat paie OCTOBRE 2024'!AB16</f>
        <v>100000</v>
      </c>
      <c r="M3519" s="24"/>
    </row>
    <row r="3520" spans="1:13" x14ac:dyDescent="0.25">
      <c r="A3520" s="53" t="s">
        <v>56</v>
      </c>
      <c r="B3520" s="53"/>
      <c r="C3520" s="54" t="s">
        <v>57</v>
      </c>
      <c r="D3520" s="36">
        <f>SUM(D17:D37)</f>
        <v>478310.514642494</v>
      </c>
      <c r="E3520" s="55">
        <f>SUM(E34:E42)</f>
        <v>214940.640727814</v>
      </c>
      <c r="F3520" s="24"/>
      <c r="H3520" s="53" t="s">
        <v>56</v>
      </c>
      <c r="I3520" s="53"/>
      <c r="J3520" s="54" t="s">
        <v>57</v>
      </c>
      <c r="K3520" s="36">
        <f>SUM(D17:D37)</f>
        <v>478310.514642494</v>
      </c>
      <c r="L3520" s="55">
        <f>SUM(E34:E42)</f>
        <v>214940.640727814</v>
      </c>
      <c r="M3520" s="24"/>
    </row>
    <row r="3521" spans="1:13" x14ac:dyDescent="0.25">
      <c r="A3521" s="57" t="s">
        <v>58</v>
      </c>
      <c r="B3521" s="57"/>
      <c r="C3521" s="14"/>
      <c r="D3521" s="42"/>
      <c r="E3521" s="58"/>
      <c r="F3521" s="24"/>
      <c r="H3521" s="57" t="s">
        <v>58</v>
      </c>
      <c r="I3521" s="57"/>
      <c r="J3521" s="14"/>
      <c r="K3521" s="42"/>
      <c r="L3521" s="58"/>
      <c r="M3521" s="24"/>
    </row>
    <row r="3522" spans="1:13" x14ac:dyDescent="0.25">
      <c r="A3522" s="44" t="s">
        <v>59</v>
      </c>
      <c r="B3522" s="44"/>
      <c r="C3522" s="14"/>
      <c r="D3522" s="42"/>
      <c r="E3522" s="58"/>
      <c r="F3522" s="24"/>
      <c r="H3522" s="44" t="s">
        <v>59</v>
      </c>
      <c r="I3522" s="44"/>
      <c r="J3522" s="14"/>
      <c r="K3522" s="42"/>
      <c r="L3522" s="58"/>
      <c r="M3522" s="24"/>
    </row>
    <row r="3523" spans="1:13" x14ac:dyDescent="0.25">
      <c r="A3523" s="57" t="s">
        <v>60</v>
      </c>
      <c r="B3523" s="57"/>
      <c r="C3523" s="14"/>
      <c r="D3523" s="42"/>
      <c r="E3523" s="58"/>
      <c r="F3523" s="24"/>
      <c r="H3523" s="57" t="s">
        <v>60</v>
      </c>
      <c r="I3523" s="57"/>
      <c r="J3523" s="14"/>
      <c r="K3523" s="42"/>
      <c r="L3523" s="58"/>
      <c r="M3523" s="24"/>
    </row>
    <row r="3524" spans="1:13" x14ac:dyDescent="0.25">
      <c r="A3524" s="57"/>
      <c r="B3524" s="57"/>
      <c r="C3524" s="60" t="s">
        <v>61</v>
      </c>
      <c r="D3524" s="61">
        <f>IF((D43-E43)&gt;=0,ROUND(FLOOR((D43-E43),0.01),-2),ROUND(FLOOR((D43-E43),-0.01),-2))</f>
        <v>263400</v>
      </c>
      <c r="E3524" s="58"/>
      <c r="F3524" s="24"/>
      <c r="H3524" s="57"/>
      <c r="I3524" s="57"/>
      <c r="J3524" s="60" t="s">
        <v>61</v>
      </c>
      <c r="K3524" s="61">
        <f>IF((D43-E43)&gt;=0,ROUND(FLOOR((D43-E43),0.01),-2),ROUND(FLOOR((D43-E43),-0.01),-2))</f>
        <v>263400</v>
      </c>
      <c r="L3524" s="58"/>
      <c r="M3524" s="24"/>
    </row>
    <row r="3525" spans="1:13" x14ac:dyDescent="0.25">
      <c r="A3525" s="62" t="s">
        <v>62</v>
      </c>
      <c r="B3525" s="62"/>
      <c r="C3525" s="63">
        <v>22</v>
      </c>
      <c r="D3525" s="61"/>
      <c r="E3525" s="58"/>
      <c r="F3525" s="24"/>
      <c r="H3525" s="62" t="s">
        <v>62</v>
      </c>
      <c r="I3525" s="62"/>
      <c r="J3525" s="63">
        <v>22</v>
      </c>
      <c r="K3525" s="61"/>
      <c r="L3525" s="58"/>
      <c r="M3525" s="24"/>
    </row>
    <row r="3526" spans="1:13" x14ac:dyDescent="0.25">
      <c r="A3526" s="64" t="s">
        <v>63</v>
      </c>
      <c r="B3526" s="64"/>
      <c r="C3526" s="65">
        <v>-0.5</v>
      </c>
      <c r="D3526" s="66"/>
      <c r="E3526" s="58"/>
      <c r="F3526" s="67"/>
      <c r="H3526" s="64" t="s">
        <v>63</v>
      </c>
      <c r="I3526" s="64"/>
      <c r="J3526" s="65">
        <v>-0.5</v>
      </c>
      <c r="K3526" s="66"/>
      <c r="L3526" s="58"/>
      <c r="M3526" s="67"/>
    </row>
    <row r="3527" spans="1:13" x14ac:dyDescent="0.25">
      <c r="A3527" s="69"/>
      <c r="B3527" s="69"/>
      <c r="C3527" s="70"/>
      <c r="D3527" s="71"/>
      <c r="E3527" s="72"/>
      <c r="F3527" s="24"/>
      <c r="H3527" s="69"/>
      <c r="I3527" s="69"/>
      <c r="J3527" s="70"/>
      <c r="K3527" s="71"/>
      <c r="L3527" s="72"/>
      <c r="M3527" s="24"/>
    </row>
    <row r="3528" spans="1:13" x14ac:dyDescent="0.25">
      <c r="A3528" s="1" t="s">
        <v>64</v>
      </c>
      <c r="B3528" s="1"/>
      <c r="C3528" s="58"/>
      <c r="D3528" s="74" t="s">
        <v>65</v>
      </c>
      <c r="E3528" s="2"/>
      <c r="F3528" s="24"/>
      <c r="H3528" s="1" t="s">
        <v>64</v>
      </c>
      <c r="I3528" s="1"/>
      <c r="J3528" s="58"/>
      <c r="K3528" s="74" t="s">
        <v>65</v>
      </c>
      <c r="L3528" s="2"/>
      <c r="M3528" s="24"/>
    </row>
    <row r="3529" spans="1:13" x14ac:dyDescent="0.25">
      <c r="A3529" s="1"/>
      <c r="B3529" s="1"/>
      <c r="C3529" s="58"/>
      <c r="D3529" s="74"/>
      <c r="E3529" s="2"/>
      <c r="F3529" s="24"/>
      <c r="H3529" s="1"/>
      <c r="I3529" s="1"/>
      <c r="J3529" s="58"/>
      <c r="K3529" s="74"/>
      <c r="L3529" s="2"/>
      <c r="M3529" s="24"/>
    </row>
    <row r="3530" spans="1:13" x14ac:dyDescent="0.25">
      <c r="A3530" s="1"/>
      <c r="B3530" s="1"/>
      <c r="C3530" s="58"/>
      <c r="D3530" s="74"/>
      <c r="E3530" s="2"/>
      <c r="F3530" s="24"/>
      <c r="H3530" s="1"/>
      <c r="I3530" s="1"/>
      <c r="J3530" s="58"/>
      <c r="K3530" s="74"/>
      <c r="L3530" s="2"/>
      <c r="M3530" s="24"/>
    </row>
    <row r="3531" spans="1:13" x14ac:dyDescent="0.25">
      <c r="A3531" s="1"/>
      <c r="B3531" s="1"/>
      <c r="C3531" s="58"/>
      <c r="D3531" s="74"/>
      <c r="E3531" s="2"/>
      <c r="F3531" s="24"/>
      <c r="H3531" s="1"/>
      <c r="I3531" s="1"/>
      <c r="J3531" s="58"/>
      <c r="K3531" s="74"/>
      <c r="L3531" s="2"/>
      <c r="M3531" s="24"/>
    </row>
    <row r="3532" spans="1:13" x14ac:dyDescent="0.25">
      <c r="A3532" s="76"/>
      <c r="B3532" s="76"/>
      <c r="C3532" s="77"/>
      <c r="D3532" s="78"/>
      <c r="E3532" s="26"/>
      <c r="F3532" s="28"/>
      <c r="H3532" s="76"/>
      <c r="I3532" s="76"/>
      <c r="J3532" s="77"/>
      <c r="K3532" s="78"/>
      <c r="L3532" s="26"/>
      <c r="M3532" s="28"/>
    </row>
    <row r="3535" spans="1:13" x14ac:dyDescent="0.25">
      <c r="A3535" s="1"/>
      <c r="B3535" s="1"/>
      <c r="C3535" s="2"/>
      <c r="D3535" s="2"/>
      <c r="E3535" s="4"/>
      <c r="F3535" s="5"/>
      <c r="H3535" s="1"/>
      <c r="I3535" s="1"/>
      <c r="J3535" s="2"/>
      <c r="K3535" s="2"/>
      <c r="L3535" s="4"/>
      <c r="M3535" s="5"/>
    </row>
    <row r="3536" spans="1:13" x14ac:dyDescent="0.25">
      <c r="A3536" s="1"/>
      <c r="B3536" s="1"/>
      <c r="C3536" s="2"/>
      <c r="D3536" s="2"/>
      <c r="E3536" s="4" t="s">
        <v>0</v>
      </c>
      <c r="F3536" s="3"/>
      <c r="H3536" s="1"/>
      <c r="I3536" s="1"/>
      <c r="J3536" s="2"/>
      <c r="K3536" s="2"/>
      <c r="L3536" s="4" t="s">
        <v>0</v>
      </c>
      <c r="M3536" s="3"/>
    </row>
    <row r="3537" spans="1:13" x14ac:dyDescent="0.25">
      <c r="A3537" s="6" t="s">
        <v>1</v>
      </c>
      <c r="B3537" s="6"/>
      <c r="C3537" s="2"/>
      <c r="D3537" s="2"/>
      <c r="E3537" s="2" t="s">
        <v>2</v>
      </c>
      <c r="F3537" s="3"/>
      <c r="H3537" s="6" t="s">
        <v>1</v>
      </c>
      <c r="I3537" s="6"/>
      <c r="J3537" s="2"/>
      <c r="K3537" s="2"/>
      <c r="L3537" s="2" t="s">
        <v>2</v>
      </c>
      <c r="M3537" s="3"/>
    </row>
    <row r="3538" spans="1:13" x14ac:dyDescent="0.25">
      <c r="A3538" s="7" t="s">
        <v>3</v>
      </c>
      <c r="B3538" s="7"/>
      <c r="C3538" s="2"/>
      <c r="D3538" s="2"/>
      <c r="E3538" s="2"/>
      <c r="F3538" s="3"/>
      <c r="H3538" s="7" t="s">
        <v>3</v>
      </c>
      <c r="I3538" s="7"/>
      <c r="J3538" s="2"/>
      <c r="K3538" s="2"/>
      <c r="L3538" s="2"/>
      <c r="M3538" s="3"/>
    </row>
    <row r="3539" spans="1:13" x14ac:dyDescent="0.25">
      <c r="A3539" s="8" t="s">
        <v>4</v>
      </c>
      <c r="B3539" s="8"/>
      <c r="C3539" s="2"/>
      <c r="D3539" s="2"/>
      <c r="E3539" s="2"/>
      <c r="F3539" s="3"/>
      <c r="H3539" s="8" t="s">
        <v>4</v>
      </c>
      <c r="I3539" s="8"/>
      <c r="J3539" s="2"/>
      <c r="K3539" s="2"/>
      <c r="L3539" s="2"/>
      <c r="M3539" s="3"/>
    </row>
    <row r="3540" spans="1:13" x14ac:dyDescent="0.25">
      <c r="A3540" s="9" t="s">
        <v>1313</v>
      </c>
      <c r="B3540" s="287">
        <f>'Etat paie {MOIS} {ANNEE}'!B134</f>
      </c>
      <c r="C3540" s="10"/>
      <c r="D3540" s="11" t="s">
        <v>6</v>
      </c>
      <c r="E3540" s="11"/>
      <c r="F3540" s="12" t="s">
        <v>1314</v>
      </c>
      <c r="H3540" s="9" t="s">
        <v>1313</v>
      </c>
      <c r="I3540" s="287">
        <f>'Etat paie {MOIS} {ANNEE}'!B135</f>
      </c>
      <c r="J3540" s="10"/>
      <c r="K3540" s="11" t="s">
        <v>6</v>
      </c>
      <c r="L3540" s="11"/>
      <c r="M3540" s="12" t="s">
        <v>1314</v>
      </c>
    </row>
    <row r="3541" spans="1:13" x14ac:dyDescent="0.25">
      <c r="A3541" s="13" t="s">
        <v>1315</v>
      </c>
      <c r="B3541" s="288">
        <f>'Etat paie {MOIS} {ANNEE}'!A134</f>
      </c>
      <c r="C3541" s="2"/>
      <c r="D3541" s="14" t="s">
        <v>8</v>
      </c>
      <c r="E3541" s="14"/>
      <c r="F3541" s="15" t="s">
        <v>1316</v>
      </c>
      <c r="H3541" s="13" t="s">
        <v>1315</v>
      </c>
      <c r="I3541" s="288">
        <f>'Etat paie {MOIS} {ANNEE}'!A135</f>
      </c>
      <c r="J3541" s="2"/>
      <c r="K3541" s="14" t="s">
        <v>8</v>
      </c>
      <c r="L3541" s="14"/>
      <c r="M3541" s="15" t="s">
        <v>1316</v>
      </c>
    </row>
    <row r="3542" spans="1:13" x14ac:dyDescent="0.25">
      <c r="A3542" s="13" t="s">
        <v>1317</v>
      </c>
      <c r="B3542" s="288">
        <f>'Etat paie {MOIS} {ANNEE}'!AL134</f>
      </c>
      <c r="C3542" s="16">
        <f>'Etat paie {MOIS} {ANNEE}'!AM134</f>
      </c>
      <c r="D3542" s="14" t="s">
        <v>10</v>
      </c>
      <c r="E3542" s="14"/>
      <c r="F3542" s="15" t="s">
        <v>1318</v>
      </c>
      <c r="H3542" s="13" t="s">
        <v>1317</v>
      </c>
      <c r="I3542" s="288">
        <f>'Etat paie {MOIS} {ANNEE}'!AL135</f>
      </c>
      <c r="J3542" s="16">
        <f>'Etat paie {MOIS} {ANNEE}'!AM135</f>
      </c>
      <c r="K3542" s="14" t="s">
        <v>10</v>
      </c>
      <c r="L3542" s="14"/>
      <c r="M3542" s="15" t="s">
        <v>1318</v>
      </c>
    </row>
    <row r="3543" spans="1:13" x14ac:dyDescent="0.25">
      <c r="A3543" s="13" t="s">
        <v>1319</v>
      </c>
      <c r="B3543" s="288" t="s">
        <v>1320</v>
      </c>
      <c r="C3543" s="17"/>
      <c r="D3543" s="18" t="s">
        <v>12</v>
      </c>
      <c r="E3543" s="19"/>
      <c r="F3543" s="20" t="s">
        <v>1321</v>
      </c>
      <c r="H3543" s="13" t="s">
        <v>1319</v>
      </c>
      <c r="I3543" s="288" t="s">
        <v>1320</v>
      </c>
      <c r="J3543" s="17"/>
      <c r="K3543" s="18" t="s">
        <v>12</v>
      </c>
      <c r="L3543" s="19"/>
      <c r="M3543" s="20" t="s">
        <v>1321</v>
      </c>
    </row>
    <row r="3544" spans="1:13" x14ac:dyDescent="0.25">
      <c r="A3544" s="22" t="s">
        <v>1322</v>
      </c>
      <c r="B3544" s="289">
        <f>'Etat paie {MOIS} {ANNEE}'!AP134</f>
      </c>
      <c r="C3544" s="2"/>
      <c r="D3544" s="23" t="s">
        <v>14</v>
      </c>
      <c r="E3544" s="14"/>
      <c r="F3544" s="20" t="s">
        <v>1323</v>
      </c>
      <c r="H3544" s="22" t="s">
        <v>1322</v>
      </c>
      <c r="I3544" s="289">
        <f>'Etat paie {MOIS} {ANNEE}'!AP135</f>
      </c>
      <c r="J3544" s="2"/>
      <c r="K3544" s="23" t="s">
        <v>14</v>
      </c>
      <c r="L3544" s="14"/>
      <c r="M3544" s="20" t="s">
        <v>1323</v>
      </c>
    </row>
    <row r="3545" spans="1:13" x14ac:dyDescent="0.25">
      <c r="A3545" s="13" t="s">
        <v>1324</v>
      </c>
      <c r="B3545" s="288">
        <f>'Etat paie {MOIS} {ANNEE}'!AR134</f>
      </c>
      <c r="C3545" s="2"/>
      <c r="D3545" s="14"/>
      <c r="E3545" s="14"/>
      <c r="F3545" s="20"/>
      <c r="H3545" s="13" t="s">
        <v>1324</v>
      </c>
      <c r="I3545" s="288">
        <f>'Etat paie {MOIS} {ANNEE}'!AR135</f>
      </c>
      <c r="J3545" s="2"/>
      <c r="K3545" s="14"/>
      <c r="L3545" s="14"/>
      <c r="M3545" s="20"/>
    </row>
    <row r="3546" spans="1:13" x14ac:dyDescent="0.25">
      <c r="A3546" s="13" t="s">
        <v>1325</v>
      </c>
      <c r="B3546" s="288">
        <f>'Etat paie {MOIS} {ANNEE}'!AO134</f>
      </c>
      <c r="C3546" s="2"/>
      <c r="D3546" s="14"/>
      <c r="E3546" s="14"/>
      <c r="F3546" s="24"/>
      <c r="H3546" s="13" t="s">
        <v>1325</v>
      </c>
      <c r="I3546" s="288">
        <f>'Etat paie {MOIS} {ANNEE}'!AO135</f>
      </c>
      <c r="J3546" s="2"/>
      <c r="K3546" s="14"/>
      <c r="L3546" s="14"/>
      <c r="M3546" s="24"/>
    </row>
    <row r="3547" spans="1:13" x14ac:dyDescent="0.25">
      <c r="A3547" s="13" t="s">
        <v>1326</v>
      </c>
      <c r="B3547" s="288">
        <f>'Etat paie {MOIS} {ANNEE}'!AQ134</f>
      </c>
      <c r="C3547" s="2"/>
      <c r="D3547" s="14" t="s">
        <v>18</v>
      </c>
      <c r="E3547" s="14"/>
      <c r="F3547" s="24" t="s">
        <v>1327</v>
      </c>
      <c r="H3547" s="13" t="s">
        <v>1326</v>
      </c>
      <c r="I3547" s="288">
        <f>'Etat paie {MOIS} {ANNEE}'!AQ135</f>
      </c>
      <c r="J3547" s="2"/>
      <c r="K3547" s="14" t="s">
        <v>18</v>
      </c>
      <c r="L3547" s="14"/>
      <c r="M3547" s="24" t="s">
        <v>1327</v>
      </c>
    </row>
    <row r="3548" spans="1:13" x14ac:dyDescent="0.25">
      <c r="A3548" s="25" t="s">
        <v>1328</v>
      </c>
      <c r="B3548" s="290" t="s">
        <v>1329</v>
      </c>
      <c r="C3548" s="26"/>
      <c r="D3548" s="27" t="s">
        <v>20</v>
      </c>
      <c r="E3548" s="27"/>
      <c r="F3548" s="28" t="s">
        <v>1330</v>
      </c>
      <c r="H3548" s="25" t="s">
        <v>1328</v>
      </c>
      <c r="I3548" s="290" t="s">
        <v>1329</v>
      </c>
      <c r="J3548" s="26"/>
      <c r="K3548" s="27" t="s">
        <v>20</v>
      </c>
      <c r="L3548" s="27"/>
      <c r="M3548" s="28" t="s">
        <v>1330</v>
      </c>
    </row>
    <row r="3549" spans="1:13" x14ac:dyDescent="0.25">
      <c r="A3549" s="1"/>
      <c r="B3549" s="1"/>
      <c r="C3549" s="2"/>
      <c r="D3549" s="2"/>
      <c r="E3549" s="2"/>
      <c r="F3549" s="3"/>
      <c r="H3549" s="1"/>
      <c r="I3549" s="1"/>
      <c r="J3549" s="2"/>
      <c r="K3549" s="2"/>
      <c r="L3549" s="2"/>
      <c r="M3549" s="3"/>
    </row>
    <row r="3550" spans="1:13" x14ac:dyDescent="0.25">
      <c r="A3550" s="291" t="s">
        <v>22</v>
      </c>
      <c r="B3550" s="291"/>
      <c r="C3550" s="30" t="s">
        <v>23</v>
      </c>
      <c r="D3550" s="30" t="s">
        <v>24</v>
      </c>
      <c r="E3550" s="31" t="s">
        <v>25</v>
      </c>
      <c r="F3550" s="32" t="s">
        <v>26</v>
      </c>
      <c r="H3550" s="291" t="s">
        <v>22</v>
      </c>
      <c r="I3550" s="291"/>
      <c r="J3550" s="30" t="s">
        <v>23</v>
      </c>
      <c r="K3550" s="30" t="s">
        <v>24</v>
      </c>
      <c r="L3550" s="31" t="s">
        <v>25</v>
      </c>
      <c r="M3550" s="32" t="s">
        <v>26</v>
      </c>
    </row>
    <row r="3551" spans="1:13" x14ac:dyDescent="0.25">
      <c r="A3551" s="34" t="s">
        <v>27</v>
      </c>
      <c r="B3551" s="34"/>
      <c r="C3551" s="35"/>
      <c r="D3551" s="36">
        <f>'Etat paie OCTOBRE 2024'!E16</f>
        <v>142259.193446028</v>
      </c>
      <c r="E3551" s="37"/>
      <c r="F3551" s="24"/>
      <c r="H3551" s="34" t="s">
        <v>27</v>
      </c>
      <c r="I3551" s="34"/>
      <c r="J3551" s="35"/>
      <c r="K3551" s="36">
        <f>'Etat paie OCTOBRE 2024'!E16</f>
        <v>142259.193446028</v>
      </c>
      <c r="L3551" s="37"/>
      <c r="M3551" s="24"/>
    </row>
    <row r="3552" spans="1:13" x14ac:dyDescent="0.25">
      <c r="A3552" s="39" t="s">
        <v>28</v>
      </c>
      <c r="B3552" s="39"/>
      <c r="C3552" s="40"/>
      <c r="D3552" s="41"/>
      <c r="E3552" s="42"/>
      <c r="F3552" s="24"/>
      <c r="H3552" s="39" t="s">
        <v>28</v>
      </c>
      <c r="I3552" s="39"/>
      <c r="J3552" s="40"/>
      <c r="K3552" s="41"/>
      <c r="L3552" s="42"/>
      <c r="M3552" s="24"/>
    </row>
    <row r="3553" spans="1:13" x14ac:dyDescent="0.25">
      <c r="A3553" s="44" t="s">
        <v>29</v>
      </c>
      <c r="B3553" s="44"/>
      <c r="C3553" s="42"/>
      <c r="D3553" s="41">
        <f>'Etat paie OCTOBRE 2024'!I16</f>
      </c>
      <c r="E3553" s="42"/>
      <c r="F3553" s="24"/>
      <c r="H3553" s="44" t="s">
        <v>29</v>
      </c>
      <c r="I3553" s="44"/>
      <c r="J3553" s="42"/>
      <c r="K3553" s="41">
        <f>'Etat paie OCTOBRE 2024'!I16</f>
      </c>
      <c r="L3553" s="42"/>
      <c r="M3553" s="24"/>
    </row>
    <row r="3554" spans="1:13" x14ac:dyDescent="0.25">
      <c r="A3554" s="44" t="s">
        <v>30</v>
      </c>
      <c r="B3554" s="44"/>
      <c r="C3554" s="42"/>
      <c r="D3554" s="41">
        <f>'Etat paie OCTOBRE 2024'!J16</f>
      </c>
      <c r="E3554" s="42"/>
      <c r="F3554" s="24"/>
      <c r="H3554" s="44" t="s">
        <v>30</v>
      </c>
      <c r="I3554" s="44"/>
      <c r="J3554" s="42"/>
      <c r="K3554" s="41">
        <f>'Etat paie OCTOBRE 2024'!J16</f>
      </c>
      <c r="L3554" s="42"/>
      <c r="M3554" s="24"/>
    </row>
    <row r="3555" spans="1:13" x14ac:dyDescent="0.25">
      <c r="A3555" s="44" t="s">
        <v>31</v>
      </c>
      <c r="B3555" s="44"/>
      <c r="C3555" s="42"/>
      <c r="D3555" s="41">
        <f>'Etat paie OCTOBRE 2024'!H16</f>
      </c>
      <c r="E3555" s="42"/>
      <c r="F3555" s="24"/>
      <c r="H3555" s="44" t="s">
        <v>31</v>
      </c>
      <c r="I3555" s="44"/>
      <c r="J3555" s="42"/>
      <c r="K3555" s="41">
        <f>'Etat paie OCTOBRE 2024'!H16</f>
      </c>
      <c r="L3555" s="42"/>
      <c r="M3555" s="24"/>
    </row>
    <row r="3556" spans="1:13" x14ac:dyDescent="0.25">
      <c r="A3556" s="46" t="s">
        <v>32</v>
      </c>
      <c r="B3556" s="46"/>
      <c r="C3556" s="42"/>
      <c r="D3556" s="41"/>
      <c r="E3556" s="42"/>
      <c r="F3556" s="24"/>
      <c r="H3556" s="46" t="s">
        <v>32</v>
      </c>
      <c r="I3556" s="46"/>
      <c r="J3556" s="42"/>
      <c r="K3556" s="41"/>
      <c r="L3556" s="42"/>
      <c r="M3556" s="24"/>
    </row>
    <row r="3557" spans="1:13" x14ac:dyDescent="0.25">
      <c r="A3557" s="44" t="s">
        <v>33</v>
      </c>
      <c r="B3557" s="44"/>
      <c r="C3557" s="42">
        <v>12</v>
      </c>
      <c r="D3557" s="41">
        <f>'Etat paie OCTOBRE 2024'!K16</f>
        <v>28800</v>
      </c>
      <c r="E3557" s="42"/>
      <c r="F3557" s="24"/>
      <c r="H3557" s="44" t="s">
        <v>33</v>
      </c>
      <c r="I3557" s="44"/>
      <c r="J3557" s="42">
        <v>12</v>
      </c>
      <c r="K3557" s="41">
        <f>'Etat paie OCTOBRE 2024'!K16</f>
        <v>28800</v>
      </c>
      <c r="L3557" s="42"/>
      <c r="M3557" s="24"/>
    </row>
    <row r="3558" spans="1:13" x14ac:dyDescent="0.25">
      <c r="A3558" s="44" t="s">
        <v>34</v>
      </c>
      <c r="B3558" s="44"/>
      <c r="C3558" s="42"/>
      <c r="D3558" s="41">
        <f>'Etat paie OCTOBRE 2024'!L16</f>
        <v>42000</v>
      </c>
      <c r="E3558" s="42"/>
      <c r="F3558" s="24"/>
      <c r="H3558" s="44" t="s">
        <v>34</v>
      </c>
      <c r="I3558" s="44"/>
      <c r="J3558" s="42"/>
      <c r="K3558" s="41">
        <f>'Etat paie OCTOBRE 2024'!L16</f>
        <v>42000</v>
      </c>
      <c r="L3558" s="42"/>
      <c r="M3558" s="24"/>
    </row>
    <row r="3559" spans="1:13" x14ac:dyDescent="0.25">
      <c r="A3559" s="39" t="s">
        <v>35</v>
      </c>
      <c r="B3559" s="39"/>
      <c r="C3559" s="42"/>
      <c r="D3559" s="41"/>
      <c r="E3559" s="42"/>
      <c r="F3559" s="24"/>
      <c r="H3559" s="39" t="s">
        <v>35</v>
      </c>
      <c r="I3559" s="39"/>
      <c r="J3559" s="42"/>
      <c r="K3559" s="41"/>
      <c r="L3559" s="42"/>
      <c r="M3559" s="24"/>
    </row>
    <row r="3560" spans="1:13" x14ac:dyDescent="0.25">
      <c r="A3560" s="44" t="s">
        <v>36</v>
      </c>
      <c r="B3560" s="44"/>
      <c r="C3560" s="42"/>
      <c r="D3560" s="48">
        <f>'Etat paie OCTOBRE 2024'!R16</f>
      </c>
      <c r="E3560" s="42"/>
      <c r="F3560" s="24"/>
      <c r="H3560" s="44" t="s">
        <v>36</v>
      </c>
      <c r="I3560" s="44"/>
      <c r="J3560" s="42"/>
      <c r="K3560" s="48">
        <f>'Etat paie OCTOBRE 2024'!R16</f>
      </c>
      <c r="L3560" s="42"/>
      <c r="M3560" s="24"/>
    </row>
    <row r="3561" spans="1:13" x14ac:dyDescent="0.25">
      <c r="A3561" s="44" t="s">
        <v>37</v>
      </c>
      <c r="B3561" s="44"/>
      <c r="C3561" s="42"/>
      <c r="D3561" s="41">
        <f>'Etat paie OCTOBRE 2024'!F16</f>
      </c>
      <c r="E3561" s="42"/>
      <c r="F3561" s="24"/>
      <c r="H3561" s="44" t="s">
        <v>37</v>
      </c>
      <c r="I3561" s="44"/>
      <c r="J3561" s="42"/>
      <c r="K3561" s="41">
        <f>'Etat paie OCTOBRE 2024'!F16</f>
      </c>
      <c r="L3561" s="42"/>
      <c r="M3561" s="24"/>
    </row>
    <row r="3562" spans="1:13" x14ac:dyDescent="0.25">
      <c r="A3562" s="292" t="s">
        <v>38</v>
      </c>
      <c r="B3562" s="292"/>
      <c r="C3562" s="42"/>
      <c r="D3562" s="41">
        <f>'Etat paie OCTOBRE 2024'!G16</f>
      </c>
      <c r="E3562" s="42"/>
      <c r="F3562" s="24"/>
      <c r="H3562" s="292" t="s">
        <v>38</v>
      </c>
      <c r="I3562" s="292"/>
      <c r="J3562" s="42"/>
      <c r="K3562" s="41">
        <f>'Etat paie OCTOBRE 2024'!G16</f>
      </c>
      <c r="L3562" s="42"/>
      <c r="M3562" s="24"/>
    </row>
    <row r="3563" spans="1:13" x14ac:dyDescent="0.25">
      <c r="A3563" s="44" t="s">
        <v>1331</v>
      </c>
      <c r="B3563" s="44"/>
      <c r="C3563" s="42"/>
      <c r="D3563" s="41">
        <f>'Etat paie OCTOBRE 2024'!O16</f>
      </c>
      <c r="E3563" s="42"/>
      <c r="F3563" s="24"/>
      <c r="H3563" s="44" t="s">
        <v>1331</v>
      </c>
      <c r="I3563" s="44"/>
      <c r="J3563" s="42"/>
      <c r="K3563" s="41">
        <f>'Etat paie OCTOBRE 2024'!O16</f>
      </c>
      <c r="L3563" s="42"/>
      <c r="M3563" s="24"/>
    </row>
    <row r="3564" spans="1:13" x14ac:dyDescent="0.25">
      <c r="A3564" s="44" t="s">
        <v>1332</v>
      </c>
      <c r="B3564" s="44"/>
      <c r="C3564" s="42"/>
      <c r="D3564" s="41">
        <f>'Etat paie OCTOBRE 2024'!P16</f>
        <v>20000</v>
      </c>
      <c r="E3564" s="42"/>
      <c r="F3564" s="24"/>
      <c r="H3564" s="44" t="s">
        <v>1332</v>
      </c>
      <c r="I3564" s="44"/>
      <c r="J3564" s="42"/>
      <c r="K3564" s="41">
        <f>'Etat paie OCTOBRE 2024'!P16</f>
        <v>20000</v>
      </c>
      <c r="L3564" s="42"/>
      <c r="M3564" s="24"/>
    </row>
    <row r="3565" spans="1:13" x14ac:dyDescent="0.25">
      <c r="A3565" s="44" t="s">
        <v>1333</v>
      </c>
      <c r="B3565" s="44"/>
      <c r="C3565" s="42"/>
      <c r="D3565" s="41">
        <f>'Etat paie OCTOBRE 2024'!Q16</f>
        <v>50000</v>
      </c>
      <c r="E3565" s="42"/>
      <c r="F3565" s="24" t="s">
        <v>43</v>
      </c>
      <c r="H3565" s="44" t="s">
        <v>1333</v>
      </c>
      <c r="I3565" s="44"/>
      <c r="J3565" s="42"/>
      <c r="K3565" s="41">
        <f>'Etat paie OCTOBRE 2024'!Q16</f>
        <v>50000</v>
      </c>
      <c r="L3565" s="42"/>
      <c r="M3565" s="24" t="s">
        <v>43</v>
      </c>
    </row>
    <row r="3566" spans="1:13" x14ac:dyDescent="0.25">
      <c r="A3566" s="39" t="s">
        <v>44</v>
      </c>
      <c r="B3566" s="39"/>
      <c r="C3566" s="42"/>
      <c r="D3566" s="41">
        <f>'Etat paie OCTOBRE 2024'!N16</f>
        <v>195251.321196466</v>
      </c>
      <c r="E3566" s="42"/>
      <c r="F3566" s="24" t="s">
        <v>45</v>
      </c>
      <c r="H3566" s="39" t="s">
        <v>44</v>
      </c>
      <c r="I3566" s="39"/>
      <c r="J3566" s="42"/>
      <c r="K3566" s="41">
        <f>'Etat paie OCTOBRE 2024'!N16</f>
        <v>195251.321196466</v>
      </c>
      <c r="L3566" s="42"/>
      <c r="M3566" s="24" t="s">
        <v>45</v>
      </c>
    </row>
    <row r="3567" spans="1:13" x14ac:dyDescent="0.25">
      <c r="A3567" s="39" t="s">
        <v>46</v>
      </c>
      <c r="B3567" s="39"/>
      <c r="C3567" s="42"/>
      <c r="D3567" s="41">
        <f>'Etat paie OCTOBRE 2024'!M16</f>
      </c>
      <c r="E3567" s="42"/>
      <c r="F3567" s="24"/>
      <c r="H3567" s="39" t="s">
        <v>46</v>
      </c>
      <c r="I3567" s="39"/>
      <c r="J3567" s="42"/>
      <c r="K3567" s="41">
        <f>'Etat paie OCTOBRE 2024'!M16</f>
      </c>
      <c r="L3567" s="42"/>
      <c r="M3567" s="24"/>
    </row>
    <row r="3568" spans="1:13" x14ac:dyDescent="0.25">
      <c r="A3568" s="46" t="s">
        <v>47</v>
      </c>
      <c r="B3568" s="46"/>
      <c r="C3568" s="42"/>
      <c r="D3568" s="41"/>
      <c r="E3568" s="41">
        <f>'Etat paie OCTOBRE 2024'!U16</f>
        <v>4783.10514642494</v>
      </c>
      <c r="F3568" s="24"/>
      <c r="H3568" s="46" t="s">
        <v>47</v>
      </c>
      <c r="I3568" s="46"/>
      <c r="J3568" s="42"/>
      <c r="K3568" s="41"/>
      <c r="L3568" s="41">
        <f>'Etat paie OCTOBRE 2024'!U16</f>
        <v>4783.10514642494</v>
      </c>
      <c r="M3568" s="24"/>
    </row>
    <row r="3569" spans="1:13" x14ac:dyDescent="0.25">
      <c r="A3569" s="46" t="s">
        <v>48</v>
      </c>
      <c r="B3569" s="46"/>
      <c r="C3569" s="42"/>
      <c r="D3569" s="41"/>
      <c r="E3569" s="41">
        <f>'Etat paie OCTOBRE 2024'!V16</f>
        <v>4783.10514642494</v>
      </c>
      <c r="F3569" s="24"/>
      <c r="H3569" s="46" t="s">
        <v>48</v>
      </c>
      <c r="I3569" s="46"/>
      <c r="J3569" s="42"/>
      <c r="K3569" s="41"/>
      <c r="L3569" s="41">
        <f>'Etat paie OCTOBRE 2024'!V16</f>
        <v>4783.10514642494</v>
      </c>
      <c r="M3569" s="24"/>
    </row>
    <row r="3570" spans="1:13" x14ac:dyDescent="0.25">
      <c r="A3570" s="46" t="s">
        <v>49</v>
      </c>
      <c r="B3570" s="46"/>
      <c r="C3570" s="41">
        <f>+D43-E34-E35</f>
        <v>468744.304349644</v>
      </c>
      <c r="D3570" s="41"/>
      <c r="E3570" s="42"/>
      <c r="F3570" s="24"/>
      <c r="H3570" s="46" t="s">
        <v>49</v>
      </c>
      <c r="I3570" s="46"/>
      <c r="J3570" s="41">
        <f>+D43-E34-E35</f>
        <v>468744.304349644</v>
      </c>
      <c r="K3570" s="41"/>
      <c r="L3570" s="42"/>
      <c r="M3570" s="24"/>
    </row>
    <row r="3571" spans="1:13" x14ac:dyDescent="0.25">
      <c r="A3571" s="46" t="s">
        <v>50</v>
      </c>
      <c r="B3571" s="46"/>
      <c r="C3571" s="41">
        <f>D38+E39</f>
        <v>9374.43043496436</v>
      </c>
      <c r="D3571" s="41"/>
      <c r="E3571" s="42"/>
      <c r="F3571" s="24"/>
      <c r="H3571" s="46" t="s">
        <v>50</v>
      </c>
      <c r="I3571" s="46"/>
      <c r="J3571" s="41">
        <f>D38+E39</f>
        <v>9374.43043496436</v>
      </c>
      <c r="K3571" s="41"/>
      <c r="L3571" s="42"/>
      <c r="M3571" s="24"/>
    </row>
    <row r="3572" spans="1:13" x14ac:dyDescent="0.25">
      <c r="A3572" s="46" t="s">
        <v>51</v>
      </c>
      <c r="B3572" s="46"/>
      <c r="C3572" s="41">
        <v>2</v>
      </c>
      <c r="D3572" s="41">
        <f>'Etat paie OCTOBRE 2024'!X16</f>
        <v>4000</v>
      </c>
      <c r="E3572" s="42"/>
      <c r="F3572" s="24"/>
      <c r="H3572" s="46" t="s">
        <v>51</v>
      </c>
      <c r="I3572" s="46"/>
      <c r="J3572" s="41">
        <v>2</v>
      </c>
      <c r="K3572" s="41">
        <f>'Etat paie OCTOBRE 2024'!X16</f>
        <v>4000</v>
      </c>
      <c r="L3572" s="42"/>
      <c r="M3572" s="24"/>
    </row>
    <row r="3573" spans="1:13" x14ac:dyDescent="0.25">
      <c r="A3573" s="46" t="s">
        <v>52</v>
      </c>
      <c r="B3573" s="46"/>
      <c r="C3573" s="42"/>
      <c r="D3573" s="41"/>
      <c r="E3573" s="41">
        <f>'Etat paie OCTOBRE 2024'!Z16</f>
        <v>5374.43043496436</v>
      </c>
      <c r="F3573" s="24"/>
      <c r="H3573" s="46" t="s">
        <v>52</v>
      </c>
      <c r="I3573" s="46"/>
      <c r="J3573" s="42"/>
      <c r="K3573" s="41"/>
      <c r="L3573" s="41">
        <f>'Etat paie OCTOBRE 2024'!Z16</f>
        <v>5374.43043496436</v>
      </c>
      <c r="M3573" s="24"/>
    </row>
    <row r="3574" spans="1:13" x14ac:dyDescent="0.25">
      <c r="A3574" s="46" t="s">
        <v>53</v>
      </c>
      <c r="B3574" s="46"/>
      <c r="C3574" s="42"/>
      <c r="D3574" s="41"/>
      <c r="E3574" s="41">
        <f>'Etat paie OCTOBRE 2024'!Y16</f>
        <v>100000</v>
      </c>
      <c r="F3574" s="24"/>
      <c r="H3574" s="46" t="s">
        <v>53</v>
      </c>
      <c r="I3574" s="46"/>
      <c r="J3574" s="42"/>
      <c r="K3574" s="41"/>
      <c r="L3574" s="41">
        <f>'Etat paie OCTOBRE 2024'!Y16</f>
        <v>100000</v>
      </c>
      <c r="M3574" s="24"/>
    </row>
    <row r="3575" spans="1:13" x14ac:dyDescent="0.25">
      <c r="A3575" s="46" t="s">
        <v>54</v>
      </c>
      <c r="B3575" s="46"/>
      <c r="C3575" s="42"/>
      <c r="D3575" s="41"/>
      <c r="E3575" s="41">
        <f>'Etat paie OCTOBRE 2024'!AA16</f>
      </c>
      <c r="F3575" s="24"/>
      <c r="H3575" s="46" t="s">
        <v>54</v>
      </c>
      <c r="I3575" s="46"/>
      <c r="J3575" s="42"/>
      <c r="K3575" s="41"/>
      <c r="L3575" s="41">
        <f>'Etat paie OCTOBRE 2024'!AA16</f>
      </c>
      <c r="M3575" s="24"/>
    </row>
    <row r="3576" spans="1:13" x14ac:dyDescent="0.25">
      <c r="A3576" s="49" t="s">
        <v>55</v>
      </c>
      <c r="B3576" s="49"/>
      <c r="C3576" s="50"/>
      <c r="D3576" s="51"/>
      <c r="E3576" s="51">
        <f>'Etat paie OCTOBRE 2024'!AB16</f>
        <v>100000</v>
      </c>
      <c r="F3576" s="24"/>
      <c r="H3576" s="49" t="s">
        <v>55</v>
      </c>
      <c r="I3576" s="49"/>
      <c r="J3576" s="50"/>
      <c r="K3576" s="51"/>
      <c r="L3576" s="51">
        <f>'Etat paie OCTOBRE 2024'!AB16</f>
        <v>100000</v>
      </c>
      <c r="M3576" s="24"/>
    </row>
    <row r="3577" spans="1:13" x14ac:dyDescent="0.25">
      <c r="A3577" s="53" t="s">
        <v>56</v>
      </c>
      <c r="B3577" s="53"/>
      <c r="C3577" s="54" t="s">
        <v>57</v>
      </c>
      <c r="D3577" s="36">
        <f>SUM(D17:D37)</f>
        <v>478310.514642494</v>
      </c>
      <c r="E3577" s="55">
        <f>SUM(E34:E42)</f>
        <v>214940.640727814</v>
      </c>
      <c r="F3577" s="24"/>
      <c r="H3577" s="53" t="s">
        <v>56</v>
      </c>
      <c r="I3577" s="53"/>
      <c r="J3577" s="54" t="s">
        <v>57</v>
      </c>
      <c r="K3577" s="36">
        <f>SUM(D17:D37)</f>
        <v>478310.514642494</v>
      </c>
      <c r="L3577" s="55">
        <f>SUM(E34:E42)</f>
        <v>214940.640727814</v>
      </c>
      <c r="M3577" s="24"/>
    </row>
    <row r="3578" spans="1:13" x14ac:dyDescent="0.25">
      <c r="A3578" s="57" t="s">
        <v>58</v>
      </c>
      <c r="B3578" s="57"/>
      <c r="C3578" s="14"/>
      <c r="D3578" s="42"/>
      <c r="E3578" s="58"/>
      <c r="F3578" s="24"/>
      <c r="H3578" s="57" t="s">
        <v>58</v>
      </c>
      <c r="I3578" s="57"/>
      <c r="J3578" s="14"/>
      <c r="K3578" s="42"/>
      <c r="L3578" s="58"/>
      <c r="M3578" s="24"/>
    </row>
    <row r="3579" spans="1:13" x14ac:dyDescent="0.25">
      <c r="A3579" s="44" t="s">
        <v>59</v>
      </c>
      <c r="B3579" s="44"/>
      <c r="C3579" s="14"/>
      <c r="D3579" s="42"/>
      <c r="E3579" s="58"/>
      <c r="F3579" s="24"/>
      <c r="H3579" s="44" t="s">
        <v>59</v>
      </c>
      <c r="I3579" s="44"/>
      <c r="J3579" s="14"/>
      <c r="K3579" s="42"/>
      <c r="L3579" s="58"/>
      <c r="M3579" s="24"/>
    </row>
    <row r="3580" spans="1:13" x14ac:dyDescent="0.25">
      <c r="A3580" s="57" t="s">
        <v>60</v>
      </c>
      <c r="B3580" s="57"/>
      <c r="C3580" s="14"/>
      <c r="D3580" s="42"/>
      <c r="E3580" s="58"/>
      <c r="F3580" s="24"/>
      <c r="H3580" s="57" t="s">
        <v>60</v>
      </c>
      <c r="I3580" s="57"/>
      <c r="J3580" s="14"/>
      <c r="K3580" s="42"/>
      <c r="L3580" s="58"/>
      <c r="M3580" s="24"/>
    </row>
    <row r="3581" spans="1:13" x14ac:dyDescent="0.25">
      <c r="A3581" s="57"/>
      <c r="B3581" s="57"/>
      <c r="C3581" s="60" t="s">
        <v>61</v>
      </c>
      <c r="D3581" s="61">
        <f>IF((D43-E43)&gt;=0,ROUND(FLOOR((D43-E43),0.01),-2),ROUND(FLOOR((D43-E43),-0.01),-2))</f>
        <v>263400</v>
      </c>
      <c r="E3581" s="58"/>
      <c r="F3581" s="24"/>
      <c r="H3581" s="57"/>
      <c r="I3581" s="57"/>
      <c r="J3581" s="60" t="s">
        <v>61</v>
      </c>
      <c r="K3581" s="61">
        <f>IF((D43-E43)&gt;=0,ROUND(FLOOR((D43-E43),0.01),-2),ROUND(FLOOR((D43-E43),-0.01),-2))</f>
        <v>263400</v>
      </c>
      <c r="L3581" s="58"/>
      <c r="M3581" s="24"/>
    </row>
    <row r="3582" spans="1:13" x14ac:dyDescent="0.25">
      <c r="A3582" s="62" t="s">
        <v>62</v>
      </c>
      <c r="B3582" s="62"/>
      <c r="C3582" s="63">
        <v>22</v>
      </c>
      <c r="D3582" s="61"/>
      <c r="E3582" s="58"/>
      <c r="F3582" s="24"/>
      <c r="H3582" s="62" t="s">
        <v>62</v>
      </c>
      <c r="I3582" s="62"/>
      <c r="J3582" s="63">
        <v>22</v>
      </c>
      <c r="K3582" s="61"/>
      <c r="L3582" s="58"/>
      <c r="M3582" s="24"/>
    </row>
    <row r="3583" spans="1:13" x14ac:dyDescent="0.25">
      <c r="A3583" s="64" t="s">
        <v>63</v>
      </c>
      <c r="B3583" s="64"/>
      <c r="C3583" s="65">
        <v>-0.5</v>
      </c>
      <c r="D3583" s="66"/>
      <c r="E3583" s="58"/>
      <c r="F3583" s="67"/>
      <c r="H3583" s="64" t="s">
        <v>63</v>
      </c>
      <c r="I3583" s="64"/>
      <c r="J3583" s="65">
        <v>-0.5</v>
      </c>
      <c r="K3583" s="66"/>
      <c r="L3583" s="58"/>
      <c r="M3583" s="67"/>
    </row>
    <row r="3584" spans="1:13" x14ac:dyDescent="0.25">
      <c r="A3584" s="69"/>
      <c r="B3584" s="69"/>
      <c r="C3584" s="70"/>
      <c r="D3584" s="71"/>
      <c r="E3584" s="72"/>
      <c r="F3584" s="24"/>
      <c r="H3584" s="69"/>
      <c r="I3584" s="69"/>
      <c r="J3584" s="70"/>
      <c r="K3584" s="71"/>
      <c r="L3584" s="72"/>
      <c r="M3584" s="24"/>
    </row>
    <row r="3585" spans="1:13" x14ac:dyDescent="0.25">
      <c r="A3585" s="1" t="s">
        <v>64</v>
      </c>
      <c r="B3585" s="1"/>
      <c r="C3585" s="58"/>
      <c r="D3585" s="74" t="s">
        <v>65</v>
      </c>
      <c r="E3585" s="2"/>
      <c r="F3585" s="24"/>
      <c r="H3585" s="1" t="s">
        <v>64</v>
      </c>
      <c r="I3585" s="1"/>
      <c r="J3585" s="58"/>
      <c r="K3585" s="74" t="s">
        <v>65</v>
      </c>
      <c r="L3585" s="2"/>
      <c r="M3585" s="24"/>
    </row>
    <row r="3586" spans="1:13" x14ac:dyDescent="0.25">
      <c r="A3586" s="1"/>
      <c r="B3586" s="1"/>
      <c r="C3586" s="58"/>
      <c r="D3586" s="74"/>
      <c r="E3586" s="2"/>
      <c r="F3586" s="24"/>
      <c r="H3586" s="1"/>
      <c r="I3586" s="1"/>
      <c r="J3586" s="58"/>
      <c r="K3586" s="74"/>
      <c r="L3586" s="2"/>
      <c r="M3586" s="24"/>
    </row>
    <row r="3587" spans="1:13" x14ac:dyDescent="0.25">
      <c r="A3587" s="1"/>
      <c r="B3587" s="1"/>
      <c r="C3587" s="58"/>
      <c r="D3587" s="74"/>
      <c r="E3587" s="2"/>
      <c r="F3587" s="24"/>
      <c r="H3587" s="1"/>
      <c r="I3587" s="1"/>
      <c r="J3587" s="58"/>
      <c r="K3587" s="74"/>
      <c r="L3587" s="2"/>
      <c r="M3587" s="24"/>
    </row>
    <row r="3588" spans="1:13" x14ac:dyDescent="0.25">
      <c r="A3588" s="1"/>
      <c r="B3588" s="1"/>
      <c r="C3588" s="58"/>
      <c r="D3588" s="74"/>
      <c r="E3588" s="2"/>
      <c r="F3588" s="24"/>
      <c r="H3588" s="1"/>
      <c r="I3588" s="1"/>
      <c r="J3588" s="58"/>
      <c r="K3588" s="74"/>
      <c r="L3588" s="2"/>
      <c r="M3588" s="24"/>
    </row>
    <row r="3589" spans="1:13" x14ac:dyDescent="0.25">
      <c r="A3589" s="76"/>
      <c r="B3589" s="76"/>
      <c r="C3589" s="77"/>
      <c r="D3589" s="78"/>
      <c r="E3589" s="26"/>
      <c r="F3589" s="28"/>
      <c r="H3589" s="76"/>
      <c r="I3589" s="76"/>
      <c r="J3589" s="77"/>
      <c r="K3589" s="78"/>
      <c r="L3589" s="26"/>
      <c r="M3589" s="28"/>
    </row>
    <row r="3592" spans="1:13" x14ac:dyDescent="0.25">
      <c r="A3592" s="1"/>
      <c r="B3592" s="1"/>
      <c r="C3592" s="2"/>
      <c r="D3592" s="2"/>
      <c r="E3592" s="4"/>
      <c r="F3592" s="5"/>
      <c r="H3592" s="1"/>
      <c r="I3592" s="1"/>
      <c r="J3592" s="2"/>
      <c r="K3592" s="2"/>
      <c r="L3592" s="4"/>
      <c r="M3592" s="5"/>
    </row>
    <row r="3593" spans="1:13" x14ac:dyDescent="0.25">
      <c r="A3593" s="1"/>
      <c r="B3593" s="1"/>
      <c r="C3593" s="2"/>
      <c r="D3593" s="2"/>
      <c r="E3593" s="4" t="s">
        <v>0</v>
      </c>
      <c r="F3593" s="3"/>
      <c r="H3593" s="1"/>
      <c r="I3593" s="1"/>
      <c r="J3593" s="2"/>
      <c r="K3593" s="2"/>
      <c r="L3593" s="4" t="s">
        <v>0</v>
      </c>
      <c r="M3593" s="3"/>
    </row>
    <row r="3594" spans="1:13" x14ac:dyDescent="0.25">
      <c r="A3594" s="6" t="s">
        <v>1</v>
      </c>
      <c r="B3594" s="6"/>
      <c r="C3594" s="2"/>
      <c r="D3594" s="2"/>
      <c r="E3594" s="2" t="s">
        <v>2</v>
      </c>
      <c r="F3594" s="3"/>
      <c r="H3594" s="6" t="s">
        <v>1</v>
      </c>
      <c r="I3594" s="6"/>
      <c r="J3594" s="2"/>
      <c r="K3594" s="2"/>
      <c r="L3594" s="2" t="s">
        <v>2</v>
      </c>
      <c r="M3594" s="3"/>
    </row>
    <row r="3595" spans="1:13" x14ac:dyDescent="0.25">
      <c r="A3595" s="7" t="s">
        <v>3</v>
      </c>
      <c r="B3595" s="7"/>
      <c r="C3595" s="2"/>
      <c r="D3595" s="2"/>
      <c r="E3595" s="2"/>
      <c r="F3595" s="3"/>
      <c r="H3595" s="7" t="s">
        <v>3</v>
      </c>
      <c r="I3595" s="7"/>
      <c r="J3595" s="2"/>
      <c r="K3595" s="2"/>
      <c r="L3595" s="2"/>
      <c r="M3595" s="3"/>
    </row>
    <row r="3596" spans="1:13" x14ac:dyDescent="0.25">
      <c r="A3596" s="8" t="s">
        <v>4</v>
      </c>
      <c r="B3596" s="8"/>
      <c r="C3596" s="2"/>
      <c r="D3596" s="2"/>
      <c r="E3596" s="2"/>
      <c r="F3596" s="3"/>
      <c r="H3596" s="8" t="s">
        <v>4</v>
      </c>
      <c r="I3596" s="8"/>
      <c r="J3596" s="2"/>
      <c r="K3596" s="2"/>
      <c r="L3596" s="2"/>
      <c r="M3596" s="3"/>
    </row>
    <row r="3597" spans="1:13" x14ac:dyDescent="0.25">
      <c r="A3597" s="9" t="s">
        <v>1313</v>
      </c>
      <c r="B3597" s="287">
        <f>'Etat paie {MOIS} {ANNEE}'!B136</f>
      </c>
      <c r="C3597" s="10"/>
      <c r="D3597" s="11" t="s">
        <v>6</v>
      </c>
      <c r="E3597" s="11"/>
      <c r="F3597" s="12" t="s">
        <v>1314</v>
      </c>
      <c r="H3597" s="9" t="s">
        <v>1313</v>
      </c>
      <c r="I3597" s="287">
        <f>'Etat paie {MOIS} {ANNEE}'!B137</f>
      </c>
      <c r="J3597" s="10"/>
      <c r="K3597" s="11" t="s">
        <v>6</v>
      </c>
      <c r="L3597" s="11"/>
      <c r="M3597" s="12" t="s">
        <v>1314</v>
      </c>
    </row>
    <row r="3598" spans="1:13" x14ac:dyDescent="0.25">
      <c r="A3598" s="13" t="s">
        <v>1315</v>
      </c>
      <c r="B3598" s="288">
        <f>'Etat paie {MOIS} {ANNEE}'!A136</f>
      </c>
      <c r="C3598" s="2"/>
      <c r="D3598" s="14" t="s">
        <v>8</v>
      </c>
      <c r="E3598" s="14"/>
      <c r="F3598" s="15" t="s">
        <v>1316</v>
      </c>
      <c r="H3598" s="13" t="s">
        <v>1315</v>
      </c>
      <c r="I3598" s="288">
        <f>'Etat paie {MOIS} {ANNEE}'!A137</f>
      </c>
      <c r="J3598" s="2"/>
      <c r="K3598" s="14" t="s">
        <v>8</v>
      </c>
      <c r="L3598" s="14"/>
      <c r="M3598" s="15" t="s">
        <v>1316</v>
      </c>
    </row>
    <row r="3599" spans="1:13" x14ac:dyDescent="0.25">
      <c r="A3599" s="13" t="s">
        <v>1317</v>
      </c>
      <c r="B3599" s="288">
        <f>'Etat paie {MOIS} {ANNEE}'!AL136</f>
      </c>
      <c r="C3599" s="16">
        <f>'Etat paie {MOIS} {ANNEE}'!AM136</f>
      </c>
      <c r="D3599" s="14" t="s">
        <v>10</v>
      </c>
      <c r="E3599" s="14"/>
      <c r="F3599" s="15" t="s">
        <v>1318</v>
      </c>
      <c r="H3599" s="13" t="s">
        <v>1317</v>
      </c>
      <c r="I3599" s="288">
        <f>'Etat paie {MOIS} {ANNEE}'!AL137</f>
      </c>
      <c r="J3599" s="16">
        <f>'Etat paie {MOIS} {ANNEE}'!AM137</f>
      </c>
      <c r="K3599" s="14" t="s">
        <v>10</v>
      </c>
      <c r="L3599" s="14"/>
      <c r="M3599" s="15" t="s">
        <v>1318</v>
      </c>
    </row>
    <row r="3600" spans="1:13" x14ac:dyDescent="0.25">
      <c r="A3600" s="13" t="s">
        <v>1319</v>
      </c>
      <c r="B3600" s="288" t="s">
        <v>1320</v>
      </c>
      <c r="C3600" s="17"/>
      <c r="D3600" s="18" t="s">
        <v>12</v>
      </c>
      <c r="E3600" s="19"/>
      <c r="F3600" s="20" t="s">
        <v>1321</v>
      </c>
      <c r="H3600" s="13" t="s">
        <v>1319</v>
      </c>
      <c r="I3600" s="288" t="s">
        <v>1320</v>
      </c>
      <c r="J3600" s="17"/>
      <c r="K3600" s="18" t="s">
        <v>12</v>
      </c>
      <c r="L3600" s="19"/>
      <c r="M3600" s="20" t="s">
        <v>1321</v>
      </c>
    </row>
    <row r="3601" spans="1:13" x14ac:dyDescent="0.25">
      <c r="A3601" s="22" t="s">
        <v>1322</v>
      </c>
      <c r="B3601" s="289">
        <f>'Etat paie {MOIS} {ANNEE}'!AP136</f>
      </c>
      <c r="C3601" s="2"/>
      <c r="D3601" s="23" t="s">
        <v>14</v>
      </c>
      <c r="E3601" s="14"/>
      <c r="F3601" s="20" t="s">
        <v>1323</v>
      </c>
      <c r="H3601" s="22" t="s">
        <v>1322</v>
      </c>
      <c r="I3601" s="289">
        <f>'Etat paie {MOIS} {ANNEE}'!AP137</f>
      </c>
      <c r="J3601" s="2"/>
      <c r="K3601" s="23" t="s">
        <v>14</v>
      </c>
      <c r="L3601" s="14"/>
      <c r="M3601" s="20" t="s">
        <v>1323</v>
      </c>
    </row>
    <row r="3602" spans="1:13" x14ac:dyDescent="0.25">
      <c r="A3602" s="13" t="s">
        <v>1324</v>
      </c>
      <c r="B3602" s="288">
        <f>'Etat paie {MOIS} {ANNEE}'!AR136</f>
      </c>
      <c r="C3602" s="2"/>
      <c r="D3602" s="14"/>
      <c r="E3602" s="14"/>
      <c r="F3602" s="20"/>
      <c r="H3602" s="13" t="s">
        <v>1324</v>
      </c>
      <c r="I3602" s="288">
        <f>'Etat paie {MOIS} {ANNEE}'!AR137</f>
      </c>
      <c r="J3602" s="2"/>
      <c r="K3602" s="14"/>
      <c r="L3602" s="14"/>
      <c r="M3602" s="20"/>
    </row>
    <row r="3603" spans="1:13" x14ac:dyDescent="0.25">
      <c r="A3603" s="13" t="s">
        <v>1325</v>
      </c>
      <c r="B3603" s="288">
        <f>'Etat paie {MOIS} {ANNEE}'!AO136</f>
      </c>
      <c r="C3603" s="2"/>
      <c r="D3603" s="14"/>
      <c r="E3603" s="14"/>
      <c r="F3603" s="24"/>
      <c r="H3603" s="13" t="s">
        <v>1325</v>
      </c>
      <c r="I3603" s="288">
        <f>'Etat paie {MOIS} {ANNEE}'!AO137</f>
      </c>
      <c r="J3603" s="2"/>
      <c r="K3603" s="14"/>
      <c r="L3603" s="14"/>
      <c r="M3603" s="24"/>
    </row>
    <row r="3604" spans="1:13" x14ac:dyDescent="0.25">
      <c r="A3604" s="13" t="s">
        <v>1326</v>
      </c>
      <c r="B3604" s="288">
        <f>'Etat paie {MOIS} {ANNEE}'!AQ136</f>
      </c>
      <c r="C3604" s="2"/>
      <c r="D3604" s="14" t="s">
        <v>18</v>
      </c>
      <c r="E3604" s="14"/>
      <c r="F3604" s="24" t="s">
        <v>1327</v>
      </c>
      <c r="H3604" s="13" t="s">
        <v>1326</v>
      </c>
      <c r="I3604" s="288">
        <f>'Etat paie {MOIS} {ANNEE}'!AQ137</f>
      </c>
      <c r="J3604" s="2"/>
      <c r="K3604" s="14" t="s">
        <v>18</v>
      </c>
      <c r="L3604" s="14"/>
      <c r="M3604" s="24" t="s">
        <v>1327</v>
      </c>
    </row>
    <row r="3605" spans="1:13" x14ac:dyDescent="0.25">
      <c r="A3605" s="25" t="s">
        <v>1328</v>
      </c>
      <c r="B3605" s="290" t="s">
        <v>1329</v>
      </c>
      <c r="C3605" s="26"/>
      <c r="D3605" s="27" t="s">
        <v>20</v>
      </c>
      <c r="E3605" s="27"/>
      <c r="F3605" s="28" t="s">
        <v>1330</v>
      </c>
      <c r="H3605" s="25" t="s">
        <v>1328</v>
      </c>
      <c r="I3605" s="290" t="s">
        <v>1329</v>
      </c>
      <c r="J3605" s="26"/>
      <c r="K3605" s="27" t="s">
        <v>20</v>
      </c>
      <c r="L3605" s="27"/>
      <c r="M3605" s="28" t="s">
        <v>1330</v>
      </c>
    </row>
    <row r="3606" spans="1:13" x14ac:dyDescent="0.25">
      <c r="A3606" s="1"/>
      <c r="B3606" s="1"/>
      <c r="C3606" s="2"/>
      <c r="D3606" s="2"/>
      <c r="E3606" s="2"/>
      <c r="F3606" s="3"/>
      <c r="H3606" s="1"/>
      <c r="I3606" s="1"/>
      <c r="J3606" s="2"/>
      <c r="K3606" s="2"/>
      <c r="L3606" s="2"/>
      <c r="M3606" s="3"/>
    </row>
    <row r="3607" spans="1:13" x14ac:dyDescent="0.25">
      <c r="A3607" s="291" t="s">
        <v>22</v>
      </c>
      <c r="B3607" s="291"/>
      <c r="C3607" s="30" t="s">
        <v>23</v>
      </c>
      <c r="D3607" s="30" t="s">
        <v>24</v>
      </c>
      <c r="E3607" s="31" t="s">
        <v>25</v>
      </c>
      <c r="F3607" s="32" t="s">
        <v>26</v>
      </c>
      <c r="H3607" s="291" t="s">
        <v>22</v>
      </c>
      <c r="I3607" s="291"/>
      <c r="J3607" s="30" t="s">
        <v>23</v>
      </c>
      <c r="K3607" s="30" t="s">
        <v>24</v>
      </c>
      <c r="L3607" s="31" t="s">
        <v>25</v>
      </c>
      <c r="M3607" s="32" t="s">
        <v>26</v>
      </c>
    </row>
    <row r="3608" spans="1:13" x14ac:dyDescent="0.25">
      <c r="A3608" s="34" t="s">
        <v>27</v>
      </c>
      <c r="B3608" s="34"/>
      <c r="C3608" s="35"/>
      <c r="D3608" s="36">
        <f>'Etat paie OCTOBRE 2024'!E16</f>
        <v>142259.193446028</v>
      </c>
      <c r="E3608" s="37"/>
      <c r="F3608" s="24"/>
      <c r="H3608" s="34" t="s">
        <v>27</v>
      </c>
      <c r="I3608" s="34"/>
      <c r="J3608" s="35"/>
      <c r="K3608" s="36">
        <f>'Etat paie OCTOBRE 2024'!E16</f>
        <v>142259.193446028</v>
      </c>
      <c r="L3608" s="37"/>
      <c r="M3608" s="24"/>
    </row>
    <row r="3609" spans="1:13" x14ac:dyDescent="0.25">
      <c r="A3609" s="39" t="s">
        <v>28</v>
      </c>
      <c r="B3609" s="39"/>
      <c r="C3609" s="40"/>
      <c r="D3609" s="41"/>
      <c r="E3609" s="42"/>
      <c r="F3609" s="24"/>
      <c r="H3609" s="39" t="s">
        <v>28</v>
      </c>
      <c r="I3609" s="39"/>
      <c r="J3609" s="40"/>
      <c r="K3609" s="41"/>
      <c r="L3609" s="42"/>
      <c r="M3609" s="24"/>
    </row>
    <row r="3610" spans="1:13" x14ac:dyDescent="0.25">
      <c r="A3610" s="44" t="s">
        <v>29</v>
      </c>
      <c r="B3610" s="44"/>
      <c r="C3610" s="42"/>
      <c r="D3610" s="41">
        <f>'Etat paie OCTOBRE 2024'!I16</f>
      </c>
      <c r="E3610" s="42"/>
      <c r="F3610" s="24"/>
      <c r="H3610" s="44" t="s">
        <v>29</v>
      </c>
      <c r="I3610" s="44"/>
      <c r="J3610" s="42"/>
      <c r="K3610" s="41">
        <f>'Etat paie OCTOBRE 2024'!I16</f>
      </c>
      <c r="L3610" s="42"/>
      <c r="M3610" s="24"/>
    </row>
    <row r="3611" spans="1:13" x14ac:dyDescent="0.25">
      <c r="A3611" s="44" t="s">
        <v>30</v>
      </c>
      <c r="B3611" s="44"/>
      <c r="C3611" s="42"/>
      <c r="D3611" s="41">
        <f>'Etat paie OCTOBRE 2024'!J16</f>
      </c>
      <c r="E3611" s="42"/>
      <c r="F3611" s="24"/>
      <c r="H3611" s="44" t="s">
        <v>30</v>
      </c>
      <c r="I3611" s="44"/>
      <c r="J3611" s="42"/>
      <c r="K3611" s="41">
        <f>'Etat paie OCTOBRE 2024'!J16</f>
      </c>
      <c r="L3611" s="42"/>
      <c r="M3611" s="24"/>
    </row>
    <row r="3612" spans="1:13" x14ac:dyDescent="0.25">
      <c r="A3612" s="44" t="s">
        <v>31</v>
      </c>
      <c r="B3612" s="44"/>
      <c r="C3612" s="42"/>
      <c r="D3612" s="41">
        <f>'Etat paie OCTOBRE 2024'!H16</f>
      </c>
      <c r="E3612" s="42"/>
      <c r="F3612" s="24"/>
      <c r="H3612" s="44" t="s">
        <v>31</v>
      </c>
      <c r="I3612" s="44"/>
      <c r="J3612" s="42"/>
      <c r="K3612" s="41">
        <f>'Etat paie OCTOBRE 2024'!H16</f>
      </c>
      <c r="L3612" s="42"/>
      <c r="M3612" s="24"/>
    </row>
    <row r="3613" spans="1:13" x14ac:dyDescent="0.25">
      <c r="A3613" s="46" t="s">
        <v>32</v>
      </c>
      <c r="B3613" s="46"/>
      <c r="C3613" s="42"/>
      <c r="D3613" s="41"/>
      <c r="E3613" s="42"/>
      <c r="F3613" s="24"/>
      <c r="H3613" s="46" t="s">
        <v>32</v>
      </c>
      <c r="I3613" s="46"/>
      <c r="J3613" s="42"/>
      <c r="K3613" s="41"/>
      <c r="L3613" s="42"/>
      <c r="M3613" s="24"/>
    </row>
    <row r="3614" spans="1:13" x14ac:dyDescent="0.25">
      <c r="A3614" s="44" t="s">
        <v>33</v>
      </c>
      <c r="B3614" s="44"/>
      <c r="C3614" s="42">
        <v>12</v>
      </c>
      <c r="D3614" s="41">
        <f>'Etat paie OCTOBRE 2024'!K16</f>
        <v>28800</v>
      </c>
      <c r="E3614" s="42"/>
      <c r="F3614" s="24"/>
      <c r="H3614" s="44" t="s">
        <v>33</v>
      </c>
      <c r="I3614" s="44"/>
      <c r="J3614" s="42">
        <v>12</v>
      </c>
      <c r="K3614" s="41">
        <f>'Etat paie OCTOBRE 2024'!K16</f>
        <v>28800</v>
      </c>
      <c r="L3614" s="42"/>
      <c r="M3614" s="24"/>
    </row>
    <row r="3615" spans="1:13" x14ac:dyDescent="0.25">
      <c r="A3615" s="44" t="s">
        <v>34</v>
      </c>
      <c r="B3615" s="44"/>
      <c r="C3615" s="42"/>
      <c r="D3615" s="41">
        <f>'Etat paie OCTOBRE 2024'!L16</f>
        <v>42000</v>
      </c>
      <c r="E3615" s="42"/>
      <c r="F3615" s="24"/>
      <c r="H3615" s="44" t="s">
        <v>34</v>
      </c>
      <c r="I3615" s="44"/>
      <c r="J3615" s="42"/>
      <c r="K3615" s="41">
        <f>'Etat paie OCTOBRE 2024'!L16</f>
        <v>42000</v>
      </c>
      <c r="L3615" s="42"/>
      <c r="M3615" s="24"/>
    </row>
    <row r="3616" spans="1:13" x14ac:dyDescent="0.25">
      <c r="A3616" s="39" t="s">
        <v>35</v>
      </c>
      <c r="B3616" s="39"/>
      <c r="C3616" s="42"/>
      <c r="D3616" s="41"/>
      <c r="E3616" s="42"/>
      <c r="F3616" s="24"/>
      <c r="H3616" s="39" t="s">
        <v>35</v>
      </c>
      <c r="I3616" s="39"/>
      <c r="J3616" s="42"/>
      <c r="K3616" s="41"/>
      <c r="L3616" s="42"/>
      <c r="M3616" s="24"/>
    </row>
    <row r="3617" spans="1:13" x14ac:dyDescent="0.25">
      <c r="A3617" s="44" t="s">
        <v>36</v>
      </c>
      <c r="B3617" s="44"/>
      <c r="C3617" s="42"/>
      <c r="D3617" s="48">
        <f>'Etat paie OCTOBRE 2024'!R16</f>
      </c>
      <c r="E3617" s="42"/>
      <c r="F3617" s="24"/>
      <c r="H3617" s="44" t="s">
        <v>36</v>
      </c>
      <c r="I3617" s="44"/>
      <c r="J3617" s="42"/>
      <c r="K3617" s="48">
        <f>'Etat paie OCTOBRE 2024'!R16</f>
      </c>
      <c r="L3617" s="42"/>
      <c r="M3617" s="24"/>
    </row>
    <row r="3618" spans="1:13" x14ac:dyDescent="0.25">
      <c r="A3618" s="44" t="s">
        <v>37</v>
      </c>
      <c r="B3618" s="44"/>
      <c r="C3618" s="42"/>
      <c r="D3618" s="41">
        <f>'Etat paie OCTOBRE 2024'!F16</f>
      </c>
      <c r="E3618" s="42"/>
      <c r="F3618" s="24"/>
      <c r="H3618" s="44" t="s">
        <v>37</v>
      </c>
      <c r="I3618" s="44"/>
      <c r="J3618" s="42"/>
      <c r="K3618" s="41">
        <f>'Etat paie OCTOBRE 2024'!F16</f>
      </c>
      <c r="L3618" s="42"/>
      <c r="M3618" s="24"/>
    </row>
    <row r="3619" spans="1:13" x14ac:dyDescent="0.25">
      <c r="A3619" s="292" t="s">
        <v>38</v>
      </c>
      <c r="B3619" s="292"/>
      <c r="C3619" s="42"/>
      <c r="D3619" s="41">
        <f>'Etat paie OCTOBRE 2024'!G16</f>
      </c>
      <c r="E3619" s="42"/>
      <c r="F3619" s="24"/>
      <c r="H3619" s="292" t="s">
        <v>38</v>
      </c>
      <c r="I3619" s="292"/>
      <c r="J3619" s="42"/>
      <c r="K3619" s="41">
        <f>'Etat paie OCTOBRE 2024'!G16</f>
      </c>
      <c r="L3619" s="42"/>
      <c r="M3619" s="24"/>
    </row>
    <row r="3620" spans="1:13" x14ac:dyDescent="0.25">
      <c r="A3620" s="44" t="s">
        <v>1331</v>
      </c>
      <c r="B3620" s="44"/>
      <c r="C3620" s="42"/>
      <c r="D3620" s="41">
        <f>'Etat paie OCTOBRE 2024'!O16</f>
      </c>
      <c r="E3620" s="42"/>
      <c r="F3620" s="24"/>
      <c r="H3620" s="44" t="s">
        <v>1331</v>
      </c>
      <c r="I3620" s="44"/>
      <c r="J3620" s="42"/>
      <c r="K3620" s="41">
        <f>'Etat paie OCTOBRE 2024'!O16</f>
      </c>
      <c r="L3620" s="42"/>
      <c r="M3620" s="24"/>
    </row>
    <row r="3621" spans="1:13" x14ac:dyDescent="0.25">
      <c r="A3621" s="44" t="s">
        <v>1332</v>
      </c>
      <c r="B3621" s="44"/>
      <c r="C3621" s="42"/>
      <c r="D3621" s="41">
        <f>'Etat paie OCTOBRE 2024'!P16</f>
        <v>20000</v>
      </c>
      <c r="E3621" s="42"/>
      <c r="F3621" s="24"/>
      <c r="H3621" s="44" t="s">
        <v>1332</v>
      </c>
      <c r="I3621" s="44"/>
      <c r="J3621" s="42"/>
      <c r="K3621" s="41">
        <f>'Etat paie OCTOBRE 2024'!P16</f>
        <v>20000</v>
      </c>
      <c r="L3621" s="42"/>
      <c r="M3621" s="24"/>
    </row>
    <row r="3622" spans="1:13" x14ac:dyDescent="0.25">
      <c r="A3622" s="44" t="s">
        <v>1333</v>
      </c>
      <c r="B3622" s="44"/>
      <c r="C3622" s="42"/>
      <c r="D3622" s="41">
        <f>'Etat paie OCTOBRE 2024'!Q16</f>
        <v>50000</v>
      </c>
      <c r="E3622" s="42"/>
      <c r="F3622" s="24" t="s">
        <v>43</v>
      </c>
      <c r="H3622" s="44" t="s">
        <v>1333</v>
      </c>
      <c r="I3622" s="44"/>
      <c r="J3622" s="42"/>
      <c r="K3622" s="41">
        <f>'Etat paie OCTOBRE 2024'!Q16</f>
        <v>50000</v>
      </c>
      <c r="L3622" s="42"/>
      <c r="M3622" s="24" t="s">
        <v>43</v>
      </c>
    </row>
    <row r="3623" spans="1:13" x14ac:dyDescent="0.25">
      <c r="A3623" s="39" t="s">
        <v>44</v>
      </c>
      <c r="B3623" s="39"/>
      <c r="C3623" s="42"/>
      <c r="D3623" s="41">
        <f>'Etat paie OCTOBRE 2024'!N16</f>
        <v>195251.321196466</v>
      </c>
      <c r="E3623" s="42"/>
      <c r="F3623" s="24" t="s">
        <v>45</v>
      </c>
      <c r="H3623" s="39" t="s">
        <v>44</v>
      </c>
      <c r="I3623" s="39"/>
      <c r="J3623" s="42"/>
      <c r="K3623" s="41">
        <f>'Etat paie OCTOBRE 2024'!N16</f>
        <v>195251.321196466</v>
      </c>
      <c r="L3623" s="42"/>
      <c r="M3623" s="24" t="s">
        <v>45</v>
      </c>
    </row>
    <row r="3624" spans="1:13" x14ac:dyDescent="0.25">
      <c r="A3624" s="39" t="s">
        <v>46</v>
      </c>
      <c r="B3624" s="39"/>
      <c r="C3624" s="42"/>
      <c r="D3624" s="41">
        <f>'Etat paie OCTOBRE 2024'!M16</f>
      </c>
      <c r="E3624" s="42"/>
      <c r="F3624" s="24"/>
      <c r="H3624" s="39" t="s">
        <v>46</v>
      </c>
      <c r="I3624" s="39"/>
      <c r="J3624" s="42"/>
      <c r="K3624" s="41">
        <f>'Etat paie OCTOBRE 2024'!M16</f>
      </c>
      <c r="L3624" s="42"/>
      <c r="M3624" s="24"/>
    </row>
    <row r="3625" spans="1:13" x14ac:dyDescent="0.25">
      <c r="A3625" s="46" t="s">
        <v>47</v>
      </c>
      <c r="B3625" s="46"/>
      <c r="C3625" s="42"/>
      <c r="D3625" s="41"/>
      <c r="E3625" s="41">
        <f>'Etat paie OCTOBRE 2024'!U16</f>
        <v>4783.10514642494</v>
      </c>
      <c r="F3625" s="24"/>
      <c r="H3625" s="46" t="s">
        <v>47</v>
      </c>
      <c r="I3625" s="46"/>
      <c r="J3625" s="42"/>
      <c r="K3625" s="41"/>
      <c r="L3625" s="41">
        <f>'Etat paie OCTOBRE 2024'!U16</f>
        <v>4783.10514642494</v>
      </c>
      <c r="M3625" s="24"/>
    </row>
    <row r="3626" spans="1:13" x14ac:dyDescent="0.25">
      <c r="A3626" s="46" t="s">
        <v>48</v>
      </c>
      <c r="B3626" s="46"/>
      <c r="C3626" s="42"/>
      <c r="D3626" s="41"/>
      <c r="E3626" s="41">
        <f>'Etat paie OCTOBRE 2024'!V16</f>
        <v>4783.10514642494</v>
      </c>
      <c r="F3626" s="24"/>
      <c r="H3626" s="46" t="s">
        <v>48</v>
      </c>
      <c r="I3626" s="46"/>
      <c r="J3626" s="42"/>
      <c r="K3626" s="41"/>
      <c r="L3626" s="41">
        <f>'Etat paie OCTOBRE 2024'!V16</f>
        <v>4783.10514642494</v>
      </c>
      <c r="M3626" s="24"/>
    </row>
    <row r="3627" spans="1:13" x14ac:dyDescent="0.25">
      <c r="A3627" s="46" t="s">
        <v>49</v>
      </c>
      <c r="B3627" s="46"/>
      <c r="C3627" s="41">
        <f>+D43-E34-E35</f>
        <v>468744.304349644</v>
      </c>
      <c r="D3627" s="41"/>
      <c r="E3627" s="42"/>
      <c r="F3627" s="24"/>
      <c r="H3627" s="46" t="s">
        <v>49</v>
      </c>
      <c r="I3627" s="46"/>
      <c r="J3627" s="41">
        <f>+D43-E34-E35</f>
        <v>468744.304349644</v>
      </c>
      <c r="K3627" s="41"/>
      <c r="L3627" s="42"/>
      <c r="M3627" s="24"/>
    </row>
    <row r="3628" spans="1:13" x14ac:dyDescent="0.25">
      <c r="A3628" s="46" t="s">
        <v>50</v>
      </c>
      <c r="B3628" s="46"/>
      <c r="C3628" s="41">
        <f>D38+E39</f>
        <v>9374.43043496436</v>
      </c>
      <c r="D3628" s="41"/>
      <c r="E3628" s="42"/>
      <c r="F3628" s="24"/>
      <c r="H3628" s="46" t="s">
        <v>50</v>
      </c>
      <c r="I3628" s="46"/>
      <c r="J3628" s="41">
        <f>D38+E39</f>
        <v>9374.43043496436</v>
      </c>
      <c r="K3628" s="41"/>
      <c r="L3628" s="42"/>
      <c r="M3628" s="24"/>
    </row>
    <row r="3629" spans="1:13" x14ac:dyDescent="0.25">
      <c r="A3629" s="46" t="s">
        <v>51</v>
      </c>
      <c r="B3629" s="46"/>
      <c r="C3629" s="41">
        <v>2</v>
      </c>
      <c r="D3629" s="41">
        <f>'Etat paie OCTOBRE 2024'!X16</f>
        <v>4000</v>
      </c>
      <c r="E3629" s="42"/>
      <c r="F3629" s="24"/>
      <c r="H3629" s="46" t="s">
        <v>51</v>
      </c>
      <c r="I3629" s="46"/>
      <c r="J3629" s="41">
        <v>2</v>
      </c>
      <c r="K3629" s="41">
        <f>'Etat paie OCTOBRE 2024'!X16</f>
        <v>4000</v>
      </c>
      <c r="L3629" s="42"/>
      <c r="M3629" s="24"/>
    </row>
    <row r="3630" spans="1:13" x14ac:dyDescent="0.25">
      <c r="A3630" s="46" t="s">
        <v>52</v>
      </c>
      <c r="B3630" s="46"/>
      <c r="C3630" s="42"/>
      <c r="D3630" s="41"/>
      <c r="E3630" s="41">
        <f>'Etat paie OCTOBRE 2024'!Z16</f>
        <v>5374.43043496436</v>
      </c>
      <c r="F3630" s="24"/>
      <c r="H3630" s="46" t="s">
        <v>52</v>
      </c>
      <c r="I3630" s="46"/>
      <c r="J3630" s="42"/>
      <c r="K3630" s="41"/>
      <c r="L3630" s="41">
        <f>'Etat paie OCTOBRE 2024'!Z16</f>
        <v>5374.43043496436</v>
      </c>
      <c r="M3630" s="24"/>
    </row>
    <row r="3631" spans="1:13" x14ac:dyDescent="0.25">
      <c r="A3631" s="46" t="s">
        <v>53</v>
      </c>
      <c r="B3631" s="46"/>
      <c r="C3631" s="42"/>
      <c r="D3631" s="41"/>
      <c r="E3631" s="41">
        <f>'Etat paie OCTOBRE 2024'!Y16</f>
        <v>100000</v>
      </c>
      <c r="F3631" s="24"/>
      <c r="H3631" s="46" t="s">
        <v>53</v>
      </c>
      <c r="I3631" s="46"/>
      <c r="J3631" s="42"/>
      <c r="K3631" s="41"/>
      <c r="L3631" s="41">
        <f>'Etat paie OCTOBRE 2024'!Y16</f>
        <v>100000</v>
      </c>
      <c r="M3631" s="24"/>
    </row>
    <row r="3632" spans="1:13" x14ac:dyDescent="0.25">
      <c r="A3632" s="46" t="s">
        <v>54</v>
      </c>
      <c r="B3632" s="46"/>
      <c r="C3632" s="42"/>
      <c r="D3632" s="41"/>
      <c r="E3632" s="41">
        <f>'Etat paie OCTOBRE 2024'!AA16</f>
      </c>
      <c r="F3632" s="24"/>
      <c r="H3632" s="46" t="s">
        <v>54</v>
      </c>
      <c r="I3632" s="46"/>
      <c r="J3632" s="42"/>
      <c r="K3632" s="41"/>
      <c r="L3632" s="41">
        <f>'Etat paie OCTOBRE 2024'!AA16</f>
      </c>
      <c r="M3632" s="24"/>
    </row>
    <row r="3633" spans="1:13" x14ac:dyDescent="0.25">
      <c r="A3633" s="49" t="s">
        <v>55</v>
      </c>
      <c r="B3633" s="49"/>
      <c r="C3633" s="50"/>
      <c r="D3633" s="51"/>
      <c r="E3633" s="51">
        <f>'Etat paie OCTOBRE 2024'!AB16</f>
        <v>100000</v>
      </c>
      <c r="F3633" s="24"/>
      <c r="H3633" s="49" t="s">
        <v>55</v>
      </c>
      <c r="I3633" s="49"/>
      <c r="J3633" s="50"/>
      <c r="K3633" s="51"/>
      <c r="L3633" s="51">
        <f>'Etat paie OCTOBRE 2024'!AB16</f>
        <v>100000</v>
      </c>
      <c r="M3633" s="24"/>
    </row>
    <row r="3634" spans="1:13" x14ac:dyDescent="0.25">
      <c r="A3634" s="53" t="s">
        <v>56</v>
      </c>
      <c r="B3634" s="53"/>
      <c r="C3634" s="54" t="s">
        <v>57</v>
      </c>
      <c r="D3634" s="36">
        <f>SUM(D17:D37)</f>
        <v>478310.514642494</v>
      </c>
      <c r="E3634" s="55">
        <f>SUM(E34:E42)</f>
        <v>214940.640727814</v>
      </c>
      <c r="F3634" s="24"/>
      <c r="H3634" s="53" t="s">
        <v>56</v>
      </c>
      <c r="I3634" s="53"/>
      <c r="J3634" s="54" t="s">
        <v>57</v>
      </c>
      <c r="K3634" s="36">
        <f>SUM(D17:D37)</f>
        <v>478310.514642494</v>
      </c>
      <c r="L3634" s="55">
        <f>SUM(E34:E42)</f>
        <v>214940.640727814</v>
      </c>
      <c r="M3634" s="24"/>
    </row>
    <row r="3635" spans="1:13" x14ac:dyDescent="0.25">
      <c r="A3635" s="57" t="s">
        <v>58</v>
      </c>
      <c r="B3635" s="57"/>
      <c r="C3635" s="14"/>
      <c r="D3635" s="42"/>
      <c r="E3635" s="58"/>
      <c r="F3635" s="24"/>
      <c r="H3635" s="57" t="s">
        <v>58</v>
      </c>
      <c r="I3635" s="57"/>
      <c r="J3635" s="14"/>
      <c r="K3635" s="42"/>
      <c r="L3635" s="58"/>
      <c r="M3635" s="24"/>
    </row>
    <row r="3636" spans="1:13" x14ac:dyDescent="0.25">
      <c r="A3636" s="44" t="s">
        <v>59</v>
      </c>
      <c r="B3636" s="44"/>
      <c r="C3636" s="14"/>
      <c r="D3636" s="42"/>
      <c r="E3636" s="58"/>
      <c r="F3636" s="24"/>
      <c r="H3636" s="44" t="s">
        <v>59</v>
      </c>
      <c r="I3636" s="44"/>
      <c r="J3636" s="14"/>
      <c r="K3636" s="42"/>
      <c r="L3636" s="58"/>
      <c r="M3636" s="24"/>
    </row>
    <row r="3637" spans="1:13" x14ac:dyDescent="0.25">
      <c r="A3637" s="57" t="s">
        <v>60</v>
      </c>
      <c r="B3637" s="57"/>
      <c r="C3637" s="14"/>
      <c r="D3637" s="42"/>
      <c r="E3637" s="58"/>
      <c r="F3637" s="24"/>
      <c r="H3637" s="57" t="s">
        <v>60</v>
      </c>
      <c r="I3637" s="57"/>
      <c r="J3637" s="14"/>
      <c r="K3637" s="42"/>
      <c r="L3637" s="58"/>
      <c r="M3637" s="24"/>
    </row>
    <row r="3638" spans="1:13" x14ac:dyDescent="0.25">
      <c r="A3638" s="57"/>
      <c r="B3638" s="57"/>
      <c r="C3638" s="60" t="s">
        <v>61</v>
      </c>
      <c r="D3638" s="61">
        <f>IF((D43-E43)&gt;=0,ROUND(FLOOR((D43-E43),0.01),-2),ROUND(FLOOR((D43-E43),-0.01),-2))</f>
        <v>263400</v>
      </c>
      <c r="E3638" s="58"/>
      <c r="F3638" s="24"/>
      <c r="H3638" s="57"/>
      <c r="I3638" s="57"/>
      <c r="J3638" s="60" t="s">
        <v>61</v>
      </c>
      <c r="K3638" s="61">
        <f>IF((D43-E43)&gt;=0,ROUND(FLOOR((D43-E43),0.01),-2),ROUND(FLOOR((D43-E43),-0.01),-2))</f>
        <v>263400</v>
      </c>
      <c r="L3638" s="58"/>
      <c r="M3638" s="24"/>
    </row>
    <row r="3639" spans="1:13" x14ac:dyDescent="0.25">
      <c r="A3639" s="62" t="s">
        <v>62</v>
      </c>
      <c r="B3639" s="62"/>
      <c r="C3639" s="63">
        <v>22</v>
      </c>
      <c r="D3639" s="61"/>
      <c r="E3639" s="58"/>
      <c r="F3639" s="24"/>
      <c r="H3639" s="62" t="s">
        <v>62</v>
      </c>
      <c r="I3639" s="62"/>
      <c r="J3639" s="63">
        <v>22</v>
      </c>
      <c r="K3639" s="61"/>
      <c r="L3639" s="58"/>
      <c r="M3639" s="24"/>
    </row>
    <row r="3640" spans="1:13" x14ac:dyDescent="0.25">
      <c r="A3640" s="64" t="s">
        <v>63</v>
      </c>
      <c r="B3640" s="64"/>
      <c r="C3640" s="65">
        <v>-0.5</v>
      </c>
      <c r="D3640" s="66"/>
      <c r="E3640" s="58"/>
      <c r="F3640" s="67"/>
      <c r="H3640" s="64" t="s">
        <v>63</v>
      </c>
      <c r="I3640" s="64"/>
      <c r="J3640" s="65">
        <v>-0.5</v>
      </c>
      <c r="K3640" s="66"/>
      <c r="L3640" s="58"/>
      <c r="M3640" s="67"/>
    </row>
    <row r="3641" spans="1:13" x14ac:dyDescent="0.25">
      <c r="A3641" s="69"/>
      <c r="B3641" s="69"/>
      <c r="C3641" s="70"/>
      <c r="D3641" s="71"/>
      <c r="E3641" s="72"/>
      <c r="F3641" s="24"/>
      <c r="H3641" s="69"/>
      <c r="I3641" s="69"/>
      <c r="J3641" s="70"/>
      <c r="K3641" s="71"/>
      <c r="L3641" s="72"/>
      <c r="M3641" s="24"/>
    </row>
    <row r="3642" spans="1:13" x14ac:dyDescent="0.25">
      <c r="A3642" s="1" t="s">
        <v>64</v>
      </c>
      <c r="B3642" s="1"/>
      <c r="C3642" s="58"/>
      <c r="D3642" s="74" t="s">
        <v>65</v>
      </c>
      <c r="E3642" s="2"/>
      <c r="F3642" s="24"/>
      <c r="H3642" s="1" t="s">
        <v>64</v>
      </c>
      <c r="I3642" s="1"/>
      <c r="J3642" s="58"/>
      <c r="K3642" s="74" t="s">
        <v>65</v>
      </c>
      <c r="L3642" s="2"/>
      <c r="M3642" s="24"/>
    </row>
    <row r="3643" spans="1:13" x14ac:dyDescent="0.25">
      <c r="A3643" s="1"/>
      <c r="B3643" s="1"/>
      <c r="C3643" s="58"/>
      <c r="D3643" s="74"/>
      <c r="E3643" s="2"/>
      <c r="F3643" s="24"/>
      <c r="H3643" s="1"/>
      <c r="I3643" s="1"/>
      <c r="J3643" s="58"/>
      <c r="K3643" s="74"/>
      <c r="L3643" s="2"/>
      <c r="M3643" s="24"/>
    </row>
    <row r="3644" spans="1:13" x14ac:dyDescent="0.25">
      <c r="A3644" s="1"/>
      <c r="B3644" s="1"/>
      <c r="C3644" s="58"/>
      <c r="D3644" s="74"/>
      <c r="E3644" s="2"/>
      <c r="F3644" s="24"/>
      <c r="H3644" s="1"/>
      <c r="I3644" s="1"/>
      <c r="J3644" s="58"/>
      <c r="K3644" s="74"/>
      <c r="L3644" s="2"/>
      <c r="M3644" s="24"/>
    </row>
    <row r="3645" spans="1:13" x14ac:dyDescent="0.25">
      <c r="A3645" s="1"/>
      <c r="B3645" s="1"/>
      <c r="C3645" s="58"/>
      <c r="D3645" s="74"/>
      <c r="E3645" s="2"/>
      <c r="F3645" s="24"/>
      <c r="H3645" s="1"/>
      <c r="I3645" s="1"/>
      <c r="J3645" s="58"/>
      <c r="K3645" s="74"/>
      <c r="L3645" s="2"/>
      <c r="M3645" s="24"/>
    </row>
    <row r="3646" spans="1:13" x14ac:dyDescent="0.25">
      <c r="A3646" s="76"/>
      <c r="B3646" s="76"/>
      <c r="C3646" s="77"/>
      <c r="D3646" s="78"/>
      <c r="E3646" s="26"/>
      <c r="F3646" s="28"/>
      <c r="H3646" s="76"/>
      <c r="I3646" s="76"/>
      <c r="J3646" s="77"/>
      <c r="K3646" s="78"/>
      <c r="L3646" s="26"/>
      <c r="M3646" s="28"/>
    </row>
    <row r="3649" spans="1:13" x14ac:dyDescent="0.25">
      <c r="A3649" s="1"/>
      <c r="B3649" s="1"/>
      <c r="C3649" s="2"/>
      <c r="D3649" s="2"/>
      <c r="E3649" s="4"/>
      <c r="F3649" s="5"/>
      <c r="H3649" s="1"/>
      <c r="I3649" s="1"/>
      <c r="J3649" s="2"/>
      <c r="K3649" s="2"/>
      <c r="L3649" s="4"/>
      <c r="M3649" s="5"/>
    </row>
    <row r="3650" spans="1:13" x14ac:dyDescent="0.25">
      <c r="A3650" s="1"/>
      <c r="B3650" s="1"/>
      <c r="C3650" s="2"/>
      <c r="D3650" s="2"/>
      <c r="E3650" s="4" t="s">
        <v>0</v>
      </c>
      <c r="F3650" s="3"/>
      <c r="H3650" s="1"/>
      <c r="I3650" s="1"/>
      <c r="J3650" s="2"/>
      <c r="K3650" s="2"/>
      <c r="L3650" s="4" t="s">
        <v>0</v>
      </c>
      <c r="M3650" s="3"/>
    </row>
    <row r="3651" spans="1:13" x14ac:dyDescent="0.25">
      <c r="A3651" s="6" t="s">
        <v>1</v>
      </c>
      <c r="B3651" s="6"/>
      <c r="C3651" s="2"/>
      <c r="D3651" s="2"/>
      <c r="E3651" s="2" t="s">
        <v>2</v>
      </c>
      <c r="F3651" s="3"/>
      <c r="H3651" s="6" t="s">
        <v>1</v>
      </c>
      <c r="I3651" s="6"/>
      <c r="J3651" s="2"/>
      <c r="K3651" s="2"/>
      <c r="L3651" s="2" t="s">
        <v>2</v>
      </c>
      <c r="M3651" s="3"/>
    </row>
    <row r="3652" spans="1:13" x14ac:dyDescent="0.25">
      <c r="A3652" s="7" t="s">
        <v>3</v>
      </c>
      <c r="B3652" s="7"/>
      <c r="C3652" s="2"/>
      <c r="D3652" s="2"/>
      <c r="E3652" s="2"/>
      <c r="F3652" s="3"/>
      <c r="H3652" s="7" t="s">
        <v>3</v>
      </c>
      <c r="I3652" s="7"/>
      <c r="J3652" s="2"/>
      <c r="K3652" s="2"/>
      <c r="L3652" s="2"/>
      <c r="M3652" s="3"/>
    </row>
    <row r="3653" spans="1:13" x14ac:dyDescent="0.25">
      <c r="A3653" s="8" t="s">
        <v>4</v>
      </c>
      <c r="B3653" s="8"/>
      <c r="C3653" s="2"/>
      <c r="D3653" s="2"/>
      <c r="E3653" s="2"/>
      <c r="F3653" s="3"/>
      <c r="H3653" s="8" t="s">
        <v>4</v>
      </c>
      <c r="I3653" s="8"/>
      <c r="J3653" s="2"/>
      <c r="K3653" s="2"/>
      <c r="L3653" s="2"/>
      <c r="M3653" s="3"/>
    </row>
    <row r="3654" spans="1:13" x14ac:dyDescent="0.25">
      <c r="A3654" s="9" t="s">
        <v>1313</v>
      </c>
      <c r="B3654" s="287">
        <f>'Etat paie {MOIS} {ANNEE}'!B138</f>
      </c>
      <c r="C3654" s="10"/>
      <c r="D3654" s="11" t="s">
        <v>6</v>
      </c>
      <c r="E3654" s="11"/>
      <c r="F3654" s="12" t="s">
        <v>1314</v>
      </c>
      <c r="H3654" s="9" t="s">
        <v>1313</v>
      </c>
      <c r="I3654" s="287">
        <f>'Etat paie {MOIS} {ANNEE}'!B139</f>
      </c>
      <c r="J3654" s="10"/>
      <c r="K3654" s="11" t="s">
        <v>6</v>
      </c>
      <c r="L3654" s="11"/>
      <c r="M3654" s="12" t="s">
        <v>1314</v>
      </c>
    </row>
    <row r="3655" spans="1:13" x14ac:dyDescent="0.25">
      <c r="A3655" s="13" t="s">
        <v>1315</v>
      </c>
      <c r="B3655" s="288">
        <f>'Etat paie {MOIS} {ANNEE}'!A138</f>
      </c>
      <c r="C3655" s="2"/>
      <c r="D3655" s="14" t="s">
        <v>8</v>
      </c>
      <c r="E3655" s="14"/>
      <c r="F3655" s="15" t="s">
        <v>1316</v>
      </c>
      <c r="H3655" s="13" t="s">
        <v>1315</v>
      </c>
      <c r="I3655" s="288">
        <f>'Etat paie {MOIS} {ANNEE}'!A139</f>
      </c>
      <c r="J3655" s="2"/>
      <c r="K3655" s="14" t="s">
        <v>8</v>
      </c>
      <c r="L3655" s="14"/>
      <c r="M3655" s="15" t="s">
        <v>1316</v>
      </c>
    </row>
    <row r="3656" spans="1:13" x14ac:dyDescent="0.25">
      <c r="A3656" s="13" t="s">
        <v>1317</v>
      </c>
      <c r="B3656" s="288">
        <f>'Etat paie {MOIS} {ANNEE}'!AL138</f>
      </c>
      <c r="C3656" s="16">
        <f>'Etat paie {MOIS} {ANNEE}'!AM138</f>
      </c>
      <c r="D3656" s="14" t="s">
        <v>10</v>
      </c>
      <c r="E3656" s="14"/>
      <c r="F3656" s="15" t="s">
        <v>1318</v>
      </c>
      <c r="H3656" s="13" t="s">
        <v>1317</v>
      </c>
      <c r="I3656" s="288">
        <f>'Etat paie {MOIS} {ANNEE}'!AL139</f>
      </c>
      <c r="J3656" s="16">
        <f>'Etat paie {MOIS} {ANNEE}'!AM139</f>
      </c>
      <c r="K3656" s="14" t="s">
        <v>10</v>
      </c>
      <c r="L3656" s="14"/>
      <c r="M3656" s="15" t="s">
        <v>1318</v>
      </c>
    </row>
    <row r="3657" spans="1:13" x14ac:dyDescent="0.25">
      <c r="A3657" s="13" t="s">
        <v>1319</v>
      </c>
      <c r="B3657" s="288" t="s">
        <v>1320</v>
      </c>
      <c r="C3657" s="17"/>
      <c r="D3657" s="18" t="s">
        <v>12</v>
      </c>
      <c r="E3657" s="19"/>
      <c r="F3657" s="20" t="s">
        <v>1321</v>
      </c>
      <c r="H3657" s="13" t="s">
        <v>1319</v>
      </c>
      <c r="I3657" s="288" t="s">
        <v>1320</v>
      </c>
      <c r="J3657" s="17"/>
      <c r="K3657" s="18" t="s">
        <v>12</v>
      </c>
      <c r="L3657" s="19"/>
      <c r="M3657" s="20" t="s">
        <v>1321</v>
      </c>
    </row>
    <row r="3658" spans="1:13" x14ac:dyDescent="0.25">
      <c r="A3658" s="22" t="s">
        <v>1322</v>
      </c>
      <c r="B3658" s="289">
        <f>'Etat paie {MOIS} {ANNEE}'!AP138</f>
      </c>
      <c r="C3658" s="2"/>
      <c r="D3658" s="23" t="s">
        <v>14</v>
      </c>
      <c r="E3658" s="14"/>
      <c r="F3658" s="20" t="s">
        <v>1323</v>
      </c>
      <c r="H3658" s="22" t="s">
        <v>1322</v>
      </c>
      <c r="I3658" s="289">
        <f>'Etat paie {MOIS} {ANNEE}'!AP139</f>
      </c>
      <c r="J3658" s="2"/>
      <c r="K3658" s="23" t="s">
        <v>14</v>
      </c>
      <c r="L3658" s="14"/>
      <c r="M3658" s="20" t="s">
        <v>1323</v>
      </c>
    </row>
    <row r="3659" spans="1:13" x14ac:dyDescent="0.25">
      <c r="A3659" s="13" t="s">
        <v>1324</v>
      </c>
      <c r="B3659" s="288">
        <f>'Etat paie {MOIS} {ANNEE}'!AR138</f>
      </c>
      <c r="C3659" s="2"/>
      <c r="D3659" s="14"/>
      <c r="E3659" s="14"/>
      <c r="F3659" s="20"/>
      <c r="H3659" s="13" t="s">
        <v>1324</v>
      </c>
      <c r="I3659" s="288">
        <f>'Etat paie {MOIS} {ANNEE}'!AR139</f>
      </c>
      <c r="J3659" s="2"/>
      <c r="K3659" s="14"/>
      <c r="L3659" s="14"/>
      <c r="M3659" s="20"/>
    </row>
    <row r="3660" spans="1:13" x14ac:dyDescent="0.25">
      <c r="A3660" s="13" t="s">
        <v>1325</v>
      </c>
      <c r="B3660" s="288">
        <f>'Etat paie {MOIS} {ANNEE}'!AO138</f>
      </c>
      <c r="C3660" s="2"/>
      <c r="D3660" s="14"/>
      <c r="E3660" s="14"/>
      <c r="F3660" s="24"/>
      <c r="H3660" s="13" t="s">
        <v>1325</v>
      </c>
      <c r="I3660" s="288">
        <f>'Etat paie {MOIS} {ANNEE}'!AO139</f>
      </c>
      <c r="J3660" s="2"/>
      <c r="K3660" s="14"/>
      <c r="L3660" s="14"/>
      <c r="M3660" s="24"/>
    </row>
    <row r="3661" spans="1:13" x14ac:dyDescent="0.25">
      <c r="A3661" s="13" t="s">
        <v>1326</v>
      </c>
      <c r="B3661" s="288">
        <f>'Etat paie {MOIS} {ANNEE}'!AQ138</f>
      </c>
      <c r="C3661" s="2"/>
      <c r="D3661" s="14" t="s">
        <v>18</v>
      </c>
      <c r="E3661" s="14"/>
      <c r="F3661" s="24" t="s">
        <v>1327</v>
      </c>
      <c r="H3661" s="13" t="s">
        <v>1326</v>
      </c>
      <c r="I3661" s="288">
        <f>'Etat paie {MOIS} {ANNEE}'!AQ139</f>
      </c>
      <c r="J3661" s="2"/>
      <c r="K3661" s="14" t="s">
        <v>18</v>
      </c>
      <c r="L3661" s="14"/>
      <c r="M3661" s="24" t="s">
        <v>1327</v>
      </c>
    </row>
    <row r="3662" spans="1:13" x14ac:dyDescent="0.25">
      <c r="A3662" s="25" t="s">
        <v>1328</v>
      </c>
      <c r="B3662" s="290" t="s">
        <v>1329</v>
      </c>
      <c r="C3662" s="26"/>
      <c r="D3662" s="27" t="s">
        <v>20</v>
      </c>
      <c r="E3662" s="27"/>
      <c r="F3662" s="28" t="s">
        <v>1330</v>
      </c>
      <c r="H3662" s="25" t="s">
        <v>1328</v>
      </c>
      <c r="I3662" s="290" t="s">
        <v>1329</v>
      </c>
      <c r="J3662" s="26"/>
      <c r="K3662" s="27" t="s">
        <v>20</v>
      </c>
      <c r="L3662" s="27"/>
      <c r="M3662" s="28" t="s">
        <v>1330</v>
      </c>
    </row>
    <row r="3663" spans="1:13" x14ac:dyDescent="0.25">
      <c r="A3663" s="1"/>
      <c r="B3663" s="1"/>
      <c r="C3663" s="2"/>
      <c r="D3663" s="2"/>
      <c r="E3663" s="2"/>
      <c r="F3663" s="3"/>
      <c r="H3663" s="1"/>
      <c r="I3663" s="1"/>
      <c r="J3663" s="2"/>
      <c r="K3663" s="2"/>
      <c r="L3663" s="2"/>
      <c r="M3663" s="3"/>
    </row>
    <row r="3664" spans="1:13" x14ac:dyDescent="0.25">
      <c r="A3664" s="291" t="s">
        <v>22</v>
      </c>
      <c r="B3664" s="291"/>
      <c r="C3664" s="30" t="s">
        <v>23</v>
      </c>
      <c r="D3664" s="30" t="s">
        <v>24</v>
      </c>
      <c r="E3664" s="31" t="s">
        <v>25</v>
      </c>
      <c r="F3664" s="32" t="s">
        <v>26</v>
      </c>
      <c r="H3664" s="291" t="s">
        <v>22</v>
      </c>
      <c r="I3664" s="291"/>
      <c r="J3664" s="30" t="s">
        <v>23</v>
      </c>
      <c r="K3664" s="30" t="s">
        <v>24</v>
      </c>
      <c r="L3664" s="31" t="s">
        <v>25</v>
      </c>
      <c r="M3664" s="32" t="s">
        <v>26</v>
      </c>
    </row>
    <row r="3665" spans="1:13" x14ac:dyDescent="0.25">
      <c r="A3665" s="34" t="s">
        <v>27</v>
      </c>
      <c r="B3665" s="34"/>
      <c r="C3665" s="35"/>
      <c r="D3665" s="36">
        <f>'Etat paie OCTOBRE 2024'!E16</f>
        <v>142259.193446028</v>
      </c>
      <c r="E3665" s="37"/>
      <c r="F3665" s="24"/>
      <c r="H3665" s="34" t="s">
        <v>27</v>
      </c>
      <c r="I3665" s="34"/>
      <c r="J3665" s="35"/>
      <c r="K3665" s="36">
        <f>'Etat paie OCTOBRE 2024'!E16</f>
        <v>142259.193446028</v>
      </c>
      <c r="L3665" s="37"/>
      <c r="M3665" s="24"/>
    </row>
    <row r="3666" spans="1:13" x14ac:dyDescent="0.25">
      <c r="A3666" s="39" t="s">
        <v>28</v>
      </c>
      <c r="B3666" s="39"/>
      <c r="C3666" s="40"/>
      <c r="D3666" s="41"/>
      <c r="E3666" s="42"/>
      <c r="F3666" s="24"/>
      <c r="H3666" s="39" t="s">
        <v>28</v>
      </c>
      <c r="I3666" s="39"/>
      <c r="J3666" s="40"/>
      <c r="K3666" s="41"/>
      <c r="L3666" s="42"/>
      <c r="M3666" s="24"/>
    </row>
    <row r="3667" spans="1:13" x14ac:dyDescent="0.25">
      <c r="A3667" s="44" t="s">
        <v>29</v>
      </c>
      <c r="B3667" s="44"/>
      <c r="C3667" s="42"/>
      <c r="D3667" s="41">
        <f>'Etat paie OCTOBRE 2024'!I16</f>
      </c>
      <c r="E3667" s="42"/>
      <c r="F3667" s="24"/>
      <c r="H3667" s="44" t="s">
        <v>29</v>
      </c>
      <c r="I3667" s="44"/>
      <c r="J3667" s="42"/>
      <c r="K3667" s="41">
        <f>'Etat paie OCTOBRE 2024'!I16</f>
      </c>
      <c r="L3667" s="42"/>
      <c r="M3667" s="24"/>
    </row>
    <row r="3668" spans="1:13" x14ac:dyDescent="0.25">
      <c r="A3668" s="44" t="s">
        <v>30</v>
      </c>
      <c r="B3668" s="44"/>
      <c r="C3668" s="42"/>
      <c r="D3668" s="41">
        <f>'Etat paie OCTOBRE 2024'!J16</f>
      </c>
      <c r="E3668" s="42"/>
      <c r="F3668" s="24"/>
      <c r="H3668" s="44" t="s">
        <v>30</v>
      </c>
      <c r="I3668" s="44"/>
      <c r="J3668" s="42"/>
      <c r="K3668" s="41">
        <f>'Etat paie OCTOBRE 2024'!J16</f>
      </c>
      <c r="L3668" s="42"/>
      <c r="M3668" s="24"/>
    </row>
    <row r="3669" spans="1:13" x14ac:dyDescent="0.25">
      <c r="A3669" s="44" t="s">
        <v>31</v>
      </c>
      <c r="B3669" s="44"/>
      <c r="C3669" s="42"/>
      <c r="D3669" s="41">
        <f>'Etat paie OCTOBRE 2024'!H16</f>
      </c>
      <c r="E3669" s="42"/>
      <c r="F3669" s="24"/>
      <c r="H3669" s="44" t="s">
        <v>31</v>
      </c>
      <c r="I3669" s="44"/>
      <c r="J3669" s="42"/>
      <c r="K3669" s="41">
        <f>'Etat paie OCTOBRE 2024'!H16</f>
      </c>
      <c r="L3669" s="42"/>
      <c r="M3669" s="24"/>
    </row>
    <row r="3670" spans="1:13" x14ac:dyDescent="0.25">
      <c r="A3670" s="46" t="s">
        <v>32</v>
      </c>
      <c r="B3670" s="46"/>
      <c r="C3670" s="42"/>
      <c r="D3670" s="41"/>
      <c r="E3670" s="42"/>
      <c r="F3670" s="24"/>
      <c r="H3670" s="46" t="s">
        <v>32</v>
      </c>
      <c r="I3670" s="46"/>
      <c r="J3670" s="42"/>
      <c r="K3670" s="41"/>
      <c r="L3670" s="42"/>
      <c r="M3670" s="24"/>
    </row>
    <row r="3671" spans="1:13" x14ac:dyDescent="0.25">
      <c r="A3671" s="44" t="s">
        <v>33</v>
      </c>
      <c r="B3671" s="44"/>
      <c r="C3671" s="42">
        <v>12</v>
      </c>
      <c r="D3671" s="41">
        <f>'Etat paie OCTOBRE 2024'!K16</f>
        <v>28800</v>
      </c>
      <c r="E3671" s="42"/>
      <c r="F3671" s="24"/>
      <c r="H3671" s="44" t="s">
        <v>33</v>
      </c>
      <c r="I3671" s="44"/>
      <c r="J3671" s="42">
        <v>12</v>
      </c>
      <c r="K3671" s="41">
        <f>'Etat paie OCTOBRE 2024'!K16</f>
        <v>28800</v>
      </c>
      <c r="L3671" s="42"/>
      <c r="M3671" s="24"/>
    </row>
    <row r="3672" spans="1:13" x14ac:dyDescent="0.25">
      <c r="A3672" s="44" t="s">
        <v>34</v>
      </c>
      <c r="B3672" s="44"/>
      <c r="C3672" s="42"/>
      <c r="D3672" s="41">
        <f>'Etat paie OCTOBRE 2024'!L16</f>
        <v>42000</v>
      </c>
      <c r="E3672" s="42"/>
      <c r="F3672" s="24"/>
      <c r="H3672" s="44" t="s">
        <v>34</v>
      </c>
      <c r="I3672" s="44"/>
      <c r="J3672" s="42"/>
      <c r="K3672" s="41">
        <f>'Etat paie OCTOBRE 2024'!L16</f>
        <v>42000</v>
      </c>
      <c r="L3672" s="42"/>
      <c r="M3672" s="24"/>
    </row>
    <row r="3673" spans="1:13" x14ac:dyDescent="0.25">
      <c r="A3673" s="39" t="s">
        <v>35</v>
      </c>
      <c r="B3673" s="39"/>
      <c r="C3673" s="42"/>
      <c r="D3673" s="41"/>
      <c r="E3673" s="42"/>
      <c r="F3673" s="24"/>
      <c r="H3673" s="39" t="s">
        <v>35</v>
      </c>
      <c r="I3673" s="39"/>
      <c r="J3673" s="42"/>
      <c r="K3673" s="41"/>
      <c r="L3673" s="42"/>
      <c r="M3673" s="24"/>
    </row>
    <row r="3674" spans="1:13" x14ac:dyDescent="0.25">
      <c r="A3674" s="44" t="s">
        <v>36</v>
      </c>
      <c r="B3674" s="44"/>
      <c r="C3674" s="42"/>
      <c r="D3674" s="48">
        <f>'Etat paie OCTOBRE 2024'!R16</f>
      </c>
      <c r="E3674" s="42"/>
      <c r="F3674" s="24"/>
      <c r="H3674" s="44" t="s">
        <v>36</v>
      </c>
      <c r="I3674" s="44"/>
      <c r="J3674" s="42"/>
      <c r="K3674" s="48">
        <f>'Etat paie OCTOBRE 2024'!R16</f>
      </c>
      <c r="L3674" s="42"/>
      <c r="M3674" s="24"/>
    </row>
    <row r="3675" spans="1:13" x14ac:dyDescent="0.25">
      <c r="A3675" s="44" t="s">
        <v>37</v>
      </c>
      <c r="B3675" s="44"/>
      <c r="C3675" s="42"/>
      <c r="D3675" s="41">
        <f>'Etat paie OCTOBRE 2024'!F16</f>
      </c>
      <c r="E3675" s="42"/>
      <c r="F3675" s="24"/>
      <c r="H3675" s="44" t="s">
        <v>37</v>
      </c>
      <c r="I3675" s="44"/>
      <c r="J3675" s="42"/>
      <c r="K3675" s="41">
        <f>'Etat paie OCTOBRE 2024'!F16</f>
      </c>
      <c r="L3675" s="42"/>
      <c r="M3675" s="24"/>
    </row>
    <row r="3676" spans="1:13" x14ac:dyDescent="0.25">
      <c r="A3676" s="292" t="s">
        <v>38</v>
      </c>
      <c r="B3676" s="292"/>
      <c r="C3676" s="42"/>
      <c r="D3676" s="41">
        <f>'Etat paie OCTOBRE 2024'!G16</f>
      </c>
      <c r="E3676" s="42"/>
      <c r="F3676" s="24"/>
      <c r="H3676" s="292" t="s">
        <v>38</v>
      </c>
      <c r="I3676" s="292"/>
      <c r="J3676" s="42"/>
      <c r="K3676" s="41">
        <f>'Etat paie OCTOBRE 2024'!G16</f>
      </c>
      <c r="L3676" s="42"/>
      <c r="M3676" s="24"/>
    </row>
    <row r="3677" spans="1:13" x14ac:dyDescent="0.25">
      <c r="A3677" s="44" t="s">
        <v>1331</v>
      </c>
      <c r="B3677" s="44"/>
      <c r="C3677" s="42"/>
      <c r="D3677" s="41">
        <f>'Etat paie OCTOBRE 2024'!O16</f>
      </c>
      <c r="E3677" s="42"/>
      <c r="F3677" s="24"/>
      <c r="H3677" s="44" t="s">
        <v>1331</v>
      </c>
      <c r="I3677" s="44"/>
      <c r="J3677" s="42"/>
      <c r="K3677" s="41">
        <f>'Etat paie OCTOBRE 2024'!O16</f>
      </c>
      <c r="L3677" s="42"/>
      <c r="M3677" s="24"/>
    </row>
    <row r="3678" spans="1:13" x14ac:dyDescent="0.25">
      <c r="A3678" s="44" t="s">
        <v>1332</v>
      </c>
      <c r="B3678" s="44"/>
      <c r="C3678" s="42"/>
      <c r="D3678" s="41">
        <f>'Etat paie OCTOBRE 2024'!P16</f>
        <v>20000</v>
      </c>
      <c r="E3678" s="42"/>
      <c r="F3678" s="24"/>
      <c r="H3678" s="44" t="s">
        <v>1332</v>
      </c>
      <c r="I3678" s="44"/>
      <c r="J3678" s="42"/>
      <c r="K3678" s="41">
        <f>'Etat paie OCTOBRE 2024'!P16</f>
        <v>20000</v>
      </c>
      <c r="L3678" s="42"/>
      <c r="M3678" s="24"/>
    </row>
    <row r="3679" spans="1:13" x14ac:dyDescent="0.25">
      <c r="A3679" s="44" t="s">
        <v>1333</v>
      </c>
      <c r="B3679" s="44"/>
      <c r="C3679" s="42"/>
      <c r="D3679" s="41">
        <f>'Etat paie OCTOBRE 2024'!Q16</f>
        <v>50000</v>
      </c>
      <c r="E3679" s="42"/>
      <c r="F3679" s="24" t="s">
        <v>43</v>
      </c>
      <c r="H3679" s="44" t="s">
        <v>1333</v>
      </c>
      <c r="I3679" s="44"/>
      <c r="J3679" s="42"/>
      <c r="K3679" s="41">
        <f>'Etat paie OCTOBRE 2024'!Q16</f>
        <v>50000</v>
      </c>
      <c r="L3679" s="42"/>
      <c r="M3679" s="24" t="s">
        <v>43</v>
      </c>
    </row>
    <row r="3680" spans="1:13" x14ac:dyDescent="0.25">
      <c r="A3680" s="39" t="s">
        <v>44</v>
      </c>
      <c r="B3680" s="39"/>
      <c r="C3680" s="42"/>
      <c r="D3680" s="41">
        <f>'Etat paie OCTOBRE 2024'!N16</f>
        <v>195251.321196466</v>
      </c>
      <c r="E3680" s="42"/>
      <c r="F3680" s="24" t="s">
        <v>45</v>
      </c>
      <c r="H3680" s="39" t="s">
        <v>44</v>
      </c>
      <c r="I3680" s="39"/>
      <c r="J3680" s="42"/>
      <c r="K3680" s="41">
        <f>'Etat paie OCTOBRE 2024'!N16</f>
        <v>195251.321196466</v>
      </c>
      <c r="L3680" s="42"/>
      <c r="M3680" s="24" t="s">
        <v>45</v>
      </c>
    </row>
    <row r="3681" spans="1:13" x14ac:dyDescent="0.25">
      <c r="A3681" s="39" t="s">
        <v>46</v>
      </c>
      <c r="B3681" s="39"/>
      <c r="C3681" s="42"/>
      <c r="D3681" s="41">
        <f>'Etat paie OCTOBRE 2024'!M16</f>
      </c>
      <c r="E3681" s="42"/>
      <c r="F3681" s="24"/>
      <c r="H3681" s="39" t="s">
        <v>46</v>
      </c>
      <c r="I3681" s="39"/>
      <c r="J3681" s="42"/>
      <c r="K3681" s="41">
        <f>'Etat paie OCTOBRE 2024'!M16</f>
      </c>
      <c r="L3681" s="42"/>
      <c r="M3681" s="24"/>
    </row>
    <row r="3682" spans="1:13" x14ac:dyDescent="0.25">
      <c r="A3682" s="46" t="s">
        <v>47</v>
      </c>
      <c r="B3682" s="46"/>
      <c r="C3682" s="42"/>
      <c r="D3682" s="41"/>
      <c r="E3682" s="41">
        <f>'Etat paie OCTOBRE 2024'!U16</f>
        <v>4783.10514642494</v>
      </c>
      <c r="F3682" s="24"/>
      <c r="H3682" s="46" t="s">
        <v>47</v>
      </c>
      <c r="I3682" s="46"/>
      <c r="J3682" s="42"/>
      <c r="K3682" s="41"/>
      <c r="L3682" s="41">
        <f>'Etat paie OCTOBRE 2024'!U16</f>
        <v>4783.10514642494</v>
      </c>
      <c r="M3682" s="24"/>
    </row>
    <row r="3683" spans="1:13" x14ac:dyDescent="0.25">
      <c r="A3683" s="46" t="s">
        <v>48</v>
      </c>
      <c r="B3683" s="46"/>
      <c r="C3683" s="42"/>
      <c r="D3683" s="41"/>
      <c r="E3683" s="41">
        <f>'Etat paie OCTOBRE 2024'!V16</f>
        <v>4783.10514642494</v>
      </c>
      <c r="F3683" s="24"/>
      <c r="H3683" s="46" t="s">
        <v>48</v>
      </c>
      <c r="I3683" s="46"/>
      <c r="J3683" s="42"/>
      <c r="K3683" s="41"/>
      <c r="L3683" s="41">
        <f>'Etat paie OCTOBRE 2024'!V16</f>
        <v>4783.10514642494</v>
      </c>
      <c r="M3683" s="24"/>
    </row>
    <row r="3684" spans="1:13" x14ac:dyDescent="0.25">
      <c r="A3684" s="46" t="s">
        <v>49</v>
      </c>
      <c r="B3684" s="46"/>
      <c r="C3684" s="41">
        <f>+D43-E34-E35</f>
        <v>468744.304349644</v>
      </c>
      <c r="D3684" s="41"/>
      <c r="E3684" s="42"/>
      <c r="F3684" s="24"/>
      <c r="H3684" s="46" t="s">
        <v>49</v>
      </c>
      <c r="I3684" s="46"/>
      <c r="J3684" s="41">
        <f>+D43-E34-E35</f>
        <v>468744.304349644</v>
      </c>
      <c r="K3684" s="41"/>
      <c r="L3684" s="42"/>
      <c r="M3684" s="24"/>
    </row>
    <row r="3685" spans="1:13" x14ac:dyDescent="0.25">
      <c r="A3685" s="46" t="s">
        <v>50</v>
      </c>
      <c r="B3685" s="46"/>
      <c r="C3685" s="41">
        <f>D38+E39</f>
        <v>9374.43043496436</v>
      </c>
      <c r="D3685" s="41"/>
      <c r="E3685" s="42"/>
      <c r="F3685" s="24"/>
      <c r="H3685" s="46" t="s">
        <v>50</v>
      </c>
      <c r="I3685" s="46"/>
      <c r="J3685" s="41">
        <f>D38+E39</f>
        <v>9374.43043496436</v>
      </c>
      <c r="K3685" s="41"/>
      <c r="L3685" s="42"/>
      <c r="M3685" s="24"/>
    </row>
    <row r="3686" spans="1:13" x14ac:dyDescent="0.25">
      <c r="A3686" s="46" t="s">
        <v>51</v>
      </c>
      <c r="B3686" s="46"/>
      <c r="C3686" s="41">
        <v>2</v>
      </c>
      <c r="D3686" s="41">
        <f>'Etat paie OCTOBRE 2024'!X16</f>
        <v>4000</v>
      </c>
      <c r="E3686" s="42"/>
      <c r="F3686" s="24"/>
      <c r="H3686" s="46" t="s">
        <v>51</v>
      </c>
      <c r="I3686" s="46"/>
      <c r="J3686" s="41">
        <v>2</v>
      </c>
      <c r="K3686" s="41">
        <f>'Etat paie OCTOBRE 2024'!X16</f>
        <v>4000</v>
      </c>
      <c r="L3686" s="42"/>
      <c r="M3686" s="24"/>
    </row>
    <row r="3687" spans="1:13" x14ac:dyDescent="0.25">
      <c r="A3687" s="46" t="s">
        <v>52</v>
      </c>
      <c r="B3687" s="46"/>
      <c r="C3687" s="42"/>
      <c r="D3687" s="41"/>
      <c r="E3687" s="41">
        <f>'Etat paie OCTOBRE 2024'!Z16</f>
        <v>5374.43043496436</v>
      </c>
      <c r="F3687" s="24"/>
      <c r="H3687" s="46" t="s">
        <v>52</v>
      </c>
      <c r="I3687" s="46"/>
      <c r="J3687" s="42"/>
      <c r="K3687" s="41"/>
      <c r="L3687" s="41">
        <f>'Etat paie OCTOBRE 2024'!Z16</f>
        <v>5374.43043496436</v>
      </c>
      <c r="M3687" s="24"/>
    </row>
    <row r="3688" spans="1:13" x14ac:dyDescent="0.25">
      <c r="A3688" s="46" t="s">
        <v>53</v>
      </c>
      <c r="B3688" s="46"/>
      <c r="C3688" s="42"/>
      <c r="D3688" s="41"/>
      <c r="E3688" s="41">
        <f>'Etat paie OCTOBRE 2024'!Y16</f>
        <v>100000</v>
      </c>
      <c r="F3688" s="24"/>
      <c r="H3688" s="46" t="s">
        <v>53</v>
      </c>
      <c r="I3688" s="46"/>
      <c r="J3688" s="42"/>
      <c r="K3688" s="41"/>
      <c r="L3688" s="41">
        <f>'Etat paie OCTOBRE 2024'!Y16</f>
        <v>100000</v>
      </c>
      <c r="M3688" s="24"/>
    </row>
    <row r="3689" spans="1:13" x14ac:dyDescent="0.25">
      <c r="A3689" s="46" t="s">
        <v>54</v>
      </c>
      <c r="B3689" s="46"/>
      <c r="C3689" s="42"/>
      <c r="D3689" s="41"/>
      <c r="E3689" s="41">
        <f>'Etat paie OCTOBRE 2024'!AA16</f>
      </c>
      <c r="F3689" s="24"/>
      <c r="H3689" s="46" t="s">
        <v>54</v>
      </c>
      <c r="I3689" s="46"/>
      <c r="J3689" s="42"/>
      <c r="K3689" s="41"/>
      <c r="L3689" s="41">
        <f>'Etat paie OCTOBRE 2024'!AA16</f>
      </c>
      <c r="M3689" s="24"/>
    </row>
    <row r="3690" spans="1:13" x14ac:dyDescent="0.25">
      <c r="A3690" s="49" t="s">
        <v>55</v>
      </c>
      <c r="B3690" s="49"/>
      <c r="C3690" s="50"/>
      <c r="D3690" s="51"/>
      <c r="E3690" s="51">
        <f>'Etat paie OCTOBRE 2024'!AB16</f>
        <v>100000</v>
      </c>
      <c r="F3690" s="24"/>
      <c r="H3690" s="49" t="s">
        <v>55</v>
      </c>
      <c r="I3690" s="49"/>
      <c r="J3690" s="50"/>
      <c r="K3690" s="51"/>
      <c r="L3690" s="51">
        <f>'Etat paie OCTOBRE 2024'!AB16</f>
        <v>100000</v>
      </c>
      <c r="M3690" s="24"/>
    </row>
    <row r="3691" spans="1:13" x14ac:dyDescent="0.25">
      <c r="A3691" s="53" t="s">
        <v>56</v>
      </c>
      <c r="B3691" s="53"/>
      <c r="C3691" s="54" t="s">
        <v>57</v>
      </c>
      <c r="D3691" s="36">
        <f>SUM(D17:D37)</f>
        <v>478310.514642494</v>
      </c>
      <c r="E3691" s="55">
        <f>SUM(E34:E42)</f>
        <v>214940.640727814</v>
      </c>
      <c r="F3691" s="24"/>
      <c r="H3691" s="53" t="s">
        <v>56</v>
      </c>
      <c r="I3691" s="53"/>
      <c r="J3691" s="54" t="s">
        <v>57</v>
      </c>
      <c r="K3691" s="36">
        <f>SUM(D17:D37)</f>
        <v>478310.514642494</v>
      </c>
      <c r="L3691" s="55">
        <f>SUM(E34:E42)</f>
        <v>214940.640727814</v>
      </c>
      <c r="M3691" s="24"/>
    </row>
    <row r="3692" spans="1:13" x14ac:dyDescent="0.25">
      <c r="A3692" s="57" t="s">
        <v>58</v>
      </c>
      <c r="B3692" s="57"/>
      <c r="C3692" s="14"/>
      <c r="D3692" s="42"/>
      <c r="E3692" s="58"/>
      <c r="F3692" s="24"/>
      <c r="H3692" s="57" t="s">
        <v>58</v>
      </c>
      <c r="I3692" s="57"/>
      <c r="J3692" s="14"/>
      <c r="K3692" s="42"/>
      <c r="L3692" s="58"/>
      <c r="M3692" s="24"/>
    </row>
    <row r="3693" spans="1:13" x14ac:dyDescent="0.25">
      <c r="A3693" s="44" t="s">
        <v>59</v>
      </c>
      <c r="B3693" s="44"/>
      <c r="C3693" s="14"/>
      <c r="D3693" s="42"/>
      <c r="E3693" s="58"/>
      <c r="F3693" s="24"/>
      <c r="H3693" s="44" t="s">
        <v>59</v>
      </c>
      <c r="I3693" s="44"/>
      <c r="J3693" s="14"/>
      <c r="K3693" s="42"/>
      <c r="L3693" s="58"/>
      <c r="M3693" s="24"/>
    </row>
    <row r="3694" spans="1:13" x14ac:dyDescent="0.25">
      <c r="A3694" s="57" t="s">
        <v>60</v>
      </c>
      <c r="B3694" s="57"/>
      <c r="C3694" s="14"/>
      <c r="D3694" s="42"/>
      <c r="E3694" s="58"/>
      <c r="F3694" s="24"/>
      <c r="H3694" s="57" t="s">
        <v>60</v>
      </c>
      <c r="I3694" s="57"/>
      <c r="J3694" s="14"/>
      <c r="K3694" s="42"/>
      <c r="L3694" s="58"/>
      <c r="M3694" s="24"/>
    </row>
    <row r="3695" spans="1:13" x14ac:dyDescent="0.25">
      <c r="A3695" s="57"/>
      <c r="B3695" s="57"/>
      <c r="C3695" s="60" t="s">
        <v>61</v>
      </c>
      <c r="D3695" s="61">
        <f>IF((D43-E43)&gt;=0,ROUND(FLOOR((D43-E43),0.01),-2),ROUND(FLOOR((D43-E43),-0.01),-2))</f>
        <v>263400</v>
      </c>
      <c r="E3695" s="58"/>
      <c r="F3695" s="24"/>
      <c r="H3695" s="57"/>
      <c r="I3695" s="57"/>
      <c r="J3695" s="60" t="s">
        <v>61</v>
      </c>
      <c r="K3695" s="61">
        <f>IF((D43-E43)&gt;=0,ROUND(FLOOR((D43-E43),0.01),-2),ROUND(FLOOR((D43-E43),-0.01),-2))</f>
        <v>263400</v>
      </c>
      <c r="L3695" s="58"/>
      <c r="M3695" s="24"/>
    </row>
    <row r="3696" spans="1:13" x14ac:dyDescent="0.25">
      <c r="A3696" s="62" t="s">
        <v>62</v>
      </c>
      <c r="B3696" s="62"/>
      <c r="C3696" s="63">
        <v>22</v>
      </c>
      <c r="D3696" s="61"/>
      <c r="E3696" s="58"/>
      <c r="F3696" s="24"/>
      <c r="H3696" s="62" t="s">
        <v>62</v>
      </c>
      <c r="I3696" s="62"/>
      <c r="J3696" s="63">
        <v>22</v>
      </c>
      <c r="K3696" s="61"/>
      <c r="L3696" s="58"/>
      <c r="M3696" s="24"/>
    </row>
    <row r="3697" spans="1:13" x14ac:dyDescent="0.25">
      <c r="A3697" s="64" t="s">
        <v>63</v>
      </c>
      <c r="B3697" s="64"/>
      <c r="C3697" s="65">
        <v>-0.5</v>
      </c>
      <c r="D3697" s="66"/>
      <c r="E3697" s="58"/>
      <c r="F3697" s="67"/>
      <c r="H3697" s="64" t="s">
        <v>63</v>
      </c>
      <c r="I3697" s="64"/>
      <c r="J3697" s="65">
        <v>-0.5</v>
      </c>
      <c r="K3697" s="66"/>
      <c r="L3697" s="58"/>
      <c r="M3697" s="67"/>
    </row>
    <row r="3698" spans="1:13" x14ac:dyDescent="0.25">
      <c r="A3698" s="69"/>
      <c r="B3698" s="69"/>
      <c r="C3698" s="70"/>
      <c r="D3698" s="71"/>
      <c r="E3698" s="72"/>
      <c r="F3698" s="24"/>
      <c r="H3698" s="69"/>
      <c r="I3698" s="69"/>
      <c r="J3698" s="70"/>
      <c r="K3698" s="71"/>
      <c r="L3698" s="72"/>
      <c r="M3698" s="24"/>
    </row>
    <row r="3699" spans="1:13" x14ac:dyDescent="0.25">
      <c r="A3699" s="1" t="s">
        <v>64</v>
      </c>
      <c r="B3699" s="1"/>
      <c r="C3699" s="58"/>
      <c r="D3699" s="74" t="s">
        <v>65</v>
      </c>
      <c r="E3699" s="2"/>
      <c r="F3699" s="24"/>
      <c r="H3699" s="1" t="s">
        <v>64</v>
      </c>
      <c r="I3699" s="1"/>
      <c r="J3699" s="58"/>
      <c r="K3699" s="74" t="s">
        <v>65</v>
      </c>
      <c r="L3699" s="2"/>
      <c r="M3699" s="24"/>
    </row>
    <row r="3700" spans="1:13" x14ac:dyDescent="0.25">
      <c r="A3700" s="1"/>
      <c r="B3700" s="1"/>
      <c r="C3700" s="58"/>
      <c r="D3700" s="74"/>
      <c r="E3700" s="2"/>
      <c r="F3700" s="24"/>
      <c r="H3700" s="1"/>
      <c r="I3700" s="1"/>
      <c r="J3700" s="58"/>
      <c r="K3700" s="74"/>
      <c r="L3700" s="2"/>
      <c r="M3700" s="24"/>
    </row>
    <row r="3701" spans="1:13" x14ac:dyDescent="0.25">
      <c r="A3701" s="1"/>
      <c r="B3701" s="1"/>
      <c r="C3701" s="58"/>
      <c r="D3701" s="74"/>
      <c r="E3701" s="2"/>
      <c r="F3701" s="24"/>
      <c r="H3701" s="1"/>
      <c r="I3701" s="1"/>
      <c r="J3701" s="58"/>
      <c r="K3701" s="74"/>
      <c r="L3701" s="2"/>
      <c r="M3701" s="24"/>
    </row>
    <row r="3702" spans="1:13" x14ac:dyDescent="0.25">
      <c r="A3702" s="1"/>
      <c r="B3702" s="1"/>
      <c r="C3702" s="58"/>
      <c r="D3702" s="74"/>
      <c r="E3702" s="2"/>
      <c r="F3702" s="24"/>
      <c r="H3702" s="1"/>
      <c r="I3702" s="1"/>
      <c r="J3702" s="58"/>
      <c r="K3702" s="74"/>
      <c r="L3702" s="2"/>
      <c r="M3702" s="24"/>
    </row>
    <row r="3703" spans="1:13" x14ac:dyDescent="0.25">
      <c r="A3703" s="76"/>
      <c r="B3703" s="76"/>
      <c r="C3703" s="77"/>
      <c r="D3703" s="78"/>
      <c r="E3703" s="26"/>
      <c r="F3703" s="28"/>
      <c r="H3703" s="76"/>
      <c r="I3703" s="76"/>
      <c r="J3703" s="77"/>
      <c r="K3703" s="78"/>
      <c r="L3703" s="26"/>
      <c r="M3703" s="28"/>
    </row>
    <row r="3706" spans="1:13" x14ac:dyDescent="0.25">
      <c r="A3706" s="1"/>
      <c r="B3706" s="1"/>
      <c r="C3706" s="2"/>
      <c r="D3706" s="2"/>
      <c r="E3706" s="4"/>
      <c r="F3706" s="5"/>
      <c r="H3706" s="1"/>
      <c r="I3706" s="1"/>
      <c r="J3706" s="2"/>
      <c r="K3706" s="2"/>
      <c r="L3706" s="4"/>
      <c r="M3706" s="5"/>
    </row>
    <row r="3707" spans="1:13" x14ac:dyDescent="0.25">
      <c r="A3707" s="1"/>
      <c r="B3707" s="1"/>
      <c r="C3707" s="2"/>
      <c r="D3707" s="2"/>
      <c r="E3707" s="4" t="s">
        <v>0</v>
      </c>
      <c r="F3707" s="3"/>
      <c r="H3707" s="1"/>
      <c r="I3707" s="1"/>
      <c r="J3707" s="2"/>
      <c r="K3707" s="2"/>
      <c r="L3707" s="4" t="s">
        <v>0</v>
      </c>
      <c r="M3707" s="3"/>
    </row>
    <row r="3708" spans="1:13" x14ac:dyDescent="0.25">
      <c r="A3708" s="6" t="s">
        <v>1</v>
      </c>
      <c r="B3708" s="6"/>
      <c r="C3708" s="2"/>
      <c r="D3708" s="2"/>
      <c r="E3708" s="2" t="s">
        <v>2</v>
      </c>
      <c r="F3708" s="3"/>
      <c r="H3708" s="6" t="s">
        <v>1</v>
      </c>
      <c r="I3708" s="6"/>
      <c r="J3708" s="2"/>
      <c r="K3708" s="2"/>
      <c r="L3708" s="2" t="s">
        <v>2</v>
      </c>
      <c r="M3708" s="3"/>
    </row>
    <row r="3709" spans="1:13" x14ac:dyDescent="0.25">
      <c r="A3709" s="7" t="s">
        <v>3</v>
      </c>
      <c r="B3709" s="7"/>
      <c r="C3709" s="2"/>
      <c r="D3709" s="2"/>
      <c r="E3709" s="2"/>
      <c r="F3709" s="3"/>
      <c r="H3709" s="7" t="s">
        <v>3</v>
      </c>
      <c r="I3709" s="7"/>
      <c r="J3709" s="2"/>
      <c r="K3709" s="2"/>
      <c r="L3709" s="2"/>
      <c r="M3709" s="3"/>
    </row>
    <row r="3710" spans="1:13" x14ac:dyDescent="0.25">
      <c r="A3710" s="8" t="s">
        <v>4</v>
      </c>
      <c r="B3710" s="8"/>
      <c r="C3710" s="2"/>
      <c r="D3710" s="2"/>
      <c r="E3710" s="2"/>
      <c r="F3710" s="3"/>
      <c r="H3710" s="8" t="s">
        <v>4</v>
      </c>
      <c r="I3710" s="8"/>
      <c r="J3710" s="2"/>
      <c r="K3710" s="2"/>
      <c r="L3710" s="2"/>
      <c r="M3710" s="3"/>
    </row>
    <row r="3711" spans="1:13" x14ac:dyDescent="0.25">
      <c r="A3711" s="9" t="s">
        <v>1313</v>
      </c>
      <c r="B3711" s="287">
        <f>'Etat paie {MOIS} {ANNEE}'!B140</f>
      </c>
      <c r="C3711" s="10"/>
      <c r="D3711" s="11" t="s">
        <v>6</v>
      </c>
      <c r="E3711" s="11"/>
      <c r="F3711" s="12" t="s">
        <v>1314</v>
      </c>
      <c r="H3711" s="9" t="s">
        <v>1313</v>
      </c>
      <c r="I3711" s="287">
        <f>'Etat paie {MOIS} {ANNEE}'!B141</f>
      </c>
      <c r="J3711" s="10"/>
      <c r="K3711" s="11" t="s">
        <v>6</v>
      </c>
      <c r="L3711" s="11"/>
      <c r="M3711" s="12" t="s">
        <v>1314</v>
      </c>
    </row>
    <row r="3712" spans="1:13" x14ac:dyDescent="0.25">
      <c r="A3712" s="13" t="s">
        <v>1315</v>
      </c>
      <c r="B3712" s="288">
        <f>'Etat paie {MOIS} {ANNEE}'!A140</f>
      </c>
      <c r="C3712" s="2"/>
      <c r="D3712" s="14" t="s">
        <v>8</v>
      </c>
      <c r="E3712" s="14"/>
      <c r="F3712" s="15" t="s">
        <v>1316</v>
      </c>
      <c r="H3712" s="13" t="s">
        <v>1315</v>
      </c>
      <c r="I3712" s="288">
        <f>'Etat paie {MOIS} {ANNEE}'!A141</f>
      </c>
      <c r="J3712" s="2"/>
      <c r="K3712" s="14" t="s">
        <v>8</v>
      </c>
      <c r="L3712" s="14"/>
      <c r="M3712" s="15" t="s">
        <v>1316</v>
      </c>
    </row>
    <row r="3713" spans="1:13" x14ac:dyDescent="0.25">
      <c r="A3713" s="13" t="s">
        <v>1317</v>
      </c>
      <c r="B3713" s="288">
        <f>'Etat paie {MOIS} {ANNEE}'!AL140</f>
      </c>
      <c r="C3713" s="16">
        <f>'Etat paie {MOIS} {ANNEE}'!AM140</f>
      </c>
      <c r="D3713" s="14" t="s">
        <v>10</v>
      </c>
      <c r="E3713" s="14"/>
      <c r="F3713" s="15" t="s">
        <v>1318</v>
      </c>
      <c r="H3713" s="13" t="s">
        <v>1317</v>
      </c>
      <c r="I3713" s="288">
        <f>'Etat paie {MOIS} {ANNEE}'!AL141</f>
      </c>
      <c r="J3713" s="16">
        <f>'Etat paie {MOIS} {ANNEE}'!AM141</f>
      </c>
      <c r="K3713" s="14" t="s">
        <v>10</v>
      </c>
      <c r="L3713" s="14"/>
      <c r="M3713" s="15" t="s">
        <v>1318</v>
      </c>
    </row>
    <row r="3714" spans="1:13" x14ac:dyDescent="0.25">
      <c r="A3714" s="13" t="s">
        <v>1319</v>
      </c>
      <c r="B3714" s="288" t="s">
        <v>1320</v>
      </c>
      <c r="C3714" s="17"/>
      <c r="D3714" s="18" t="s">
        <v>12</v>
      </c>
      <c r="E3714" s="19"/>
      <c r="F3714" s="20" t="s">
        <v>1321</v>
      </c>
      <c r="H3714" s="13" t="s">
        <v>1319</v>
      </c>
      <c r="I3714" s="288" t="s">
        <v>1320</v>
      </c>
      <c r="J3714" s="17"/>
      <c r="K3714" s="18" t="s">
        <v>12</v>
      </c>
      <c r="L3714" s="19"/>
      <c r="M3714" s="20" t="s">
        <v>1321</v>
      </c>
    </row>
    <row r="3715" spans="1:13" x14ac:dyDescent="0.25">
      <c r="A3715" s="22" t="s">
        <v>1322</v>
      </c>
      <c r="B3715" s="289">
        <f>'Etat paie {MOIS} {ANNEE}'!AP140</f>
      </c>
      <c r="C3715" s="2"/>
      <c r="D3715" s="23" t="s">
        <v>14</v>
      </c>
      <c r="E3715" s="14"/>
      <c r="F3715" s="20" t="s">
        <v>1323</v>
      </c>
      <c r="H3715" s="22" t="s">
        <v>1322</v>
      </c>
      <c r="I3715" s="289">
        <f>'Etat paie {MOIS} {ANNEE}'!AP141</f>
      </c>
      <c r="J3715" s="2"/>
      <c r="K3715" s="23" t="s">
        <v>14</v>
      </c>
      <c r="L3715" s="14"/>
      <c r="M3715" s="20" t="s">
        <v>1323</v>
      </c>
    </row>
    <row r="3716" spans="1:13" x14ac:dyDescent="0.25">
      <c r="A3716" s="13" t="s">
        <v>1324</v>
      </c>
      <c r="B3716" s="288">
        <f>'Etat paie {MOIS} {ANNEE}'!AR140</f>
      </c>
      <c r="C3716" s="2"/>
      <c r="D3716" s="14"/>
      <c r="E3716" s="14"/>
      <c r="F3716" s="20"/>
      <c r="H3716" s="13" t="s">
        <v>1324</v>
      </c>
      <c r="I3716" s="288">
        <f>'Etat paie {MOIS} {ANNEE}'!AR141</f>
      </c>
      <c r="J3716" s="2"/>
      <c r="K3716" s="14"/>
      <c r="L3716" s="14"/>
      <c r="M3716" s="20"/>
    </row>
    <row r="3717" spans="1:13" x14ac:dyDescent="0.25">
      <c r="A3717" s="13" t="s">
        <v>1325</v>
      </c>
      <c r="B3717" s="288">
        <f>'Etat paie {MOIS} {ANNEE}'!AO140</f>
      </c>
      <c r="C3717" s="2"/>
      <c r="D3717" s="14"/>
      <c r="E3717" s="14"/>
      <c r="F3717" s="24"/>
      <c r="H3717" s="13" t="s">
        <v>1325</v>
      </c>
      <c r="I3717" s="288">
        <f>'Etat paie {MOIS} {ANNEE}'!AO141</f>
      </c>
      <c r="J3717" s="2"/>
      <c r="K3717" s="14"/>
      <c r="L3717" s="14"/>
      <c r="M3717" s="24"/>
    </row>
    <row r="3718" spans="1:13" x14ac:dyDescent="0.25">
      <c r="A3718" s="13" t="s">
        <v>1326</v>
      </c>
      <c r="B3718" s="288">
        <f>'Etat paie {MOIS} {ANNEE}'!AQ140</f>
      </c>
      <c r="C3718" s="2"/>
      <c r="D3718" s="14" t="s">
        <v>18</v>
      </c>
      <c r="E3718" s="14"/>
      <c r="F3718" s="24" t="s">
        <v>1327</v>
      </c>
      <c r="H3718" s="13" t="s">
        <v>1326</v>
      </c>
      <c r="I3718" s="288">
        <f>'Etat paie {MOIS} {ANNEE}'!AQ141</f>
      </c>
      <c r="J3718" s="2"/>
      <c r="K3718" s="14" t="s">
        <v>18</v>
      </c>
      <c r="L3718" s="14"/>
      <c r="M3718" s="24" t="s">
        <v>1327</v>
      </c>
    </row>
    <row r="3719" spans="1:13" x14ac:dyDescent="0.25">
      <c r="A3719" s="25" t="s">
        <v>1328</v>
      </c>
      <c r="B3719" s="290" t="s">
        <v>1329</v>
      </c>
      <c r="C3719" s="26"/>
      <c r="D3719" s="27" t="s">
        <v>20</v>
      </c>
      <c r="E3719" s="27"/>
      <c r="F3719" s="28" t="s">
        <v>1330</v>
      </c>
      <c r="H3719" s="25" t="s">
        <v>1328</v>
      </c>
      <c r="I3719" s="290" t="s">
        <v>1329</v>
      </c>
      <c r="J3719" s="26"/>
      <c r="K3719" s="27" t="s">
        <v>20</v>
      </c>
      <c r="L3719" s="27"/>
      <c r="M3719" s="28" t="s">
        <v>1330</v>
      </c>
    </row>
    <row r="3720" spans="1:13" x14ac:dyDescent="0.25">
      <c r="A3720" s="1"/>
      <c r="B3720" s="1"/>
      <c r="C3720" s="2"/>
      <c r="D3720" s="2"/>
      <c r="E3720" s="2"/>
      <c r="F3720" s="3"/>
      <c r="H3720" s="1"/>
      <c r="I3720" s="1"/>
      <c r="J3720" s="2"/>
      <c r="K3720" s="2"/>
      <c r="L3720" s="2"/>
      <c r="M3720" s="3"/>
    </row>
    <row r="3721" spans="1:13" x14ac:dyDescent="0.25">
      <c r="A3721" s="291" t="s">
        <v>22</v>
      </c>
      <c r="B3721" s="291"/>
      <c r="C3721" s="30" t="s">
        <v>23</v>
      </c>
      <c r="D3721" s="30" t="s">
        <v>24</v>
      </c>
      <c r="E3721" s="31" t="s">
        <v>25</v>
      </c>
      <c r="F3721" s="32" t="s">
        <v>26</v>
      </c>
      <c r="H3721" s="291" t="s">
        <v>22</v>
      </c>
      <c r="I3721" s="291"/>
      <c r="J3721" s="30" t="s">
        <v>23</v>
      </c>
      <c r="K3721" s="30" t="s">
        <v>24</v>
      </c>
      <c r="L3721" s="31" t="s">
        <v>25</v>
      </c>
      <c r="M3721" s="32" t="s">
        <v>26</v>
      </c>
    </row>
    <row r="3722" spans="1:13" x14ac:dyDescent="0.25">
      <c r="A3722" s="34" t="s">
        <v>27</v>
      </c>
      <c r="B3722" s="34"/>
      <c r="C3722" s="35"/>
      <c r="D3722" s="36">
        <f>'Etat paie OCTOBRE 2024'!E16</f>
        <v>142259.193446028</v>
      </c>
      <c r="E3722" s="37"/>
      <c r="F3722" s="24"/>
      <c r="H3722" s="34" t="s">
        <v>27</v>
      </c>
      <c r="I3722" s="34"/>
      <c r="J3722" s="35"/>
      <c r="K3722" s="36">
        <f>'Etat paie OCTOBRE 2024'!E16</f>
        <v>142259.193446028</v>
      </c>
      <c r="L3722" s="37"/>
      <c r="M3722" s="24"/>
    </row>
    <row r="3723" spans="1:13" x14ac:dyDescent="0.25">
      <c r="A3723" s="39" t="s">
        <v>28</v>
      </c>
      <c r="B3723" s="39"/>
      <c r="C3723" s="40"/>
      <c r="D3723" s="41"/>
      <c r="E3723" s="42"/>
      <c r="F3723" s="24"/>
      <c r="H3723" s="39" t="s">
        <v>28</v>
      </c>
      <c r="I3723" s="39"/>
      <c r="J3723" s="40"/>
      <c r="K3723" s="41"/>
      <c r="L3723" s="42"/>
      <c r="M3723" s="24"/>
    </row>
    <row r="3724" spans="1:13" x14ac:dyDescent="0.25">
      <c r="A3724" s="44" t="s">
        <v>29</v>
      </c>
      <c r="B3724" s="44"/>
      <c r="C3724" s="42"/>
      <c r="D3724" s="41">
        <f>'Etat paie OCTOBRE 2024'!I16</f>
      </c>
      <c r="E3724" s="42"/>
      <c r="F3724" s="24"/>
      <c r="H3724" s="44" t="s">
        <v>29</v>
      </c>
      <c r="I3724" s="44"/>
      <c r="J3724" s="42"/>
      <c r="K3724" s="41">
        <f>'Etat paie OCTOBRE 2024'!I16</f>
      </c>
      <c r="L3724" s="42"/>
      <c r="M3724" s="24"/>
    </row>
    <row r="3725" spans="1:13" x14ac:dyDescent="0.25">
      <c r="A3725" s="44" t="s">
        <v>30</v>
      </c>
      <c r="B3725" s="44"/>
      <c r="C3725" s="42"/>
      <c r="D3725" s="41">
        <f>'Etat paie OCTOBRE 2024'!J16</f>
      </c>
      <c r="E3725" s="42"/>
      <c r="F3725" s="24"/>
      <c r="H3725" s="44" t="s">
        <v>30</v>
      </c>
      <c r="I3725" s="44"/>
      <c r="J3725" s="42"/>
      <c r="K3725" s="41">
        <f>'Etat paie OCTOBRE 2024'!J16</f>
      </c>
      <c r="L3725" s="42"/>
      <c r="M3725" s="24"/>
    </row>
    <row r="3726" spans="1:13" x14ac:dyDescent="0.25">
      <c r="A3726" s="44" t="s">
        <v>31</v>
      </c>
      <c r="B3726" s="44"/>
      <c r="C3726" s="42"/>
      <c r="D3726" s="41">
        <f>'Etat paie OCTOBRE 2024'!H16</f>
      </c>
      <c r="E3726" s="42"/>
      <c r="F3726" s="24"/>
      <c r="H3726" s="44" t="s">
        <v>31</v>
      </c>
      <c r="I3726" s="44"/>
      <c r="J3726" s="42"/>
      <c r="K3726" s="41">
        <f>'Etat paie OCTOBRE 2024'!H16</f>
      </c>
      <c r="L3726" s="42"/>
      <c r="M3726" s="24"/>
    </row>
    <row r="3727" spans="1:13" x14ac:dyDescent="0.25">
      <c r="A3727" s="46" t="s">
        <v>32</v>
      </c>
      <c r="B3727" s="46"/>
      <c r="C3727" s="42"/>
      <c r="D3727" s="41"/>
      <c r="E3727" s="42"/>
      <c r="F3727" s="24"/>
      <c r="H3727" s="46" t="s">
        <v>32</v>
      </c>
      <c r="I3727" s="46"/>
      <c r="J3727" s="42"/>
      <c r="K3727" s="41"/>
      <c r="L3727" s="42"/>
      <c r="M3727" s="24"/>
    </row>
    <row r="3728" spans="1:13" x14ac:dyDescent="0.25">
      <c r="A3728" s="44" t="s">
        <v>33</v>
      </c>
      <c r="B3728" s="44"/>
      <c r="C3728" s="42">
        <v>12</v>
      </c>
      <c r="D3728" s="41">
        <f>'Etat paie OCTOBRE 2024'!K16</f>
        <v>28800</v>
      </c>
      <c r="E3728" s="42"/>
      <c r="F3728" s="24"/>
      <c r="H3728" s="44" t="s">
        <v>33</v>
      </c>
      <c r="I3728" s="44"/>
      <c r="J3728" s="42">
        <v>12</v>
      </c>
      <c r="K3728" s="41">
        <f>'Etat paie OCTOBRE 2024'!K16</f>
        <v>28800</v>
      </c>
      <c r="L3728" s="42"/>
      <c r="M3728" s="24"/>
    </row>
    <row r="3729" spans="1:13" x14ac:dyDescent="0.25">
      <c r="A3729" s="44" t="s">
        <v>34</v>
      </c>
      <c r="B3729" s="44"/>
      <c r="C3729" s="42"/>
      <c r="D3729" s="41">
        <f>'Etat paie OCTOBRE 2024'!L16</f>
        <v>42000</v>
      </c>
      <c r="E3729" s="42"/>
      <c r="F3729" s="24"/>
      <c r="H3729" s="44" t="s">
        <v>34</v>
      </c>
      <c r="I3729" s="44"/>
      <c r="J3729" s="42"/>
      <c r="K3729" s="41">
        <f>'Etat paie OCTOBRE 2024'!L16</f>
        <v>42000</v>
      </c>
      <c r="L3729" s="42"/>
      <c r="M3729" s="24"/>
    </row>
    <row r="3730" spans="1:13" x14ac:dyDescent="0.25">
      <c r="A3730" s="39" t="s">
        <v>35</v>
      </c>
      <c r="B3730" s="39"/>
      <c r="C3730" s="42"/>
      <c r="D3730" s="41"/>
      <c r="E3730" s="42"/>
      <c r="F3730" s="24"/>
      <c r="H3730" s="39" t="s">
        <v>35</v>
      </c>
      <c r="I3730" s="39"/>
      <c r="J3730" s="42"/>
      <c r="K3730" s="41"/>
      <c r="L3730" s="42"/>
      <c r="M3730" s="24"/>
    </row>
    <row r="3731" spans="1:13" x14ac:dyDescent="0.25">
      <c r="A3731" s="44" t="s">
        <v>36</v>
      </c>
      <c r="B3731" s="44"/>
      <c r="C3731" s="42"/>
      <c r="D3731" s="48">
        <f>'Etat paie OCTOBRE 2024'!R16</f>
      </c>
      <c r="E3731" s="42"/>
      <c r="F3731" s="24"/>
      <c r="H3731" s="44" t="s">
        <v>36</v>
      </c>
      <c r="I3731" s="44"/>
      <c r="J3731" s="42"/>
      <c r="K3731" s="48">
        <f>'Etat paie OCTOBRE 2024'!R16</f>
      </c>
      <c r="L3731" s="42"/>
      <c r="M3731" s="24"/>
    </row>
    <row r="3732" spans="1:13" x14ac:dyDescent="0.25">
      <c r="A3732" s="44" t="s">
        <v>37</v>
      </c>
      <c r="B3732" s="44"/>
      <c r="C3732" s="42"/>
      <c r="D3732" s="41">
        <f>'Etat paie OCTOBRE 2024'!F16</f>
      </c>
      <c r="E3732" s="42"/>
      <c r="F3732" s="24"/>
      <c r="H3732" s="44" t="s">
        <v>37</v>
      </c>
      <c r="I3732" s="44"/>
      <c r="J3732" s="42"/>
      <c r="K3732" s="41">
        <f>'Etat paie OCTOBRE 2024'!F16</f>
      </c>
      <c r="L3732" s="42"/>
      <c r="M3732" s="24"/>
    </row>
    <row r="3733" spans="1:13" x14ac:dyDescent="0.25">
      <c r="A3733" s="292" t="s">
        <v>38</v>
      </c>
      <c r="B3733" s="292"/>
      <c r="C3733" s="42"/>
      <c r="D3733" s="41">
        <f>'Etat paie OCTOBRE 2024'!G16</f>
      </c>
      <c r="E3733" s="42"/>
      <c r="F3733" s="24"/>
      <c r="H3733" s="292" t="s">
        <v>38</v>
      </c>
      <c r="I3733" s="292"/>
      <c r="J3733" s="42"/>
      <c r="K3733" s="41">
        <f>'Etat paie OCTOBRE 2024'!G16</f>
      </c>
      <c r="L3733" s="42"/>
      <c r="M3733" s="24"/>
    </row>
    <row r="3734" spans="1:13" x14ac:dyDescent="0.25">
      <c r="A3734" s="44" t="s">
        <v>1331</v>
      </c>
      <c r="B3734" s="44"/>
      <c r="C3734" s="42"/>
      <c r="D3734" s="41">
        <f>'Etat paie OCTOBRE 2024'!O16</f>
      </c>
      <c r="E3734" s="42"/>
      <c r="F3734" s="24"/>
      <c r="H3734" s="44" t="s">
        <v>1331</v>
      </c>
      <c r="I3734" s="44"/>
      <c r="J3734" s="42"/>
      <c r="K3734" s="41">
        <f>'Etat paie OCTOBRE 2024'!O16</f>
      </c>
      <c r="L3734" s="42"/>
      <c r="M3734" s="24"/>
    </row>
    <row r="3735" spans="1:13" x14ac:dyDescent="0.25">
      <c r="A3735" s="44" t="s">
        <v>1332</v>
      </c>
      <c r="B3735" s="44"/>
      <c r="C3735" s="42"/>
      <c r="D3735" s="41">
        <f>'Etat paie OCTOBRE 2024'!P16</f>
        <v>20000</v>
      </c>
      <c r="E3735" s="42"/>
      <c r="F3735" s="24"/>
      <c r="H3735" s="44" t="s">
        <v>1332</v>
      </c>
      <c r="I3735" s="44"/>
      <c r="J3735" s="42"/>
      <c r="K3735" s="41">
        <f>'Etat paie OCTOBRE 2024'!P16</f>
        <v>20000</v>
      </c>
      <c r="L3735" s="42"/>
      <c r="M3735" s="24"/>
    </row>
    <row r="3736" spans="1:13" x14ac:dyDescent="0.25">
      <c r="A3736" s="44" t="s">
        <v>1333</v>
      </c>
      <c r="B3736" s="44"/>
      <c r="C3736" s="42"/>
      <c r="D3736" s="41">
        <f>'Etat paie OCTOBRE 2024'!Q16</f>
        <v>50000</v>
      </c>
      <c r="E3736" s="42"/>
      <c r="F3736" s="24" t="s">
        <v>43</v>
      </c>
      <c r="H3736" s="44" t="s">
        <v>1333</v>
      </c>
      <c r="I3736" s="44"/>
      <c r="J3736" s="42"/>
      <c r="K3736" s="41">
        <f>'Etat paie OCTOBRE 2024'!Q16</f>
        <v>50000</v>
      </c>
      <c r="L3736" s="42"/>
      <c r="M3736" s="24" t="s">
        <v>43</v>
      </c>
    </row>
    <row r="3737" spans="1:13" x14ac:dyDescent="0.25">
      <c r="A3737" s="39" t="s">
        <v>44</v>
      </c>
      <c r="B3737" s="39"/>
      <c r="C3737" s="42"/>
      <c r="D3737" s="41">
        <f>'Etat paie OCTOBRE 2024'!N16</f>
        <v>195251.321196466</v>
      </c>
      <c r="E3737" s="42"/>
      <c r="F3737" s="24" t="s">
        <v>45</v>
      </c>
      <c r="H3737" s="39" t="s">
        <v>44</v>
      </c>
      <c r="I3737" s="39"/>
      <c r="J3737" s="42"/>
      <c r="K3737" s="41">
        <f>'Etat paie OCTOBRE 2024'!N16</f>
        <v>195251.321196466</v>
      </c>
      <c r="L3737" s="42"/>
      <c r="M3737" s="24" t="s">
        <v>45</v>
      </c>
    </row>
    <row r="3738" spans="1:13" x14ac:dyDescent="0.25">
      <c r="A3738" s="39" t="s">
        <v>46</v>
      </c>
      <c r="B3738" s="39"/>
      <c r="C3738" s="42"/>
      <c r="D3738" s="41">
        <f>'Etat paie OCTOBRE 2024'!M16</f>
      </c>
      <c r="E3738" s="42"/>
      <c r="F3738" s="24"/>
      <c r="H3738" s="39" t="s">
        <v>46</v>
      </c>
      <c r="I3738" s="39"/>
      <c r="J3738" s="42"/>
      <c r="K3738" s="41">
        <f>'Etat paie OCTOBRE 2024'!M16</f>
      </c>
      <c r="L3738" s="42"/>
      <c r="M3738" s="24"/>
    </row>
    <row r="3739" spans="1:13" x14ac:dyDescent="0.25">
      <c r="A3739" s="46" t="s">
        <v>47</v>
      </c>
      <c r="B3739" s="46"/>
      <c r="C3739" s="42"/>
      <c r="D3739" s="41"/>
      <c r="E3739" s="41">
        <f>'Etat paie OCTOBRE 2024'!U16</f>
        <v>4783.10514642494</v>
      </c>
      <c r="F3739" s="24"/>
      <c r="H3739" s="46" t="s">
        <v>47</v>
      </c>
      <c r="I3739" s="46"/>
      <c r="J3739" s="42"/>
      <c r="K3739" s="41"/>
      <c r="L3739" s="41">
        <f>'Etat paie OCTOBRE 2024'!U16</f>
        <v>4783.10514642494</v>
      </c>
      <c r="M3739" s="24"/>
    </row>
    <row r="3740" spans="1:13" x14ac:dyDescent="0.25">
      <c r="A3740" s="46" t="s">
        <v>48</v>
      </c>
      <c r="B3740" s="46"/>
      <c r="C3740" s="42"/>
      <c r="D3740" s="41"/>
      <c r="E3740" s="41">
        <f>'Etat paie OCTOBRE 2024'!V16</f>
        <v>4783.10514642494</v>
      </c>
      <c r="F3740" s="24"/>
      <c r="H3740" s="46" t="s">
        <v>48</v>
      </c>
      <c r="I3740" s="46"/>
      <c r="J3740" s="42"/>
      <c r="K3740" s="41"/>
      <c r="L3740" s="41">
        <f>'Etat paie OCTOBRE 2024'!V16</f>
        <v>4783.10514642494</v>
      </c>
      <c r="M3740" s="24"/>
    </row>
    <row r="3741" spans="1:13" x14ac:dyDescent="0.25">
      <c r="A3741" s="46" t="s">
        <v>49</v>
      </c>
      <c r="B3741" s="46"/>
      <c r="C3741" s="41">
        <f>+D43-E34-E35</f>
        <v>468744.304349644</v>
      </c>
      <c r="D3741" s="41"/>
      <c r="E3741" s="42"/>
      <c r="F3741" s="24"/>
      <c r="H3741" s="46" t="s">
        <v>49</v>
      </c>
      <c r="I3741" s="46"/>
      <c r="J3741" s="41">
        <f>+D43-E34-E35</f>
        <v>468744.304349644</v>
      </c>
      <c r="K3741" s="41"/>
      <c r="L3741" s="42"/>
      <c r="M3741" s="24"/>
    </row>
    <row r="3742" spans="1:13" x14ac:dyDescent="0.25">
      <c r="A3742" s="46" t="s">
        <v>50</v>
      </c>
      <c r="B3742" s="46"/>
      <c r="C3742" s="41">
        <f>D38+E39</f>
        <v>9374.43043496436</v>
      </c>
      <c r="D3742" s="41"/>
      <c r="E3742" s="42"/>
      <c r="F3742" s="24"/>
      <c r="H3742" s="46" t="s">
        <v>50</v>
      </c>
      <c r="I3742" s="46"/>
      <c r="J3742" s="41">
        <f>D38+E39</f>
        <v>9374.43043496436</v>
      </c>
      <c r="K3742" s="41"/>
      <c r="L3742" s="42"/>
      <c r="M3742" s="24"/>
    </row>
    <row r="3743" spans="1:13" x14ac:dyDescent="0.25">
      <c r="A3743" s="46" t="s">
        <v>51</v>
      </c>
      <c r="B3743" s="46"/>
      <c r="C3743" s="41">
        <v>2</v>
      </c>
      <c r="D3743" s="41">
        <f>'Etat paie OCTOBRE 2024'!X16</f>
        <v>4000</v>
      </c>
      <c r="E3743" s="42"/>
      <c r="F3743" s="24"/>
      <c r="H3743" s="46" t="s">
        <v>51</v>
      </c>
      <c r="I3743" s="46"/>
      <c r="J3743" s="41">
        <v>2</v>
      </c>
      <c r="K3743" s="41">
        <f>'Etat paie OCTOBRE 2024'!X16</f>
        <v>4000</v>
      </c>
      <c r="L3743" s="42"/>
      <c r="M3743" s="24"/>
    </row>
    <row r="3744" spans="1:13" x14ac:dyDescent="0.25">
      <c r="A3744" s="46" t="s">
        <v>52</v>
      </c>
      <c r="B3744" s="46"/>
      <c r="C3744" s="42"/>
      <c r="D3744" s="41"/>
      <c r="E3744" s="41">
        <f>'Etat paie OCTOBRE 2024'!Z16</f>
        <v>5374.43043496436</v>
      </c>
      <c r="F3744" s="24"/>
      <c r="H3744" s="46" t="s">
        <v>52</v>
      </c>
      <c r="I3744" s="46"/>
      <c r="J3744" s="42"/>
      <c r="K3744" s="41"/>
      <c r="L3744" s="41">
        <f>'Etat paie OCTOBRE 2024'!Z16</f>
        <v>5374.43043496436</v>
      </c>
      <c r="M3744" s="24"/>
    </row>
    <row r="3745" spans="1:13" x14ac:dyDescent="0.25">
      <c r="A3745" s="46" t="s">
        <v>53</v>
      </c>
      <c r="B3745" s="46"/>
      <c r="C3745" s="42"/>
      <c r="D3745" s="41"/>
      <c r="E3745" s="41">
        <f>'Etat paie OCTOBRE 2024'!Y16</f>
        <v>100000</v>
      </c>
      <c r="F3745" s="24"/>
      <c r="H3745" s="46" t="s">
        <v>53</v>
      </c>
      <c r="I3745" s="46"/>
      <c r="J3745" s="42"/>
      <c r="K3745" s="41"/>
      <c r="L3745" s="41">
        <f>'Etat paie OCTOBRE 2024'!Y16</f>
        <v>100000</v>
      </c>
      <c r="M3745" s="24"/>
    </row>
    <row r="3746" spans="1:13" x14ac:dyDescent="0.25">
      <c r="A3746" s="46" t="s">
        <v>54</v>
      </c>
      <c r="B3746" s="46"/>
      <c r="C3746" s="42"/>
      <c r="D3746" s="41"/>
      <c r="E3746" s="41">
        <f>'Etat paie OCTOBRE 2024'!AA16</f>
      </c>
      <c r="F3746" s="24"/>
      <c r="H3746" s="46" t="s">
        <v>54</v>
      </c>
      <c r="I3746" s="46"/>
      <c r="J3746" s="42"/>
      <c r="K3746" s="41"/>
      <c r="L3746" s="41">
        <f>'Etat paie OCTOBRE 2024'!AA16</f>
      </c>
      <c r="M3746" s="24"/>
    </row>
    <row r="3747" spans="1:13" x14ac:dyDescent="0.25">
      <c r="A3747" s="49" t="s">
        <v>55</v>
      </c>
      <c r="B3747" s="49"/>
      <c r="C3747" s="50"/>
      <c r="D3747" s="51"/>
      <c r="E3747" s="51">
        <f>'Etat paie OCTOBRE 2024'!AB16</f>
        <v>100000</v>
      </c>
      <c r="F3747" s="24"/>
      <c r="H3747" s="49" t="s">
        <v>55</v>
      </c>
      <c r="I3747" s="49"/>
      <c r="J3747" s="50"/>
      <c r="K3747" s="51"/>
      <c r="L3747" s="51">
        <f>'Etat paie OCTOBRE 2024'!AB16</f>
        <v>100000</v>
      </c>
      <c r="M3747" s="24"/>
    </row>
    <row r="3748" spans="1:13" x14ac:dyDescent="0.25">
      <c r="A3748" s="53" t="s">
        <v>56</v>
      </c>
      <c r="B3748" s="53"/>
      <c r="C3748" s="54" t="s">
        <v>57</v>
      </c>
      <c r="D3748" s="36">
        <f>SUM(D17:D37)</f>
        <v>478310.514642494</v>
      </c>
      <c r="E3748" s="55">
        <f>SUM(E34:E42)</f>
        <v>214940.640727814</v>
      </c>
      <c r="F3748" s="24"/>
      <c r="H3748" s="53" t="s">
        <v>56</v>
      </c>
      <c r="I3748" s="53"/>
      <c r="J3748" s="54" t="s">
        <v>57</v>
      </c>
      <c r="K3748" s="36">
        <f>SUM(D17:D37)</f>
        <v>478310.514642494</v>
      </c>
      <c r="L3748" s="55">
        <f>SUM(E34:E42)</f>
        <v>214940.640727814</v>
      </c>
      <c r="M3748" s="24"/>
    </row>
    <row r="3749" spans="1:13" x14ac:dyDescent="0.25">
      <c r="A3749" s="57" t="s">
        <v>58</v>
      </c>
      <c r="B3749" s="57"/>
      <c r="C3749" s="14"/>
      <c r="D3749" s="42"/>
      <c r="E3749" s="58"/>
      <c r="F3749" s="24"/>
      <c r="H3749" s="57" t="s">
        <v>58</v>
      </c>
      <c r="I3749" s="57"/>
      <c r="J3749" s="14"/>
      <c r="K3749" s="42"/>
      <c r="L3749" s="58"/>
      <c r="M3749" s="24"/>
    </row>
    <row r="3750" spans="1:13" x14ac:dyDescent="0.25">
      <c r="A3750" s="44" t="s">
        <v>59</v>
      </c>
      <c r="B3750" s="44"/>
      <c r="C3750" s="14"/>
      <c r="D3750" s="42"/>
      <c r="E3750" s="58"/>
      <c r="F3750" s="24"/>
      <c r="H3750" s="44" t="s">
        <v>59</v>
      </c>
      <c r="I3750" s="44"/>
      <c r="J3750" s="14"/>
      <c r="K3750" s="42"/>
      <c r="L3750" s="58"/>
      <c r="M3750" s="24"/>
    </row>
    <row r="3751" spans="1:13" x14ac:dyDescent="0.25">
      <c r="A3751" s="57" t="s">
        <v>60</v>
      </c>
      <c r="B3751" s="57"/>
      <c r="C3751" s="14"/>
      <c r="D3751" s="42"/>
      <c r="E3751" s="58"/>
      <c r="F3751" s="24"/>
      <c r="H3751" s="57" t="s">
        <v>60</v>
      </c>
      <c r="I3751" s="57"/>
      <c r="J3751" s="14"/>
      <c r="K3751" s="42"/>
      <c r="L3751" s="58"/>
      <c r="M3751" s="24"/>
    </row>
    <row r="3752" spans="1:13" x14ac:dyDescent="0.25">
      <c r="A3752" s="57"/>
      <c r="B3752" s="57"/>
      <c r="C3752" s="60" t="s">
        <v>61</v>
      </c>
      <c r="D3752" s="61">
        <f>IF((D43-E43)&gt;=0,ROUND(FLOOR((D43-E43),0.01),-2),ROUND(FLOOR((D43-E43),-0.01),-2))</f>
        <v>263400</v>
      </c>
      <c r="E3752" s="58"/>
      <c r="F3752" s="24"/>
      <c r="H3752" s="57"/>
      <c r="I3752" s="57"/>
      <c r="J3752" s="60" t="s">
        <v>61</v>
      </c>
      <c r="K3752" s="61">
        <f>IF((D43-E43)&gt;=0,ROUND(FLOOR((D43-E43),0.01),-2),ROUND(FLOOR((D43-E43),-0.01),-2))</f>
        <v>263400</v>
      </c>
      <c r="L3752" s="58"/>
      <c r="M3752" s="24"/>
    </row>
    <row r="3753" spans="1:13" x14ac:dyDescent="0.25">
      <c r="A3753" s="62" t="s">
        <v>62</v>
      </c>
      <c r="B3753" s="62"/>
      <c r="C3753" s="63">
        <v>22</v>
      </c>
      <c r="D3753" s="61"/>
      <c r="E3753" s="58"/>
      <c r="F3753" s="24"/>
      <c r="H3753" s="62" t="s">
        <v>62</v>
      </c>
      <c r="I3753" s="62"/>
      <c r="J3753" s="63">
        <v>22</v>
      </c>
      <c r="K3753" s="61"/>
      <c r="L3753" s="58"/>
      <c r="M3753" s="24"/>
    </row>
    <row r="3754" spans="1:13" x14ac:dyDescent="0.25">
      <c r="A3754" s="64" t="s">
        <v>63</v>
      </c>
      <c r="B3754" s="64"/>
      <c r="C3754" s="65">
        <v>-0.5</v>
      </c>
      <c r="D3754" s="66"/>
      <c r="E3754" s="58"/>
      <c r="F3754" s="67"/>
      <c r="H3754" s="64" t="s">
        <v>63</v>
      </c>
      <c r="I3754" s="64"/>
      <c r="J3754" s="65">
        <v>-0.5</v>
      </c>
      <c r="K3754" s="66"/>
      <c r="L3754" s="58"/>
      <c r="M3754" s="67"/>
    </row>
    <row r="3755" spans="1:13" x14ac:dyDescent="0.25">
      <c r="A3755" s="69"/>
      <c r="B3755" s="69"/>
      <c r="C3755" s="70"/>
      <c r="D3755" s="71"/>
      <c r="E3755" s="72"/>
      <c r="F3755" s="24"/>
      <c r="H3755" s="69"/>
      <c r="I3755" s="69"/>
      <c r="J3755" s="70"/>
      <c r="K3755" s="71"/>
      <c r="L3755" s="72"/>
      <c r="M3755" s="24"/>
    </row>
    <row r="3756" spans="1:13" x14ac:dyDescent="0.25">
      <c r="A3756" s="1" t="s">
        <v>64</v>
      </c>
      <c r="B3756" s="1"/>
      <c r="C3756" s="58"/>
      <c r="D3756" s="74" t="s">
        <v>65</v>
      </c>
      <c r="E3756" s="2"/>
      <c r="F3756" s="24"/>
      <c r="H3756" s="1" t="s">
        <v>64</v>
      </c>
      <c r="I3756" s="1"/>
      <c r="J3756" s="58"/>
      <c r="K3756" s="74" t="s">
        <v>65</v>
      </c>
      <c r="L3756" s="2"/>
      <c r="M3756" s="24"/>
    </row>
    <row r="3757" spans="1:13" x14ac:dyDescent="0.25">
      <c r="A3757" s="1"/>
      <c r="B3757" s="1"/>
      <c r="C3757" s="58"/>
      <c r="D3757" s="74"/>
      <c r="E3757" s="2"/>
      <c r="F3757" s="24"/>
      <c r="H3757" s="1"/>
      <c r="I3757" s="1"/>
      <c r="J3757" s="58"/>
      <c r="K3757" s="74"/>
      <c r="L3757" s="2"/>
      <c r="M3757" s="24"/>
    </row>
    <row r="3758" spans="1:13" x14ac:dyDescent="0.25">
      <c r="A3758" s="1"/>
      <c r="B3758" s="1"/>
      <c r="C3758" s="58"/>
      <c r="D3758" s="74"/>
      <c r="E3758" s="2"/>
      <c r="F3758" s="24"/>
      <c r="H3758" s="1"/>
      <c r="I3758" s="1"/>
      <c r="J3758" s="58"/>
      <c r="K3758" s="74"/>
      <c r="L3758" s="2"/>
      <c r="M3758" s="24"/>
    </row>
    <row r="3759" spans="1:13" x14ac:dyDescent="0.25">
      <c r="A3759" s="1"/>
      <c r="B3759" s="1"/>
      <c r="C3759" s="58"/>
      <c r="D3759" s="74"/>
      <c r="E3759" s="2"/>
      <c r="F3759" s="24"/>
      <c r="H3759" s="1"/>
      <c r="I3759" s="1"/>
      <c r="J3759" s="58"/>
      <c r="K3759" s="74"/>
      <c r="L3759" s="2"/>
      <c r="M3759" s="24"/>
    </row>
    <row r="3760" spans="1:13" x14ac:dyDescent="0.25">
      <c r="A3760" s="76"/>
      <c r="B3760" s="76"/>
      <c r="C3760" s="77"/>
      <c r="D3760" s="78"/>
      <c r="E3760" s="26"/>
      <c r="F3760" s="28"/>
      <c r="H3760" s="76"/>
      <c r="I3760" s="76"/>
      <c r="J3760" s="77"/>
      <c r="K3760" s="78"/>
      <c r="L3760" s="26"/>
      <c r="M3760" s="28"/>
    </row>
    <row r="3763" spans="1:13" x14ac:dyDescent="0.25">
      <c r="A3763" s="1"/>
      <c r="B3763" s="1"/>
      <c r="C3763" s="2"/>
      <c r="D3763" s="2"/>
      <c r="E3763" s="4"/>
      <c r="F3763" s="5"/>
      <c r="H3763" s="1"/>
      <c r="I3763" s="1"/>
      <c r="J3763" s="2"/>
      <c r="K3763" s="2"/>
      <c r="L3763" s="4"/>
      <c r="M3763" s="5"/>
    </row>
    <row r="3764" spans="1:13" x14ac:dyDescent="0.25">
      <c r="A3764" s="1"/>
      <c r="B3764" s="1"/>
      <c r="C3764" s="2"/>
      <c r="D3764" s="2"/>
      <c r="E3764" s="4" t="s">
        <v>0</v>
      </c>
      <c r="F3764" s="3"/>
      <c r="H3764" s="1"/>
      <c r="I3764" s="1"/>
      <c r="J3764" s="2"/>
      <c r="K3764" s="2"/>
      <c r="L3764" s="4" t="s">
        <v>0</v>
      </c>
      <c r="M3764" s="3"/>
    </row>
    <row r="3765" spans="1:13" x14ac:dyDescent="0.25">
      <c r="A3765" s="6" t="s">
        <v>1</v>
      </c>
      <c r="B3765" s="6"/>
      <c r="C3765" s="2"/>
      <c r="D3765" s="2"/>
      <c r="E3765" s="2" t="s">
        <v>2</v>
      </c>
      <c r="F3765" s="3"/>
      <c r="H3765" s="6" t="s">
        <v>1</v>
      </c>
      <c r="I3765" s="6"/>
      <c r="J3765" s="2"/>
      <c r="K3765" s="2"/>
      <c r="L3765" s="2" t="s">
        <v>2</v>
      </c>
      <c r="M3765" s="3"/>
    </row>
    <row r="3766" spans="1:13" x14ac:dyDescent="0.25">
      <c r="A3766" s="7" t="s">
        <v>3</v>
      </c>
      <c r="B3766" s="7"/>
      <c r="C3766" s="2"/>
      <c r="D3766" s="2"/>
      <c r="E3766" s="2"/>
      <c r="F3766" s="3"/>
      <c r="H3766" s="7" t="s">
        <v>3</v>
      </c>
      <c r="I3766" s="7"/>
      <c r="J3766" s="2"/>
      <c r="K3766" s="2"/>
      <c r="L3766" s="2"/>
      <c r="M3766" s="3"/>
    </row>
    <row r="3767" spans="1:13" x14ac:dyDescent="0.25">
      <c r="A3767" s="8" t="s">
        <v>4</v>
      </c>
      <c r="B3767" s="8"/>
      <c r="C3767" s="2"/>
      <c r="D3767" s="2"/>
      <c r="E3767" s="2"/>
      <c r="F3767" s="3"/>
      <c r="H3767" s="8" t="s">
        <v>4</v>
      </c>
      <c r="I3767" s="8"/>
      <c r="J3767" s="2"/>
      <c r="K3767" s="2"/>
      <c r="L3767" s="2"/>
      <c r="M3767" s="3"/>
    </row>
    <row r="3768" spans="1:13" x14ac:dyDescent="0.25">
      <c r="A3768" s="9" t="s">
        <v>1313</v>
      </c>
      <c r="B3768" s="287">
        <f>'Etat paie {MOIS} {ANNEE}'!B142</f>
      </c>
      <c r="C3768" s="10"/>
      <c r="D3768" s="11" t="s">
        <v>6</v>
      </c>
      <c r="E3768" s="11"/>
      <c r="F3768" s="12" t="s">
        <v>1314</v>
      </c>
      <c r="H3768" s="9" t="s">
        <v>1313</v>
      </c>
      <c r="I3768" s="287">
        <f>'Etat paie {MOIS} {ANNEE}'!B143</f>
      </c>
      <c r="J3768" s="10"/>
      <c r="K3768" s="11" t="s">
        <v>6</v>
      </c>
      <c r="L3768" s="11"/>
      <c r="M3768" s="12" t="s">
        <v>1314</v>
      </c>
    </row>
    <row r="3769" spans="1:13" x14ac:dyDescent="0.25">
      <c r="A3769" s="13" t="s">
        <v>1315</v>
      </c>
      <c r="B3769" s="288">
        <f>'Etat paie {MOIS} {ANNEE}'!A142</f>
      </c>
      <c r="C3769" s="2"/>
      <c r="D3769" s="14" t="s">
        <v>8</v>
      </c>
      <c r="E3769" s="14"/>
      <c r="F3769" s="15" t="s">
        <v>1316</v>
      </c>
      <c r="H3769" s="13" t="s">
        <v>1315</v>
      </c>
      <c r="I3769" s="288">
        <f>'Etat paie {MOIS} {ANNEE}'!A143</f>
      </c>
      <c r="J3769" s="2"/>
      <c r="K3769" s="14" t="s">
        <v>8</v>
      </c>
      <c r="L3769" s="14"/>
      <c r="M3769" s="15" t="s">
        <v>1316</v>
      </c>
    </row>
    <row r="3770" spans="1:13" x14ac:dyDescent="0.25">
      <c r="A3770" s="13" t="s">
        <v>1317</v>
      </c>
      <c r="B3770" s="288">
        <f>'Etat paie {MOIS} {ANNEE}'!AL142</f>
      </c>
      <c r="C3770" s="16">
        <f>'Etat paie {MOIS} {ANNEE}'!AM142</f>
      </c>
      <c r="D3770" s="14" t="s">
        <v>10</v>
      </c>
      <c r="E3770" s="14"/>
      <c r="F3770" s="15" t="s">
        <v>1318</v>
      </c>
      <c r="H3770" s="13" t="s">
        <v>1317</v>
      </c>
      <c r="I3770" s="288">
        <f>'Etat paie {MOIS} {ANNEE}'!AL143</f>
      </c>
      <c r="J3770" s="16">
        <f>'Etat paie {MOIS} {ANNEE}'!AM143</f>
      </c>
      <c r="K3770" s="14" t="s">
        <v>10</v>
      </c>
      <c r="L3770" s="14"/>
      <c r="M3770" s="15" t="s">
        <v>1318</v>
      </c>
    </row>
    <row r="3771" spans="1:13" x14ac:dyDescent="0.25">
      <c r="A3771" s="13" t="s">
        <v>1319</v>
      </c>
      <c r="B3771" s="288" t="s">
        <v>1320</v>
      </c>
      <c r="C3771" s="17"/>
      <c r="D3771" s="18" t="s">
        <v>12</v>
      </c>
      <c r="E3771" s="19"/>
      <c r="F3771" s="20" t="s">
        <v>1321</v>
      </c>
      <c r="H3771" s="13" t="s">
        <v>1319</v>
      </c>
      <c r="I3771" s="288" t="s">
        <v>1320</v>
      </c>
      <c r="J3771" s="17"/>
      <c r="K3771" s="18" t="s">
        <v>12</v>
      </c>
      <c r="L3771" s="19"/>
      <c r="M3771" s="20" t="s">
        <v>1321</v>
      </c>
    </row>
    <row r="3772" spans="1:13" x14ac:dyDescent="0.25">
      <c r="A3772" s="22" t="s">
        <v>1322</v>
      </c>
      <c r="B3772" s="289">
        <f>'Etat paie {MOIS} {ANNEE}'!AP142</f>
      </c>
      <c r="C3772" s="2"/>
      <c r="D3772" s="23" t="s">
        <v>14</v>
      </c>
      <c r="E3772" s="14"/>
      <c r="F3772" s="20" t="s">
        <v>1323</v>
      </c>
      <c r="H3772" s="22" t="s">
        <v>1322</v>
      </c>
      <c r="I3772" s="289">
        <f>'Etat paie {MOIS} {ANNEE}'!AP143</f>
      </c>
      <c r="J3772" s="2"/>
      <c r="K3772" s="23" t="s">
        <v>14</v>
      </c>
      <c r="L3772" s="14"/>
      <c r="M3772" s="20" t="s">
        <v>1323</v>
      </c>
    </row>
    <row r="3773" spans="1:13" x14ac:dyDescent="0.25">
      <c r="A3773" s="13" t="s">
        <v>1324</v>
      </c>
      <c r="B3773" s="288">
        <f>'Etat paie {MOIS} {ANNEE}'!AR142</f>
      </c>
      <c r="C3773" s="2"/>
      <c r="D3773" s="14"/>
      <c r="E3773" s="14"/>
      <c r="F3773" s="20"/>
      <c r="H3773" s="13" t="s">
        <v>1324</v>
      </c>
      <c r="I3773" s="288">
        <f>'Etat paie {MOIS} {ANNEE}'!AR143</f>
      </c>
      <c r="J3773" s="2"/>
      <c r="K3773" s="14"/>
      <c r="L3773" s="14"/>
      <c r="M3773" s="20"/>
    </row>
    <row r="3774" spans="1:13" x14ac:dyDescent="0.25">
      <c r="A3774" s="13" t="s">
        <v>1325</v>
      </c>
      <c r="B3774" s="288">
        <f>'Etat paie {MOIS} {ANNEE}'!AO142</f>
      </c>
      <c r="C3774" s="2"/>
      <c r="D3774" s="14"/>
      <c r="E3774" s="14"/>
      <c r="F3774" s="24"/>
      <c r="H3774" s="13" t="s">
        <v>1325</v>
      </c>
      <c r="I3774" s="288">
        <f>'Etat paie {MOIS} {ANNEE}'!AO143</f>
      </c>
      <c r="J3774" s="2"/>
      <c r="K3774" s="14"/>
      <c r="L3774" s="14"/>
      <c r="M3774" s="24"/>
    </row>
    <row r="3775" spans="1:13" x14ac:dyDescent="0.25">
      <c r="A3775" s="13" t="s">
        <v>1326</v>
      </c>
      <c r="B3775" s="288">
        <f>'Etat paie {MOIS} {ANNEE}'!AQ142</f>
      </c>
      <c r="C3775" s="2"/>
      <c r="D3775" s="14" t="s">
        <v>18</v>
      </c>
      <c r="E3775" s="14"/>
      <c r="F3775" s="24" t="s">
        <v>1327</v>
      </c>
      <c r="H3775" s="13" t="s">
        <v>1326</v>
      </c>
      <c r="I3775" s="288">
        <f>'Etat paie {MOIS} {ANNEE}'!AQ143</f>
      </c>
      <c r="J3775" s="2"/>
      <c r="K3775" s="14" t="s">
        <v>18</v>
      </c>
      <c r="L3775" s="14"/>
      <c r="M3775" s="24" t="s">
        <v>1327</v>
      </c>
    </row>
    <row r="3776" spans="1:13" x14ac:dyDescent="0.25">
      <c r="A3776" s="25" t="s">
        <v>1328</v>
      </c>
      <c r="B3776" s="290" t="s">
        <v>1329</v>
      </c>
      <c r="C3776" s="26"/>
      <c r="D3776" s="27" t="s">
        <v>20</v>
      </c>
      <c r="E3776" s="27"/>
      <c r="F3776" s="28" t="s">
        <v>1330</v>
      </c>
      <c r="H3776" s="25" t="s">
        <v>1328</v>
      </c>
      <c r="I3776" s="290" t="s">
        <v>1329</v>
      </c>
      <c r="J3776" s="26"/>
      <c r="K3776" s="27" t="s">
        <v>20</v>
      </c>
      <c r="L3776" s="27"/>
      <c r="M3776" s="28" t="s">
        <v>1330</v>
      </c>
    </row>
    <row r="3777" spans="1:13" x14ac:dyDescent="0.25">
      <c r="A3777" s="1"/>
      <c r="B3777" s="1"/>
      <c r="C3777" s="2"/>
      <c r="D3777" s="2"/>
      <c r="E3777" s="2"/>
      <c r="F3777" s="3"/>
      <c r="H3777" s="1"/>
      <c r="I3777" s="1"/>
      <c r="J3777" s="2"/>
      <c r="K3777" s="2"/>
      <c r="L3777" s="2"/>
      <c r="M3777" s="3"/>
    </row>
    <row r="3778" spans="1:13" x14ac:dyDescent="0.25">
      <c r="A3778" s="291" t="s">
        <v>22</v>
      </c>
      <c r="B3778" s="291"/>
      <c r="C3778" s="30" t="s">
        <v>23</v>
      </c>
      <c r="D3778" s="30" t="s">
        <v>24</v>
      </c>
      <c r="E3778" s="31" t="s">
        <v>25</v>
      </c>
      <c r="F3778" s="32" t="s">
        <v>26</v>
      </c>
      <c r="H3778" s="291" t="s">
        <v>22</v>
      </c>
      <c r="I3778" s="291"/>
      <c r="J3778" s="30" t="s">
        <v>23</v>
      </c>
      <c r="K3778" s="30" t="s">
        <v>24</v>
      </c>
      <c r="L3778" s="31" t="s">
        <v>25</v>
      </c>
      <c r="M3778" s="32" t="s">
        <v>26</v>
      </c>
    </row>
    <row r="3779" spans="1:13" x14ac:dyDescent="0.25">
      <c r="A3779" s="34" t="s">
        <v>27</v>
      </c>
      <c r="B3779" s="34"/>
      <c r="C3779" s="35"/>
      <c r="D3779" s="36">
        <f>'Etat paie OCTOBRE 2024'!E16</f>
        <v>142259.193446028</v>
      </c>
      <c r="E3779" s="37"/>
      <c r="F3779" s="24"/>
      <c r="H3779" s="34" t="s">
        <v>27</v>
      </c>
      <c r="I3779" s="34"/>
      <c r="J3779" s="35"/>
      <c r="K3779" s="36">
        <f>'Etat paie OCTOBRE 2024'!E16</f>
        <v>142259.193446028</v>
      </c>
      <c r="L3779" s="37"/>
      <c r="M3779" s="24"/>
    </row>
    <row r="3780" spans="1:13" x14ac:dyDescent="0.25">
      <c r="A3780" s="39" t="s">
        <v>28</v>
      </c>
      <c r="B3780" s="39"/>
      <c r="C3780" s="40"/>
      <c r="D3780" s="41"/>
      <c r="E3780" s="42"/>
      <c r="F3780" s="24"/>
      <c r="H3780" s="39" t="s">
        <v>28</v>
      </c>
      <c r="I3780" s="39"/>
      <c r="J3780" s="40"/>
      <c r="K3780" s="41"/>
      <c r="L3780" s="42"/>
      <c r="M3780" s="24"/>
    </row>
    <row r="3781" spans="1:13" x14ac:dyDescent="0.25">
      <c r="A3781" s="44" t="s">
        <v>29</v>
      </c>
      <c r="B3781" s="44"/>
      <c r="C3781" s="42"/>
      <c r="D3781" s="41">
        <f>'Etat paie OCTOBRE 2024'!I16</f>
      </c>
      <c r="E3781" s="42"/>
      <c r="F3781" s="24"/>
      <c r="H3781" s="44" t="s">
        <v>29</v>
      </c>
      <c r="I3781" s="44"/>
      <c r="J3781" s="42"/>
      <c r="K3781" s="41">
        <f>'Etat paie OCTOBRE 2024'!I16</f>
      </c>
      <c r="L3781" s="42"/>
      <c r="M3781" s="24"/>
    </row>
    <row r="3782" spans="1:13" x14ac:dyDescent="0.25">
      <c r="A3782" s="44" t="s">
        <v>30</v>
      </c>
      <c r="B3782" s="44"/>
      <c r="C3782" s="42"/>
      <c r="D3782" s="41">
        <f>'Etat paie OCTOBRE 2024'!J16</f>
      </c>
      <c r="E3782" s="42"/>
      <c r="F3782" s="24"/>
      <c r="H3782" s="44" t="s">
        <v>30</v>
      </c>
      <c r="I3782" s="44"/>
      <c r="J3782" s="42"/>
      <c r="K3782" s="41">
        <f>'Etat paie OCTOBRE 2024'!J16</f>
      </c>
      <c r="L3782" s="42"/>
      <c r="M3782" s="24"/>
    </row>
    <row r="3783" spans="1:13" x14ac:dyDescent="0.25">
      <c r="A3783" s="44" t="s">
        <v>31</v>
      </c>
      <c r="B3783" s="44"/>
      <c r="C3783" s="42"/>
      <c r="D3783" s="41">
        <f>'Etat paie OCTOBRE 2024'!H16</f>
      </c>
      <c r="E3783" s="42"/>
      <c r="F3783" s="24"/>
      <c r="H3783" s="44" t="s">
        <v>31</v>
      </c>
      <c r="I3783" s="44"/>
      <c r="J3783" s="42"/>
      <c r="K3783" s="41">
        <f>'Etat paie OCTOBRE 2024'!H16</f>
      </c>
      <c r="L3783" s="42"/>
      <c r="M3783" s="24"/>
    </row>
    <row r="3784" spans="1:13" x14ac:dyDescent="0.25">
      <c r="A3784" s="46" t="s">
        <v>32</v>
      </c>
      <c r="B3784" s="46"/>
      <c r="C3784" s="42"/>
      <c r="D3784" s="41"/>
      <c r="E3784" s="42"/>
      <c r="F3784" s="24"/>
      <c r="H3784" s="46" t="s">
        <v>32</v>
      </c>
      <c r="I3784" s="46"/>
      <c r="J3784" s="42"/>
      <c r="K3784" s="41"/>
      <c r="L3784" s="42"/>
      <c r="M3784" s="24"/>
    </row>
    <row r="3785" spans="1:13" x14ac:dyDescent="0.25">
      <c r="A3785" s="44" t="s">
        <v>33</v>
      </c>
      <c r="B3785" s="44"/>
      <c r="C3785" s="42">
        <v>12</v>
      </c>
      <c r="D3785" s="41">
        <f>'Etat paie OCTOBRE 2024'!K16</f>
        <v>28800</v>
      </c>
      <c r="E3785" s="42"/>
      <c r="F3785" s="24"/>
      <c r="H3785" s="44" t="s">
        <v>33</v>
      </c>
      <c r="I3785" s="44"/>
      <c r="J3785" s="42">
        <v>12</v>
      </c>
      <c r="K3785" s="41">
        <f>'Etat paie OCTOBRE 2024'!K16</f>
        <v>28800</v>
      </c>
      <c r="L3785" s="42"/>
      <c r="M3785" s="24"/>
    </row>
    <row r="3786" spans="1:13" x14ac:dyDescent="0.25">
      <c r="A3786" s="44" t="s">
        <v>34</v>
      </c>
      <c r="B3786" s="44"/>
      <c r="C3786" s="42"/>
      <c r="D3786" s="41">
        <f>'Etat paie OCTOBRE 2024'!L16</f>
        <v>42000</v>
      </c>
      <c r="E3786" s="42"/>
      <c r="F3786" s="24"/>
      <c r="H3786" s="44" t="s">
        <v>34</v>
      </c>
      <c r="I3786" s="44"/>
      <c r="J3786" s="42"/>
      <c r="K3786" s="41">
        <f>'Etat paie OCTOBRE 2024'!L16</f>
        <v>42000</v>
      </c>
      <c r="L3786" s="42"/>
      <c r="M3786" s="24"/>
    </row>
    <row r="3787" spans="1:13" x14ac:dyDescent="0.25">
      <c r="A3787" s="39" t="s">
        <v>35</v>
      </c>
      <c r="B3787" s="39"/>
      <c r="C3787" s="42"/>
      <c r="D3787" s="41"/>
      <c r="E3787" s="42"/>
      <c r="F3787" s="24"/>
      <c r="H3787" s="39" t="s">
        <v>35</v>
      </c>
      <c r="I3787" s="39"/>
      <c r="J3787" s="42"/>
      <c r="K3787" s="41"/>
      <c r="L3787" s="42"/>
      <c r="M3787" s="24"/>
    </row>
    <row r="3788" spans="1:13" x14ac:dyDescent="0.25">
      <c r="A3788" s="44" t="s">
        <v>36</v>
      </c>
      <c r="B3788" s="44"/>
      <c r="C3788" s="42"/>
      <c r="D3788" s="48">
        <f>'Etat paie OCTOBRE 2024'!R16</f>
      </c>
      <c r="E3788" s="42"/>
      <c r="F3788" s="24"/>
      <c r="H3788" s="44" t="s">
        <v>36</v>
      </c>
      <c r="I3788" s="44"/>
      <c r="J3788" s="42"/>
      <c r="K3788" s="48">
        <f>'Etat paie OCTOBRE 2024'!R16</f>
      </c>
      <c r="L3788" s="42"/>
      <c r="M3788" s="24"/>
    </row>
    <row r="3789" spans="1:13" x14ac:dyDescent="0.25">
      <c r="A3789" s="44" t="s">
        <v>37</v>
      </c>
      <c r="B3789" s="44"/>
      <c r="C3789" s="42"/>
      <c r="D3789" s="41">
        <f>'Etat paie OCTOBRE 2024'!F16</f>
      </c>
      <c r="E3789" s="42"/>
      <c r="F3789" s="24"/>
      <c r="H3789" s="44" t="s">
        <v>37</v>
      </c>
      <c r="I3789" s="44"/>
      <c r="J3789" s="42"/>
      <c r="K3789" s="41">
        <f>'Etat paie OCTOBRE 2024'!F16</f>
      </c>
      <c r="L3789" s="42"/>
      <c r="M3789" s="24"/>
    </row>
    <row r="3790" spans="1:13" x14ac:dyDescent="0.25">
      <c r="A3790" s="292" t="s">
        <v>38</v>
      </c>
      <c r="B3790" s="292"/>
      <c r="C3790" s="42"/>
      <c r="D3790" s="41">
        <f>'Etat paie OCTOBRE 2024'!G16</f>
      </c>
      <c r="E3790" s="42"/>
      <c r="F3790" s="24"/>
      <c r="H3790" s="292" t="s">
        <v>38</v>
      </c>
      <c r="I3790" s="292"/>
      <c r="J3790" s="42"/>
      <c r="K3790" s="41">
        <f>'Etat paie OCTOBRE 2024'!G16</f>
      </c>
      <c r="L3790" s="42"/>
      <c r="M3790" s="24"/>
    </row>
    <row r="3791" spans="1:13" x14ac:dyDescent="0.25">
      <c r="A3791" s="44" t="s">
        <v>1331</v>
      </c>
      <c r="B3791" s="44"/>
      <c r="C3791" s="42"/>
      <c r="D3791" s="41">
        <f>'Etat paie OCTOBRE 2024'!O16</f>
      </c>
      <c r="E3791" s="42"/>
      <c r="F3791" s="24"/>
      <c r="H3791" s="44" t="s">
        <v>1331</v>
      </c>
      <c r="I3791" s="44"/>
      <c r="J3791" s="42"/>
      <c r="K3791" s="41">
        <f>'Etat paie OCTOBRE 2024'!O16</f>
      </c>
      <c r="L3791" s="42"/>
      <c r="M3791" s="24"/>
    </row>
    <row r="3792" spans="1:13" x14ac:dyDescent="0.25">
      <c r="A3792" s="44" t="s">
        <v>1332</v>
      </c>
      <c r="B3792" s="44"/>
      <c r="C3792" s="42"/>
      <c r="D3792" s="41">
        <f>'Etat paie OCTOBRE 2024'!P16</f>
        <v>20000</v>
      </c>
      <c r="E3792" s="42"/>
      <c r="F3792" s="24"/>
      <c r="H3792" s="44" t="s">
        <v>1332</v>
      </c>
      <c r="I3792" s="44"/>
      <c r="J3792" s="42"/>
      <c r="K3792" s="41">
        <f>'Etat paie OCTOBRE 2024'!P16</f>
        <v>20000</v>
      </c>
      <c r="L3792" s="42"/>
      <c r="M3792" s="24"/>
    </row>
    <row r="3793" spans="1:13" x14ac:dyDescent="0.25">
      <c r="A3793" s="44" t="s">
        <v>1333</v>
      </c>
      <c r="B3793" s="44"/>
      <c r="C3793" s="42"/>
      <c r="D3793" s="41">
        <f>'Etat paie OCTOBRE 2024'!Q16</f>
        <v>50000</v>
      </c>
      <c r="E3793" s="42"/>
      <c r="F3793" s="24" t="s">
        <v>43</v>
      </c>
      <c r="H3793" s="44" t="s">
        <v>1333</v>
      </c>
      <c r="I3793" s="44"/>
      <c r="J3793" s="42"/>
      <c r="K3793" s="41">
        <f>'Etat paie OCTOBRE 2024'!Q16</f>
        <v>50000</v>
      </c>
      <c r="L3793" s="42"/>
      <c r="M3793" s="24" t="s">
        <v>43</v>
      </c>
    </row>
    <row r="3794" spans="1:13" x14ac:dyDescent="0.25">
      <c r="A3794" s="39" t="s">
        <v>44</v>
      </c>
      <c r="B3794" s="39"/>
      <c r="C3794" s="42"/>
      <c r="D3794" s="41">
        <f>'Etat paie OCTOBRE 2024'!N16</f>
        <v>195251.321196466</v>
      </c>
      <c r="E3794" s="42"/>
      <c r="F3794" s="24" t="s">
        <v>45</v>
      </c>
      <c r="H3794" s="39" t="s">
        <v>44</v>
      </c>
      <c r="I3794" s="39"/>
      <c r="J3794" s="42"/>
      <c r="K3794" s="41">
        <f>'Etat paie OCTOBRE 2024'!N16</f>
        <v>195251.321196466</v>
      </c>
      <c r="L3794" s="42"/>
      <c r="M3794" s="24" t="s">
        <v>45</v>
      </c>
    </row>
    <row r="3795" spans="1:13" x14ac:dyDescent="0.25">
      <c r="A3795" s="39" t="s">
        <v>46</v>
      </c>
      <c r="B3795" s="39"/>
      <c r="C3795" s="42"/>
      <c r="D3795" s="41">
        <f>'Etat paie OCTOBRE 2024'!M16</f>
      </c>
      <c r="E3795" s="42"/>
      <c r="F3795" s="24"/>
      <c r="H3795" s="39" t="s">
        <v>46</v>
      </c>
      <c r="I3795" s="39"/>
      <c r="J3795" s="42"/>
      <c r="K3795" s="41">
        <f>'Etat paie OCTOBRE 2024'!M16</f>
      </c>
      <c r="L3795" s="42"/>
      <c r="M3795" s="24"/>
    </row>
    <row r="3796" spans="1:13" x14ac:dyDescent="0.25">
      <c r="A3796" s="46" t="s">
        <v>47</v>
      </c>
      <c r="B3796" s="46"/>
      <c r="C3796" s="42"/>
      <c r="D3796" s="41"/>
      <c r="E3796" s="41">
        <f>'Etat paie OCTOBRE 2024'!U16</f>
        <v>4783.10514642494</v>
      </c>
      <c r="F3796" s="24"/>
      <c r="H3796" s="46" t="s">
        <v>47</v>
      </c>
      <c r="I3796" s="46"/>
      <c r="J3796" s="42"/>
      <c r="K3796" s="41"/>
      <c r="L3796" s="41">
        <f>'Etat paie OCTOBRE 2024'!U16</f>
        <v>4783.10514642494</v>
      </c>
      <c r="M3796" s="24"/>
    </row>
    <row r="3797" spans="1:13" x14ac:dyDescent="0.25">
      <c r="A3797" s="46" t="s">
        <v>48</v>
      </c>
      <c r="B3797" s="46"/>
      <c r="C3797" s="42"/>
      <c r="D3797" s="41"/>
      <c r="E3797" s="41">
        <f>'Etat paie OCTOBRE 2024'!V16</f>
        <v>4783.10514642494</v>
      </c>
      <c r="F3797" s="24"/>
      <c r="H3797" s="46" t="s">
        <v>48</v>
      </c>
      <c r="I3797" s="46"/>
      <c r="J3797" s="42"/>
      <c r="K3797" s="41"/>
      <c r="L3797" s="41">
        <f>'Etat paie OCTOBRE 2024'!V16</f>
        <v>4783.10514642494</v>
      </c>
      <c r="M3797" s="24"/>
    </row>
    <row r="3798" spans="1:13" x14ac:dyDescent="0.25">
      <c r="A3798" s="46" t="s">
        <v>49</v>
      </c>
      <c r="B3798" s="46"/>
      <c r="C3798" s="41">
        <f>+D43-E34-E35</f>
        <v>468744.304349644</v>
      </c>
      <c r="D3798" s="41"/>
      <c r="E3798" s="42"/>
      <c r="F3798" s="24"/>
      <c r="H3798" s="46" t="s">
        <v>49</v>
      </c>
      <c r="I3798" s="46"/>
      <c r="J3798" s="41">
        <f>+D43-E34-E35</f>
        <v>468744.304349644</v>
      </c>
      <c r="K3798" s="41"/>
      <c r="L3798" s="42"/>
      <c r="M3798" s="24"/>
    </row>
    <row r="3799" spans="1:13" x14ac:dyDescent="0.25">
      <c r="A3799" s="46" t="s">
        <v>50</v>
      </c>
      <c r="B3799" s="46"/>
      <c r="C3799" s="41">
        <f>D38+E39</f>
        <v>9374.43043496436</v>
      </c>
      <c r="D3799" s="41"/>
      <c r="E3799" s="42"/>
      <c r="F3799" s="24"/>
      <c r="H3799" s="46" t="s">
        <v>50</v>
      </c>
      <c r="I3799" s="46"/>
      <c r="J3799" s="41">
        <f>D38+E39</f>
        <v>9374.43043496436</v>
      </c>
      <c r="K3799" s="41"/>
      <c r="L3799" s="42"/>
      <c r="M3799" s="24"/>
    </row>
    <row r="3800" spans="1:13" x14ac:dyDescent="0.25">
      <c r="A3800" s="46" t="s">
        <v>51</v>
      </c>
      <c r="B3800" s="46"/>
      <c r="C3800" s="41">
        <v>2</v>
      </c>
      <c r="D3800" s="41">
        <f>'Etat paie OCTOBRE 2024'!X16</f>
        <v>4000</v>
      </c>
      <c r="E3800" s="42"/>
      <c r="F3800" s="24"/>
      <c r="H3800" s="46" t="s">
        <v>51</v>
      </c>
      <c r="I3800" s="46"/>
      <c r="J3800" s="41">
        <v>2</v>
      </c>
      <c r="K3800" s="41">
        <f>'Etat paie OCTOBRE 2024'!X16</f>
        <v>4000</v>
      </c>
      <c r="L3800" s="42"/>
      <c r="M3800" s="24"/>
    </row>
    <row r="3801" spans="1:13" x14ac:dyDescent="0.25">
      <c r="A3801" s="46" t="s">
        <v>52</v>
      </c>
      <c r="B3801" s="46"/>
      <c r="C3801" s="42"/>
      <c r="D3801" s="41"/>
      <c r="E3801" s="41">
        <f>'Etat paie OCTOBRE 2024'!Z16</f>
        <v>5374.43043496436</v>
      </c>
      <c r="F3801" s="24"/>
      <c r="H3801" s="46" t="s">
        <v>52</v>
      </c>
      <c r="I3801" s="46"/>
      <c r="J3801" s="42"/>
      <c r="K3801" s="41"/>
      <c r="L3801" s="41">
        <f>'Etat paie OCTOBRE 2024'!Z16</f>
        <v>5374.43043496436</v>
      </c>
      <c r="M3801" s="24"/>
    </row>
    <row r="3802" spans="1:13" x14ac:dyDescent="0.25">
      <c r="A3802" s="46" t="s">
        <v>53</v>
      </c>
      <c r="B3802" s="46"/>
      <c r="C3802" s="42"/>
      <c r="D3802" s="41"/>
      <c r="E3802" s="41">
        <f>'Etat paie OCTOBRE 2024'!Y16</f>
        <v>100000</v>
      </c>
      <c r="F3802" s="24"/>
      <c r="H3802" s="46" t="s">
        <v>53</v>
      </c>
      <c r="I3802" s="46"/>
      <c r="J3802" s="42"/>
      <c r="K3802" s="41"/>
      <c r="L3802" s="41">
        <f>'Etat paie OCTOBRE 2024'!Y16</f>
        <v>100000</v>
      </c>
      <c r="M3802" s="24"/>
    </row>
    <row r="3803" spans="1:13" x14ac:dyDescent="0.25">
      <c r="A3803" s="46" t="s">
        <v>54</v>
      </c>
      <c r="B3803" s="46"/>
      <c r="C3803" s="42"/>
      <c r="D3803" s="41"/>
      <c r="E3803" s="41">
        <f>'Etat paie OCTOBRE 2024'!AA16</f>
      </c>
      <c r="F3803" s="24"/>
      <c r="H3803" s="46" t="s">
        <v>54</v>
      </c>
      <c r="I3803" s="46"/>
      <c r="J3803" s="42"/>
      <c r="K3803" s="41"/>
      <c r="L3803" s="41">
        <f>'Etat paie OCTOBRE 2024'!AA16</f>
      </c>
      <c r="M3803" s="24"/>
    </row>
    <row r="3804" spans="1:13" x14ac:dyDescent="0.25">
      <c r="A3804" s="49" t="s">
        <v>55</v>
      </c>
      <c r="B3804" s="49"/>
      <c r="C3804" s="50"/>
      <c r="D3804" s="51"/>
      <c r="E3804" s="51">
        <f>'Etat paie OCTOBRE 2024'!AB16</f>
        <v>100000</v>
      </c>
      <c r="F3804" s="24"/>
      <c r="H3804" s="49" t="s">
        <v>55</v>
      </c>
      <c r="I3804" s="49"/>
      <c r="J3804" s="50"/>
      <c r="K3804" s="51"/>
      <c r="L3804" s="51">
        <f>'Etat paie OCTOBRE 2024'!AB16</f>
        <v>100000</v>
      </c>
      <c r="M3804" s="24"/>
    </row>
    <row r="3805" spans="1:13" x14ac:dyDescent="0.25">
      <c r="A3805" s="53" t="s">
        <v>56</v>
      </c>
      <c r="B3805" s="53"/>
      <c r="C3805" s="54" t="s">
        <v>57</v>
      </c>
      <c r="D3805" s="36">
        <f>SUM(D17:D37)</f>
        <v>478310.514642494</v>
      </c>
      <c r="E3805" s="55">
        <f>SUM(E34:E42)</f>
        <v>214940.640727814</v>
      </c>
      <c r="F3805" s="24"/>
      <c r="H3805" s="53" t="s">
        <v>56</v>
      </c>
      <c r="I3805" s="53"/>
      <c r="J3805" s="54" t="s">
        <v>57</v>
      </c>
      <c r="K3805" s="36">
        <f>SUM(D17:D37)</f>
        <v>478310.514642494</v>
      </c>
      <c r="L3805" s="55">
        <f>SUM(E34:E42)</f>
        <v>214940.640727814</v>
      </c>
      <c r="M3805" s="24"/>
    </row>
    <row r="3806" spans="1:13" x14ac:dyDescent="0.25">
      <c r="A3806" s="57" t="s">
        <v>58</v>
      </c>
      <c r="B3806" s="57"/>
      <c r="C3806" s="14"/>
      <c r="D3806" s="42"/>
      <c r="E3806" s="58"/>
      <c r="F3806" s="24"/>
      <c r="H3806" s="57" t="s">
        <v>58</v>
      </c>
      <c r="I3806" s="57"/>
      <c r="J3806" s="14"/>
      <c r="K3806" s="42"/>
      <c r="L3806" s="58"/>
      <c r="M3806" s="24"/>
    </row>
    <row r="3807" spans="1:13" x14ac:dyDescent="0.25">
      <c r="A3807" s="44" t="s">
        <v>59</v>
      </c>
      <c r="B3807" s="44"/>
      <c r="C3807" s="14"/>
      <c r="D3807" s="42"/>
      <c r="E3807" s="58"/>
      <c r="F3807" s="24"/>
      <c r="H3807" s="44" t="s">
        <v>59</v>
      </c>
      <c r="I3807" s="44"/>
      <c r="J3807" s="14"/>
      <c r="K3807" s="42"/>
      <c r="L3807" s="58"/>
      <c r="M3807" s="24"/>
    </row>
    <row r="3808" spans="1:13" x14ac:dyDescent="0.25">
      <c r="A3808" s="57" t="s">
        <v>60</v>
      </c>
      <c r="B3808" s="57"/>
      <c r="C3808" s="14"/>
      <c r="D3808" s="42"/>
      <c r="E3808" s="58"/>
      <c r="F3808" s="24"/>
      <c r="H3808" s="57" t="s">
        <v>60</v>
      </c>
      <c r="I3808" s="57"/>
      <c r="J3808" s="14"/>
      <c r="K3808" s="42"/>
      <c r="L3808" s="58"/>
      <c r="M3808" s="24"/>
    </row>
    <row r="3809" spans="1:13" x14ac:dyDescent="0.25">
      <c r="A3809" s="57"/>
      <c r="B3809" s="57"/>
      <c r="C3809" s="60" t="s">
        <v>61</v>
      </c>
      <c r="D3809" s="61">
        <f>IF((D43-E43)&gt;=0,ROUND(FLOOR((D43-E43),0.01),-2),ROUND(FLOOR((D43-E43),-0.01),-2))</f>
        <v>263400</v>
      </c>
      <c r="E3809" s="58"/>
      <c r="F3809" s="24"/>
      <c r="H3809" s="57"/>
      <c r="I3809" s="57"/>
      <c r="J3809" s="60" t="s">
        <v>61</v>
      </c>
      <c r="K3809" s="61">
        <f>IF((D43-E43)&gt;=0,ROUND(FLOOR((D43-E43),0.01),-2),ROUND(FLOOR((D43-E43),-0.01),-2))</f>
        <v>263400</v>
      </c>
      <c r="L3809" s="58"/>
      <c r="M3809" s="24"/>
    </row>
    <row r="3810" spans="1:13" x14ac:dyDescent="0.25">
      <c r="A3810" s="62" t="s">
        <v>62</v>
      </c>
      <c r="B3810" s="62"/>
      <c r="C3810" s="63">
        <v>22</v>
      </c>
      <c r="D3810" s="61"/>
      <c r="E3810" s="58"/>
      <c r="F3810" s="24"/>
      <c r="H3810" s="62" t="s">
        <v>62</v>
      </c>
      <c r="I3810" s="62"/>
      <c r="J3810" s="63">
        <v>22</v>
      </c>
      <c r="K3810" s="61"/>
      <c r="L3810" s="58"/>
      <c r="M3810" s="24"/>
    </row>
    <row r="3811" spans="1:13" x14ac:dyDescent="0.25">
      <c r="A3811" s="64" t="s">
        <v>63</v>
      </c>
      <c r="B3811" s="64"/>
      <c r="C3811" s="65">
        <v>-0.5</v>
      </c>
      <c r="D3811" s="66"/>
      <c r="E3811" s="58"/>
      <c r="F3811" s="67"/>
      <c r="H3811" s="64" t="s">
        <v>63</v>
      </c>
      <c r="I3811" s="64"/>
      <c r="J3811" s="65">
        <v>-0.5</v>
      </c>
      <c r="K3811" s="66"/>
      <c r="L3811" s="58"/>
      <c r="M3811" s="67"/>
    </row>
    <row r="3812" spans="1:13" x14ac:dyDescent="0.25">
      <c r="A3812" s="69"/>
      <c r="B3812" s="69"/>
      <c r="C3812" s="70"/>
      <c r="D3812" s="71"/>
      <c r="E3812" s="72"/>
      <c r="F3812" s="24"/>
      <c r="H3812" s="69"/>
      <c r="I3812" s="69"/>
      <c r="J3812" s="70"/>
      <c r="K3812" s="71"/>
      <c r="L3812" s="72"/>
      <c r="M3812" s="24"/>
    </row>
    <row r="3813" spans="1:13" x14ac:dyDescent="0.25">
      <c r="A3813" s="1" t="s">
        <v>64</v>
      </c>
      <c r="B3813" s="1"/>
      <c r="C3813" s="58"/>
      <c r="D3813" s="74" t="s">
        <v>65</v>
      </c>
      <c r="E3813" s="2"/>
      <c r="F3813" s="24"/>
      <c r="H3813" s="1" t="s">
        <v>64</v>
      </c>
      <c r="I3813" s="1"/>
      <c r="J3813" s="58"/>
      <c r="K3813" s="74" t="s">
        <v>65</v>
      </c>
      <c r="L3813" s="2"/>
      <c r="M3813" s="24"/>
    </row>
    <row r="3814" spans="1:13" x14ac:dyDescent="0.25">
      <c r="A3814" s="1"/>
      <c r="B3814" s="1"/>
      <c r="C3814" s="58"/>
      <c r="D3814" s="74"/>
      <c r="E3814" s="2"/>
      <c r="F3814" s="24"/>
      <c r="H3814" s="1"/>
      <c r="I3814" s="1"/>
      <c r="J3814" s="58"/>
      <c r="K3814" s="74"/>
      <c r="L3814" s="2"/>
      <c r="M3814" s="24"/>
    </row>
    <row r="3815" spans="1:13" x14ac:dyDescent="0.25">
      <c r="A3815" s="1"/>
      <c r="B3815" s="1"/>
      <c r="C3815" s="58"/>
      <c r="D3815" s="74"/>
      <c r="E3815" s="2"/>
      <c r="F3815" s="24"/>
      <c r="H3815" s="1"/>
      <c r="I3815" s="1"/>
      <c r="J3815" s="58"/>
      <c r="K3815" s="74"/>
      <c r="L3815" s="2"/>
      <c r="M3815" s="24"/>
    </row>
    <row r="3816" spans="1:13" x14ac:dyDescent="0.25">
      <c r="A3816" s="1"/>
      <c r="B3816" s="1"/>
      <c r="C3816" s="58"/>
      <c r="D3816" s="74"/>
      <c r="E3816" s="2"/>
      <c r="F3816" s="24"/>
      <c r="H3816" s="1"/>
      <c r="I3816" s="1"/>
      <c r="J3816" s="58"/>
      <c r="K3816" s="74"/>
      <c r="L3816" s="2"/>
      <c r="M3816" s="24"/>
    </row>
    <row r="3817" spans="1:13" x14ac:dyDescent="0.25">
      <c r="A3817" s="76"/>
      <c r="B3817" s="76"/>
      <c r="C3817" s="77"/>
      <c r="D3817" s="78"/>
      <c r="E3817" s="26"/>
      <c r="F3817" s="28"/>
      <c r="H3817" s="76"/>
      <c r="I3817" s="76"/>
      <c r="J3817" s="77"/>
      <c r="K3817" s="78"/>
      <c r="L3817" s="26"/>
      <c r="M3817" s="28"/>
    </row>
    <row r="3820" spans="1:13" x14ac:dyDescent="0.25">
      <c r="A3820" s="1"/>
      <c r="B3820" s="1"/>
      <c r="C3820" s="2"/>
      <c r="D3820" s="2"/>
      <c r="E3820" s="4"/>
      <c r="F3820" s="5"/>
      <c r="H3820" s="1"/>
      <c r="I3820" s="1"/>
      <c r="J3820" s="2"/>
      <c r="K3820" s="2"/>
      <c r="L3820" s="4"/>
      <c r="M3820" s="5"/>
    </row>
    <row r="3821" spans="1:13" x14ac:dyDescent="0.25">
      <c r="A3821" s="1"/>
      <c r="B3821" s="1"/>
      <c r="C3821" s="2"/>
      <c r="D3821" s="2"/>
      <c r="E3821" s="4" t="s">
        <v>0</v>
      </c>
      <c r="F3821" s="3"/>
      <c r="H3821" s="1"/>
      <c r="I3821" s="1"/>
      <c r="J3821" s="2"/>
      <c r="K3821" s="2"/>
      <c r="L3821" s="4" t="s">
        <v>0</v>
      </c>
      <c r="M3821" s="3"/>
    </row>
    <row r="3822" spans="1:13" x14ac:dyDescent="0.25">
      <c r="A3822" s="6" t="s">
        <v>1</v>
      </c>
      <c r="B3822" s="6"/>
      <c r="C3822" s="2"/>
      <c r="D3822" s="2"/>
      <c r="E3822" s="2" t="s">
        <v>2</v>
      </c>
      <c r="F3822" s="3"/>
      <c r="H3822" s="6" t="s">
        <v>1</v>
      </c>
      <c r="I3822" s="6"/>
      <c r="J3822" s="2"/>
      <c r="K3822" s="2"/>
      <c r="L3822" s="2" t="s">
        <v>2</v>
      </c>
      <c r="M3822" s="3"/>
    </row>
    <row r="3823" spans="1:13" x14ac:dyDescent="0.25">
      <c r="A3823" s="7" t="s">
        <v>3</v>
      </c>
      <c r="B3823" s="7"/>
      <c r="C3823" s="2"/>
      <c r="D3823" s="2"/>
      <c r="E3823" s="2"/>
      <c r="F3823" s="3"/>
      <c r="H3823" s="7" t="s">
        <v>3</v>
      </c>
      <c r="I3823" s="7"/>
      <c r="J3823" s="2"/>
      <c r="K3823" s="2"/>
      <c r="L3823" s="2"/>
      <c r="M3823" s="3"/>
    </row>
    <row r="3824" spans="1:13" x14ac:dyDescent="0.25">
      <c r="A3824" s="8" t="s">
        <v>4</v>
      </c>
      <c r="B3824" s="8"/>
      <c r="C3824" s="2"/>
      <c r="D3824" s="2"/>
      <c r="E3824" s="2"/>
      <c r="F3824" s="3"/>
      <c r="H3824" s="8" t="s">
        <v>4</v>
      </c>
      <c r="I3824" s="8"/>
      <c r="J3824" s="2"/>
      <c r="K3824" s="2"/>
      <c r="L3824" s="2"/>
      <c r="M3824" s="3"/>
    </row>
    <row r="3825" spans="1:13" x14ac:dyDescent="0.25">
      <c r="A3825" s="9" t="s">
        <v>1313</v>
      </c>
      <c r="B3825" s="287">
        <f>'Etat paie {MOIS} {ANNEE}'!B144</f>
      </c>
      <c r="C3825" s="10"/>
      <c r="D3825" s="11" t="s">
        <v>6</v>
      </c>
      <c r="E3825" s="11"/>
      <c r="F3825" s="12" t="s">
        <v>1314</v>
      </c>
      <c r="H3825" s="9" t="s">
        <v>1313</v>
      </c>
      <c r="I3825" s="287">
        <f>'Etat paie {MOIS} {ANNEE}'!B145</f>
      </c>
      <c r="J3825" s="10"/>
      <c r="K3825" s="11" t="s">
        <v>6</v>
      </c>
      <c r="L3825" s="11"/>
      <c r="M3825" s="12" t="s">
        <v>1314</v>
      </c>
    </row>
    <row r="3826" spans="1:13" x14ac:dyDescent="0.25">
      <c r="A3826" s="13" t="s">
        <v>1315</v>
      </c>
      <c r="B3826" s="288">
        <f>'Etat paie {MOIS} {ANNEE}'!A144</f>
      </c>
      <c r="C3826" s="2"/>
      <c r="D3826" s="14" t="s">
        <v>8</v>
      </c>
      <c r="E3826" s="14"/>
      <c r="F3826" s="15" t="s">
        <v>1316</v>
      </c>
      <c r="H3826" s="13" t="s">
        <v>1315</v>
      </c>
      <c r="I3826" s="288">
        <f>'Etat paie {MOIS} {ANNEE}'!A145</f>
      </c>
      <c r="J3826" s="2"/>
      <c r="K3826" s="14" t="s">
        <v>8</v>
      </c>
      <c r="L3826" s="14"/>
      <c r="M3826" s="15" t="s">
        <v>1316</v>
      </c>
    </row>
    <row r="3827" spans="1:13" x14ac:dyDescent="0.25">
      <c r="A3827" s="13" t="s">
        <v>1317</v>
      </c>
      <c r="B3827" s="288">
        <f>'Etat paie {MOIS} {ANNEE}'!AL144</f>
      </c>
      <c r="C3827" s="16">
        <f>'Etat paie {MOIS} {ANNEE}'!AM144</f>
      </c>
      <c r="D3827" s="14" t="s">
        <v>10</v>
      </c>
      <c r="E3827" s="14"/>
      <c r="F3827" s="15" t="s">
        <v>1318</v>
      </c>
      <c r="H3827" s="13" t="s">
        <v>1317</v>
      </c>
      <c r="I3827" s="288">
        <f>'Etat paie {MOIS} {ANNEE}'!AL145</f>
      </c>
      <c r="J3827" s="16">
        <f>'Etat paie {MOIS} {ANNEE}'!AM145</f>
      </c>
      <c r="K3827" s="14" t="s">
        <v>10</v>
      </c>
      <c r="L3827" s="14"/>
      <c r="M3827" s="15" t="s">
        <v>1318</v>
      </c>
    </row>
    <row r="3828" spans="1:13" x14ac:dyDescent="0.25">
      <c r="A3828" s="13" t="s">
        <v>1319</v>
      </c>
      <c r="B3828" s="288" t="s">
        <v>1320</v>
      </c>
      <c r="C3828" s="17"/>
      <c r="D3828" s="18" t="s">
        <v>12</v>
      </c>
      <c r="E3828" s="19"/>
      <c r="F3828" s="20" t="s">
        <v>1321</v>
      </c>
      <c r="H3828" s="13" t="s">
        <v>1319</v>
      </c>
      <c r="I3828" s="288" t="s">
        <v>1320</v>
      </c>
      <c r="J3828" s="17"/>
      <c r="K3828" s="18" t="s">
        <v>12</v>
      </c>
      <c r="L3828" s="19"/>
      <c r="M3828" s="20" t="s">
        <v>1321</v>
      </c>
    </row>
    <row r="3829" spans="1:13" x14ac:dyDescent="0.25">
      <c r="A3829" s="22" t="s">
        <v>1322</v>
      </c>
      <c r="B3829" s="289">
        <f>'Etat paie {MOIS} {ANNEE}'!AP144</f>
      </c>
      <c r="C3829" s="2"/>
      <c r="D3829" s="23" t="s">
        <v>14</v>
      </c>
      <c r="E3829" s="14"/>
      <c r="F3829" s="20" t="s">
        <v>1323</v>
      </c>
      <c r="H3829" s="22" t="s">
        <v>1322</v>
      </c>
      <c r="I3829" s="289">
        <f>'Etat paie {MOIS} {ANNEE}'!AP145</f>
      </c>
      <c r="J3829" s="2"/>
      <c r="K3829" s="23" t="s">
        <v>14</v>
      </c>
      <c r="L3829" s="14"/>
      <c r="M3829" s="20" t="s">
        <v>1323</v>
      </c>
    </row>
    <row r="3830" spans="1:13" x14ac:dyDescent="0.25">
      <c r="A3830" s="13" t="s">
        <v>1324</v>
      </c>
      <c r="B3830" s="288">
        <f>'Etat paie {MOIS} {ANNEE}'!AR144</f>
      </c>
      <c r="C3830" s="2"/>
      <c r="D3830" s="14"/>
      <c r="E3830" s="14"/>
      <c r="F3830" s="20"/>
      <c r="H3830" s="13" t="s">
        <v>1324</v>
      </c>
      <c r="I3830" s="288">
        <f>'Etat paie {MOIS} {ANNEE}'!AR145</f>
      </c>
      <c r="J3830" s="2"/>
      <c r="K3830" s="14"/>
      <c r="L3830" s="14"/>
      <c r="M3830" s="20"/>
    </row>
    <row r="3831" spans="1:13" x14ac:dyDescent="0.25">
      <c r="A3831" s="13" t="s">
        <v>1325</v>
      </c>
      <c r="B3831" s="288">
        <f>'Etat paie {MOIS} {ANNEE}'!AO144</f>
      </c>
      <c r="C3831" s="2"/>
      <c r="D3831" s="14"/>
      <c r="E3831" s="14"/>
      <c r="F3831" s="24"/>
      <c r="H3831" s="13" t="s">
        <v>1325</v>
      </c>
      <c r="I3831" s="288">
        <f>'Etat paie {MOIS} {ANNEE}'!AO145</f>
      </c>
      <c r="J3831" s="2"/>
      <c r="K3831" s="14"/>
      <c r="L3831" s="14"/>
      <c r="M3831" s="24"/>
    </row>
    <row r="3832" spans="1:13" x14ac:dyDescent="0.25">
      <c r="A3832" s="13" t="s">
        <v>1326</v>
      </c>
      <c r="B3832" s="288">
        <f>'Etat paie {MOIS} {ANNEE}'!AQ144</f>
      </c>
      <c r="C3832" s="2"/>
      <c r="D3832" s="14" t="s">
        <v>18</v>
      </c>
      <c r="E3832" s="14"/>
      <c r="F3832" s="24" t="s">
        <v>1327</v>
      </c>
      <c r="H3832" s="13" t="s">
        <v>1326</v>
      </c>
      <c r="I3832" s="288">
        <f>'Etat paie {MOIS} {ANNEE}'!AQ145</f>
      </c>
      <c r="J3832" s="2"/>
      <c r="K3832" s="14" t="s">
        <v>18</v>
      </c>
      <c r="L3832" s="14"/>
      <c r="M3832" s="24" t="s">
        <v>1327</v>
      </c>
    </row>
    <row r="3833" spans="1:13" x14ac:dyDescent="0.25">
      <c r="A3833" s="25" t="s">
        <v>1328</v>
      </c>
      <c r="B3833" s="290" t="s">
        <v>1329</v>
      </c>
      <c r="C3833" s="26"/>
      <c r="D3833" s="27" t="s">
        <v>20</v>
      </c>
      <c r="E3833" s="27"/>
      <c r="F3833" s="28" t="s">
        <v>1330</v>
      </c>
      <c r="H3833" s="25" t="s">
        <v>1328</v>
      </c>
      <c r="I3833" s="290" t="s">
        <v>1329</v>
      </c>
      <c r="J3833" s="26"/>
      <c r="K3833" s="27" t="s">
        <v>20</v>
      </c>
      <c r="L3833" s="27"/>
      <c r="M3833" s="28" t="s">
        <v>1330</v>
      </c>
    </row>
    <row r="3834" spans="1:13" x14ac:dyDescent="0.25">
      <c r="A3834" s="1"/>
      <c r="B3834" s="1"/>
      <c r="C3834" s="2"/>
      <c r="D3834" s="2"/>
      <c r="E3834" s="2"/>
      <c r="F3834" s="3"/>
      <c r="H3834" s="1"/>
      <c r="I3834" s="1"/>
      <c r="J3834" s="2"/>
      <c r="K3834" s="2"/>
      <c r="L3834" s="2"/>
      <c r="M3834" s="3"/>
    </row>
    <row r="3835" spans="1:13" x14ac:dyDescent="0.25">
      <c r="A3835" s="291" t="s">
        <v>22</v>
      </c>
      <c r="B3835" s="291"/>
      <c r="C3835" s="30" t="s">
        <v>23</v>
      </c>
      <c r="D3835" s="30" t="s">
        <v>24</v>
      </c>
      <c r="E3835" s="31" t="s">
        <v>25</v>
      </c>
      <c r="F3835" s="32" t="s">
        <v>26</v>
      </c>
      <c r="H3835" s="291" t="s">
        <v>22</v>
      </c>
      <c r="I3835" s="291"/>
      <c r="J3835" s="30" t="s">
        <v>23</v>
      </c>
      <c r="K3835" s="30" t="s">
        <v>24</v>
      </c>
      <c r="L3835" s="31" t="s">
        <v>25</v>
      </c>
      <c r="M3835" s="32" t="s">
        <v>26</v>
      </c>
    </row>
    <row r="3836" spans="1:13" x14ac:dyDescent="0.25">
      <c r="A3836" s="34" t="s">
        <v>27</v>
      </c>
      <c r="B3836" s="34"/>
      <c r="C3836" s="35"/>
      <c r="D3836" s="36">
        <f>'Etat paie OCTOBRE 2024'!E16</f>
        <v>142259.193446028</v>
      </c>
      <c r="E3836" s="37"/>
      <c r="F3836" s="24"/>
      <c r="H3836" s="34" t="s">
        <v>27</v>
      </c>
      <c r="I3836" s="34"/>
      <c r="J3836" s="35"/>
      <c r="K3836" s="36">
        <f>'Etat paie OCTOBRE 2024'!E16</f>
        <v>142259.193446028</v>
      </c>
      <c r="L3836" s="37"/>
      <c r="M3836" s="24"/>
    </row>
    <row r="3837" spans="1:13" x14ac:dyDescent="0.25">
      <c r="A3837" s="39" t="s">
        <v>28</v>
      </c>
      <c r="B3837" s="39"/>
      <c r="C3837" s="40"/>
      <c r="D3837" s="41"/>
      <c r="E3837" s="42"/>
      <c r="F3837" s="24"/>
      <c r="H3837" s="39" t="s">
        <v>28</v>
      </c>
      <c r="I3837" s="39"/>
      <c r="J3837" s="40"/>
      <c r="K3837" s="41"/>
      <c r="L3837" s="42"/>
      <c r="M3837" s="24"/>
    </row>
    <row r="3838" spans="1:13" x14ac:dyDescent="0.25">
      <c r="A3838" s="44" t="s">
        <v>29</v>
      </c>
      <c r="B3838" s="44"/>
      <c r="C3838" s="42"/>
      <c r="D3838" s="41">
        <f>'Etat paie OCTOBRE 2024'!I16</f>
      </c>
      <c r="E3838" s="42"/>
      <c r="F3838" s="24"/>
      <c r="H3838" s="44" t="s">
        <v>29</v>
      </c>
      <c r="I3838" s="44"/>
      <c r="J3838" s="42"/>
      <c r="K3838" s="41">
        <f>'Etat paie OCTOBRE 2024'!I16</f>
      </c>
      <c r="L3838" s="42"/>
      <c r="M3838" s="24"/>
    </row>
    <row r="3839" spans="1:13" x14ac:dyDescent="0.25">
      <c r="A3839" s="44" t="s">
        <v>30</v>
      </c>
      <c r="B3839" s="44"/>
      <c r="C3839" s="42"/>
      <c r="D3839" s="41">
        <f>'Etat paie OCTOBRE 2024'!J16</f>
      </c>
      <c r="E3839" s="42"/>
      <c r="F3839" s="24"/>
      <c r="H3839" s="44" t="s">
        <v>30</v>
      </c>
      <c r="I3839" s="44"/>
      <c r="J3839" s="42"/>
      <c r="K3839" s="41">
        <f>'Etat paie OCTOBRE 2024'!J16</f>
      </c>
      <c r="L3839" s="42"/>
      <c r="M3839" s="24"/>
    </row>
    <row r="3840" spans="1:13" x14ac:dyDescent="0.25">
      <c r="A3840" s="44" t="s">
        <v>31</v>
      </c>
      <c r="B3840" s="44"/>
      <c r="C3840" s="42"/>
      <c r="D3840" s="41">
        <f>'Etat paie OCTOBRE 2024'!H16</f>
      </c>
      <c r="E3840" s="42"/>
      <c r="F3840" s="24"/>
      <c r="H3840" s="44" t="s">
        <v>31</v>
      </c>
      <c r="I3840" s="44"/>
      <c r="J3840" s="42"/>
      <c r="K3840" s="41">
        <f>'Etat paie OCTOBRE 2024'!H16</f>
      </c>
      <c r="L3840" s="42"/>
      <c r="M3840" s="24"/>
    </row>
    <row r="3841" spans="1:13" x14ac:dyDescent="0.25">
      <c r="A3841" s="46" t="s">
        <v>32</v>
      </c>
      <c r="B3841" s="46"/>
      <c r="C3841" s="42"/>
      <c r="D3841" s="41"/>
      <c r="E3841" s="42"/>
      <c r="F3841" s="24"/>
      <c r="H3841" s="46" t="s">
        <v>32</v>
      </c>
      <c r="I3841" s="46"/>
      <c r="J3841" s="42"/>
      <c r="K3841" s="41"/>
      <c r="L3841" s="42"/>
      <c r="M3841" s="24"/>
    </row>
    <row r="3842" spans="1:13" x14ac:dyDescent="0.25">
      <c r="A3842" s="44" t="s">
        <v>33</v>
      </c>
      <c r="B3842" s="44"/>
      <c r="C3842" s="42">
        <v>12</v>
      </c>
      <c r="D3842" s="41">
        <f>'Etat paie OCTOBRE 2024'!K16</f>
        <v>28800</v>
      </c>
      <c r="E3842" s="42"/>
      <c r="F3842" s="24"/>
      <c r="H3842" s="44" t="s">
        <v>33</v>
      </c>
      <c r="I3842" s="44"/>
      <c r="J3842" s="42">
        <v>12</v>
      </c>
      <c r="K3842" s="41">
        <f>'Etat paie OCTOBRE 2024'!K16</f>
        <v>28800</v>
      </c>
      <c r="L3842" s="42"/>
      <c r="M3842" s="24"/>
    </row>
    <row r="3843" spans="1:13" x14ac:dyDescent="0.25">
      <c r="A3843" s="44" t="s">
        <v>34</v>
      </c>
      <c r="B3843" s="44"/>
      <c r="C3843" s="42"/>
      <c r="D3843" s="41">
        <f>'Etat paie OCTOBRE 2024'!L16</f>
        <v>42000</v>
      </c>
      <c r="E3843" s="42"/>
      <c r="F3843" s="24"/>
      <c r="H3843" s="44" t="s">
        <v>34</v>
      </c>
      <c r="I3843" s="44"/>
      <c r="J3843" s="42"/>
      <c r="K3843" s="41">
        <f>'Etat paie OCTOBRE 2024'!L16</f>
        <v>42000</v>
      </c>
      <c r="L3843" s="42"/>
      <c r="M3843" s="24"/>
    </row>
    <row r="3844" spans="1:13" x14ac:dyDescent="0.25">
      <c r="A3844" s="39" t="s">
        <v>35</v>
      </c>
      <c r="B3844" s="39"/>
      <c r="C3844" s="42"/>
      <c r="D3844" s="41"/>
      <c r="E3844" s="42"/>
      <c r="F3844" s="24"/>
      <c r="H3844" s="39" t="s">
        <v>35</v>
      </c>
      <c r="I3844" s="39"/>
      <c r="J3844" s="42"/>
      <c r="K3844" s="41"/>
      <c r="L3844" s="42"/>
      <c r="M3844" s="24"/>
    </row>
    <row r="3845" spans="1:13" x14ac:dyDescent="0.25">
      <c r="A3845" s="44" t="s">
        <v>36</v>
      </c>
      <c r="B3845" s="44"/>
      <c r="C3845" s="42"/>
      <c r="D3845" s="48">
        <f>'Etat paie OCTOBRE 2024'!R16</f>
      </c>
      <c r="E3845" s="42"/>
      <c r="F3845" s="24"/>
      <c r="H3845" s="44" t="s">
        <v>36</v>
      </c>
      <c r="I3845" s="44"/>
      <c r="J3845" s="42"/>
      <c r="K3845" s="48">
        <f>'Etat paie OCTOBRE 2024'!R16</f>
      </c>
      <c r="L3845" s="42"/>
      <c r="M3845" s="24"/>
    </row>
    <row r="3846" spans="1:13" x14ac:dyDescent="0.25">
      <c r="A3846" s="44" t="s">
        <v>37</v>
      </c>
      <c r="B3846" s="44"/>
      <c r="C3846" s="42"/>
      <c r="D3846" s="41">
        <f>'Etat paie OCTOBRE 2024'!F16</f>
      </c>
      <c r="E3846" s="42"/>
      <c r="F3846" s="24"/>
      <c r="H3846" s="44" t="s">
        <v>37</v>
      </c>
      <c r="I3846" s="44"/>
      <c r="J3846" s="42"/>
      <c r="K3846" s="41">
        <f>'Etat paie OCTOBRE 2024'!F16</f>
      </c>
      <c r="L3846" s="42"/>
      <c r="M3846" s="24"/>
    </row>
    <row r="3847" spans="1:13" x14ac:dyDescent="0.25">
      <c r="A3847" s="292" t="s">
        <v>38</v>
      </c>
      <c r="B3847" s="292"/>
      <c r="C3847" s="42"/>
      <c r="D3847" s="41">
        <f>'Etat paie OCTOBRE 2024'!G16</f>
      </c>
      <c r="E3847" s="42"/>
      <c r="F3847" s="24"/>
      <c r="H3847" s="292" t="s">
        <v>38</v>
      </c>
      <c r="I3847" s="292"/>
      <c r="J3847" s="42"/>
      <c r="K3847" s="41">
        <f>'Etat paie OCTOBRE 2024'!G16</f>
      </c>
      <c r="L3847" s="42"/>
      <c r="M3847" s="24"/>
    </row>
    <row r="3848" spans="1:13" x14ac:dyDescent="0.25">
      <c r="A3848" s="44" t="s">
        <v>1331</v>
      </c>
      <c r="B3848" s="44"/>
      <c r="C3848" s="42"/>
      <c r="D3848" s="41">
        <f>'Etat paie OCTOBRE 2024'!O16</f>
      </c>
      <c r="E3848" s="42"/>
      <c r="F3848" s="24"/>
      <c r="H3848" s="44" t="s">
        <v>1331</v>
      </c>
      <c r="I3848" s="44"/>
      <c r="J3848" s="42"/>
      <c r="K3848" s="41">
        <f>'Etat paie OCTOBRE 2024'!O16</f>
      </c>
      <c r="L3848" s="42"/>
      <c r="M3848" s="24"/>
    </row>
    <row r="3849" spans="1:13" x14ac:dyDescent="0.25">
      <c r="A3849" s="44" t="s">
        <v>1332</v>
      </c>
      <c r="B3849" s="44"/>
      <c r="C3849" s="42"/>
      <c r="D3849" s="41">
        <f>'Etat paie OCTOBRE 2024'!P16</f>
        <v>20000</v>
      </c>
      <c r="E3849" s="42"/>
      <c r="F3849" s="24"/>
      <c r="H3849" s="44" t="s">
        <v>1332</v>
      </c>
      <c r="I3849" s="44"/>
      <c r="J3849" s="42"/>
      <c r="K3849" s="41">
        <f>'Etat paie OCTOBRE 2024'!P16</f>
        <v>20000</v>
      </c>
      <c r="L3849" s="42"/>
      <c r="M3849" s="24"/>
    </row>
    <row r="3850" spans="1:13" x14ac:dyDescent="0.25">
      <c r="A3850" s="44" t="s">
        <v>1333</v>
      </c>
      <c r="B3850" s="44"/>
      <c r="C3850" s="42"/>
      <c r="D3850" s="41">
        <f>'Etat paie OCTOBRE 2024'!Q16</f>
        <v>50000</v>
      </c>
      <c r="E3850" s="42"/>
      <c r="F3850" s="24" t="s">
        <v>43</v>
      </c>
      <c r="H3850" s="44" t="s">
        <v>1333</v>
      </c>
      <c r="I3850" s="44"/>
      <c r="J3850" s="42"/>
      <c r="K3850" s="41">
        <f>'Etat paie OCTOBRE 2024'!Q16</f>
        <v>50000</v>
      </c>
      <c r="L3850" s="42"/>
      <c r="M3850" s="24" t="s">
        <v>43</v>
      </c>
    </row>
    <row r="3851" spans="1:13" x14ac:dyDescent="0.25">
      <c r="A3851" s="39" t="s">
        <v>44</v>
      </c>
      <c r="B3851" s="39"/>
      <c r="C3851" s="42"/>
      <c r="D3851" s="41">
        <f>'Etat paie OCTOBRE 2024'!N16</f>
        <v>195251.321196466</v>
      </c>
      <c r="E3851" s="42"/>
      <c r="F3851" s="24" t="s">
        <v>45</v>
      </c>
      <c r="H3851" s="39" t="s">
        <v>44</v>
      </c>
      <c r="I3851" s="39"/>
      <c r="J3851" s="42"/>
      <c r="K3851" s="41">
        <f>'Etat paie OCTOBRE 2024'!N16</f>
        <v>195251.321196466</v>
      </c>
      <c r="L3851" s="42"/>
      <c r="M3851" s="24" t="s">
        <v>45</v>
      </c>
    </row>
    <row r="3852" spans="1:13" x14ac:dyDescent="0.25">
      <c r="A3852" s="39" t="s">
        <v>46</v>
      </c>
      <c r="B3852" s="39"/>
      <c r="C3852" s="42"/>
      <c r="D3852" s="41">
        <f>'Etat paie OCTOBRE 2024'!M16</f>
      </c>
      <c r="E3852" s="42"/>
      <c r="F3852" s="24"/>
      <c r="H3852" s="39" t="s">
        <v>46</v>
      </c>
      <c r="I3852" s="39"/>
      <c r="J3852" s="42"/>
      <c r="K3852" s="41">
        <f>'Etat paie OCTOBRE 2024'!M16</f>
      </c>
      <c r="L3852" s="42"/>
      <c r="M3852" s="24"/>
    </row>
    <row r="3853" spans="1:13" x14ac:dyDescent="0.25">
      <c r="A3853" s="46" t="s">
        <v>47</v>
      </c>
      <c r="B3853" s="46"/>
      <c r="C3853" s="42"/>
      <c r="D3853" s="41"/>
      <c r="E3853" s="41">
        <f>'Etat paie OCTOBRE 2024'!U16</f>
        <v>4783.10514642494</v>
      </c>
      <c r="F3853" s="24"/>
      <c r="H3853" s="46" t="s">
        <v>47</v>
      </c>
      <c r="I3853" s="46"/>
      <c r="J3853" s="42"/>
      <c r="K3853" s="41"/>
      <c r="L3853" s="41">
        <f>'Etat paie OCTOBRE 2024'!U16</f>
        <v>4783.10514642494</v>
      </c>
      <c r="M3853" s="24"/>
    </row>
    <row r="3854" spans="1:13" x14ac:dyDescent="0.25">
      <c r="A3854" s="46" t="s">
        <v>48</v>
      </c>
      <c r="B3854" s="46"/>
      <c r="C3854" s="42"/>
      <c r="D3854" s="41"/>
      <c r="E3854" s="41">
        <f>'Etat paie OCTOBRE 2024'!V16</f>
        <v>4783.10514642494</v>
      </c>
      <c r="F3854" s="24"/>
      <c r="H3854" s="46" t="s">
        <v>48</v>
      </c>
      <c r="I3854" s="46"/>
      <c r="J3854" s="42"/>
      <c r="K3854" s="41"/>
      <c r="L3854" s="41">
        <f>'Etat paie OCTOBRE 2024'!V16</f>
        <v>4783.10514642494</v>
      </c>
      <c r="M3854" s="24"/>
    </row>
    <row r="3855" spans="1:13" x14ac:dyDescent="0.25">
      <c r="A3855" s="46" t="s">
        <v>49</v>
      </c>
      <c r="B3855" s="46"/>
      <c r="C3855" s="41">
        <f>+D43-E34-E35</f>
        <v>468744.304349644</v>
      </c>
      <c r="D3855" s="41"/>
      <c r="E3855" s="42"/>
      <c r="F3855" s="24"/>
      <c r="H3855" s="46" t="s">
        <v>49</v>
      </c>
      <c r="I3855" s="46"/>
      <c r="J3855" s="41">
        <f>+D43-E34-E35</f>
        <v>468744.304349644</v>
      </c>
      <c r="K3855" s="41"/>
      <c r="L3855" s="42"/>
      <c r="M3855" s="24"/>
    </row>
    <row r="3856" spans="1:13" x14ac:dyDescent="0.25">
      <c r="A3856" s="46" t="s">
        <v>50</v>
      </c>
      <c r="B3856" s="46"/>
      <c r="C3856" s="41">
        <f>D38+E39</f>
        <v>9374.43043496436</v>
      </c>
      <c r="D3856" s="41"/>
      <c r="E3856" s="42"/>
      <c r="F3856" s="24"/>
      <c r="H3856" s="46" t="s">
        <v>50</v>
      </c>
      <c r="I3856" s="46"/>
      <c r="J3856" s="41">
        <f>D38+E39</f>
        <v>9374.43043496436</v>
      </c>
      <c r="K3856" s="41"/>
      <c r="L3856" s="42"/>
      <c r="M3856" s="24"/>
    </row>
    <row r="3857" spans="1:13" x14ac:dyDescent="0.25">
      <c r="A3857" s="46" t="s">
        <v>51</v>
      </c>
      <c r="B3857" s="46"/>
      <c r="C3857" s="41">
        <v>2</v>
      </c>
      <c r="D3857" s="41">
        <f>'Etat paie OCTOBRE 2024'!X16</f>
        <v>4000</v>
      </c>
      <c r="E3857" s="42"/>
      <c r="F3857" s="24"/>
      <c r="H3857" s="46" t="s">
        <v>51</v>
      </c>
      <c r="I3857" s="46"/>
      <c r="J3857" s="41">
        <v>2</v>
      </c>
      <c r="K3857" s="41">
        <f>'Etat paie OCTOBRE 2024'!X16</f>
        <v>4000</v>
      </c>
      <c r="L3857" s="42"/>
      <c r="M3857" s="24"/>
    </row>
    <row r="3858" spans="1:13" x14ac:dyDescent="0.25">
      <c r="A3858" s="46" t="s">
        <v>52</v>
      </c>
      <c r="B3858" s="46"/>
      <c r="C3858" s="42"/>
      <c r="D3858" s="41"/>
      <c r="E3858" s="41">
        <f>'Etat paie OCTOBRE 2024'!Z16</f>
        <v>5374.43043496436</v>
      </c>
      <c r="F3858" s="24"/>
      <c r="H3858" s="46" t="s">
        <v>52</v>
      </c>
      <c r="I3858" s="46"/>
      <c r="J3858" s="42"/>
      <c r="K3858" s="41"/>
      <c r="L3858" s="41">
        <f>'Etat paie OCTOBRE 2024'!Z16</f>
        <v>5374.43043496436</v>
      </c>
      <c r="M3858" s="24"/>
    </row>
    <row r="3859" spans="1:13" x14ac:dyDescent="0.25">
      <c r="A3859" s="46" t="s">
        <v>53</v>
      </c>
      <c r="B3859" s="46"/>
      <c r="C3859" s="42"/>
      <c r="D3859" s="41"/>
      <c r="E3859" s="41">
        <f>'Etat paie OCTOBRE 2024'!Y16</f>
        <v>100000</v>
      </c>
      <c r="F3859" s="24"/>
      <c r="H3859" s="46" t="s">
        <v>53</v>
      </c>
      <c r="I3859" s="46"/>
      <c r="J3859" s="42"/>
      <c r="K3859" s="41"/>
      <c r="L3859" s="41">
        <f>'Etat paie OCTOBRE 2024'!Y16</f>
        <v>100000</v>
      </c>
      <c r="M3859" s="24"/>
    </row>
    <row r="3860" spans="1:13" x14ac:dyDescent="0.25">
      <c r="A3860" s="46" t="s">
        <v>54</v>
      </c>
      <c r="B3860" s="46"/>
      <c r="C3860" s="42"/>
      <c r="D3860" s="41"/>
      <c r="E3860" s="41">
        <f>'Etat paie OCTOBRE 2024'!AA16</f>
      </c>
      <c r="F3860" s="24"/>
      <c r="H3860" s="46" t="s">
        <v>54</v>
      </c>
      <c r="I3860" s="46"/>
      <c r="J3860" s="42"/>
      <c r="K3860" s="41"/>
      <c r="L3860" s="41">
        <f>'Etat paie OCTOBRE 2024'!AA16</f>
      </c>
      <c r="M3860" s="24"/>
    </row>
    <row r="3861" spans="1:13" x14ac:dyDescent="0.25">
      <c r="A3861" s="49" t="s">
        <v>55</v>
      </c>
      <c r="B3861" s="49"/>
      <c r="C3861" s="50"/>
      <c r="D3861" s="51"/>
      <c r="E3861" s="51">
        <f>'Etat paie OCTOBRE 2024'!AB16</f>
        <v>100000</v>
      </c>
      <c r="F3861" s="24"/>
      <c r="H3861" s="49" t="s">
        <v>55</v>
      </c>
      <c r="I3861" s="49"/>
      <c r="J3861" s="50"/>
      <c r="K3861" s="51"/>
      <c r="L3861" s="51">
        <f>'Etat paie OCTOBRE 2024'!AB16</f>
        <v>100000</v>
      </c>
      <c r="M3861" s="24"/>
    </row>
    <row r="3862" spans="1:13" x14ac:dyDescent="0.25">
      <c r="A3862" s="53" t="s">
        <v>56</v>
      </c>
      <c r="B3862" s="53"/>
      <c r="C3862" s="54" t="s">
        <v>57</v>
      </c>
      <c r="D3862" s="36">
        <f>SUM(D17:D37)</f>
        <v>478310.514642494</v>
      </c>
      <c r="E3862" s="55">
        <f>SUM(E34:E42)</f>
        <v>214940.640727814</v>
      </c>
      <c r="F3862" s="24"/>
      <c r="H3862" s="53" t="s">
        <v>56</v>
      </c>
      <c r="I3862" s="53"/>
      <c r="J3862" s="54" t="s">
        <v>57</v>
      </c>
      <c r="K3862" s="36">
        <f>SUM(D17:D37)</f>
        <v>478310.514642494</v>
      </c>
      <c r="L3862" s="55">
        <f>SUM(E34:E42)</f>
        <v>214940.640727814</v>
      </c>
      <c r="M3862" s="24"/>
    </row>
    <row r="3863" spans="1:13" x14ac:dyDescent="0.25">
      <c r="A3863" s="57" t="s">
        <v>58</v>
      </c>
      <c r="B3863" s="57"/>
      <c r="C3863" s="14"/>
      <c r="D3863" s="42"/>
      <c r="E3863" s="58"/>
      <c r="F3863" s="24"/>
      <c r="H3863" s="57" t="s">
        <v>58</v>
      </c>
      <c r="I3863" s="57"/>
      <c r="J3863" s="14"/>
      <c r="K3863" s="42"/>
      <c r="L3863" s="58"/>
      <c r="M3863" s="24"/>
    </row>
    <row r="3864" spans="1:13" x14ac:dyDescent="0.25">
      <c r="A3864" s="44" t="s">
        <v>59</v>
      </c>
      <c r="B3864" s="44"/>
      <c r="C3864" s="14"/>
      <c r="D3864" s="42"/>
      <c r="E3864" s="58"/>
      <c r="F3864" s="24"/>
      <c r="H3864" s="44" t="s">
        <v>59</v>
      </c>
      <c r="I3864" s="44"/>
      <c r="J3864" s="14"/>
      <c r="K3864" s="42"/>
      <c r="L3864" s="58"/>
      <c r="M3864" s="24"/>
    </row>
    <row r="3865" spans="1:13" x14ac:dyDescent="0.25">
      <c r="A3865" s="57" t="s">
        <v>60</v>
      </c>
      <c r="B3865" s="57"/>
      <c r="C3865" s="14"/>
      <c r="D3865" s="42"/>
      <c r="E3865" s="58"/>
      <c r="F3865" s="24"/>
      <c r="H3865" s="57" t="s">
        <v>60</v>
      </c>
      <c r="I3865" s="57"/>
      <c r="J3865" s="14"/>
      <c r="K3865" s="42"/>
      <c r="L3865" s="58"/>
      <c r="M3865" s="24"/>
    </row>
    <row r="3866" spans="1:13" x14ac:dyDescent="0.25">
      <c r="A3866" s="57"/>
      <c r="B3866" s="57"/>
      <c r="C3866" s="60" t="s">
        <v>61</v>
      </c>
      <c r="D3866" s="61">
        <f>IF((D43-E43)&gt;=0,ROUND(FLOOR((D43-E43),0.01),-2),ROUND(FLOOR((D43-E43),-0.01),-2))</f>
        <v>263400</v>
      </c>
      <c r="E3866" s="58"/>
      <c r="F3866" s="24"/>
      <c r="H3866" s="57"/>
      <c r="I3866" s="57"/>
      <c r="J3866" s="60" t="s">
        <v>61</v>
      </c>
      <c r="K3866" s="61">
        <f>IF((D43-E43)&gt;=0,ROUND(FLOOR((D43-E43),0.01),-2),ROUND(FLOOR((D43-E43),-0.01),-2))</f>
        <v>263400</v>
      </c>
      <c r="L3866" s="58"/>
      <c r="M3866" s="24"/>
    </row>
    <row r="3867" spans="1:13" x14ac:dyDescent="0.25">
      <c r="A3867" s="62" t="s">
        <v>62</v>
      </c>
      <c r="B3867" s="62"/>
      <c r="C3867" s="63">
        <v>22</v>
      </c>
      <c r="D3867" s="61"/>
      <c r="E3867" s="58"/>
      <c r="F3867" s="24"/>
      <c r="H3867" s="62" t="s">
        <v>62</v>
      </c>
      <c r="I3867" s="62"/>
      <c r="J3867" s="63">
        <v>22</v>
      </c>
      <c r="K3867" s="61"/>
      <c r="L3867" s="58"/>
      <c r="M3867" s="24"/>
    </row>
    <row r="3868" spans="1:13" x14ac:dyDescent="0.25">
      <c r="A3868" s="64" t="s">
        <v>63</v>
      </c>
      <c r="B3868" s="64"/>
      <c r="C3868" s="65">
        <v>-0.5</v>
      </c>
      <c r="D3868" s="66"/>
      <c r="E3868" s="58"/>
      <c r="F3868" s="67"/>
      <c r="H3868" s="64" t="s">
        <v>63</v>
      </c>
      <c r="I3868" s="64"/>
      <c r="J3868" s="65">
        <v>-0.5</v>
      </c>
      <c r="K3868" s="66"/>
      <c r="L3868" s="58"/>
      <c r="M3868" s="67"/>
    </row>
    <row r="3869" spans="1:13" x14ac:dyDescent="0.25">
      <c r="A3869" s="69"/>
      <c r="B3869" s="69"/>
      <c r="C3869" s="70"/>
      <c r="D3869" s="71"/>
      <c r="E3869" s="72"/>
      <c r="F3869" s="24"/>
      <c r="H3869" s="69"/>
      <c r="I3869" s="69"/>
      <c r="J3869" s="70"/>
      <c r="K3869" s="71"/>
      <c r="L3869" s="72"/>
      <c r="M3869" s="24"/>
    </row>
    <row r="3870" spans="1:13" x14ac:dyDescent="0.25">
      <c r="A3870" s="1" t="s">
        <v>64</v>
      </c>
      <c r="B3870" s="1"/>
      <c r="C3870" s="58"/>
      <c r="D3870" s="74" t="s">
        <v>65</v>
      </c>
      <c r="E3870" s="2"/>
      <c r="F3870" s="24"/>
      <c r="H3870" s="1" t="s">
        <v>64</v>
      </c>
      <c r="I3870" s="1"/>
      <c r="J3870" s="58"/>
      <c r="K3870" s="74" t="s">
        <v>65</v>
      </c>
      <c r="L3870" s="2"/>
      <c r="M3870" s="24"/>
    </row>
    <row r="3871" spans="1:13" x14ac:dyDescent="0.25">
      <c r="A3871" s="1"/>
      <c r="B3871" s="1"/>
      <c r="C3871" s="58"/>
      <c r="D3871" s="74"/>
      <c r="E3871" s="2"/>
      <c r="F3871" s="24"/>
      <c r="H3871" s="1"/>
      <c r="I3871" s="1"/>
      <c r="J3871" s="58"/>
      <c r="K3871" s="74"/>
      <c r="L3871" s="2"/>
      <c r="M3871" s="24"/>
    </row>
    <row r="3872" spans="1:13" x14ac:dyDescent="0.25">
      <c r="A3872" s="1"/>
      <c r="B3872" s="1"/>
      <c r="C3872" s="58"/>
      <c r="D3872" s="74"/>
      <c r="E3872" s="2"/>
      <c r="F3872" s="24"/>
      <c r="H3872" s="1"/>
      <c r="I3872" s="1"/>
      <c r="J3872" s="58"/>
      <c r="K3872" s="74"/>
      <c r="L3872" s="2"/>
      <c r="M3872" s="24"/>
    </row>
    <row r="3873" spans="1:13" x14ac:dyDescent="0.25">
      <c r="A3873" s="1"/>
      <c r="B3873" s="1"/>
      <c r="C3873" s="58"/>
      <c r="D3873" s="74"/>
      <c r="E3873" s="2"/>
      <c r="F3873" s="24"/>
      <c r="H3873" s="1"/>
      <c r="I3873" s="1"/>
      <c r="J3873" s="58"/>
      <c r="K3873" s="74"/>
      <c r="L3873" s="2"/>
      <c r="M3873" s="24"/>
    </row>
    <row r="3874" spans="1:13" x14ac:dyDescent="0.25">
      <c r="A3874" s="76"/>
      <c r="B3874" s="76"/>
      <c r="C3874" s="77"/>
      <c r="D3874" s="78"/>
      <c r="E3874" s="26"/>
      <c r="F3874" s="28"/>
      <c r="H3874" s="76"/>
      <c r="I3874" s="76"/>
      <c r="J3874" s="77"/>
      <c r="K3874" s="78"/>
      <c r="L3874" s="26"/>
      <c r="M3874" s="28"/>
    </row>
    <row r="3877" spans="1:13" x14ac:dyDescent="0.25">
      <c r="A3877" s="1"/>
      <c r="B3877" s="1"/>
      <c r="C3877" s="2"/>
      <c r="D3877" s="2"/>
      <c r="E3877" s="4"/>
      <c r="F3877" s="5"/>
      <c r="H3877" s="1"/>
      <c r="I3877" s="1"/>
      <c r="J3877" s="2"/>
      <c r="K3877" s="2"/>
      <c r="L3877" s="4"/>
      <c r="M3877" s="5"/>
    </row>
    <row r="3878" spans="1:13" x14ac:dyDescent="0.25">
      <c r="A3878" s="1"/>
      <c r="B3878" s="1"/>
      <c r="C3878" s="2"/>
      <c r="D3878" s="2"/>
      <c r="E3878" s="4" t="s">
        <v>0</v>
      </c>
      <c r="F3878" s="3"/>
      <c r="H3878" s="1"/>
      <c r="I3878" s="1"/>
      <c r="J3878" s="2"/>
      <c r="K3878" s="2"/>
      <c r="L3878" s="4" t="s">
        <v>0</v>
      </c>
      <c r="M3878" s="3"/>
    </row>
    <row r="3879" spans="1:13" x14ac:dyDescent="0.25">
      <c r="A3879" s="6" t="s">
        <v>1</v>
      </c>
      <c r="B3879" s="6"/>
      <c r="C3879" s="2"/>
      <c r="D3879" s="2"/>
      <c r="E3879" s="2" t="s">
        <v>2</v>
      </c>
      <c r="F3879" s="3"/>
      <c r="H3879" s="6" t="s">
        <v>1</v>
      </c>
      <c r="I3879" s="6"/>
      <c r="J3879" s="2"/>
      <c r="K3879" s="2"/>
      <c r="L3879" s="2" t="s">
        <v>2</v>
      </c>
      <c r="M3879" s="3"/>
    </row>
    <row r="3880" spans="1:13" x14ac:dyDescent="0.25">
      <c r="A3880" s="7" t="s">
        <v>3</v>
      </c>
      <c r="B3880" s="7"/>
      <c r="C3880" s="2"/>
      <c r="D3880" s="2"/>
      <c r="E3880" s="2"/>
      <c r="F3880" s="3"/>
      <c r="H3880" s="7" t="s">
        <v>3</v>
      </c>
      <c r="I3880" s="7"/>
      <c r="J3880" s="2"/>
      <c r="K3880" s="2"/>
      <c r="L3880" s="2"/>
      <c r="M3880" s="3"/>
    </row>
    <row r="3881" spans="1:13" x14ac:dyDescent="0.25">
      <c r="A3881" s="8" t="s">
        <v>4</v>
      </c>
      <c r="B3881" s="8"/>
      <c r="C3881" s="2"/>
      <c r="D3881" s="2"/>
      <c r="E3881" s="2"/>
      <c r="F3881" s="3"/>
      <c r="H3881" s="8" t="s">
        <v>4</v>
      </c>
      <c r="I3881" s="8"/>
      <c r="J3881" s="2"/>
      <c r="K3881" s="2"/>
      <c r="L3881" s="2"/>
      <c r="M3881" s="3"/>
    </row>
    <row r="3882" spans="1:13" x14ac:dyDescent="0.25">
      <c r="A3882" s="9" t="s">
        <v>1313</v>
      </c>
      <c r="B3882" s="287">
        <f>'Etat paie {MOIS} {ANNEE}'!B146</f>
      </c>
      <c r="C3882" s="10"/>
      <c r="D3882" s="11" t="s">
        <v>6</v>
      </c>
      <c r="E3882" s="11"/>
      <c r="F3882" s="12" t="s">
        <v>1314</v>
      </c>
      <c r="H3882" s="9" t="s">
        <v>1313</v>
      </c>
      <c r="I3882" s="287">
        <f>'Etat paie {MOIS} {ANNEE}'!B147</f>
      </c>
      <c r="J3882" s="10"/>
      <c r="K3882" s="11" t="s">
        <v>6</v>
      </c>
      <c r="L3882" s="11"/>
      <c r="M3882" s="12" t="s">
        <v>1314</v>
      </c>
    </row>
    <row r="3883" spans="1:13" x14ac:dyDescent="0.25">
      <c r="A3883" s="13" t="s">
        <v>1315</v>
      </c>
      <c r="B3883" s="288">
        <f>'Etat paie {MOIS} {ANNEE}'!A146</f>
      </c>
      <c r="C3883" s="2"/>
      <c r="D3883" s="14" t="s">
        <v>8</v>
      </c>
      <c r="E3883" s="14"/>
      <c r="F3883" s="15" t="s">
        <v>1316</v>
      </c>
      <c r="H3883" s="13" t="s">
        <v>1315</v>
      </c>
      <c r="I3883" s="288">
        <f>'Etat paie {MOIS} {ANNEE}'!A147</f>
      </c>
      <c r="J3883" s="2"/>
      <c r="K3883" s="14" t="s">
        <v>8</v>
      </c>
      <c r="L3883" s="14"/>
      <c r="M3883" s="15" t="s">
        <v>1316</v>
      </c>
    </row>
    <row r="3884" spans="1:13" x14ac:dyDescent="0.25">
      <c r="A3884" s="13" t="s">
        <v>1317</v>
      </c>
      <c r="B3884" s="288">
        <f>'Etat paie {MOIS} {ANNEE}'!AL146</f>
      </c>
      <c r="C3884" s="16">
        <f>'Etat paie {MOIS} {ANNEE}'!AM146</f>
      </c>
      <c r="D3884" s="14" t="s">
        <v>10</v>
      </c>
      <c r="E3884" s="14"/>
      <c r="F3884" s="15" t="s">
        <v>1318</v>
      </c>
      <c r="H3884" s="13" t="s">
        <v>1317</v>
      </c>
      <c r="I3884" s="288">
        <f>'Etat paie {MOIS} {ANNEE}'!AL147</f>
      </c>
      <c r="J3884" s="16">
        <f>'Etat paie {MOIS} {ANNEE}'!AM147</f>
      </c>
      <c r="K3884" s="14" t="s">
        <v>10</v>
      </c>
      <c r="L3884" s="14"/>
      <c r="M3884" s="15" t="s">
        <v>1318</v>
      </c>
    </row>
    <row r="3885" spans="1:13" x14ac:dyDescent="0.25">
      <c r="A3885" s="13" t="s">
        <v>1319</v>
      </c>
      <c r="B3885" s="288" t="s">
        <v>1320</v>
      </c>
      <c r="C3885" s="17"/>
      <c r="D3885" s="18" t="s">
        <v>12</v>
      </c>
      <c r="E3885" s="19"/>
      <c r="F3885" s="20" t="s">
        <v>1321</v>
      </c>
      <c r="H3885" s="13" t="s">
        <v>1319</v>
      </c>
      <c r="I3885" s="288" t="s">
        <v>1320</v>
      </c>
      <c r="J3885" s="17"/>
      <c r="K3885" s="18" t="s">
        <v>12</v>
      </c>
      <c r="L3885" s="19"/>
      <c r="M3885" s="20" t="s">
        <v>1321</v>
      </c>
    </row>
    <row r="3886" spans="1:13" x14ac:dyDescent="0.25">
      <c r="A3886" s="22" t="s">
        <v>1322</v>
      </c>
      <c r="B3886" s="289">
        <f>'Etat paie {MOIS} {ANNEE}'!AP146</f>
      </c>
      <c r="C3886" s="2"/>
      <c r="D3886" s="23" t="s">
        <v>14</v>
      </c>
      <c r="E3886" s="14"/>
      <c r="F3886" s="20" t="s">
        <v>1323</v>
      </c>
      <c r="H3886" s="22" t="s">
        <v>1322</v>
      </c>
      <c r="I3886" s="289">
        <f>'Etat paie {MOIS} {ANNEE}'!AP147</f>
      </c>
      <c r="J3886" s="2"/>
      <c r="K3886" s="23" t="s">
        <v>14</v>
      </c>
      <c r="L3886" s="14"/>
      <c r="M3886" s="20" t="s">
        <v>1323</v>
      </c>
    </row>
    <row r="3887" spans="1:13" x14ac:dyDescent="0.25">
      <c r="A3887" s="13" t="s">
        <v>1324</v>
      </c>
      <c r="B3887" s="288">
        <f>'Etat paie {MOIS} {ANNEE}'!AR146</f>
      </c>
      <c r="C3887" s="2"/>
      <c r="D3887" s="14"/>
      <c r="E3887" s="14"/>
      <c r="F3887" s="20"/>
      <c r="H3887" s="13" t="s">
        <v>1324</v>
      </c>
      <c r="I3887" s="288">
        <f>'Etat paie {MOIS} {ANNEE}'!AR147</f>
      </c>
      <c r="J3887" s="2"/>
      <c r="K3887" s="14"/>
      <c r="L3887" s="14"/>
      <c r="M3887" s="20"/>
    </row>
    <row r="3888" spans="1:13" x14ac:dyDescent="0.25">
      <c r="A3888" s="13" t="s">
        <v>1325</v>
      </c>
      <c r="B3888" s="288">
        <f>'Etat paie {MOIS} {ANNEE}'!AO146</f>
      </c>
      <c r="C3888" s="2"/>
      <c r="D3888" s="14"/>
      <c r="E3888" s="14"/>
      <c r="F3888" s="24"/>
      <c r="H3888" s="13" t="s">
        <v>1325</v>
      </c>
      <c r="I3888" s="288">
        <f>'Etat paie {MOIS} {ANNEE}'!AO147</f>
      </c>
      <c r="J3888" s="2"/>
      <c r="K3888" s="14"/>
      <c r="L3888" s="14"/>
      <c r="M3888" s="24"/>
    </row>
    <row r="3889" spans="1:13" x14ac:dyDescent="0.25">
      <c r="A3889" s="13" t="s">
        <v>1326</v>
      </c>
      <c r="B3889" s="288">
        <f>'Etat paie {MOIS} {ANNEE}'!AQ146</f>
      </c>
      <c r="C3889" s="2"/>
      <c r="D3889" s="14" t="s">
        <v>18</v>
      </c>
      <c r="E3889" s="14"/>
      <c r="F3889" s="24" t="s">
        <v>1327</v>
      </c>
      <c r="H3889" s="13" t="s">
        <v>1326</v>
      </c>
      <c r="I3889" s="288">
        <f>'Etat paie {MOIS} {ANNEE}'!AQ147</f>
      </c>
      <c r="J3889" s="2"/>
      <c r="K3889" s="14" t="s">
        <v>18</v>
      </c>
      <c r="L3889" s="14"/>
      <c r="M3889" s="24" t="s">
        <v>1327</v>
      </c>
    </row>
    <row r="3890" spans="1:13" x14ac:dyDescent="0.25">
      <c r="A3890" s="25" t="s">
        <v>1328</v>
      </c>
      <c r="B3890" s="290" t="s">
        <v>1329</v>
      </c>
      <c r="C3890" s="26"/>
      <c r="D3890" s="27" t="s">
        <v>20</v>
      </c>
      <c r="E3890" s="27"/>
      <c r="F3890" s="28" t="s">
        <v>1330</v>
      </c>
      <c r="H3890" s="25" t="s">
        <v>1328</v>
      </c>
      <c r="I3890" s="290" t="s">
        <v>1329</v>
      </c>
      <c r="J3890" s="26"/>
      <c r="K3890" s="27" t="s">
        <v>20</v>
      </c>
      <c r="L3890" s="27"/>
      <c r="M3890" s="28" t="s">
        <v>1330</v>
      </c>
    </row>
    <row r="3891" spans="1:13" x14ac:dyDescent="0.25">
      <c r="A3891" s="1"/>
      <c r="B3891" s="1"/>
      <c r="C3891" s="2"/>
      <c r="D3891" s="2"/>
      <c r="E3891" s="2"/>
      <c r="F3891" s="3"/>
      <c r="H3891" s="1"/>
      <c r="I3891" s="1"/>
      <c r="J3891" s="2"/>
      <c r="K3891" s="2"/>
      <c r="L3891" s="2"/>
      <c r="M3891" s="3"/>
    </row>
    <row r="3892" spans="1:13" x14ac:dyDescent="0.25">
      <c r="A3892" s="291" t="s">
        <v>22</v>
      </c>
      <c r="B3892" s="291"/>
      <c r="C3892" s="30" t="s">
        <v>23</v>
      </c>
      <c r="D3892" s="30" t="s">
        <v>24</v>
      </c>
      <c r="E3892" s="31" t="s">
        <v>25</v>
      </c>
      <c r="F3892" s="32" t="s">
        <v>26</v>
      </c>
      <c r="H3892" s="291" t="s">
        <v>22</v>
      </c>
      <c r="I3892" s="291"/>
      <c r="J3892" s="30" t="s">
        <v>23</v>
      </c>
      <c r="K3892" s="30" t="s">
        <v>24</v>
      </c>
      <c r="L3892" s="31" t="s">
        <v>25</v>
      </c>
      <c r="M3892" s="32" t="s">
        <v>26</v>
      </c>
    </row>
    <row r="3893" spans="1:13" x14ac:dyDescent="0.25">
      <c r="A3893" s="34" t="s">
        <v>27</v>
      </c>
      <c r="B3893" s="34"/>
      <c r="C3893" s="35"/>
      <c r="D3893" s="36">
        <f>'Etat paie OCTOBRE 2024'!E16</f>
        <v>142259.193446028</v>
      </c>
      <c r="E3893" s="37"/>
      <c r="F3893" s="24"/>
      <c r="H3893" s="34" t="s">
        <v>27</v>
      </c>
      <c r="I3893" s="34"/>
      <c r="J3893" s="35"/>
      <c r="K3893" s="36">
        <f>'Etat paie OCTOBRE 2024'!E16</f>
        <v>142259.193446028</v>
      </c>
      <c r="L3893" s="37"/>
      <c r="M3893" s="24"/>
    </row>
    <row r="3894" spans="1:13" x14ac:dyDescent="0.25">
      <c r="A3894" s="39" t="s">
        <v>28</v>
      </c>
      <c r="B3894" s="39"/>
      <c r="C3894" s="40"/>
      <c r="D3894" s="41"/>
      <c r="E3894" s="42"/>
      <c r="F3894" s="24"/>
      <c r="H3894" s="39" t="s">
        <v>28</v>
      </c>
      <c r="I3894" s="39"/>
      <c r="J3894" s="40"/>
      <c r="K3894" s="41"/>
      <c r="L3894" s="42"/>
      <c r="M3894" s="24"/>
    </row>
    <row r="3895" spans="1:13" x14ac:dyDescent="0.25">
      <c r="A3895" s="44" t="s">
        <v>29</v>
      </c>
      <c r="B3895" s="44"/>
      <c r="C3895" s="42"/>
      <c r="D3895" s="41">
        <f>'Etat paie OCTOBRE 2024'!I16</f>
      </c>
      <c r="E3895" s="42"/>
      <c r="F3895" s="24"/>
      <c r="H3895" s="44" t="s">
        <v>29</v>
      </c>
      <c r="I3895" s="44"/>
      <c r="J3895" s="42"/>
      <c r="K3895" s="41">
        <f>'Etat paie OCTOBRE 2024'!I16</f>
      </c>
      <c r="L3895" s="42"/>
      <c r="M3895" s="24"/>
    </row>
    <row r="3896" spans="1:13" x14ac:dyDescent="0.25">
      <c r="A3896" s="44" t="s">
        <v>30</v>
      </c>
      <c r="B3896" s="44"/>
      <c r="C3896" s="42"/>
      <c r="D3896" s="41">
        <f>'Etat paie OCTOBRE 2024'!J16</f>
      </c>
      <c r="E3896" s="42"/>
      <c r="F3896" s="24"/>
      <c r="H3896" s="44" t="s">
        <v>30</v>
      </c>
      <c r="I3896" s="44"/>
      <c r="J3896" s="42"/>
      <c r="K3896" s="41">
        <f>'Etat paie OCTOBRE 2024'!J16</f>
      </c>
      <c r="L3896" s="42"/>
      <c r="M3896" s="24"/>
    </row>
    <row r="3897" spans="1:13" x14ac:dyDescent="0.25">
      <c r="A3897" s="44" t="s">
        <v>31</v>
      </c>
      <c r="B3897" s="44"/>
      <c r="C3897" s="42"/>
      <c r="D3897" s="41">
        <f>'Etat paie OCTOBRE 2024'!H16</f>
      </c>
      <c r="E3897" s="42"/>
      <c r="F3897" s="24"/>
      <c r="H3897" s="44" t="s">
        <v>31</v>
      </c>
      <c r="I3897" s="44"/>
      <c r="J3897" s="42"/>
      <c r="K3897" s="41">
        <f>'Etat paie OCTOBRE 2024'!H16</f>
      </c>
      <c r="L3897" s="42"/>
      <c r="M3897" s="24"/>
    </row>
    <row r="3898" spans="1:13" x14ac:dyDescent="0.25">
      <c r="A3898" s="46" t="s">
        <v>32</v>
      </c>
      <c r="B3898" s="46"/>
      <c r="C3898" s="42"/>
      <c r="D3898" s="41"/>
      <c r="E3898" s="42"/>
      <c r="F3898" s="24"/>
      <c r="H3898" s="46" t="s">
        <v>32</v>
      </c>
      <c r="I3898" s="46"/>
      <c r="J3898" s="42"/>
      <c r="K3898" s="41"/>
      <c r="L3898" s="42"/>
      <c r="M3898" s="24"/>
    </row>
    <row r="3899" spans="1:13" x14ac:dyDescent="0.25">
      <c r="A3899" s="44" t="s">
        <v>33</v>
      </c>
      <c r="B3899" s="44"/>
      <c r="C3899" s="42">
        <v>12</v>
      </c>
      <c r="D3899" s="41">
        <f>'Etat paie OCTOBRE 2024'!K16</f>
        <v>28800</v>
      </c>
      <c r="E3899" s="42"/>
      <c r="F3899" s="24"/>
      <c r="H3899" s="44" t="s">
        <v>33</v>
      </c>
      <c r="I3899" s="44"/>
      <c r="J3899" s="42">
        <v>12</v>
      </c>
      <c r="K3899" s="41">
        <f>'Etat paie OCTOBRE 2024'!K16</f>
        <v>28800</v>
      </c>
      <c r="L3899" s="42"/>
      <c r="M3899" s="24"/>
    </row>
    <row r="3900" spans="1:13" x14ac:dyDescent="0.25">
      <c r="A3900" s="44" t="s">
        <v>34</v>
      </c>
      <c r="B3900" s="44"/>
      <c r="C3900" s="42"/>
      <c r="D3900" s="41">
        <f>'Etat paie OCTOBRE 2024'!L16</f>
        <v>42000</v>
      </c>
      <c r="E3900" s="42"/>
      <c r="F3900" s="24"/>
      <c r="H3900" s="44" t="s">
        <v>34</v>
      </c>
      <c r="I3900" s="44"/>
      <c r="J3900" s="42"/>
      <c r="K3900" s="41">
        <f>'Etat paie OCTOBRE 2024'!L16</f>
        <v>42000</v>
      </c>
      <c r="L3900" s="42"/>
      <c r="M3900" s="24"/>
    </row>
    <row r="3901" spans="1:13" x14ac:dyDescent="0.25">
      <c r="A3901" s="39" t="s">
        <v>35</v>
      </c>
      <c r="B3901" s="39"/>
      <c r="C3901" s="42"/>
      <c r="D3901" s="41"/>
      <c r="E3901" s="42"/>
      <c r="F3901" s="24"/>
      <c r="H3901" s="39" t="s">
        <v>35</v>
      </c>
      <c r="I3901" s="39"/>
      <c r="J3901" s="42"/>
      <c r="K3901" s="41"/>
      <c r="L3901" s="42"/>
      <c r="M3901" s="24"/>
    </row>
    <row r="3902" spans="1:13" x14ac:dyDescent="0.25">
      <c r="A3902" s="44" t="s">
        <v>36</v>
      </c>
      <c r="B3902" s="44"/>
      <c r="C3902" s="42"/>
      <c r="D3902" s="48">
        <f>'Etat paie OCTOBRE 2024'!R16</f>
      </c>
      <c r="E3902" s="42"/>
      <c r="F3902" s="24"/>
      <c r="H3902" s="44" t="s">
        <v>36</v>
      </c>
      <c r="I3902" s="44"/>
      <c r="J3902" s="42"/>
      <c r="K3902" s="48">
        <f>'Etat paie OCTOBRE 2024'!R16</f>
      </c>
      <c r="L3902" s="42"/>
      <c r="M3902" s="24"/>
    </row>
    <row r="3903" spans="1:13" x14ac:dyDescent="0.25">
      <c r="A3903" s="44" t="s">
        <v>37</v>
      </c>
      <c r="B3903" s="44"/>
      <c r="C3903" s="42"/>
      <c r="D3903" s="41">
        <f>'Etat paie OCTOBRE 2024'!F16</f>
      </c>
      <c r="E3903" s="42"/>
      <c r="F3903" s="24"/>
      <c r="H3903" s="44" t="s">
        <v>37</v>
      </c>
      <c r="I3903" s="44"/>
      <c r="J3903" s="42"/>
      <c r="K3903" s="41">
        <f>'Etat paie OCTOBRE 2024'!F16</f>
      </c>
      <c r="L3903" s="42"/>
      <c r="M3903" s="24"/>
    </row>
    <row r="3904" spans="1:13" x14ac:dyDescent="0.25">
      <c r="A3904" s="292" t="s">
        <v>38</v>
      </c>
      <c r="B3904" s="292"/>
      <c r="C3904" s="42"/>
      <c r="D3904" s="41">
        <f>'Etat paie OCTOBRE 2024'!G16</f>
      </c>
      <c r="E3904" s="42"/>
      <c r="F3904" s="24"/>
      <c r="H3904" s="292" t="s">
        <v>38</v>
      </c>
      <c r="I3904" s="292"/>
      <c r="J3904" s="42"/>
      <c r="K3904" s="41">
        <f>'Etat paie OCTOBRE 2024'!G16</f>
      </c>
      <c r="L3904" s="42"/>
      <c r="M3904" s="24"/>
    </row>
    <row r="3905" spans="1:13" x14ac:dyDescent="0.25">
      <c r="A3905" s="44" t="s">
        <v>1331</v>
      </c>
      <c r="B3905" s="44"/>
      <c r="C3905" s="42"/>
      <c r="D3905" s="41">
        <f>'Etat paie OCTOBRE 2024'!O16</f>
      </c>
      <c r="E3905" s="42"/>
      <c r="F3905" s="24"/>
      <c r="H3905" s="44" t="s">
        <v>1331</v>
      </c>
      <c r="I3905" s="44"/>
      <c r="J3905" s="42"/>
      <c r="K3905" s="41">
        <f>'Etat paie OCTOBRE 2024'!O16</f>
      </c>
      <c r="L3905" s="42"/>
      <c r="M3905" s="24"/>
    </row>
    <row r="3906" spans="1:13" x14ac:dyDescent="0.25">
      <c r="A3906" s="44" t="s">
        <v>1332</v>
      </c>
      <c r="B3906" s="44"/>
      <c r="C3906" s="42"/>
      <c r="D3906" s="41">
        <f>'Etat paie OCTOBRE 2024'!P16</f>
        <v>20000</v>
      </c>
      <c r="E3906" s="42"/>
      <c r="F3906" s="24"/>
      <c r="H3906" s="44" t="s">
        <v>1332</v>
      </c>
      <c r="I3906" s="44"/>
      <c r="J3906" s="42"/>
      <c r="K3906" s="41">
        <f>'Etat paie OCTOBRE 2024'!P16</f>
        <v>20000</v>
      </c>
      <c r="L3906" s="42"/>
      <c r="M3906" s="24"/>
    </row>
    <row r="3907" spans="1:13" x14ac:dyDescent="0.25">
      <c r="A3907" s="44" t="s">
        <v>1333</v>
      </c>
      <c r="B3907" s="44"/>
      <c r="C3907" s="42"/>
      <c r="D3907" s="41">
        <f>'Etat paie OCTOBRE 2024'!Q16</f>
        <v>50000</v>
      </c>
      <c r="E3907" s="42"/>
      <c r="F3907" s="24" t="s">
        <v>43</v>
      </c>
      <c r="H3907" s="44" t="s">
        <v>1333</v>
      </c>
      <c r="I3907" s="44"/>
      <c r="J3907" s="42"/>
      <c r="K3907" s="41">
        <f>'Etat paie OCTOBRE 2024'!Q16</f>
        <v>50000</v>
      </c>
      <c r="L3907" s="42"/>
      <c r="M3907" s="24" t="s">
        <v>43</v>
      </c>
    </row>
    <row r="3908" spans="1:13" x14ac:dyDescent="0.25">
      <c r="A3908" s="39" t="s">
        <v>44</v>
      </c>
      <c r="B3908" s="39"/>
      <c r="C3908" s="42"/>
      <c r="D3908" s="41">
        <f>'Etat paie OCTOBRE 2024'!N16</f>
        <v>195251.321196466</v>
      </c>
      <c r="E3908" s="42"/>
      <c r="F3908" s="24" t="s">
        <v>45</v>
      </c>
      <c r="H3908" s="39" t="s">
        <v>44</v>
      </c>
      <c r="I3908" s="39"/>
      <c r="J3908" s="42"/>
      <c r="K3908" s="41">
        <f>'Etat paie OCTOBRE 2024'!N16</f>
        <v>195251.321196466</v>
      </c>
      <c r="L3908" s="42"/>
      <c r="M3908" s="24" t="s">
        <v>45</v>
      </c>
    </row>
    <row r="3909" spans="1:13" x14ac:dyDescent="0.25">
      <c r="A3909" s="39" t="s">
        <v>46</v>
      </c>
      <c r="B3909" s="39"/>
      <c r="C3909" s="42"/>
      <c r="D3909" s="41">
        <f>'Etat paie OCTOBRE 2024'!M16</f>
      </c>
      <c r="E3909" s="42"/>
      <c r="F3909" s="24"/>
      <c r="H3909" s="39" t="s">
        <v>46</v>
      </c>
      <c r="I3909" s="39"/>
      <c r="J3909" s="42"/>
      <c r="K3909" s="41">
        <f>'Etat paie OCTOBRE 2024'!M16</f>
      </c>
      <c r="L3909" s="42"/>
      <c r="M3909" s="24"/>
    </row>
    <row r="3910" spans="1:13" x14ac:dyDescent="0.25">
      <c r="A3910" s="46" t="s">
        <v>47</v>
      </c>
      <c r="B3910" s="46"/>
      <c r="C3910" s="42"/>
      <c r="D3910" s="41"/>
      <c r="E3910" s="41">
        <f>'Etat paie OCTOBRE 2024'!U16</f>
        <v>4783.10514642494</v>
      </c>
      <c r="F3910" s="24"/>
      <c r="H3910" s="46" t="s">
        <v>47</v>
      </c>
      <c r="I3910" s="46"/>
      <c r="J3910" s="42"/>
      <c r="K3910" s="41"/>
      <c r="L3910" s="41">
        <f>'Etat paie OCTOBRE 2024'!U16</f>
        <v>4783.10514642494</v>
      </c>
      <c r="M3910" s="24"/>
    </row>
    <row r="3911" spans="1:13" x14ac:dyDescent="0.25">
      <c r="A3911" s="46" t="s">
        <v>48</v>
      </c>
      <c r="B3911" s="46"/>
      <c r="C3911" s="42"/>
      <c r="D3911" s="41"/>
      <c r="E3911" s="41">
        <f>'Etat paie OCTOBRE 2024'!V16</f>
        <v>4783.10514642494</v>
      </c>
      <c r="F3911" s="24"/>
      <c r="H3911" s="46" t="s">
        <v>48</v>
      </c>
      <c r="I3911" s="46"/>
      <c r="J3911" s="42"/>
      <c r="K3911" s="41"/>
      <c r="L3911" s="41">
        <f>'Etat paie OCTOBRE 2024'!V16</f>
        <v>4783.10514642494</v>
      </c>
      <c r="M3911" s="24"/>
    </row>
    <row r="3912" spans="1:13" x14ac:dyDescent="0.25">
      <c r="A3912" s="46" t="s">
        <v>49</v>
      </c>
      <c r="B3912" s="46"/>
      <c r="C3912" s="41">
        <f>+D43-E34-E35</f>
        <v>468744.304349644</v>
      </c>
      <c r="D3912" s="41"/>
      <c r="E3912" s="42"/>
      <c r="F3912" s="24"/>
      <c r="H3912" s="46" t="s">
        <v>49</v>
      </c>
      <c r="I3912" s="46"/>
      <c r="J3912" s="41">
        <f>+D43-E34-E35</f>
        <v>468744.304349644</v>
      </c>
      <c r="K3912" s="41"/>
      <c r="L3912" s="42"/>
      <c r="M3912" s="24"/>
    </row>
    <row r="3913" spans="1:13" x14ac:dyDescent="0.25">
      <c r="A3913" s="46" t="s">
        <v>50</v>
      </c>
      <c r="B3913" s="46"/>
      <c r="C3913" s="41">
        <f>D38+E39</f>
        <v>9374.43043496436</v>
      </c>
      <c r="D3913" s="41"/>
      <c r="E3913" s="42"/>
      <c r="F3913" s="24"/>
      <c r="H3913" s="46" t="s">
        <v>50</v>
      </c>
      <c r="I3913" s="46"/>
      <c r="J3913" s="41">
        <f>D38+E39</f>
        <v>9374.43043496436</v>
      </c>
      <c r="K3913" s="41"/>
      <c r="L3913" s="42"/>
      <c r="M3913" s="24"/>
    </row>
    <row r="3914" spans="1:13" x14ac:dyDescent="0.25">
      <c r="A3914" s="46" t="s">
        <v>51</v>
      </c>
      <c r="B3914" s="46"/>
      <c r="C3914" s="41">
        <v>2</v>
      </c>
      <c r="D3914" s="41">
        <f>'Etat paie OCTOBRE 2024'!X16</f>
        <v>4000</v>
      </c>
      <c r="E3914" s="42"/>
      <c r="F3914" s="24"/>
      <c r="H3914" s="46" t="s">
        <v>51</v>
      </c>
      <c r="I3914" s="46"/>
      <c r="J3914" s="41">
        <v>2</v>
      </c>
      <c r="K3914" s="41">
        <f>'Etat paie OCTOBRE 2024'!X16</f>
        <v>4000</v>
      </c>
      <c r="L3914" s="42"/>
      <c r="M3914" s="24"/>
    </row>
    <row r="3915" spans="1:13" x14ac:dyDescent="0.25">
      <c r="A3915" s="46" t="s">
        <v>52</v>
      </c>
      <c r="B3915" s="46"/>
      <c r="C3915" s="42"/>
      <c r="D3915" s="41"/>
      <c r="E3915" s="41">
        <f>'Etat paie OCTOBRE 2024'!Z16</f>
        <v>5374.43043496436</v>
      </c>
      <c r="F3915" s="24"/>
      <c r="H3915" s="46" t="s">
        <v>52</v>
      </c>
      <c r="I3915" s="46"/>
      <c r="J3915" s="42"/>
      <c r="K3915" s="41"/>
      <c r="L3915" s="41">
        <f>'Etat paie OCTOBRE 2024'!Z16</f>
        <v>5374.43043496436</v>
      </c>
      <c r="M3915" s="24"/>
    </row>
    <row r="3916" spans="1:13" x14ac:dyDescent="0.25">
      <c r="A3916" s="46" t="s">
        <v>53</v>
      </c>
      <c r="B3916" s="46"/>
      <c r="C3916" s="42"/>
      <c r="D3916" s="41"/>
      <c r="E3916" s="41">
        <f>'Etat paie OCTOBRE 2024'!Y16</f>
        <v>100000</v>
      </c>
      <c r="F3916" s="24"/>
      <c r="H3916" s="46" t="s">
        <v>53</v>
      </c>
      <c r="I3916" s="46"/>
      <c r="J3916" s="42"/>
      <c r="K3916" s="41"/>
      <c r="L3916" s="41">
        <f>'Etat paie OCTOBRE 2024'!Y16</f>
        <v>100000</v>
      </c>
      <c r="M3916" s="24"/>
    </row>
    <row r="3917" spans="1:13" x14ac:dyDescent="0.25">
      <c r="A3917" s="46" t="s">
        <v>54</v>
      </c>
      <c r="B3917" s="46"/>
      <c r="C3917" s="42"/>
      <c r="D3917" s="41"/>
      <c r="E3917" s="41">
        <f>'Etat paie OCTOBRE 2024'!AA16</f>
      </c>
      <c r="F3917" s="24"/>
      <c r="H3917" s="46" t="s">
        <v>54</v>
      </c>
      <c r="I3917" s="46"/>
      <c r="J3917" s="42"/>
      <c r="K3917" s="41"/>
      <c r="L3917" s="41">
        <f>'Etat paie OCTOBRE 2024'!AA16</f>
      </c>
      <c r="M3917" s="24"/>
    </row>
    <row r="3918" spans="1:13" x14ac:dyDescent="0.25">
      <c r="A3918" s="49" t="s">
        <v>55</v>
      </c>
      <c r="B3918" s="49"/>
      <c r="C3918" s="50"/>
      <c r="D3918" s="51"/>
      <c r="E3918" s="51">
        <f>'Etat paie OCTOBRE 2024'!AB16</f>
        <v>100000</v>
      </c>
      <c r="F3918" s="24"/>
      <c r="H3918" s="49" t="s">
        <v>55</v>
      </c>
      <c r="I3918" s="49"/>
      <c r="J3918" s="50"/>
      <c r="K3918" s="51"/>
      <c r="L3918" s="51">
        <f>'Etat paie OCTOBRE 2024'!AB16</f>
        <v>100000</v>
      </c>
      <c r="M3918" s="24"/>
    </row>
    <row r="3919" spans="1:13" x14ac:dyDescent="0.25">
      <c r="A3919" s="53" t="s">
        <v>56</v>
      </c>
      <c r="B3919" s="53"/>
      <c r="C3919" s="54" t="s">
        <v>57</v>
      </c>
      <c r="D3919" s="36">
        <f>SUM(D17:D37)</f>
        <v>478310.514642494</v>
      </c>
      <c r="E3919" s="55">
        <f>SUM(E34:E42)</f>
        <v>214940.640727814</v>
      </c>
      <c r="F3919" s="24"/>
      <c r="H3919" s="53" t="s">
        <v>56</v>
      </c>
      <c r="I3919" s="53"/>
      <c r="J3919" s="54" t="s">
        <v>57</v>
      </c>
      <c r="K3919" s="36">
        <f>SUM(D17:D37)</f>
        <v>478310.514642494</v>
      </c>
      <c r="L3919" s="55">
        <f>SUM(E34:E42)</f>
        <v>214940.640727814</v>
      </c>
      <c r="M3919" s="24"/>
    </row>
    <row r="3920" spans="1:13" x14ac:dyDescent="0.25">
      <c r="A3920" s="57" t="s">
        <v>58</v>
      </c>
      <c r="B3920" s="57"/>
      <c r="C3920" s="14"/>
      <c r="D3920" s="42"/>
      <c r="E3920" s="58"/>
      <c r="F3920" s="24"/>
      <c r="H3920" s="57" t="s">
        <v>58</v>
      </c>
      <c r="I3920" s="57"/>
      <c r="J3920" s="14"/>
      <c r="K3920" s="42"/>
      <c r="L3920" s="58"/>
      <c r="M3920" s="24"/>
    </row>
    <row r="3921" spans="1:13" x14ac:dyDescent="0.25">
      <c r="A3921" s="44" t="s">
        <v>59</v>
      </c>
      <c r="B3921" s="44"/>
      <c r="C3921" s="14"/>
      <c r="D3921" s="42"/>
      <c r="E3921" s="58"/>
      <c r="F3921" s="24"/>
      <c r="H3921" s="44" t="s">
        <v>59</v>
      </c>
      <c r="I3921" s="44"/>
      <c r="J3921" s="14"/>
      <c r="K3921" s="42"/>
      <c r="L3921" s="58"/>
      <c r="M3921" s="24"/>
    </row>
    <row r="3922" spans="1:13" x14ac:dyDescent="0.25">
      <c r="A3922" s="57" t="s">
        <v>60</v>
      </c>
      <c r="B3922" s="57"/>
      <c r="C3922" s="14"/>
      <c r="D3922" s="42"/>
      <c r="E3922" s="58"/>
      <c r="F3922" s="24"/>
      <c r="H3922" s="57" t="s">
        <v>60</v>
      </c>
      <c r="I3922" s="57"/>
      <c r="J3922" s="14"/>
      <c r="K3922" s="42"/>
      <c r="L3922" s="58"/>
      <c r="M3922" s="24"/>
    </row>
    <row r="3923" spans="1:13" x14ac:dyDescent="0.25">
      <c r="A3923" s="57"/>
      <c r="B3923" s="57"/>
      <c r="C3923" s="60" t="s">
        <v>61</v>
      </c>
      <c r="D3923" s="61">
        <f>IF((D43-E43)&gt;=0,ROUND(FLOOR((D43-E43),0.01),-2),ROUND(FLOOR((D43-E43),-0.01),-2))</f>
        <v>263400</v>
      </c>
      <c r="E3923" s="58"/>
      <c r="F3923" s="24"/>
      <c r="H3923" s="57"/>
      <c r="I3923" s="57"/>
      <c r="J3923" s="60" t="s">
        <v>61</v>
      </c>
      <c r="K3923" s="61">
        <f>IF((D43-E43)&gt;=0,ROUND(FLOOR((D43-E43),0.01),-2),ROUND(FLOOR((D43-E43),-0.01),-2))</f>
        <v>263400</v>
      </c>
      <c r="L3923" s="58"/>
      <c r="M3923" s="24"/>
    </row>
    <row r="3924" spans="1:13" x14ac:dyDescent="0.25">
      <c r="A3924" s="62" t="s">
        <v>62</v>
      </c>
      <c r="B3924" s="62"/>
      <c r="C3924" s="63">
        <v>22</v>
      </c>
      <c r="D3924" s="61"/>
      <c r="E3924" s="58"/>
      <c r="F3924" s="24"/>
      <c r="H3924" s="62" t="s">
        <v>62</v>
      </c>
      <c r="I3924" s="62"/>
      <c r="J3924" s="63">
        <v>22</v>
      </c>
      <c r="K3924" s="61"/>
      <c r="L3924" s="58"/>
      <c r="M3924" s="24"/>
    </row>
    <row r="3925" spans="1:13" x14ac:dyDescent="0.25">
      <c r="A3925" s="64" t="s">
        <v>63</v>
      </c>
      <c r="B3925" s="64"/>
      <c r="C3925" s="65">
        <v>-0.5</v>
      </c>
      <c r="D3925" s="66"/>
      <c r="E3925" s="58"/>
      <c r="F3925" s="67"/>
      <c r="H3925" s="64" t="s">
        <v>63</v>
      </c>
      <c r="I3925" s="64"/>
      <c r="J3925" s="65">
        <v>-0.5</v>
      </c>
      <c r="K3925" s="66"/>
      <c r="L3925" s="58"/>
      <c r="M3925" s="67"/>
    </row>
    <row r="3926" spans="1:13" x14ac:dyDescent="0.25">
      <c r="A3926" s="69"/>
      <c r="B3926" s="69"/>
      <c r="C3926" s="70"/>
      <c r="D3926" s="71"/>
      <c r="E3926" s="72"/>
      <c r="F3926" s="24"/>
      <c r="H3926" s="69"/>
      <c r="I3926" s="69"/>
      <c r="J3926" s="70"/>
      <c r="K3926" s="71"/>
      <c r="L3926" s="72"/>
      <c r="M3926" s="24"/>
    </row>
    <row r="3927" spans="1:13" x14ac:dyDescent="0.25">
      <c r="A3927" s="1" t="s">
        <v>64</v>
      </c>
      <c r="B3927" s="1"/>
      <c r="C3927" s="58"/>
      <c r="D3927" s="74" t="s">
        <v>65</v>
      </c>
      <c r="E3927" s="2"/>
      <c r="F3927" s="24"/>
      <c r="H3927" s="1" t="s">
        <v>64</v>
      </c>
      <c r="I3927" s="1"/>
      <c r="J3927" s="58"/>
      <c r="K3927" s="74" t="s">
        <v>65</v>
      </c>
      <c r="L3927" s="2"/>
      <c r="M3927" s="24"/>
    </row>
    <row r="3928" spans="1:13" x14ac:dyDescent="0.25">
      <c r="A3928" s="1"/>
      <c r="B3928" s="1"/>
      <c r="C3928" s="58"/>
      <c r="D3928" s="74"/>
      <c r="E3928" s="2"/>
      <c r="F3928" s="24"/>
      <c r="H3928" s="1"/>
      <c r="I3928" s="1"/>
      <c r="J3928" s="58"/>
      <c r="K3928" s="74"/>
      <c r="L3928" s="2"/>
      <c r="M3928" s="24"/>
    </row>
    <row r="3929" spans="1:13" x14ac:dyDescent="0.25">
      <c r="A3929" s="1"/>
      <c r="B3929" s="1"/>
      <c r="C3929" s="58"/>
      <c r="D3929" s="74"/>
      <c r="E3929" s="2"/>
      <c r="F3929" s="24"/>
      <c r="H3929" s="1"/>
      <c r="I3929" s="1"/>
      <c r="J3929" s="58"/>
      <c r="K3929" s="74"/>
      <c r="L3929" s="2"/>
      <c r="M3929" s="24"/>
    </row>
    <row r="3930" spans="1:13" x14ac:dyDescent="0.25">
      <c r="A3930" s="1"/>
      <c r="B3930" s="1"/>
      <c r="C3930" s="58"/>
      <c r="D3930" s="74"/>
      <c r="E3930" s="2"/>
      <c r="F3930" s="24"/>
      <c r="H3930" s="1"/>
      <c r="I3930" s="1"/>
      <c r="J3930" s="58"/>
      <c r="K3930" s="74"/>
      <c r="L3930" s="2"/>
      <c r="M3930" s="24"/>
    </row>
    <row r="3931" spans="1:13" x14ac:dyDescent="0.25">
      <c r="A3931" s="76"/>
      <c r="B3931" s="76"/>
      <c r="C3931" s="77"/>
      <c r="D3931" s="78"/>
      <c r="E3931" s="26"/>
      <c r="F3931" s="28"/>
      <c r="H3931" s="76"/>
      <c r="I3931" s="76"/>
      <c r="J3931" s="77"/>
      <c r="K3931" s="78"/>
      <c r="L3931" s="26"/>
      <c r="M3931" s="28"/>
    </row>
    <row r="3934" spans="1:6" x14ac:dyDescent="0.25">
      <c r="A3934" s="1"/>
      <c r="B3934" s="1"/>
      <c r="C3934" s="2"/>
      <c r="D3934" s="2"/>
      <c r="E3934" s="4"/>
      <c r="F3934" s="5"/>
    </row>
    <row r="3935" spans="1:6" x14ac:dyDescent="0.25">
      <c r="A3935" s="1"/>
      <c r="B3935" s="1"/>
      <c r="C3935" s="2"/>
      <c r="D3935" s="2"/>
      <c r="E3935" s="4" t="s">
        <v>0</v>
      </c>
      <c r="F3935" s="3"/>
    </row>
    <row r="3936" spans="1:6" x14ac:dyDescent="0.25">
      <c r="A3936" s="6" t="s">
        <v>1</v>
      </c>
      <c r="B3936" s="6"/>
      <c r="C3936" s="2"/>
      <c r="D3936" s="2"/>
      <c r="E3936" s="2" t="s">
        <v>2</v>
      </c>
      <c r="F3936" s="3"/>
    </row>
    <row r="3937" spans="1:6" x14ac:dyDescent="0.25">
      <c r="A3937" s="7" t="s">
        <v>3</v>
      </c>
      <c r="B3937" s="7"/>
      <c r="C3937" s="2"/>
      <c r="D3937" s="2"/>
      <c r="E3937" s="2"/>
      <c r="F3937" s="3"/>
    </row>
    <row r="3938" spans="1:6" x14ac:dyDescent="0.25">
      <c r="A3938" s="8" t="s">
        <v>4</v>
      </c>
      <c r="B3938" s="8"/>
      <c r="C3938" s="2"/>
      <c r="D3938" s="2"/>
      <c r="E3938" s="2"/>
      <c r="F3938" s="3"/>
    </row>
    <row r="3939" spans="1:6" x14ac:dyDescent="0.25">
      <c r="A3939" s="9" t="s">
        <v>1313</v>
      </c>
      <c r="B3939" s="287">
        <f>'Etat paie {MOIS} {ANNEE}'!B148</f>
      </c>
      <c r="C3939" s="10"/>
      <c r="D3939" s="11" t="s">
        <v>6</v>
      </c>
      <c r="E3939" s="11"/>
      <c r="F3939" s="12" t="s">
        <v>1314</v>
      </c>
    </row>
    <row r="3940" spans="1:6" x14ac:dyDescent="0.25">
      <c r="A3940" s="13" t="s">
        <v>1315</v>
      </c>
      <c r="B3940" s="288">
        <f>'Etat paie {MOIS} {ANNEE}'!A148</f>
      </c>
      <c r="C3940" s="2"/>
      <c r="D3940" s="14" t="s">
        <v>8</v>
      </c>
      <c r="E3940" s="14"/>
      <c r="F3940" s="15" t="s">
        <v>1316</v>
      </c>
    </row>
    <row r="3941" spans="1:6" x14ac:dyDescent="0.25">
      <c r="A3941" s="13" t="s">
        <v>1317</v>
      </c>
      <c r="B3941" s="288">
        <f>'Etat paie {MOIS} {ANNEE}'!AL148</f>
      </c>
      <c r="C3941" s="16">
        <f>'Etat paie {MOIS} {ANNEE}'!AM148</f>
      </c>
      <c r="D3941" s="14" t="s">
        <v>10</v>
      </c>
      <c r="E3941" s="14"/>
      <c r="F3941" s="15" t="s">
        <v>1318</v>
      </c>
    </row>
    <row r="3942" spans="1:6" x14ac:dyDescent="0.25">
      <c r="A3942" s="13" t="s">
        <v>1319</v>
      </c>
      <c r="B3942" s="288" t="s">
        <v>1320</v>
      </c>
      <c r="C3942" s="17"/>
      <c r="D3942" s="18" t="s">
        <v>12</v>
      </c>
      <c r="E3942" s="19"/>
      <c r="F3942" s="20" t="s">
        <v>1321</v>
      </c>
    </row>
    <row r="3943" spans="1:6" x14ac:dyDescent="0.25">
      <c r="A3943" s="22" t="s">
        <v>1322</v>
      </c>
      <c r="B3943" s="289">
        <f>'Etat paie {MOIS} {ANNEE}'!AP148</f>
      </c>
      <c r="C3943" s="2"/>
      <c r="D3943" s="23" t="s">
        <v>14</v>
      </c>
      <c r="E3943" s="14"/>
      <c r="F3943" s="20" t="s">
        <v>1323</v>
      </c>
    </row>
    <row r="3944" spans="1:6" x14ac:dyDescent="0.25">
      <c r="A3944" s="13" t="s">
        <v>1324</v>
      </c>
      <c r="B3944" s="288">
        <f>'Etat paie {MOIS} {ANNEE}'!AR148</f>
      </c>
      <c r="C3944" s="2"/>
      <c r="D3944" s="14"/>
      <c r="E3944" s="14"/>
      <c r="F3944" s="20"/>
    </row>
    <row r="3945" spans="1:6" x14ac:dyDescent="0.25">
      <c r="A3945" s="13" t="s">
        <v>1325</v>
      </c>
      <c r="B3945" s="288">
        <f>'Etat paie {MOIS} {ANNEE}'!AO148</f>
      </c>
      <c r="C3945" s="2"/>
      <c r="D3945" s="14"/>
      <c r="E3945" s="14"/>
      <c r="F3945" s="24"/>
    </row>
    <row r="3946" spans="1:6" x14ac:dyDescent="0.25">
      <c r="A3946" s="13" t="s">
        <v>1326</v>
      </c>
      <c r="B3946" s="288">
        <f>'Etat paie {MOIS} {ANNEE}'!AQ148</f>
      </c>
      <c r="C3946" s="2"/>
      <c r="D3946" s="14" t="s">
        <v>18</v>
      </c>
      <c r="E3946" s="14"/>
      <c r="F3946" s="24" t="s">
        <v>1327</v>
      </c>
    </row>
    <row r="3947" spans="1:6" x14ac:dyDescent="0.25">
      <c r="A3947" s="25" t="s">
        <v>1328</v>
      </c>
      <c r="B3947" s="290" t="s">
        <v>1329</v>
      </c>
      <c r="C3947" s="26"/>
      <c r="D3947" s="27" t="s">
        <v>20</v>
      </c>
      <c r="E3947" s="27"/>
      <c r="F3947" s="28" t="s">
        <v>1330</v>
      </c>
    </row>
    <row r="3948" spans="1:6" x14ac:dyDescent="0.25">
      <c r="A3948" s="1"/>
      <c r="B3948" s="1"/>
      <c r="C3948" s="2"/>
      <c r="D3948" s="2"/>
      <c r="E3948" s="2"/>
      <c r="F3948" s="3"/>
    </row>
    <row r="3949" spans="1:6" x14ac:dyDescent="0.25">
      <c r="A3949" s="291" t="s">
        <v>22</v>
      </c>
      <c r="B3949" s="291"/>
      <c r="C3949" s="30" t="s">
        <v>23</v>
      </c>
      <c r="D3949" s="30" t="s">
        <v>24</v>
      </c>
      <c r="E3949" s="31" t="s">
        <v>25</v>
      </c>
      <c r="F3949" s="32" t="s">
        <v>26</v>
      </c>
    </row>
    <row r="3950" spans="1:6" x14ac:dyDescent="0.25">
      <c r="A3950" s="34" t="s">
        <v>27</v>
      </c>
      <c r="B3950" s="34"/>
      <c r="C3950" s="35"/>
      <c r="D3950" s="36">
        <f>'Etat paie OCTOBRE 2024'!E16</f>
        <v>142259.193446028</v>
      </c>
      <c r="E3950" s="37"/>
      <c r="F3950" s="24"/>
    </row>
    <row r="3951" spans="1:6" x14ac:dyDescent="0.25">
      <c r="A3951" s="39" t="s">
        <v>28</v>
      </c>
      <c r="B3951" s="39"/>
      <c r="C3951" s="40"/>
      <c r="D3951" s="41"/>
      <c r="E3951" s="42"/>
      <c r="F3951" s="24"/>
    </row>
    <row r="3952" spans="1:6" x14ac:dyDescent="0.25">
      <c r="A3952" s="44" t="s">
        <v>29</v>
      </c>
      <c r="B3952" s="44"/>
      <c r="C3952" s="42"/>
      <c r="D3952" s="41">
        <f>'Etat paie OCTOBRE 2024'!I16</f>
      </c>
      <c r="E3952" s="42"/>
      <c r="F3952" s="24"/>
    </row>
    <row r="3953" spans="1:6" x14ac:dyDescent="0.25">
      <c r="A3953" s="44" t="s">
        <v>30</v>
      </c>
      <c r="B3953" s="44"/>
      <c r="C3953" s="42"/>
      <c r="D3953" s="41">
        <f>'Etat paie OCTOBRE 2024'!J16</f>
      </c>
      <c r="E3953" s="42"/>
      <c r="F3953" s="24"/>
    </row>
    <row r="3954" spans="1:6" x14ac:dyDescent="0.25">
      <c r="A3954" s="44" t="s">
        <v>31</v>
      </c>
      <c r="B3954" s="44"/>
      <c r="C3954" s="42"/>
      <c r="D3954" s="41">
        <f>'Etat paie OCTOBRE 2024'!H16</f>
      </c>
      <c r="E3954" s="42"/>
      <c r="F3954" s="24"/>
    </row>
    <row r="3955" spans="1:6" x14ac:dyDescent="0.25">
      <c r="A3955" s="46" t="s">
        <v>32</v>
      </c>
      <c r="B3955" s="46"/>
      <c r="C3955" s="42"/>
      <c r="D3955" s="41"/>
      <c r="E3955" s="42"/>
      <c r="F3955" s="24"/>
    </row>
    <row r="3956" spans="1:6" x14ac:dyDescent="0.25">
      <c r="A3956" s="44" t="s">
        <v>33</v>
      </c>
      <c r="B3956" s="44"/>
      <c r="C3956" s="42">
        <v>12</v>
      </c>
      <c r="D3956" s="41">
        <f>'Etat paie OCTOBRE 2024'!K16</f>
        <v>28800</v>
      </c>
      <c r="E3956" s="42"/>
      <c r="F3956" s="24"/>
    </row>
    <row r="3957" spans="1:6" x14ac:dyDescent="0.25">
      <c r="A3957" s="44" t="s">
        <v>34</v>
      </c>
      <c r="B3957" s="44"/>
      <c r="C3957" s="42"/>
      <c r="D3957" s="41">
        <f>'Etat paie OCTOBRE 2024'!L16</f>
        <v>42000</v>
      </c>
      <c r="E3957" s="42"/>
      <c r="F3957" s="24"/>
    </row>
    <row r="3958" spans="1:6" x14ac:dyDescent="0.25">
      <c r="A3958" s="39" t="s">
        <v>35</v>
      </c>
      <c r="B3958" s="39"/>
      <c r="C3958" s="42"/>
      <c r="D3958" s="41"/>
      <c r="E3958" s="42"/>
      <c r="F3958" s="24"/>
    </row>
    <row r="3959" spans="1:6" x14ac:dyDescent="0.25">
      <c r="A3959" s="44" t="s">
        <v>36</v>
      </c>
      <c r="B3959" s="44"/>
      <c r="C3959" s="42"/>
      <c r="D3959" s="48">
        <f>'Etat paie OCTOBRE 2024'!R16</f>
      </c>
      <c r="E3959" s="42"/>
      <c r="F3959" s="24"/>
    </row>
    <row r="3960" spans="1:6" x14ac:dyDescent="0.25">
      <c r="A3960" s="44" t="s">
        <v>37</v>
      </c>
      <c r="B3960" s="44"/>
      <c r="C3960" s="42"/>
      <c r="D3960" s="41">
        <f>'Etat paie OCTOBRE 2024'!F16</f>
      </c>
      <c r="E3960" s="42"/>
      <c r="F3960" s="24"/>
    </row>
    <row r="3961" spans="1:6" x14ac:dyDescent="0.25">
      <c r="A3961" s="292" t="s">
        <v>38</v>
      </c>
      <c r="B3961" s="292"/>
      <c r="C3961" s="42"/>
      <c r="D3961" s="41">
        <f>'Etat paie OCTOBRE 2024'!G16</f>
      </c>
      <c r="E3961" s="42"/>
      <c r="F3961" s="24"/>
    </row>
    <row r="3962" spans="1:6" x14ac:dyDescent="0.25">
      <c r="A3962" s="44" t="s">
        <v>1331</v>
      </c>
      <c r="B3962" s="44"/>
      <c r="C3962" s="42"/>
      <c r="D3962" s="41">
        <f>'Etat paie OCTOBRE 2024'!O16</f>
      </c>
      <c r="E3962" s="42"/>
      <c r="F3962" s="24"/>
    </row>
    <row r="3963" spans="1:6" x14ac:dyDescent="0.25">
      <c r="A3963" s="44" t="s">
        <v>1332</v>
      </c>
      <c r="B3963" s="44"/>
      <c r="C3963" s="42"/>
      <c r="D3963" s="41">
        <f>'Etat paie OCTOBRE 2024'!P16</f>
        <v>20000</v>
      </c>
      <c r="E3963" s="42"/>
      <c r="F3963" s="24"/>
    </row>
    <row r="3964" spans="1:6" x14ac:dyDescent="0.25">
      <c r="A3964" s="44" t="s">
        <v>1333</v>
      </c>
      <c r="B3964" s="44"/>
      <c r="C3964" s="42"/>
      <c r="D3964" s="41">
        <f>'Etat paie OCTOBRE 2024'!Q16</f>
        <v>50000</v>
      </c>
      <c r="E3964" s="42"/>
      <c r="F3964" s="24" t="s">
        <v>43</v>
      </c>
    </row>
    <row r="3965" spans="1:6" x14ac:dyDescent="0.25">
      <c r="A3965" s="39" t="s">
        <v>44</v>
      </c>
      <c r="B3965" s="39"/>
      <c r="C3965" s="42"/>
      <c r="D3965" s="41">
        <f>'Etat paie OCTOBRE 2024'!N16</f>
        <v>195251.321196466</v>
      </c>
      <c r="E3965" s="42"/>
      <c r="F3965" s="24" t="s">
        <v>45</v>
      </c>
    </row>
    <row r="3966" spans="1:6" x14ac:dyDescent="0.25">
      <c r="A3966" s="39" t="s">
        <v>46</v>
      </c>
      <c r="B3966" s="39"/>
      <c r="C3966" s="42"/>
      <c r="D3966" s="41">
        <f>'Etat paie OCTOBRE 2024'!M16</f>
      </c>
      <c r="E3966" s="42"/>
      <c r="F3966" s="24"/>
    </row>
    <row r="3967" spans="1:6" x14ac:dyDescent="0.25">
      <c r="A3967" s="46" t="s">
        <v>47</v>
      </c>
      <c r="B3967" s="46"/>
      <c r="C3967" s="42"/>
      <c r="D3967" s="41"/>
      <c r="E3967" s="41">
        <f>'Etat paie OCTOBRE 2024'!U16</f>
        <v>4783.10514642494</v>
      </c>
      <c r="F3967" s="24"/>
    </row>
    <row r="3968" spans="1:6" x14ac:dyDescent="0.25">
      <c r="A3968" s="46" t="s">
        <v>48</v>
      </c>
      <c r="B3968" s="46"/>
      <c r="C3968" s="42"/>
      <c r="D3968" s="41"/>
      <c r="E3968" s="41">
        <f>'Etat paie OCTOBRE 2024'!V16</f>
        <v>4783.10514642494</v>
      </c>
      <c r="F3968" s="24"/>
    </row>
    <row r="3969" spans="1:6" x14ac:dyDescent="0.25">
      <c r="A3969" s="46" t="s">
        <v>49</v>
      </c>
      <c r="B3969" s="46"/>
      <c r="C3969" s="41">
        <f>+D43-E34-E35</f>
        <v>468744.304349644</v>
      </c>
      <c r="D3969" s="41"/>
      <c r="E3969" s="42"/>
      <c r="F3969" s="24"/>
    </row>
    <row r="3970" spans="1:6" x14ac:dyDescent="0.25">
      <c r="A3970" s="46" t="s">
        <v>50</v>
      </c>
      <c r="B3970" s="46"/>
      <c r="C3970" s="41">
        <f>D38+E39</f>
        <v>9374.43043496436</v>
      </c>
      <c r="D3970" s="41"/>
      <c r="E3970" s="42"/>
      <c r="F3970" s="24"/>
    </row>
    <row r="3971" spans="1:6" x14ac:dyDescent="0.25">
      <c r="A3971" s="46" t="s">
        <v>51</v>
      </c>
      <c r="B3971" s="46"/>
      <c r="C3971" s="41">
        <v>2</v>
      </c>
      <c r="D3971" s="41">
        <f>'Etat paie OCTOBRE 2024'!X16</f>
        <v>4000</v>
      </c>
      <c r="E3971" s="42"/>
      <c r="F3971" s="24"/>
    </row>
    <row r="3972" spans="1:6" x14ac:dyDescent="0.25">
      <c r="A3972" s="46" t="s">
        <v>52</v>
      </c>
      <c r="B3972" s="46"/>
      <c r="C3972" s="42"/>
      <c r="D3972" s="41"/>
      <c r="E3972" s="41">
        <f>'Etat paie OCTOBRE 2024'!Z16</f>
        <v>5374.43043496436</v>
      </c>
      <c r="F3972" s="24"/>
    </row>
    <row r="3973" spans="1:6" x14ac:dyDescent="0.25">
      <c r="A3973" s="46" t="s">
        <v>53</v>
      </c>
      <c r="B3973" s="46"/>
      <c r="C3973" s="42"/>
      <c r="D3973" s="41"/>
      <c r="E3973" s="41">
        <f>'Etat paie OCTOBRE 2024'!Y16</f>
        <v>100000</v>
      </c>
      <c r="F3973" s="24"/>
    </row>
    <row r="3974" spans="1:6" x14ac:dyDescent="0.25">
      <c r="A3974" s="46" t="s">
        <v>54</v>
      </c>
      <c r="B3974" s="46"/>
      <c r="C3974" s="42"/>
      <c r="D3974" s="41"/>
      <c r="E3974" s="41">
        <f>'Etat paie OCTOBRE 2024'!AA16</f>
      </c>
      <c r="F3974" s="24"/>
    </row>
    <row r="3975" spans="1:6" x14ac:dyDescent="0.25">
      <c r="A3975" s="49" t="s">
        <v>55</v>
      </c>
      <c r="B3975" s="49"/>
      <c r="C3975" s="50"/>
      <c r="D3975" s="51"/>
      <c r="E3975" s="51">
        <f>'Etat paie OCTOBRE 2024'!AB16</f>
        <v>100000</v>
      </c>
      <c r="F3975" s="24"/>
    </row>
    <row r="3976" spans="1:6" x14ac:dyDescent="0.25">
      <c r="A3976" s="53" t="s">
        <v>56</v>
      </c>
      <c r="B3976" s="53"/>
      <c r="C3976" s="54" t="s">
        <v>57</v>
      </c>
      <c r="D3976" s="36">
        <f>SUM(D17:D37)</f>
        <v>478310.514642494</v>
      </c>
      <c r="E3976" s="55">
        <f>SUM(E34:E42)</f>
        <v>214940.640727814</v>
      </c>
      <c r="F3976" s="24"/>
    </row>
    <row r="3977" spans="1:6" x14ac:dyDescent="0.25">
      <c r="A3977" s="57" t="s">
        <v>58</v>
      </c>
      <c r="B3977" s="57"/>
      <c r="C3977" s="14"/>
      <c r="D3977" s="42"/>
      <c r="E3977" s="58"/>
      <c r="F3977" s="24"/>
    </row>
    <row r="3978" spans="1:6" x14ac:dyDescent="0.25">
      <c r="A3978" s="44" t="s">
        <v>59</v>
      </c>
      <c r="B3978" s="44"/>
      <c r="C3978" s="14"/>
      <c r="D3978" s="42"/>
      <c r="E3978" s="58"/>
      <c r="F3978" s="24"/>
    </row>
    <row r="3979" spans="1:6" x14ac:dyDescent="0.25">
      <c r="A3979" s="57" t="s">
        <v>60</v>
      </c>
      <c r="B3979" s="57"/>
      <c r="C3979" s="14"/>
      <c r="D3979" s="42"/>
      <c r="E3979" s="58"/>
      <c r="F3979" s="24"/>
    </row>
    <row r="3980" spans="1:6" x14ac:dyDescent="0.25">
      <c r="A3980" s="57"/>
      <c r="B3980" s="57"/>
      <c r="C3980" s="60" t="s">
        <v>61</v>
      </c>
      <c r="D3980" s="61">
        <f>IF((D43-E43)&gt;=0,ROUND(FLOOR((D43-E43),0.01),-2),ROUND(FLOOR((D43-E43),-0.01),-2))</f>
        <v>263400</v>
      </c>
      <c r="E3980" s="58"/>
      <c r="F3980" s="24"/>
    </row>
    <row r="3981" spans="1:6" x14ac:dyDescent="0.25">
      <c r="A3981" s="62" t="s">
        <v>62</v>
      </c>
      <c r="B3981" s="62"/>
      <c r="C3981" s="63">
        <v>22</v>
      </c>
      <c r="D3981" s="61"/>
      <c r="E3981" s="58"/>
      <c r="F3981" s="24"/>
    </row>
    <row r="3982" spans="1:6" x14ac:dyDescent="0.25">
      <c r="A3982" s="64" t="s">
        <v>63</v>
      </c>
      <c r="B3982" s="64"/>
      <c r="C3982" s="65">
        <v>-0.5</v>
      </c>
      <c r="D3982" s="66"/>
      <c r="E3982" s="58"/>
      <c r="F3982" s="67"/>
    </row>
    <row r="3983" spans="1:6" x14ac:dyDescent="0.25">
      <c r="A3983" s="69"/>
      <c r="B3983" s="69"/>
      <c r="C3983" s="70"/>
      <c r="D3983" s="71"/>
      <c r="E3983" s="72"/>
      <c r="F3983" s="24"/>
    </row>
    <row r="3984" spans="1:6" x14ac:dyDescent="0.25">
      <c r="A3984" s="1" t="s">
        <v>64</v>
      </c>
      <c r="B3984" s="1"/>
      <c r="C3984" s="58"/>
      <c r="D3984" s="74" t="s">
        <v>65</v>
      </c>
      <c r="E3984" s="2"/>
      <c r="F3984" s="24"/>
    </row>
    <row r="3985" spans="1:6" x14ac:dyDescent="0.25">
      <c r="A3985" s="1"/>
      <c r="B3985" s="1"/>
      <c r="C3985" s="58"/>
      <c r="D3985" s="74"/>
      <c r="E3985" s="2"/>
      <c r="F3985" s="24"/>
    </row>
    <row r="3986" spans="1:6" x14ac:dyDescent="0.25">
      <c r="A3986" s="1"/>
      <c r="B3986" s="1"/>
      <c r="C3986" s="58"/>
      <c r="D3986" s="74"/>
      <c r="E3986" s="2"/>
      <c r="F3986" s="24"/>
    </row>
    <row r="3987" spans="1:6" x14ac:dyDescent="0.25">
      <c r="A3987" s="1"/>
      <c r="B3987" s="1"/>
      <c r="C3987" s="58"/>
      <c r="D3987" s="74"/>
      <c r="E3987" s="2"/>
      <c r="F3987" s="24"/>
    </row>
    <row r="3988" spans="1:6" x14ac:dyDescent="0.25">
      <c r="A3988" s="76"/>
      <c r="B3988" s="76"/>
      <c r="C3988" s="77"/>
      <c r="D3988" s="78"/>
      <c r="E3988" s="26"/>
      <c r="F3988" s="28"/>
    </row>
  </sheetData>
  <mergeCells count="6394">
    <mergeCell ref="A1:B1"/>
    <mergeCell ref="H1:I1"/>
    <mergeCell ref="A2:B2"/>
    <mergeCell ref="H2:I2"/>
    <mergeCell ref="A3:B3"/>
    <mergeCell ref="H3:I3"/>
    <mergeCell ref="A4:B4"/>
    <mergeCell ref="H4:I4"/>
    <mergeCell ref="A5:B5"/>
    <mergeCell ref="H5:I5"/>
    <mergeCell ref="A15:B15"/>
    <mergeCell ref="H15:I15"/>
    <mergeCell ref="A16:B16"/>
    <mergeCell ref="H16:I16"/>
    <mergeCell ref="A17:B17"/>
    <mergeCell ref="H17:I17"/>
    <mergeCell ref="A18:B18"/>
    <mergeCell ref="H18:I18"/>
    <mergeCell ref="A19:B19"/>
    <mergeCell ref="H19:I19"/>
    <mergeCell ref="A20:B20"/>
    <mergeCell ref="H20:I20"/>
    <mergeCell ref="A21:B21"/>
    <mergeCell ref="H21:I21"/>
    <mergeCell ref="A22:B22"/>
    <mergeCell ref="H22:I22"/>
    <mergeCell ref="A23:B23"/>
    <mergeCell ref="H23:I23"/>
    <mergeCell ref="A24:B24"/>
    <mergeCell ref="H24:I24"/>
    <mergeCell ref="A25:B25"/>
    <mergeCell ref="H25:I25"/>
    <mergeCell ref="A26:B26"/>
    <mergeCell ref="H26:I26"/>
    <mergeCell ref="A27:B27"/>
    <mergeCell ref="H27:I27"/>
    <mergeCell ref="A28:B28"/>
    <mergeCell ref="H28:I28"/>
    <mergeCell ref="A29:B29"/>
    <mergeCell ref="H29:I29"/>
    <mergeCell ref="A30:B30"/>
    <mergeCell ref="H30:I30"/>
    <mergeCell ref="A31:B31"/>
    <mergeCell ref="H31:I31"/>
    <mergeCell ref="A32:B32"/>
    <mergeCell ref="H32:I32"/>
    <mergeCell ref="A33:B33"/>
    <mergeCell ref="H33:I33"/>
    <mergeCell ref="A34:B34"/>
    <mergeCell ref="H34:I34"/>
    <mergeCell ref="A35:B35"/>
    <mergeCell ref="H35:I35"/>
    <mergeCell ref="A36:B36"/>
    <mergeCell ref="H36:I36"/>
    <mergeCell ref="A37:B37"/>
    <mergeCell ref="H37:I37"/>
    <mergeCell ref="A38:B38"/>
    <mergeCell ref="H38:I38"/>
    <mergeCell ref="A39:B39"/>
    <mergeCell ref="H39:I39"/>
    <mergeCell ref="A40:B40"/>
    <mergeCell ref="H40:I40"/>
    <mergeCell ref="A41:B41"/>
    <mergeCell ref="H41:I41"/>
    <mergeCell ref="A42:B42"/>
    <mergeCell ref="H42:I42"/>
    <mergeCell ref="A43:B43"/>
    <mergeCell ref="H43:I43"/>
    <mergeCell ref="A44:B44"/>
    <mergeCell ref="H44:I44"/>
    <mergeCell ref="A45:B45"/>
    <mergeCell ref="H45:I45"/>
    <mergeCell ref="A46:B46"/>
    <mergeCell ref="H46:I46"/>
    <mergeCell ref="A47:B47"/>
    <mergeCell ref="H47:I47"/>
    <mergeCell ref="A48:B48"/>
    <mergeCell ref="H48:I48"/>
    <mergeCell ref="A49:B49"/>
    <mergeCell ref="H49:I49"/>
    <mergeCell ref="A50:B50"/>
    <mergeCell ref="H50:I50"/>
    <mergeCell ref="A51:B51"/>
    <mergeCell ref="H51:I51"/>
    <mergeCell ref="A52:B52"/>
    <mergeCell ref="H52:I52"/>
    <mergeCell ref="A53:B53"/>
    <mergeCell ref="H53:I53"/>
    <mergeCell ref="A54:B54"/>
    <mergeCell ref="H54:I54"/>
    <mergeCell ref="A55:B55"/>
    <mergeCell ref="H55:I55"/>
    <mergeCell ref="A58:B58"/>
    <mergeCell ref="H58:I58"/>
    <mergeCell ref="A59:B59"/>
    <mergeCell ref="H59:I59"/>
    <mergeCell ref="A60:B60"/>
    <mergeCell ref="H60:I60"/>
    <mergeCell ref="A61:B61"/>
    <mergeCell ref="H61:I61"/>
    <mergeCell ref="A62:B62"/>
    <mergeCell ref="H62:I62"/>
    <mergeCell ref="A72:B72"/>
    <mergeCell ref="H72:I72"/>
    <mergeCell ref="A73:B73"/>
    <mergeCell ref="H73:I73"/>
    <mergeCell ref="A74:B74"/>
    <mergeCell ref="H74:I74"/>
    <mergeCell ref="A75:B75"/>
    <mergeCell ref="H75:I75"/>
    <mergeCell ref="A76:B76"/>
    <mergeCell ref="H76:I76"/>
    <mergeCell ref="A77:B77"/>
    <mergeCell ref="H77:I77"/>
    <mergeCell ref="A78:B78"/>
    <mergeCell ref="H78:I78"/>
    <mergeCell ref="A79:B79"/>
    <mergeCell ref="H79:I79"/>
    <mergeCell ref="A80:B80"/>
    <mergeCell ref="H80:I80"/>
    <mergeCell ref="A81:B81"/>
    <mergeCell ref="H81:I81"/>
    <mergeCell ref="A82:B82"/>
    <mergeCell ref="H82:I82"/>
    <mergeCell ref="A83:B83"/>
    <mergeCell ref="H83:I83"/>
    <mergeCell ref="A84:B84"/>
    <mergeCell ref="H84:I84"/>
    <mergeCell ref="A85:B85"/>
    <mergeCell ref="H85:I85"/>
    <mergeCell ref="A86:B86"/>
    <mergeCell ref="H86:I86"/>
    <mergeCell ref="A87:B87"/>
    <mergeCell ref="H87:I87"/>
    <mergeCell ref="A88:B88"/>
    <mergeCell ref="H88:I88"/>
    <mergeCell ref="A89:B89"/>
    <mergeCell ref="H89:I89"/>
    <mergeCell ref="A90:B90"/>
    <mergeCell ref="H90:I90"/>
    <mergeCell ref="A91:B91"/>
    <mergeCell ref="H91:I91"/>
    <mergeCell ref="A92:B92"/>
    <mergeCell ref="H92:I92"/>
    <mergeCell ref="A93:B93"/>
    <mergeCell ref="H93:I93"/>
    <mergeCell ref="A94:B94"/>
    <mergeCell ref="H94:I94"/>
    <mergeCell ref="A95:B95"/>
    <mergeCell ref="H95:I95"/>
    <mergeCell ref="A96:B96"/>
    <mergeCell ref="H96:I96"/>
    <mergeCell ref="A97:B97"/>
    <mergeCell ref="H97:I97"/>
    <mergeCell ref="A98:B98"/>
    <mergeCell ref="H98:I98"/>
    <mergeCell ref="A99:B99"/>
    <mergeCell ref="H99:I99"/>
    <mergeCell ref="A100:B100"/>
    <mergeCell ref="H100:I100"/>
    <mergeCell ref="A101:B101"/>
    <mergeCell ref="H101:I101"/>
    <mergeCell ref="A102:B102"/>
    <mergeCell ref="H102:I102"/>
    <mergeCell ref="A103:B103"/>
    <mergeCell ref="H103:I103"/>
    <mergeCell ref="A104:B104"/>
    <mergeCell ref="H104:I104"/>
    <mergeCell ref="A105:B105"/>
    <mergeCell ref="H105:I105"/>
    <mergeCell ref="A106:B106"/>
    <mergeCell ref="H106:I106"/>
    <mergeCell ref="A107:B107"/>
    <mergeCell ref="H107:I107"/>
    <mergeCell ref="A108:B108"/>
    <mergeCell ref="H108:I108"/>
    <mergeCell ref="A109:B109"/>
    <mergeCell ref="H109:I109"/>
    <mergeCell ref="A110:B110"/>
    <mergeCell ref="H110:I110"/>
    <mergeCell ref="A111:B111"/>
    <mergeCell ref="H111:I111"/>
    <mergeCell ref="A112:B112"/>
    <mergeCell ref="H112:I112"/>
    <mergeCell ref="A115:B115"/>
    <mergeCell ref="H115:I115"/>
    <mergeCell ref="A116:B116"/>
    <mergeCell ref="H116:I116"/>
    <mergeCell ref="A117:B117"/>
    <mergeCell ref="H117:I117"/>
    <mergeCell ref="A118:B118"/>
    <mergeCell ref="H118:I118"/>
    <mergeCell ref="A119:B119"/>
    <mergeCell ref="H119:I119"/>
    <mergeCell ref="A129:B129"/>
    <mergeCell ref="H129:I129"/>
    <mergeCell ref="A130:B130"/>
    <mergeCell ref="H130:I130"/>
    <mergeCell ref="A131:B131"/>
    <mergeCell ref="H131:I131"/>
    <mergeCell ref="A132:B132"/>
    <mergeCell ref="H132:I132"/>
    <mergeCell ref="A133:B133"/>
    <mergeCell ref="H133:I133"/>
    <mergeCell ref="A134:B134"/>
    <mergeCell ref="H134:I134"/>
    <mergeCell ref="A135:B135"/>
    <mergeCell ref="H135:I135"/>
    <mergeCell ref="A136:B136"/>
    <mergeCell ref="H136:I136"/>
    <mergeCell ref="A137:B137"/>
    <mergeCell ref="H137:I137"/>
    <mergeCell ref="A138:B138"/>
    <mergeCell ref="H138:I138"/>
    <mergeCell ref="A139:B139"/>
    <mergeCell ref="H139:I139"/>
    <mergeCell ref="A140:B140"/>
    <mergeCell ref="H140:I140"/>
    <mergeCell ref="A141:B141"/>
    <mergeCell ref="H141:I141"/>
    <mergeCell ref="A142:B142"/>
    <mergeCell ref="H142:I142"/>
    <mergeCell ref="A143:B143"/>
    <mergeCell ref="H143:I143"/>
    <mergeCell ref="A144:B144"/>
    <mergeCell ref="H144:I144"/>
    <mergeCell ref="A145:B145"/>
    <mergeCell ref="H145:I145"/>
    <mergeCell ref="A146:B146"/>
    <mergeCell ref="H146:I146"/>
    <mergeCell ref="A147:B147"/>
    <mergeCell ref="H147:I147"/>
    <mergeCell ref="A148:B148"/>
    <mergeCell ref="H148:I148"/>
    <mergeCell ref="A149:B149"/>
    <mergeCell ref="H149:I149"/>
    <mergeCell ref="A150:B150"/>
    <mergeCell ref="H150:I150"/>
    <mergeCell ref="A151:B151"/>
    <mergeCell ref="H151:I151"/>
    <mergeCell ref="A152:B152"/>
    <mergeCell ref="H152:I152"/>
    <mergeCell ref="A153:B153"/>
    <mergeCell ref="H153:I153"/>
    <mergeCell ref="A154:B154"/>
    <mergeCell ref="H154:I154"/>
    <mergeCell ref="A155:B155"/>
    <mergeCell ref="H155:I155"/>
    <mergeCell ref="A156:B156"/>
    <mergeCell ref="H156:I156"/>
    <mergeCell ref="A157:B157"/>
    <mergeCell ref="H157:I157"/>
    <mergeCell ref="A158:B158"/>
    <mergeCell ref="H158:I158"/>
    <mergeCell ref="A159:B159"/>
    <mergeCell ref="H159:I159"/>
    <mergeCell ref="A160:B160"/>
    <mergeCell ref="H160:I160"/>
    <mergeCell ref="A161:B161"/>
    <mergeCell ref="H161:I161"/>
    <mergeCell ref="A162:B162"/>
    <mergeCell ref="H162:I162"/>
    <mergeCell ref="A163:B163"/>
    <mergeCell ref="H163:I163"/>
    <mergeCell ref="A164:B164"/>
    <mergeCell ref="H164:I164"/>
    <mergeCell ref="A165:B165"/>
    <mergeCell ref="H165:I165"/>
    <mergeCell ref="A166:B166"/>
    <mergeCell ref="H166:I166"/>
    <mergeCell ref="A167:B167"/>
    <mergeCell ref="H167:I167"/>
    <mergeCell ref="A168:B168"/>
    <mergeCell ref="H168:I168"/>
    <mergeCell ref="A169:B169"/>
    <mergeCell ref="H169:I169"/>
    <mergeCell ref="A172:B172"/>
    <mergeCell ref="H172:I172"/>
    <mergeCell ref="A173:B173"/>
    <mergeCell ref="H173:I173"/>
    <mergeCell ref="A174:B174"/>
    <mergeCell ref="H174:I174"/>
    <mergeCell ref="A175:B175"/>
    <mergeCell ref="H175:I175"/>
    <mergeCell ref="A176:B176"/>
    <mergeCell ref="H176:I176"/>
    <mergeCell ref="A186:B186"/>
    <mergeCell ref="H186:I186"/>
    <mergeCell ref="A187:B187"/>
    <mergeCell ref="H187:I187"/>
    <mergeCell ref="A188:B188"/>
    <mergeCell ref="H188:I188"/>
    <mergeCell ref="A189:B189"/>
    <mergeCell ref="H189:I189"/>
    <mergeCell ref="A190:B190"/>
    <mergeCell ref="H190:I190"/>
    <mergeCell ref="A191:B191"/>
    <mergeCell ref="H191:I191"/>
    <mergeCell ref="A192:B192"/>
    <mergeCell ref="H192:I192"/>
    <mergeCell ref="A193:B193"/>
    <mergeCell ref="H193:I193"/>
    <mergeCell ref="A194:B194"/>
    <mergeCell ref="H194:I194"/>
    <mergeCell ref="A195:B195"/>
    <mergeCell ref="H195:I195"/>
    <mergeCell ref="A196:B196"/>
    <mergeCell ref="H196:I196"/>
    <mergeCell ref="A197:B197"/>
    <mergeCell ref="H197:I197"/>
    <mergeCell ref="A198:B198"/>
    <mergeCell ref="H198:I198"/>
    <mergeCell ref="A199:B199"/>
    <mergeCell ref="H199:I199"/>
    <mergeCell ref="A200:B200"/>
    <mergeCell ref="H200:I200"/>
    <mergeCell ref="A201:B201"/>
    <mergeCell ref="H201:I201"/>
    <mergeCell ref="A202:B202"/>
    <mergeCell ref="H202:I202"/>
    <mergeCell ref="A203:B203"/>
    <mergeCell ref="H203:I203"/>
    <mergeCell ref="A204:B204"/>
    <mergeCell ref="H204:I204"/>
    <mergeCell ref="A205:B205"/>
    <mergeCell ref="H205:I205"/>
    <mergeCell ref="A206:B206"/>
    <mergeCell ref="H206:I206"/>
    <mergeCell ref="A207:B207"/>
    <mergeCell ref="H207:I207"/>
    <mergeCell ref="A208:B208"/>
    <mergeCell ref="H208:I208"/>
    <mergeCell ref="A209:B209"/>
    <mergeCell ref="H209:I209"/>
    <mergeCell ref="A210:B210"/>
    <mergeCell ref="H210:I210"/>
    <mergeCell ref="A211:B211"/>
    <mergeCell ref="H211:I211"/>
    <mergeCell ref="A212:B212"/>
    <mergeCell ref="H212:I212"/>
    <mergeCell ref="A213:B213"/>
    <mergeCell ref="H213:I213"/>
    <mergeCell ref="A214:B214"/>
    <mergeCell ref="H214:I214"/>
    <mergeCell ref="A215:B215"/>
    <mergeCell ref="H215:I215"/>
    <mergeCell ref="A216:B216"/>
    <mergeCell ref="H216:I216"/>
    <mergeCell ref="A217:B217"/>
    <mergeCell ref="H217:I217"/>
    <mergeCell ref="A218:B218"/>
    <mergeCell ref="H218:I218"/>
    <mergeCell ref="A219:B219"/>
    <mergeCell ref="H219:I219"/>
    <mergeCell ref="A220:B220"/>
    <mergeCell ref="H220:I220"/>
    <mergeCell ref="A221:B221"/>
    <mergeCell ref="H221:I221"/>
    <mergeCell ref="A222:B222"/>
    <mergeCell ref="H222:I222"/>
    <mergeCell ref="A223:B223"/>
    <mergeCell ref="H223:I223"/>
    <mergeCell ref="A224:B224"/>
    <mergeCell ref="H224:I224"/>
    <mergeCell ref="A225:B225"/>
    <mergeCell ref="H225:I225"/>
    <mergeCell ref="A226:B226"/>
    <mergeCell ref="H226:I226"/>
    <mergeCell ref="A229:B229"/>
    <mergeCell ref="H229:I229"/>
    <mergeCell ref="A230:B230"/>
    <mergeCell ref="H230:I230"/>
    <mergeCell ref="A231:B231"/>
    <mergeCell ref="H231:I231"/>
    <mergeCell ref="A232:B232"/>
    <mergeCell ref="H232:I232"/>
    <mergeCell ref="A233:B233"/>
    <mergeCell ref="H233:I233"/>
    <mergeCell ref="A243:B243"/>
    <mergeCell ref="H243:I243"/>
    <mergeCell ref="A244:B244"/>
    <mergeCell ref="H244:I244"/>
    <mergeCell ref="A245:B245"/>
    <mergeCell ref="H245:I245"/>
    <mergeCell ref="A246:B246"/>
    <mergeCell ref="H246:I246"/>
    <mergeCell ref="A247:B247"/>
    <mergeCell ref="H247:I247"/>
    <mergeCell ref="A248:B248"/>
    <mergeCell ref="H248:I248"/>
    <mergeCell ref="A249:B249"/>
    <mergeCell ref="H249:I249"/>
    <mergeCell ref="A250:B250"/>
    <mergeCell ref="H250:I250"/>
    <mergeCell ref="A251:B251"/>
    <mergeCell ref="H251:I251"/>
    <mergeCell ref="A252:B252"/>
    <mergeCell ref="H252:I252"/>
    <mergeCell ref="A253:B253"/>
    <mergeCell ref="H253:I253"/>
    <mergeCell ref="A254:B254"/>
    <mergeCell ref="H254:I254"/>
    <mergeCell ref="A255:B255"/>
    <mergeCell ref="H255:I255"/>
    <mergeCell ref="A256:B256"/>
    <mergeCell ref="H256:I256"/>
    <mergeCell ref="A257:B257"/>
    <mergeCell ref="H257:I257"/>
    <mergeCell ref="A258:B258"/>
    <mergeCell ref="H258:I258"/>
    <mergeCell ref="A259:B259"/>
    <mergeCell ref="H259:I259"/>
    <mergeCell ref="A260:B260"/>
    <mergeCell ref="H260:I260"/>
    <mergeCell ref="A261:B261"/>
    <mergeCell ref="H261:I261"/>
    <mergeCell ref="A262:B262"/>
    <mergeCell ref="H262:I262"/>
    <mergeCell ref="A263:B263"/>
    <mergeCell ref="H263:I263"/>
    <mergeCell ref="A264:B264"/>
    <mergeCell ref="H264:I264"/>
    <mergeCell ref="A265:B265"/>
    <mergeCell ref="H265:I265"/>
    <mergeCell ref="A266:B266"/>
    <mergeCell ref="H266:I266"/>
    <mergeCell ref="A267:B267"/>
    <mergeCell ref="H267:I267"/>
    <mergeCell ref="A268:B268"/>
    <mergeCell ref="H268:I268"/>
    <mergeCell ref="A269:B269"/>
    <mergeCell ref="H269:I269"/>
    <mergeCell ref="A270:B270"/>
    <mergeCell ref="H270:I270"/>
    <mergeCell ref="A271:B271"/>
    <mergeCell ref="H271:I271"/>
    <mergeCell ref="A272:B272"/>
    <mergeCell ref="H272:I272"/>
    <mergeCell ref="A273:B273"/>
    <mergeCell ref="H273:I273"/>
    <mergeCell ref="A274:B274"/>
    <mergeCell ref="H274:I274"/>
    <mergeCell ref="A275:B275"/>
    <mergeCell ref="H275:I275"/>
    <mergeCell ref="A276:B276"/>
    <mergeCell ref="H276:I276"/>
    <mergeCell ref="A277:B277"/>
    <mergeCell ref="H277:I277"/>
    <mergeCell ref="A278:B278"/>
    <mergeCell ref="H278:I278"/>
    <mergeCell ref="A279:B279"/>
    <mergeCell ref="H279:I279"/>
    <mergeCell ref="A280:B280"/>
    <mergeCell ref="H280:I280"/>
    <mergeCell ref="A281:B281"/>
    <mergeCell ref="H281:I281"/>
    <mergeCell ref="A282:B282"/>
    <mergeCell ref="H282:I282"/>
    <mergeCell ref="A283:B283"/>
    <mergeCell ref="H283:I283"/>
    <mergeCell ref="A286:B286"/>
    <mergeCell ref="H286:I286"/>
    <mergeCell ref="A287:B287"/>
    <mergeCell ref="H287:I287"/>
    <mergeCell ref="A288:B288"/>
    <mergeCell ref="H288:I288"/>
    <mergeCell ref="A289:B289"/>
    <mergeCell ref="H289:I289"/>
    <mergeCell ref="A290:B290"/>
    <mergeCell ref="H290:I290"/>
    <mergeCell ref="A300:B300"/>
    <mergeCell ref="H300:I300"/>
    <mergeCell ref="A301:B301"/>
    <mergeCell ref="H301:I301"/>
    <mergeCell ref="A302:B302"/>
    <mergeCell ref="H302:I302"/>
    <mergeCell ref="A303:B303"/>
    <mergeCell ref="H303:I303"/>
    <mergeCell ref="A304:B304"/>
    <mergeCell ref="H304:I304"/>
    <mergeCell ref="A305:B305"/>
    <mergeCell ref="H305:I305"/>
    <mergeCell ref="A306:B306"/>
    <mergeCell ref="H306:I306"/>
    <mergeCell ref="A307:B307"/>
    <mergeCell ref="H307:I307"/>
    <mergeCell ref="A308:B308"/>
    <mergeCell ref="H308:I308"/>
    <mergeCell ref="A309:B309"/>
    <mergeCell ref="H309:I309"/>
    <mergeCell ref="A310:B310"/>
    <mergeCell ref="H310:I310"/>
    <mergeCell ref="A311:B311"/>
    <mergeCell ref="H311:I311"/>
    <mergeCell ref="A312:B312"/>
    <mergeCell ref="H312:I312"/>
    <mergeCell ref="A313:B313"/>
    <mergeCell ref="H313:I313"/>
    <mergeCell ref="A314:B314"/>
    <mergeCell ref="H314:I314"/>
    <mergeCell ref="A315:B315"/>
    <mergeCell ref="H315:I315"/>
    <mergeCell ref="A316:B316"/>
    <mergeCell ref="H316:I316"/>
    <mergeCell ref="A317:B317"/>
    <mergeCell ref="H317:I317"/>
    <mergeCell ref="A318:B318"/>
    <mergeCell ref="H318:I318"/>
    <mergeCell ref="A319:B319"/>
    <mergeCell ref="H319:I319"/>
    <mergeCell ref="A320:B320"/>
    <mergeCell ref="H320:I320"/>
    <mergeCell ref="A321:B321"/>
    <mergeCell ref="H321:I321"/>
    <mergeCell ref="A322:B322"/>
    <mergeCell ref="H322:I322"/>
    <mergeCell ref="A323:B323"/>
    <mergeCell ref="H323:I323"/>
    <mergeCell ref="A324:B324"/>
    <mergeCell ref="H324:I324"/>
    <mergeCell ref="A325:B325"/>
    <mergeCell ref="H325:I325"/>
    <mergeCell ref="A326:B326"/>
    <mergeCell ref="H326:I326"/>
    <mergeCell ref="A327:B327"/>
    <mergeCell ref="H327:I327"/>
    <mergeCell ref="A328:B328"/>
    <mergeCell ref="H328:I328"/>
    <mergeCell ref="A329:B329"/>
    <mergeCell ref="H329:I329"/>
    <mergeCell ref="A330:B330"/>
    <mergeCell ref="H330:I330"/>
    <mergeCell ref="A331:B331"/>
    <mergeCell ref="H331:I331"/>
    <mergeCell ref="A332:B332"/>
    <mergeCell ref="H332:I332"/>
    <mergeCell ref="A333:B333"/>
    <mergeCell ref="H333:I333"/>
    <mergeCell ref="A334:B334"/>
    <mergeCell ref="H334:I334"/>
    <mergeCell ref="A335:B335"/>
    <mergeCell ref="H335:I335"/>
    <mergeCell ref="A336:B336"/>
    <mergeCell ref="H336:I336"/>
    <mergeCell ref="A337:B337"/>
    <mergeCell ref="H337:I337"/>
    <mergeCell ref="A338:B338"/>
    <mergeCell ref="H338:I338"/>
    <mergeCell ref="A339:B339"/>
    <mergeCell ref="H339:I339"/>
    <mergeCell ref="A340:B340"/>
    <mergeCell ref="H340:I340"/>
    <mergeCell ref="A343:B343"/>
    <mergeCell ref="H343:I343"/>
    <mergeCell ref="A344:B344"/>
    <mergeCell ref="H344:I344"/>
    <mergeCell ref="A345:B345"/>
    <mergeCell ref="H345:I345"/>
    <mergeCell ref="A346:B346"/>
    <mergeCell ref="H346:I346"/>
    <mergeCell ref="A347:B347"/>
    <mergeCell ref="H347:I347"/>
    <mergeCell ref="A357:B357"/>
    <mergeCell ref="H357:I357"/>
    <mergeCell ref="A358:B358"/>
    <mergeCell ref="H358:I358"/>
    <mergeCell ref="A359:B359"/>
    <mergeCell ref="H359:I359"/>
    <mergeCell ref="A360:B360"/>
    <mergeCell ref="H360:I360"/>
    <mergeCell ref="A361:B361"/>
    <mergeCell ref="H361:I361"/>
    <mergeCell ref="A362:B362"/>
    <mergeCell ref="H362:I362"/>
    <mergeCell ref="A363:B363"/>
    <mergeCell ref="H363:I363"/>
    <mergeCell ref="A364:B364"/>
    <mergeCell ref="H364:I364"/>
    <mergeCell ref="A365:B365"/>
    <mergeCell ref="H365:I365"/>
    <mergeCell ref="A366:B366"/>
    <mergeCell ref="H366:I366"/>
    <mergeCell ref="A367:B367"/>
    <mergeCell ref="H367:I367"/>
    <mergeCell ref="A368:B368"/>
    <mergeCell ref="H368:I368"/>
    <mergeCell ref="A369:B369"/>
    <mergeCell ref="H369:I369"/>
    <mergeCell ref="A370:B370"/>
    <mergeCell ref="H370:I370"/>
    <mergeCell ref="A371:B371"/>
    <mergeCell ref="H371:I371"/>
    <mergeCell ref="A372:B372"/>
    <mergeCell ref="H372:I372"/>
    <mergeCell ref="A373:B373"/>
    <mergeCell ref="H373:I373"/>
    <mergeCell ref="A374:B374"/>
    <mergeCell ref="H374:I374"/>
    <mergeCell ref="A375:B375"/>
    <mergeCell ref="H375:I375"/>
    <mergeCell ref="A376:B376"/>
    <mergeCell ref="H376:I376"/>
    <mergeCell ref="A377:B377"/>
    <mergeCell ref="H377:I377"/>
    <mergeCell ref="A378:B378"/>
    <mergeCell ref="H378:I378"/>
    <mergeCell ref="A379:B379"/>
    <mergeCell ref="H379:I379"/>
    <mergeCell ref="A380:B380"/>
    <mergeCell ref="H380:I380"/>
    <mergeCell ref="A381:B381"/>
    <mergeCell ref="H381:I381"/>
    <mergeCell ref="A382:B382"/>
    <mergeCell ref="H382:I382"/>
    <mergeCell ref="A383:B383"/>
    <mergeCell ref="H383:I383"/>
    <mergeCell ref="A384:B384"/>
    <mergeCell ref="H384:I384"/>
    <mergeCell ref="A385:B385"/>
    <mergeCell ref="H385:I385"/>
    <mergeCell ref="A386:B386"/>
    <mergeCell ref="H386:I386"/>
    <mergeCell ref="A387:B387"/>
    <mergeCell ref="H387:I387"/>
    <mergeCell ref="A388:B388"/>
    <mergeCell ref="H388:I388"/>
    <mergeCell ref="A389:B389"/>
    <mergeCell ref="H389:I389"/>
    <mergeCell ref="A390:B390"/>
    <mergeCell ref="H390:I390"/>
    <mergeCell ref="A391:B391"/>
    <mergeCell ref="H391:I391"/>
    <mergeCell ref="A392:B392"/>
    <mergeCell ref="H392:I392"/>
    <mergeCell ref="A393:B393"/>
    <mergeCell ref="H393:I393"/>
    <mergeCell ref="A394:B394"/>
    <mergeCell ref="H394:I394"/>
    <mergeCell ref="A395:B395"/>
    <mergeCell ref="H395:I395"/>
    <mergeCell ref="A396:B396"/>
    <mergeCell ref="H396:I396"/>
    <mergeCell ref="A397:B397"/>
    <mergeCell ref="H397:I397"/>
    <mergeCell ref="A400:B400"/>
    <mergeCell ref="H400:I400"/>
    <mergeCell ref="A401:B401"/>
    <mergeCell ref="H401:I401"/>
    <mergeCell ref="A402:B402"/>
    <mergeCell ref="H402:I402"/>
    <mergeCell ref="A403:B403"/>
    <mergeCell ref="H403:I403"/>
    <mergeCell ref="A404:B404"/>
    <mergeCell ref="H404:I404"/>
    <mergeCell ref="A414:B414"/>
    <mergeCell ref="H414:I414"/>
    <mergeCell ref="A415:B415"/>
    <mergeCell ref="H415:I415"/>
    <mergeCell ref="A416:B416"/>
    <mergeCell ref="H416:I416"/>
    <mergeCell ref="A417:B417"/>
    <mergeCell ref="H417:I417"/>
    <mergeCell ref="A418:B418"/>
    <mergeCell ref="H418:I418"/>
    <mergeCell ref="A419:B419"/>
    <mergeCell ref="H419:I419"/>
    <mergeCell ref="A420:B420"/>
    <mergeCell ref="H420:I420"/>
    <mergeCell ref="A421:B421"/>
    <mergeCell ref="H421:I421"/>
    <mergeCell ref="A422:B422"/>
    <mergeCell ref="H422:I422"/>
    <mergeCell ref="A423:B423"/>
    <mergeCell ref="H423:I423"/>
    <mergeCell ref="A424:B424"/>
    <mergeCell ref="H424:I424"/>
    <mergeCell ref="A425:B425"/>
    <mergeCell ref="H425:I425"/>
    <mergeCell ref="A426:B426"/>
    <mergeCell ref="H426:I426"/>
    <mergeCell ref="A427:B427"/>
    <mergeCell ref="H427:I427"/>
    <mergeCell ref="A428:B428"/>
    <mergeCell ref="H428:I428"/>
    <mergeCell ref="A429:B429"/>
    <mergeCell ref="H429:I429"/>
    <mergeCell ref="A430:B430"/>
    <mergeCell ref="H430:I430"/>
    <mergeCell ref="A431:B431"/>
    <mergeCell ref="H431:I431"/>
    <mergeCell ref="A432:B432"/>
    <mergeCell ref="H432:I432"/>
    <mergeCell ref="A433:B433"/>
    <mergeCell ref="H433:I433"/>
    <mergeCell ref="A434:B434"/>
    <mergeCell ref="H434:I434"/>
    <mergeCell ref="A435:B435"/>
    <mergeCell ref="H435:I435"/>
    <mergeCell ref="A436:B436"/>
    <mergeCell ref="H436:I436"/>
    <mergeCell ref="A437:B437"/>
    <mergeCell ref="H437:I437"/>
    <mergeCell ref="A438:B438"/>
    <mergeCell ref="H438:I438"/>
    <mergeCell ref="A439:B439"/>
    <mergeCell ref="H439:I439"/>
    <mergeCell ref="A440:B440"/>
    <mergeCell ref="H440:I440"/>
    <mergeCell ref="A441:B441"/>
    <mergeCell ref="H441:I441"/>
    <mergeCell ref="A442:B442"/>
    <mergeCell ref="H442:I442"/>
    <mergeCell ref="A443:B443"/>
    <mergeCell ref="H443:I443"/>
    <mergeCell ref="A444:B444"/>
    <mergeCell ref="H444:I444"/>
    <mergeCell ref="A445:B445"/>
    <mergeCell ref="H445:I445"/>
    <mergeCell ref="A446:B446"/>
    <mergeCell ref="H446:I446"/>
    <mergeCell ref="A447:B447"/>
    <mergeCell ref="H447:I447"/>
    <mergeCell ref="A448:B448"/>
    <mergeCell ref="H448:I448"/>
    <mergeCell ref="A449:B449"/>
    <mergeCell ref="H449:I449"/>
    <mergeCell ref="A450:B450"/>
    <mergeCell ref="H450:I450"/>
    <mergeCell ref="A451:B451"/>
    <mergeCell ref="H451:I451"/>
    <mergeCell ref="A452:B452"/>
    <mergeCell ref="H452:I452"/>
    <mergeCell ref="A453:B453"/>
    <mergeCell ref="H453:I453"/>
    <mergeCell ref="A454:B454"/>
    <mergeCell ref="H454:I454"/>
    <mergeCell ref="A457:B457"/>
    <mergeCell ref="H457:I457"/>
    <mergeCell ref="A458:B458"/>
    <mergeCell ref="H458:I458"/>
    <mergeCell ref="A459:B459"/>
    <mergeCell ref="H459:I459"/>
    <mergeCell ref="A460:B460"/>
    <mergeCell ref="H460:I460"/>
    <mergeCell ref="A461:B461"/>
    <mergeCell ref="H461:I461"/>
    <mergeCell ref="A471:B471"/>
    <mergeCell ref="H471:I471"/>
    <mergeCell ref="A472:B472"/>
    <mergeCell ref="H472:I472"/>
    <mergeCell ref="A473:B473"/>
    <mergeCell ref="H473:I473"/>
    <mergeCell ref="A474:B474"/>
    <mergeCell ref="H474:I474"/>
    <mergeCell ref="A475:B475"/>
    <mergeCell ref="H475:I475"/>
    <mergeCell ref="A476:B476"/>
    <mergeCell ref="H476:I476"/>
    <mergeCell ref="A477:B477"/>
    <mergeCell ref="H477:I477"/>
    <mergeCell ref="A478:B478"/>
    <mergeCell ref="H478:I478"/>
    <mergeCell ref="A479:B479"/>
    <mergeCell ref="H479:I479"/>
    <mergeCell ref="A480:B480"/>
    <mergeCell ref="H480:I480"/>
    <mergeCell ref="A481:B481"/>
    <mergeCell ref="H481:I481"/>
    <mergeCell ref="A482:B482"/>
    <mergeCell ref="H482:I482"/>
    <mergeCell ref="A483:B483"/>
    <mergeCell ref="H483:I483"/>
    <mergeCell ref="A484:B484"/>
    <mergeCell ref="H484:I484"/>
    <mergeCell ref="A485:B485"/>
    <mergeCell ref="H485:I485"/>
    <mergeCell ref="A486:B486"/>
    <mergeCell ref="H486:I486"/>
    <mergeCell ref="A487:B487"/>
    <mergeCell ref="H487:I487"/>
    <mergeCell ref="A488:B488"/>
    <mergeCell ref="H488:I488"/>
    <mergeCell ref="A489:B489"/>
    <mergeCell ref="H489:I489"/>
    <mergeCell ref="A490:B490"/>
    <mergeCell ref="H490:I490"/>
    <mergeCell ref="A491:B491"/>
    <mergeCell ref="H491:I491"/>
    <mergeCell ref="A492:B492"/>
    <mergeCell ref="H492:I492"/>
    <mergeCell ref="A493:B493"/>
    <mergeCell ref="H493:I493"/>
    <mergeCell ref="A494:B494"/>
    <mergeCell ref="H494:I494"/>
    <mergeCell ref="A495:B495"/>
    <mergeCell ref="H495:I495"/>
    <mergeCell ref="A496:B496"/>
    <mergeCell ref="H496:I496"/>
    <mergeCell ref="A497:B497"/>
    <mergeCell ref="H497:I497"/>
    <mergeCell ref="A498:B498"/>
    <mergeCell ref="H498:I498"/>
    <mergeCell ref="A499:B499"/>
    <mergeCell ref="H499:I499"/>
    <mergeCell ref="A500:B500"/>
    <mergeCell ref="H500:I500"/>
    <mergeCell ref="A501:B501"/>
    <mergeCell ref="H501:I501"/>
    <mergeCell ref="A502:B502"/>
    <mergeCell ref="H502:I502"/>
    <mergeCell ref="A503:B503"/>
    <mergeCell ref="H503:I503"/>
    <mergeCell ref="A504:B504"/>
    <mergeCell ref="H504:I504"/>
    <mergeCell ref="A505:B505"/>
    <mergeCell ref="H505:I505"/>
    <mergeCell ref="A506:B506"/>
    <mergeCell ref="H506:I506"/>
    <mergeCell ref="A507:B507"/>
    <mergeCell ref="H507:I507"/>
    <mergeCell ref="A508:B508"/>
    <mergeCell ref="H508:I508"/>
    <mergeCell ref="A509:B509"/>
    <mergeCell ref="H509:I509"/>
    <mergeCell ref="A510:B510"/>
    <mergeCell ref="H510:I510"/>
    <mergeCell ref="A511:B511"/>
    <mergeCell ref="H511:I511"/>
    <mergeCell ref="A514:B514"/>
    <mergeCell ref="H514:I514"/>
    <mergeCell ref="A515:B515"/>
    <mergeCell ref="H515:I515"/>
    <mergeCell ref="A516:B516"/>
    <mergeCell ref="H516:I516"/>
    <mergeCell ref="A517:B517"/>
    <mergeCell ref="H517:I517"/>
    <mergeCell ref="A518:B518"/>
    <mergeCell ref="H518:I518"/>
    <mergeCell ref="A528:B528"/>
    <mergeCell ref="H528:I528"/>
    <mergeCell ref="A529:B529"/>
    <mergeCell ref="H529:I529"/>
    <mergeCell ref="A530:B530"/>
    <mergeCell ref="H530:I530"/>
    <mergeCell ref="A531:B531"/>
    <mergeCell ref="H531:I531"/>
    <mergeCell ref="A532:B532"/>
    <mergeCell ref="H532:I532"/>
    <mergeCell ref="A533:B533"/>
    <mergeCell ref="H533:I533"/>
    <mergeCell ref="A534:B534"/>
    <mergeCell ref="H534:I534"/>
    <mergeCell ref="A535:B535"/>
    <mergeCell ref="H535:I535"/>
    <mergeCell ref="A536:B536"/>
    <mergeCell ref="H536:I536"/>
    <mergeCell ref="A537:B537"/>
    <mergeCell ref="H537:I537"/>
    <mergeCell ref="A538:B538"/>
    <mergeCell ref="H538:I538"/>
    <mergeCell ref="A539:B539"/>
    <mergeCell ref="H539:I539"/>
    <mergeCell ref="A540:B540"/>
    <mergeCell ref="H540:I540"/>
    <mergeCell ref="A541:B541"/>
    <mergeCell ref="H541:I541"/>
    <mergeCell ref="A542:B542"/>
    <mergeCell ref="H542:I542"/>
    <mergeCell ref="A543:B543"/>
    <mergeCell ref="H543:I543"/>
    <mergeCell ref="A544:B544"/>
    <mergeCell ref="H544:I544"/>
    <mergeCell ref="A545:B545"/>
    <mergeCell ref="H545:I545"/>
    <mergeCell ref="A546:B546"/>
    <mergeCell ref="H546:I546"/>
    <mergeCell ref="A547:B547"/>
    <mergeCell ref="H547:I547"/>
    <mergeCell ref="A548:B548"/>
    <mergeCell ref="H548:I548"/>
    <mergeCell ref="A549:B549"/>
    <mergeCell ref="H549:I549"/>
    <mergeCell ref="A550:B550"/>
    <mergeCell ref="H550:I550"/>
    <mergeCell ref="A551:B551"/>
    <mergeCell ref="H551:I551"/>
    <mergeCell ref="A552:B552"/>
    <mergeCell ref="H552:I552"/>
    <mergeCell ref="A553:B553"/>
    <mergeCell ref="H553:I553"/>
    <mergeCell ref="A554:B554"/>
    <mergeCell ref="H554:I554"/>
    <mergeCell ref="A555:B555"/>
    <mergeCell ref="H555:I555"/>
    <mergeCell ref="A556:B556"/>
    <mergeCell ref="H556:I556"/>
    <mergeCell ref="A557:B557"/>
    <mergeCell ref="H557:I557"/>
    <mergeCell ref="A558:B558"/>
    <mergeCell ref="H558:I558"/>
    <mergeCell ref="A559:B559"/>
    <mergeCell ref="H559:I559"/>
    <mergeCell ref="A560:B560"/>
    <mergeCell ref="H560:I560"/>
    <mergeCell ref="A561:B561"/>
    <mergeCell ref="H561:I561"/>
    <mergeCell ref="A562:B562"/>
    <mergeCell ref="H562:I562"/>
    <mergeCell ref="A563:B563"/>
    <mergeCell ref="H563:I563"/>
    <mergeCell ref="A564:B564"/>
    <mergeCell ref="H564:I564"/>
    <mergeCell ref="A565:B565"/>
    <mergeCell ref="H565:I565"/>
    <mergeCell ref="A566:B566"/>
    <mergeCell ref="H566:I566"/>
    <mergeCell ref="A567:B567"/>
    <mergeCell ref="H567:I567"/>
    <mergeCell ref="A568:B568"/>
    <mergeCell ref="H568:I568"/>
    <mergeCell ref="A571:B571"/>
    <mergeCell ref="H571:I571"/>
    <mergeCell ref="A572:B572"/>
    <mergeCell ref="H572:I572"/>
    <mergeCell ref="A573:B573"/>
    <mergeCell ref="H573:I573"/>
    <mergeCell ref="A574:B574"/>
    <mergeCell ref="H574:I574"/>
    <mergeCell ref="A575:B575"/>
    <mergeCell ref="H575:I575"/>
    <mergeCell ref="A585:B585"/>
    <mergeCell ref="H585:I585"/>
    <mergeCell ref="A586:B586"/>
    <mergeCell ref="H586:I586"/>
    <mergeCell ref="A587:B587"/>
    <mergeCell ref="H587:I587"/>
    <mergeCell ref="A588:B588"/>
    <mergeCell ref="H588:I588"/>
    <mergeCell ref="A589:B589"/>
    <mergeCell ref="H589:I589"/>
    <mergeCell ref="A590:B590"/>
    <mergeCell ref="H590:I590"/>
    <mergeCell ref="A591:B591"/>
    <mergeCell ref="H591:I591"/>
    <mergeCell ref="A592:B592"/>
    <mergeCell ref="H592:I592"/>
    <mergeCell ref="A593:B593"/>
    <mergeCell ref="H593:I593"/>
    <mergeCell ref="A594:B594"/>
    <mergeCell ref="H594:I594"/>
    <mergeCell ref="A595:B595"/>
    <mergeCell ref="H595:I595"/>
    <mergeCell ref="A596:B596"/>
    <mergeCell ref="H596:I596"/>
    <mergeCell ref="A597:B597"/>
    <mergeCell ref="H597:I597"/>
    <mergeCell ref="A598:B598"/>
    <mergeCell ref="H598:I598"/>
    <mergeCell ref="A599:B599"/>
    <mergeCell ref="H599:I599"/>
    <mergeCell ref="A600:B600"/>
    <mergeCell ref="H600:I600"/>
    <mergeCell ref="A601:B601"/>
    <mergeCell ref="H601:I601"/>
    <mergeCell ref="A602:B602"/>
    <mergeCell ref="H602:I602"/>
    <mergeCell ref="A603:B603"/>
    <mergeCell ref="H603:I603"/>
    <mergeCell ref="A604:B604"/>
    <mergeCell ref="H604:I604"/>
    <mergeCell ref="A605:B605"/>
    <mergeCell ref="H605:I605"/>
    <mergeCell ref="A606:B606"/>
    <mergeCell ref="H606:I606"/>
    <mergeCell ref="A607:B607"/>
    <mergeCell ref="H607:I607"/>
    <mergeCell ref="A608:B608"/>
    <mergeCell ref="H608:I608"/>
    <mergeCell ref="A609:B609"/>
    <mergeCell ref="H609:I609"/>
    <mergeCell ref="A610:B610"/>
    <mergeCell ref="H610:I610"/>
    <mergeCell ref="A611:B611"/>
    <mergeCell ref="H611:I611"/>
    <mergeCell ref="A612:B612"/>
    <mergeCell ref="H612:I612"/>
    <mergeCell ref="A613:B613"/>
    <mergeCell ref="H613:I613"/>
    <mergeCell ref="A614:B614"/>
    <mergeCell ref="H614:I614"/>
    <mergeCell ref="A615:B615"/>
    <mergeCell ref="H615:I615"/>
    <mergeCell ref="A616:B616"/>
    <mergeCell ref="H616:I616"/>
    <mergeCell ref="A617:B617"/>
    <mergeCell ref="H617:I617"/>
    <mergeCell ref="A618:B618"/>
    <mergeCell ref="H618:I618"/>
    <mergeCell ref="A619:B619"/>
    <mergeCell ref="H619:I619"/>
    <mergeCell ref="A620:B620"/>
    <mergeCell ref="H620:I620"/>
    <mergeCell ref="A621:B621"/>
    <mergeCell ref="H621:I621"/>
    <mergeCell ref="A622:B622"/>
    <mergeCell ref="H622:I622"/>
    <mergeCell ref="A623:B623"/>
    <mergeCell ref="H623:I623"/>
    <mergeCell ref="A624:B624"/>
    <mergeCell ref="H624:I624"/>
    <mergeCell ref="A625:B625"/>
    <mergeCell ref="H625:I625"/>
    <mergeCell ref="A628:B628"/>
    <mergeCell ref="H628:I628"/>
    <mergeCell ref="A629:B629"/>
    <mergeCell ref="H629:I629"/>
    <mergeCell ref="A630:B630"/>
    <mergeCell ref="H630:I630"/>
    <mergeCell ref="A631:B631"/>
    <mergeCell ref="H631:I631"/>
    <mergeCell ref="A632:B632"/>
    <mergeCell ref="H632:I632"/>
    <mergeCell ref="A642:B642"/>
    <mergeCell ref="H642:I642"/>
    <mergeCell ref="A643:B643"/>
    <mergeCell ref="H643:I643"/>
    <mergeCell ref="A644:B644"/>
    <mergeCell ref="H644:I644"/>
    <mergeCell ref="A645:B645"/>
    <mergeCell ref="H645:I645"/>
    <mergeCell ref="A646:B646"/>
    <mergeCell ref="H646:I646"/>
    <mergeCell ref="A647:B647"/>
    <mergeCell ref="H647:I647"/>
    <mergeCell ref="A648:B648"/>
    <mergeCell ref="H648:I648"/>
    <mergeCell ref="A649:B649"/>
    <mergeCell ref="H649:I649"/>
    <mergeCell ref="A650:B650"/>
    <mergeCell ref="H650:I650"/>
    <mergeCell ref="A651:B651"/>
    <mergeCell ref="H651:I651"/>
    <mergeCell ref="A652:B652"/>
    <mergeCell ref="H652:I652"/>
    <mergeCell ref="A653:B653"/>
    <mergeCell ref="H653:I653"/>
    <mergeCell ref="A654:B654"/>
    <mergeCell ref="H654:I654"/>
    <mergeCell ref="A655:B655"/>
    <mergeCell ref="H655:I655"/>
    <mergeCell ref="A656:B656"/>
    <mergeCell ref="H656:I656"/>
    <mergeCell ref="A657:B657"/>
    <mergeCell ref="H657:I657"/>
    <mergeCell ref="A658:B658"/>
    <mergeCell ref="H658:I658"/>
    <mergeCell ref="A659:B659"/>
    <mergeCell ref="H659:I659"/>
    <mergeCell ref="A660:B660"/>
    <mergeCell ref="H660:I660"/>
    <mergeCell ref="A661:B661"/>
    <mergeCell ref="H661:I661"/>
    <mergeCell ref="A662:B662"/>
    <mergeCell ref="H662:I662"/>
    <mergeCell ref="A663:B663"/>
    <mergeCell ref="H663:I663"/>
    <mergeCell ref="A664:B664"/>
    <mergeCell ref="H664:I664"/>
    <mergeCell ref="A665:B665"/>
    <mergeCell ref="H665:I665"/>
    <mergeCell ref="A666:B666"/>
    <mergeCell ref="H666:I666"/>
    <mergeCell ref="A667:B667"/>
    <mergeCell ref="H667:I667"/>
    <mergeCell ref="A668:B668"/>
    <mergeCell ref="H668:I668"/>
    <mergeCell ref="A669:B669"/>
    <mergeCell ref="H669:I669"/>
    <mergeCell ref="A670:B670"/>
    <mergeCell ref="H670:I670"/>
    <mergeCell ref="A671:B671"/>
    <mergeCell ref="H671:I671"/>
    <mergeCell ref="A672:B672"/>
    <mergeCell ref="H672:I672"/>
    <mergeCell ref="A673:B673"/>
    <mergeCell ref="H673:I673"/>
    <mergeCell ref="A674:B674"/>
    <mergeCell ref="H674:I674"/>
    <mergeCell ref="A675:B675"/>
    <mergeCell ref="H675:I675"/>
    <mergeCell ref="A676:B676"/>
    <mergeCell ref="H676:I676"/>
    <mergeCell ref="A677:B677"/>
    <mergeCell ref="H677:I677"/>
    <mergeCell ref="A678:B678"/>
    <mergeCell ref="H678:I678"/>
    <mergeCell ref="A679:B679"/>
    <mergeCell ref="H679:I679"/>
    <mergeCell ref="A680:B680"/>
    <mergeCell ref="H680:I680"/>
    <mergeCell ref="A681:B681"/>
    <mergeCell ref="H681:I681"/>
    <mergeCell ref="A682:B682"/>
    <mergeCell ref="H682:I682"/>
    <mergeCell ref="A685:B685"/>
    <mergeCell ref="H685:I685"/>
    <mergeCell ref="A686:B686"/>
    <mergeCell ref="H686:I686"/>
    <mergeCell ref="A687:B687"/>
    <mergeCell ref="H687:I687"/>
    <mergeCell ref="A688:B688"/>
    <mergeCell ref="H688:I688"/>
    <mergeCell ref="A689:B689"/>
    <mergeCell ref="H689:I689"/>
    <mergeCell ref="A699:B699"/>
    <mergeCell ref="H699:I699"/>
    <mergeCell ref="A700:B700"/>
    <mergeCell ref="H700:I700"/>
    <mergeCell ref="A701:B701"/>
    <mergeCell ref="H701:I701"/>
    <mergeCell ref="A702:B702"/>
    <mergeCell ref="H702:I702"/>
    <mergeCell ref="A703:B703"/>
    <mergeCell ref="H703:I703"/>
    <mergeCell ref="A704:B704"/>
    <mergeCell ref="H704:I704"/>
    <mergeCell ref="A705:B705"/>
    <mergeCell ref="H705:I705"/>
    <mergeCell ref="A706:B706"/>
    <mergeCell ref="H706:I706"/>
    <mergeCell ref="A707:B707"/>
    <mergeCell ref="H707:I707"/>
    <mergeCell ref="A708:B708"/>
    <mergeCell ref="H708:I708"/>
    <mergeCell ref="A709:B709"/>
    <mergeCell ref="H709:I709"/>
    <mergeCell ref="A710:B710"/>
    <mergeCell ref="H710:I710"/>
    <mergeCell ref="A711:B711"/>
    <mergeCell ref="H711:I711"/>
    <mergeCell ref="A712:B712"/>
    <mergeCell ref="H712:I712"/>
    <mergeCell ref="A713:B713"/>
    <mergeCell ref="H713:I713"/>
    <mergeCell ref="A714:B714"/>
    <mergeCell ref="H714:I714"/>
    <mergeCell ref="A715:B715"/>
    <mergeCell ref="H715:I715"/>
    <mergeCell ref="A716:B716"/>
    <mergeCell ref="H716:I716"/>
    <mergeCell ref="A717:B717"/>
    <mergeCell ref="H717:I717"/>
    <mergeCell ref="A718:B718"/>
    <mergeCell ref="H718:I718"/>
    <mergeCell ref="A719:B719"/>
    <mergeCell ref="H719:I719"/>
    <mergeCell ref="A720:B720"/>
    <mergeCell ref="H720:I720"/>
    <mergeCell ref="A721:B721"/>
    <mergeCell ref="H721:I721"/>
    <mergeCell ref="A722:B722"/>
    <mergeCell ref="H722:I722"/>
    <mergeCell ref="A723:B723"/>
    <mergeCell ref="H723:I723"/>
    <mergeCell ref="A724:B724"/>
    <mergeCell ref="H724:I724"/>
    <mergeCell ref="A725:B725"/>
    <mergeCell ref="H725:I725"/>
    <mergeCell ref="A726:B726"/>
    <mergeCell ref="H726:I726"/>
    <mergeCell ref="A727:B727"/>
    <mergeCell ref="H727:I727"/>
    <mergeCell ref="A728:B728"/>
    <mergeCell ref="H728:I728"/>
    <mergeCell ref="A729:B729"/>
    <mergeCell ref="H729:I729"/>
    <mergeCell ref="A730:B730"/>
    <mergeCell ref="H730:I730"/>
    <mergeCell ref="A731:B731"/>
    <mergeCell ref="H731:I731"/>
    <mergeCell ref="A732:B732"/>
    <mergeCell ref="H732:I732"/>
    <mergeCell ref="A733:B733"/>
    <mergeCell ref="H733:I733"/>
    <mergeCell ref="A734:B734"/>
    <mergeCell ref="H734:I734"/>
    <mergeCell ref="A735:B735"/>
    <mergeCell ref="H735:I735"/>
    <mergeCell ref="A736:B736"/>
    <mergeCell ref="H736:I736"/>
    <mergeCell ref="A737:B737"/>
    <mergeCell ref="H737:I737"/>
    <mergeCell ref="A738:B738"/>
    <mergeCell ref="H738:I738"/>
    <mergeCell ref="A739:B739"/>
    <mergeCell ref="H739:I739"/>
    <mergeCell ref="A742:B742"/>
    <mergeCell ref="H742:I742"/>
    <mergeCell ref="A743:B743"/>
    <mergeCell ref="H743:I743"/>
    <mergeCell ref="A744:B744"/>
    <mergeCell ref="H744:I744"/>
    <mergeCell ref="A745:B745"/>
    <mergeCell ref="H745:I745"/>
    <mergeCell ref="A746:B746"/>
    <mergeCell ref="H746:I746"/>
    <mergeCell ref="A756:B756"/>
    <mergeCell ref="H756:I756"/>
    <mergeCell ref="A757:B757"/>
    <mergeCell ref="H757:I757"/>
    <mergeCell ref="A758:B758"/>
    <mergeCell ref="H758:I758"/>
    <mergeCell ref="A759:B759"/>
    <mergeCell ref="H759:I759"/>
    <mergeCell ref="A760:B760"/>
    <mergeCell ref="H760:I760"/>
    <mergeCell ref="A761:B761"/>
    <mergeCell ref="H761:I761"/>
    <mergeCell ref="A762:B762"/>
    <mergeCell ref="H762:I762"/>
    <mergeCell ref="A763:B763"/>
    <mergeCell ref="H763:I763"/>
    <mergeCell ref="A764:B764"/>
    <mergeCell ref="H764:I764"/>
    <mergeCell ref="A765:B765"/>
    <mergeCell ref="H765:I765"/>
    <mergeCell ref="A766:B766"/>
    <mergeCell ref="H766:I766"/>
    <mergeCell ref="A767:B767"/>
    <mergeCell ref="H767:I767"/>
    <mergeCell ref="A768:B768"/>
    <mergeCell ref="H768:I768"/>
    <mergeCell ref="A769:B769"/>
    <mergeCell ref="H769:I769"/>
    <mergeCell ref="A770:B770"/>
    <mergeCell ref="H770:I770"/>
    <mergeCell ref="A771:B771"/>
    <mergeCell ref="H771:I771"/>
    <mergeCell ref="A772:B772"/>
    <mergeCell ref="H772:I772"/>
    <mergeCell ref="A773:B773"/>
    <mergeCell ref="H773:I773"/>
    <mergeCell ref="A774:B774"/>
    <mergeCell ref="H774:I774"/>
    <mergeCell ref="A775:B775"/>
    <mergeCell ref="H775:I775"/>
    <mergeCell ref="A776:B776"/>
    <mergeCell ref="H776:I776"/>
    <mergeCell ref="A777:B777"/>
    <mergeCell ref="H777:I777"/>
    <mergeCell ref="A778:B778"/>
    <mergeCell ref="H778:I778"/>
    <mergeCell ref="A779:B779"/>
    <mergeCell ref="H779:I779"/>
    <mergeCell ref="A780:B780"/>
    <mergeCell ref="H780:I780"/>
    <mergeCell ref="A781:B781"/>
    <mergeCell ref="H781:I781"/>
    <mergeCell ref="A782:B782"/>
    <mergeCell ref="H782:I782"/>
    <mergeCell ref="A783:B783"/>
    <mergeCell ref="H783:I783"/>
    <mergeCell ref="A784:B784"/>
    <mergeCell ref="H784:I784"/>
    <mergeCell ref="A785:B785"/>
    <mergeCell ref="H785:I785"/>
    <mergeCell ref="A786:B786"/>
    <mergeCell ref="H786:I786"/>
    <mergeCell ref="A787:B787"/>
    <mergeCell ref="H787:I787"/>
    <mergeCell ref="A788:B788"/>
    <mergeCell ref="H788:I788"/>
    <mergeCell ref="A789:B789"/>
    <mergeCell ref="H789:I789"/>
    <mergeCell ref="A790:B790"/>
    <mergeCell ref="H790:I790"/>
    <mergeCell ref="A791:B791"/>
    <mergeCell ref="H791:I791"/>
    <mergeCell ref="A792:B792"/>
    <mergeCell ref="H792:I792"/>
    <mergeCell ref="A793:B793"/>
    <mergeCell ref="H793:I793"/>
    <mergeCell ref="A794:B794"/>
    <mergeCell ref="H794:I794"/>
    <mergeCell ref="A795:B795"/>
    <mergeCell ref="H795:I795"/>
    <mergeCell ref="A796:B796"/>
    <mergeCell ref="H796:I796"/>
    <mergeCell ref="A799:B799"/>
    <mergeCell ref="H799:I799"/>
    <mergeCell ref="A800:B800"/>
    <mergeCell ref="H800:I800"/>
    <mergeCell ref="A801:B801"/>
    <mergeCell ref="H801:I801"/>
    <mergeCell ref="A802:B802"/>
    <mergeCell ref="H802:I802"/>
    <mergeCell ref="A803:B803"/>
    <mergeCell ref="H803:I803"/>
    <mergeCell ref="A813:B813"/>
    <mergeCell ref="H813:I813"/>
    <mergeCell ref="A814:B814"/>
    <mergeCell ref="H814:I814"/>
    <mergeCell ref="A815:B815"/>
    <mergeCell ref="H815:I815"/>
    <mergeCell ref="A816:B816"/>
    <mergeCell ref="H816:I816"/>
    <mergeCell ref="A817:B817"/>
    <mergeCell ref="H817:I817"/>
    <mergeCell ref="A818:B818"/>
    <mergeCell ref="H818:I818"/>
    <mergeCell ref="A819:B819"/>
    <mergeCell ref="H819:I819"/>
    <mergeCell ref="A820:B820"/>
    <mergeCell ref="H820:I820"/>
    <mergeCell ref="A821:B821"/>
    <mergeCell ref="H821:I821"/>
    <mergeCell ref="A822:B822"/>
    <mergeCell ref="H822:I822"/>
    <mergeCell ref="A823:B823"/>
    <mergeCell ref="H823:I823"/>
    <mergeCell ref="A824:B824"/>
    <mergeCell ref="H824:I824"/>
    <mergeCell ref="A825:B825"/>
    <mergeCell ref="H825:I825"/>
    <mergeCell ref="A826:B826"/>
    <mergeCell ref="H826:I826"/>
    <mergeCell ref="A827:B827"/>
    <mergeCell ref="H827:I827"/>
    <mergeCell ref="A828:B828"/>
    <mergeCell ref="H828:I828"/>
    <mergeCell ref="A829:B829"/>
    <mergeCell ref="H829:I829"/>
    <mergeCell ref="A830:B830"/>
    <mergeCell ref="H830:I830"/>
    <mergeCell ref="A831:B831"/>
    <mergeCell ref="H831:I831"/>
    <mergeCell ref="A832:B832"/>
    <mergeCell ref="H832:I832"/>
    <mergeCell ref="A833:B833"/>
    <mergeCell ref="H833:I833"/>
    <mergeCell ref="A834:B834"/>
    <mergeCell ref="H834:I834"/>
    <mergeCell ref="A835:B835"/>
    <mergeCell ref="H835:I835"/>
    <mergeCell ref="A836:B836"/>
    <mergeCell ref="H836:I836"/>
    <mergeCell ref="A837:B837"/>
    <mergeCell ref="H837:I837"/>
    <mergeCell ref="A838:B838"/>
    <mergeCell ref="H838:I838"/>
    <mergeCell ref="A839:B839"/>
    <mergeCell ref="H839:I839"/>
    <mergeCell ref="A840:B840"/>
    <mergeCell ref="H840:I840"/>
    <mergeCell ref="A841:B841"/>
    <mergeCell ref="H841:I841"/>
    <mergeCell ref="A842:B842"/>
    <mergeCell ref="H842:I842"/>
    <mergeCell ref="A843:B843"/>
    <mergeCell ref="H843:I843"/>
    <mergeCell ref="A844:B844"/>
    <mergeCell ref="H844:I844"/>
    <mergeCell ref="A845:B845"/>
    <mergeCell ref="H845:I845"/>
    <mergeCell ref="A846:B846"/>
    <mergeCell ref="H846:I846"/>
    <mergeCell ref="A847:B847"/>
    <mergeCell ref="H847:I847"/>
    <mergeCell ref="A848:B848"/>
    <mergeCell ref="H848:I848"/>
    <mergeCell ref="A849:B849"/>
    <mergeCell ref="H849:I849"/>
    <mergeCell ref="A850:B850"/>
    <mergeCell ref="H850:I850"/>
    <mergeCell ref="A851:B851"/>
    <mergeCell ref="H851:I851"/>
    <mergeCell ref="A852:B852"/>
    <mergeCell ref="H852:I852"/>
    <mergeCell ref="A853:B853"/>
    <mergeCell ref="H853:I853"/>
    <mergeCell ref="A856:B856"/>
    <mergeCell ref="H856:I856"/>
    <mergeCell ref="A857:B857"/>
    <mergeCell ref="H857:I857"/>
    <mergeCell ref="A858:B858"/>
    <mergeCell ref="H858:I858"/>
    <mergeCell ref="A859:B859"/>
    <mergeCell ref="H859:I859"/>
    <mergeCell ref="A860:B860"/>
    <mergeCell ref="H860:I860"/>
    <mergeCell ref="A870:B870"/>
    <mergeCell ref="H870:I870"/>
    <mergeCell ref="A871:B871"/>
    <mergeCell ref="H871:I871"/>
    <mergeCell ref="A872:B872"/>
    <mergeCell ref="H872:I872"/>
    <mergeCell ref="A873:B873"/>
    <mergeCell ref="H873:I873"/>
    <mergeCell ref="A874:B874"/>
    <mergeCell ref="H874:I874"/>
    <mergeCell ref="A875:B875"/>
    <mergeCell ref="H875:I875"/>
    <mergeCell ref="A876:B876"/>
    <mergeCell ref="H876:I876"/>
    <mergeCell ref="A877:B877"/>
    <mergeCell ref="H877:I877"/>
    <mergeCell ref="A878:B878"/>
    <mergeCell ref="H878:I878"/>
    <mergeCell ref="A879:B879"/>
    <mergeCell ref="H879:I879"/>
    <mergeCell ref="A880:B880"/>
    <mergeCell ref="H880:I880"/>
    <mergeCell ref="A881:B881"/>
    <mergeCell ref="H881:I881"/>
    <mergeCell ref="A882:B882"/>
    <mergeCell ref="H882:I882"/>
    <mergeCell ref="A883:B883"/>
    <mergeCell ref="H883:I883"/>
    <mergeCell ref="A884:B884"/>
    <mergeCell ref="H884:I884"/>
    <mergeCell ref="A885:B885"/>
    <mergeCell ref="H885:I885"/>
    <mergeCell ref="A886:B886"/>
    <mergeCell ref="H886:I886"/>
    <mergeCell ref="A887:B887"/>
    <mergeCell ref="H887:I887"/>
    <mergeCell ref="A888:B888"/>
    <mergeCell ref="H888:I888"/>
    <mergeCell ref="A889:B889"/>
    <mergeCell ref="H889:I889"/>
    <mergeCell ref="A890:B890"/>
    <mergeCell ref="H890:I890"/>
    <mergeCell ref="A891:B891"/>
    <mergeCell ref="H891:I891"/>
    <mergeCell ref="A892:B892"/>
    <mergeCell ref="H892:I892"/>
    <mergeCell ref="A893:B893"/>
    <mergeCell ref="H893:I893"/>
    <mergeCell ref="A894:B894"/>
    <mergeCell ref="H894:I894"/>
    <mergeCell ref="A895:B895"/>
    <mergeCell ref="H895:I895"/>
    <mergeCell ref="A896:B896"/>
    <mergeCell ref="H896:I896"/>
    <mergeCell ref="A897:B897"/>
    <mergeCell ref="H897:I897"/>
    <mergeCell ref="A898:B898"/>
    <mergeCell ref="H898:I898"/>
    <mergeCell ref="A899:B899"/>
    <mergeCell ref="H899:I899"/>
    <mergeCell ref="A900:B900"/>
    <mergeCell ref="H900:I900"/>
    <mergeCell ref="A901:B901"/>
    <mergeCell ref="H901:I901"/>
    <mergeCell ref="A902:B902"/>
    <mergeCell ref="H902:I902"/>
    <mergeCell ref="A903:B903"/>
    <mergeCell ref="H903:I903"/>
    <mergeCell ref="A904:B904"/>
    <mergeCell ref="H904:I904"/>
    <mergeCell ref="A905:B905"/>
    <mergeCell ref="H905:I905"/>
    <mergeCell ref="A906:B906"/>
    <mergeCell ref="H906:I906"/>
    <mergeCell ref="A907:B907"/>
    <mergeCell ref="H907:I907"/>
    <mergeCell ref="A908:B908"/>
    <mergeCell ref="H908:I908"/>
    <mergeCell ref="A909:B909"/>
    <mergeCell ref="H909:I909"/>
    <mergeCell ref="A910:B910"/>
    <mergeCell ref="H910:I910"/>
    <mergeCell ref="A913:B913"/>
    <mergeCell ref="H913:I913"/>
    <mergeCell ref="A914:B914"/>
    <mergeCell ref="H914:I914"/>
    <mergeCell ref="A915:B915"/>
    <mergeCell ref="H915:I915"/>
    <mergeCell ref="A916:B916"/>
    <mergeCell ref="H916:I916"/>
    <mergeCell ref="A917:B917"/>
    <mergeCell ref="H917:I917"/>
    <mergeCell ref="A927:B927"/>
    <mergeCell ref="H927:I927"/>
    <mergeCell ref="A928:B928"/>
    <mergeCell ref="H928:I928"/>
    <mergeCell ref="A929:B929"/>
    <mergeCell ref="H929:I929"/>
    <mergeCell ref="A930:B930"/>
    <mergeCell ref="H930:I930"/>
    <mergeCell ref="A931:B931"/>
    <mergeCell ref="H931:I931"/>
    <mergeCell ref="A932:B932"/>
    <mergeCell ref="H932:I932"/>
    <mergeCell ref="A933:B933"/>
    <mergeCell ref="H933:I933"/>
    <mergeCell ref="A934:B934"/>
    <mergeCell ref="H934:I934"/>
    <mergeCell ref="A935:B935"/>
    <mergeCell ref="H935:I935"/>
    <mergeCell ref="A936:B936"/>
    <mergeCell ref="H936:I936"/>
    <mergeCell ref="A937:B937"/>
    <mergeCell ref="H937:I937"/>
    <mergeCell ref="A938:B938"/>
    <mergeCell ref="H938:I938"/>
    <mergeCell ref="A939:B939"/>
    <mergeCell ref="H939:I939"/>
    <mergeCell ref="A940:B940"/>
    <mergeCell ref="H940:I940"/>
    <mergeCell ref="A941:B941"/>
    <mergeCell ref="H941:I941"/>
    <mergeCell ref="A942:B942"/>
    <mergeCell ref="H942:I942"/>
    <mergeCell ref="A943:B943"/>
    <mergeCell ref="H943:I943"/>
    <mergeCell ref="A944:B944"/>
    <mergeCell ref="H944:I944"/>
    <mergeCell ref="A945:B945"/>
    <mergeCell ref="H945:I945"/>
    <mergeCell ref="A946:B946"/>
    <mergeCell ref="H946:I946"/>
    <mergeCell ref="A947:B947"/>
    <mergeCell ref="H947:I947"/>
    <mergeCell ref="A948:B948"/>
    <mergeCell ref="H948:I948"/>
    <mergeCell ref="A949:B949"/>
    <mergeCell ref="H949:I949"/>
    <mergeCell ref="A950:B950"/>
    <mergeCell ref="H950:I950"/>
    <mergeCell ref="A951:B951"/>
    <mergeCell ref="H951:I951"/>
    <mergeCell ref="A952:B952"/>
    <mergeCell ref="H952:I952"/>
    <mergeCell ref="A953:B953"/>
    <mergeCell ref="H953:I953"/>
    <mergeCell ref="A954:B954"/>
    <mergeCell ref="H954:I954"/>
    <mergeCell ref="A955:B955"/>
    <mergeCell ref="H955:I955"/>
    <mergeCell ref="A956:B956"/>
    <mergeCell ref="H956:I956"/>
    <mergeCell ref="A957:B957"/>
    <mergeCell ref="H957:I957"/>
    <mergeCell ref="A958:B958"/>
    <mergeCell ref="H958:I958"/>
    <mergeCell ref="A959:B959"/>
    <mergeCell ref="H959:I959"/>
    <mergeCell ref="A960:B960"/>
    <mergeCell ref="H960:I960"/>
    <mergeCell ref="A961:B961"/>
    <mergeCell ref="H961:I961"/>
    <mergeCell ref="A962:B962"/>
    <mergeCell ref="H962:I962"/>
    <mergeCell ref="A963:B963"/>
    <mergeCell ref="H963:I963"/>
    <mergeCell ref="A964:B964"/>
    <mergeCell ref="H964:I964"/>
    <mergeCell ref="A965:B965"/>
    <mergeCell ref="H965:I965"/>
    <mergeCell ref="A966:B966"/>
    <mergeCell ref="H966:I966"/>
    <mergeCell ref="A967:B967"/>
    <mergeCell ref="H967:I967"/>
    <mergeCell ref="A970:B970"/>
    <mergeCell ref="H970:I970"/>
    <mergeCell ref="A971:B971"/>
    <mergeCell ref="H971:I971"/>
    <mergeCell ref="A972:B972"/>
    <mergeCell ref="H972:I972"/>
    <mergeCell ref="A973:B973"/>
    <mergeCell ref="H973:I973"/>
    <mergeCell ref="A974:B974"/>
    <mergeCell ref="H974:I974"/>
    <mergeCell ref="A984:B984"/>
    <mergeCell ref="H984:I984"/>
    <mergeCell ref="A985:B985"/>
    <mergeCell ref="H985:I985"/>
    <mergeCell ref="A986:B986"/>
    <mergeCell ref="H986:I986"/>
    <mergeCell ref="A987:B987"/>
    <mergeCell ref="H987:I987"/>
    <mergeCell ref="A988:B988"/>
    <mergeCell ref="H988:I988"/>
    <mergeCell ref="A989:B989"/>
    <mergeCell ref="H989:I989"/>
    <mergeCell ref="A990:B990"/>
    <mergeCell ref="H990:I990"/>
    <mergeCell ref="A991:B991"/>
    <mergeCell ref="H991:I991"/>
    <mergeCell ref="A992:B992"/>
    <mergeCell ref="H992:I992"/>
    <mergeCell ref="A993:B993"/>
    <mergeCell ref="H993:I993"/>
    <mergeCell ref="A994:B994"/>
    <mergeCell ref="H994:I994"/>
    <mergeCell ref="A995:B995"/>
    <mergeCell ref="H995:I995"/>
    <mergeCell ref="A996:B996"/>
    <mergeCell ref="H996:I996"/>
    <mergeCell ref="A997:B997"/>
    <mergeCell ref="H997:I997"/>
    <mergeCell ref="A998:B998"/>
    <mergeCell ref="H998:I998"/>
    <mergeCell ref="A999:B999"/>
    <mergeCell ref="H999:I999"/>
    <mergeCell ref="A1000:B1000"/>
    <mergeCell ref="H1000:I1000"/>
    <mergeCell ref="A1001:B1001"/>
    <mergeCell ref="H1001:I1001"/>
    <mergeCell ref="A1002:B1002"/>
    <mergeCell ref="H1002:I1002"/>
    <mergeCell ref="A1003:B1003"/>
    <mergeCell ref="H1003:I1003"/>
    <mergeCell ref="A1004:B1004"/>
    <mergeCell ref="H1004:I1004"/>
    <mergeCell ref="A1005:B1005"/>
    <mergeCell ref="H1005:I1005"/>
    <mergeCell ref="A1006:B1006"/>
    <mergeCell ref="H1006:I1006"/>
    <mergeCell ref="A1007:B1007"/>
    <mergeCell ref="H1007:I1007"/>
    <mergeCell ref="A1008:B1008"/>
    <mergeCell ref="H1008:I1008"/>
    <mergeCell ref="A1009:B1009"/>
    <mergeCell ref="H1009:I1009"/>
    <mergeCell ref="A1010:B1010"/>
    <mergeCell ref="H1010:I1010"/>
    <mergeCell ref="A1011:B1011"/>
    <mergeCell ref="H1011:I1011"/>
    <mergeCell ref="A1012:B1012"/>
    <mergeCell ref="H1012:I1012"/>
    <mergeCell ref="A1013:B1013"/>
    <mergeCell ref="H1013:I1013"/>
    <mergeCell ref="A1014:B1014"/>
    <mergeCell ref="H1014:I1014"/>
    <mergeCell ref="A1015:B1015"/>
    <mergeCell ref="H1015:I1015"/>
    <mergeCell ref="A1016:B1016"/>
    <mergeCell ref="H1016:I1016"/>
    <mergeCell ref="A1017:B1017"/>
    <mergeCell ref="H1017:I1017"/>
    <mergeCell ref="A1018:B1018"/>
    <mergeCell ref="H1018:I1018"/>
    <mergeCell ref="A1019:B1019"/>
    <mergeCell ref="H1019:I1019"/>
    <mergeCell ref="A1020:B1020"/>
    <mergeCell ref="H1020:I1020"/>
    <mergeCell ref="A1021:B1021"/>
    <mergeCell ref="H1021:I1021"/>
    <mergeCell ref="A1022:B1022"/>
    <mergeCell ref="H1022:I1022"/>
    <mergeCell ref="A1023:B1023"/>
    <mergeCell ref="H1023:I1023"/>
    <mergeCell ref="A1024:B1024"/>
    <mergeCell ref="H1024:I1024"/>
    <mergeCell ref="A1027:B1027"/>
    <mergeCell ref="H1027:I1027"/>
    <mergeCell ref="A1028:B1028"/>
    <mergeCell ref="H1028:I1028"/>
    <mergeCell ref="A1029:B1029"/>
    <mergeCell ref="H1029:I1029"/>
    <mergeCell ref="A1030:B1030"/>
    <mergeCell ref="H1030:I1030"/>
    <mergeCell ref="A1031:B1031"/>
    <mergeCell ref="H1031:I1031"/>
    <mergeCell ref="A1041:B1041"/>
    <mergeCell ref="H1041:I1041"/>
    <mergeCell ref="A1042:B1042"/>
    <mergeCell ref="H1042:I1042"/>
    <mergeCell ref="A1043:B1043"/>
    <mergeCell ref="H1043:I1043"/>
    <mergeCell ref="A1044:B1044"/>
    <mergeCell ref="H1044:I1044"/>
    <mergeCell ref="A1045:B1045"/>
    <mergeCell ref="H1045:I1045"/>
    <mergeCell ref="A1046:B1046"/>
    <mergeCell ref="H1046:I1046"/>
    <mergeCell ref="A1047:B1047"/>
    <mergeCell ref="H1047:I1047"/>
    <mergeCell ref="A1048:B1048"/>
    <mergeCell ref="H1048:I1048"/>
    <mergeCell ref="A1049:B1049"/>
    <mergeCell ref="H1049:I1049"/>
    <mergeCell ref="A1050:B1050"/>
    <mergeCell ref="H1050:I1050"/>
    <mergeCell ref="A1051:B1051"/>
    <mergeCell ref="H1051:I1051"/>
    <mergeCell ref="A1052:B1052"/>
    <mergeCell ref="H1052:I1052"/>
    <mergeCell ref="A1053:B1053"/>
    <mergeCell ref="H1053:I1053"/>
    <mergeCell ref="A1054:B1054"/>
    <mergeCell ref="H1054:I1054"/>
    <mergeCell ref="A1055:B1055"/>
    <mergeCell ref="H1055:I1055"/>
    <mergeCell ref="A1056:B1056"/>
    <mergeCell ref="H1056:I1056"/>
    <mergeCell ref="A1057:B1057"/>
    <mergeCell ref="H1057:I1057"/>
    <mergeCell ref="A1058:B1058"/>
    <mergeCell ref="H1058:I1058"/>
    <mergeCell ref="A1059:B1059"/>
    <mergeCell ref="H1059:I1059"/>
    <mergeCell ref="A1060:B1060"/>
    <mergeCell ref="H1060:I1060"/>
    <mergeCell ref="A1061:B1061"/>
    <mergeCell ref="H1061:I1061"/>
    <mergeCell ref="A1062:B1062"/>
    <mergeCell ref="H1062:I1062"/>
    <mergeCell ref="A1063:B1063"/>
    <mergeCell ref="H1063:I1063"/>
    <mergeCell ref="A1064:B1064"/>
    <mergeCell ref="H1064:I1064"/>
    <mergeCell ref="A1065:B1065"/>
    <mergeCell ref="H1065:I1065"/>
    <mergeCell ref="A1066:B1066"/>
    <mergeCell ref="H1066:I1066"/>
    <mergeCell ref="A1067:B1067"/>
    <mergeCell ref="H1067:I1067"/>
    <mergeCell ref="A1068:B1068"/>
    <mergeCell ref="H1068:I1068"/>
    <mergeCell ref="A1069:B1069"/>
    <mergeCell ref="H1069:I1069"/>
    <mergeCell ref="A1070:B1070"/>
    <mergeCell ref="H1070:I1070"/>
    <mergeCell ref="A1071:B1071"/>
    <mergeCell ref="H1071:I1071"/>
    <mergeCell ref="A1072:B1072"/>
    <mergeCell ref="H1072:I1072"/>
    <mergeCell ref="A1073:B1073"/>
    <mergeCell ref="H1073:I1073"/>
    <mergeCell ref="A1074:B1074"/>
    <mergeCell ref="H1074:I1074"/>
    <mergeCell ref="A1075:B1075"/>
    <mergeCell ref="H1075:I1075"/>
    <mergeCell ref="A1076:B1076"/>
    <mergeCell ref="H1076:I1076"/>
    <mergeCell ref="A1077:B1077"/>
    <mergeCell ref="H1077:I1077"/>
    <mergeCell ref="A1078:B1078"/>
    <mergeCell ref="H1078:I1078"/>
    <mergeCell ref="A1079:B1079"/>
    <mergeCell ref="H1079:I1079"/>
    <mergeCell ref="A1080:B1080"/>
    <mergeCell ref="H1080:I1080"/>
    <mergeCell ref="A1081:B1081"/>
    <mergeCell ref="H1081:I1081"/>
    <mergeCell ref="A1084:B1084"/>
    <mergeCell ref="H1084:I1084"/>
    <mergeCell ref="A1085:B1085"/>
    <mergeCell ref="H1085:I1085"/>
    <mergeCell ref="A1086:B1086"/>
    <mergeCell ref="H1086:I1086"/>
    <mergeCell ref="A1087:B1087"/>
    <mergeCell ref="H1087:I1087"/>
    <mergeCell ref="A1088:B1088"/>
    <mergeCell ref="H1088:I1088"/>
    <mergeCell ref="A1098:B1098"/>
    <mergeCell ref="H1098:I1098"/>
    <mergeCell ref="A1099:B1099"/>
    <mergeCell ref="H1099:I1099"/>
    <mergeCell ref="A1100:B1100"/>
    <mergeCell ref="H1100:I1100"/>
    <mergeCell ref="A1101:B1101"/>
    <mergeCell ref="H1101:I1101"/>
    <mergeCell ref="A1102:B1102"/>
    <mergeCell ref="H1102:I1102"/>
    <mergeCell ref="A1103:B1103"/>
    <mergeCell ref="H1103:I1103"/>
    <mergeCell ref="A1104:B1104"/>
    <mergeCell ref="H1104:I1104"/>
    <mergeCell ref="A1105:B1105"/>
    <mergeCell ref="H1105:I1105"/>
    <mergeCell ref="A1106:B1106"/>
    <mergeCell ref="H1106:I1106"/>
    <mergeCell ref="A1107:B1107"/>
    <mergeCell ref="H1107:I1107"/>
    <mergeCell ref="A1108:B1108"/>
    <mergeCell ref="H1108:I1108"/>
    <mergeCell ref="A1109:B1109"/>
    <mergeCell ref="H1109:I1109"/>
    <mergeCell ref="A1110:B1110"/>
    <mergeCell ref="H1110:I1110"/>
    <mergeCell ref="A1111:B1111"/>
    <mergeCell ref="H1111:I1111"/>
    <mergeCell ref="A1112:B1112"/>
    <mergeCell ref="H1112:I1112"/>
    <mergeCell ref="A1113:B1113"/>
    <mergeCell ref="H1113:I1113"/>
    <mergeCell ref="A1114:B1114"/>
    <mergeCell ref="H1114:I1114"/>
    <mergeCell ref="A1115:B1115"/>
    <mergeCell ref="H1115:I1115"/>
    <mergeCell ref="A1116:B1116"/>
    <mergeCell ref="H1116:I1116"/>
    <mergeCell ref="A1117:B1117"/>
    <mergeCell ref="H1117:I1117"/>
    <mergeCell ref="A1118:B1118"/>
    <mergeCell ref="H1118:I1118"/>
    <mergeCell ref="A1119:B1119"/>
    <mergeCell ref="H1119:I1119"/>
    <mergeCell ref="A1120:B1120"/>
    <mergeCell ref="H1120:I1120"/>
    <mergeCell ref="A1121:B1121"/>
    <mergeCell ref="H1121:I1121"/>
    <mergeCell ref="A1122:B1122"/>
    <mergeCell ref="H1122:I1122"/>
    <mergeCell ref="A1123:B1123"/>
    <mergeCell ref="H1123:I1123"/>
    <mergeCell ref="A1124:B1124"/>
    <mergeCell ref="H1124:I1124"/>
    <mergeCell ref="A1125:B1125"/>
    <mergeCell ref="H1125:I1125"/>
    <mergeCell ref="A1126:B1126"/>
    <mergeCell ref="H1126:I1126"/>
    <mergeCell ref="A1127:B1127"/>
    <mergeCell ref="H1127:I1127"/>
    <mergeCell ref="A1128:B1128"/>
    <mergeCell ref="H1128:I1128"/>
    <mergeCell ref="A1129:B1129"/>
    <mergeCell ref="H1129:I1129"/>
    <mergeCell ref="A1130:B1130"/>
    <mergeCell ref="H1130:I1130"/>
    <mergeCell ref="A1131:B1131"/>
    <mergeCell ref="H1131:I1131"/>
    <mergeCell ref="A1132:B1132"/>
    <mergeCell ref="H1132:I1132"/>
    <mergeCell ref="A1133:B1133"/>
    <mergeCell ref="H1133:I1133"/>
    <mergeCell ref="A1134:B1134"/>
    <mergeCell ref="H1134:I1134"/>
    <mergeCell ref="A1135:B1135"/>
    <mergeCell ref="H1135:I1135"/>
    <mergeCell ref="A1136:B1136"/>
    <mergeCell ref="H1136:I1136"/>
    <mergeCell ref="A1137:B1137"/>
    <mergeCell ref="H1137:I1137"/>
    <mergeCell ref="A1138:B1138"/>
    <mergeCell ref="H1138:I1138"/>
    <mergeCell ref="A1141:B1141"/>
    <mergeCell ref="H1141:I1141"/>
    <mergeCell ref="A1142:B1142"/>
    <mergeCell ref="H1142:I1142"/>
    <mergeCell ref="A1143:B1143"/>
    <mergeCell ref="H1143:I1143"/>
    <mergeCell ref="A1144:B1144"/>
    <mergeCell ref="H1144:I1144"/>
    <mergeCell ref="A1145:B1145"/>
    <mergeCell ref="H1145:I1145"/>
    <mergeCell ref="A1155:B1155"/>
    <mergeCell ref="H1155:I1155"/>
    <mergeCell ref="A1156:B1156"/>
    <mergeCell ref="H1156:I1156"/>
    <mergeCell ref="A1157:B1157"/>
    <mergeCell ref="H1157:I1157"/>
    <mergeCell ref="A1158:B1158"/>
    <mergeCell ref="H1158:I1158"/>
    <mergeCell ref="A1159:B1159"/>
    <mergeCell ref="H1159:I1159"/>
    <mergeCell ref="A1160:B1160"/>
    <mergeCell ref="H1160:I1160"/>
    <mergeCell ref="A1161:B1161"/>
    <mergeCell ref="H1161:I1161"/>
    <mergeCell ref="A1162:B1162"/>
    <mergeCell ref="H1162:I1162"/>
    <mergeCell ref="A1163:B1163"/>
    <mergeCell ref="H1163:I1163"/>
    <mergeCell ref="A1164:B1164"/>
    <mergeCell ref="H1164:I1164"/>
    <mergeCell ref="A1165:B1165"/>
    <mergeCell ref="H1165:I1165"/>
    <mergeCell ref="A1166:B1166"/>
    <mergeCell ref="H1166:I1166"/>
    <mergeCell ref="A1167:B1167"/>
    <mergeCell ref="H1167:I1167"/>
    <mergeCell ref="A1168:B1168"/>
    <mergeCell ref="H1168:I1168"/>
    <mergeCell ref="A1169:B1169"/>
    <mergeCell ref="H1169:I1169"/>
    <mergeCell ref="A1170:B1170"/>
    <mergeCell ref="H1170:I1170"/>
    <mergeCell ref="A1171:B1171"/>
    <mergeCell ref="H1171:I1171"/>
    <mergeCell ref="A1172:B1172"/>
    <mergeCell ref="H1172:I1172"/>
    <mergeCell ref="A1173:B1173"/>
    <mergeCell ref="H1173:I1173"/>
    <mergeCell ref="A1174:B1174"/>
    <mergeCell ref="H1174:I1174"/>
    <mergeCell ref="A1175:B1175"/>
    <mergeCell ref="H1175:I1175"/>
    <mergeCell ref="A1176:B1176"/>
    <mergeCell ref="H1176:I1176"/>
    <mergeCell ref="A1177:B1177"/>
    <mergeCell ref="H1177:I1177"/>
    <mergeCell ref="A1178:B1178"/>
    <mergeCell ref="H1178:I1178"/>
    <mergeCell ref="A1179:B1179"/>
    <mergeCell ref="H1179:I1179"/>
    <mergeCell ref="A1180:B1180"/>
    <mergeCell ref="H1180:I1180"/>
    <mergeCell ref="A1181:B1181"/>
    <mergeCell ref="H1181:I1181"/>
    <mergeCell ref="A1182:B1182"/>
    <mergeCell ref="H1182:I1182"/>
    <mergeCell ref="A1183:B1183"/>
    <mergeCell ref="H1183:I1183"/>
    <mergeCell ref="A1184:B1184"/>
    <mergeCell ref="H1184:I1184"/>
    <mergeCell ref="A1185:B1185"/>
    <mergeCell ref="H1185:I1185"/>
    <mergeCell ref="A1186:B1186"/>
    <mergeCell ref="H1186:I1186"/>
    <mergeCell ref="A1187:B1187"/>
    <mergeCell ref="H1187:I1187"/>
    <mergeCell ref="A1188:B1188"/>
    <mergeCell ref="H1188:I1188"/>
    <mergeCell ref="A1189:B1189"/>
    <mergeCell ref="H1189:I1189"/>
    <mergeCell ref="A1190:B1190"/>
    <mergeCell ref="H1190:I1190"/>
    <mergeCell ref="A1191:B1191"/>
    <mergeCell ref="H1191:I1191"/>
    <mergeCell ref="A1192:B1192"/>
    <mergeCell ref="H1192:I1192"/>
    <mergeCell ref="A1193:B1193"/>
    <mergeCell ref="H1193:I1193"/>
    <mergeCell ref="A1194:B1194"/>
    <mergeCell ref="H1194:I1194"/>
    <mergeCell ref="A1195:B1195"/>
    <mergeCell ref="H1195:I1195"/>
    <mergeCell ref="A1198:B1198"/>
    <mergeCell ref="H1198:I1198"/>
    <mergeCell ref="A1199:B1199"/>
    <mergeCell ref="H1199:I1199"/>
    <mergeCell ref="A1200:B1200"/>
    <mergeCell ref="H1200:I1200"/>
    <mergeCell ref="A1201:B1201"/>
    <mergeCell ref="H1201:I1201"/>
    <mergeCell ref="A1202:B1202"/>
    <mergeCell ref="H1202:I1202"/>
    <mergeCell ref="A1212:B1212"/>
    <mergeCell ref="H1212:I1212"/>
    <mergeCell ref="A1213:B1213"/>
    <mergeCell ref="H1213:I1213"/>
    <mergeCell ref="A1214:B1214"/>
    <mergeCell ref="H1214:I1214"/>
    <mergeCell ref="A1215:B1215"/>
    <mergeCell ref="H1215:I1215"/>
    <mergeCell ref="A1216:B1216"/>
    <mergeCell ref="H1216:I1216"/>
    <mergeCell ref="A1217:B1217"/>
    <mergeCell ref="H1217:I1217"/>
    <mergeCell ref="A1218:B1218"/>
    <mergeCell ref="H1218:I1218"/>
    <mergeCell ref="A1219:B1219"/>
    <mergeCell ref="H1219:I1219"/>
    <mergeCell ref="A1220:B1220"/>
    <mergeCell ref="H1220:I1220"/>
    <mergeCell ref="A1221:B1221"/>
    <mergeCell ref="H1221:I1221"/>
    <mergeCell ref="A1222:B1222"/>
    <mergeCell ref="H1222:I1222"/>
    <mergeCell ref="A1223:B1223"/>
    <mergeCell ref="H1223:I1223"/>
    <mergeCell ref="A1224:B1224"/>
    <mergeCell ref="H1224:I1224"/>
    <mergeCell ref="A1225:B1225"/>
    <mergeCell ref="H1225:I1225"/>
    <mergeCell ref="A1226:B1226"/>
    <mergeCell ref="H1226:I1226"/>
    <mergeCell ref="A1227:B1227"/>
    <mergeCell ref="H1227:I1227"/>
    <mergeCell ref="A1228:B1228"/>
    <mergeCell ref="H1228:I1228"/>
    <mergeCell ref="A1229:B1229"/>
    <mergeCell ref="H1229:I1229"/>
    <mergeCell ref="A1230:B1230"/>
    <mergeCell ref="H1230:I1230"/>
    <mergeCell ref="A1231:B1231"/>
    <mergeCell ref="H1231:I1231"/>
    <mergeCell ref="A1232:B1232"/>
    <mergeCell ref="H1232:I1232"/>
    <mergeCell ref="A1233:B1233"/>
    <mergeCell ref="H1233:I1233"/>
    <mergeCell ref="A1234:B1234"/>
    <mergeCell ref="H1234:I1234"/>
    <mergeCell ref="A1235:B1235"/>
    <mergeCell ref="H1235:I1235"/>
    <mergeCell ref="A1236:B1236"/>
    <mergeCell ref="H1236:I1236"/>
    <mergeCell ref="A1237:B1237"/>
    <mergeCell ref="H1237:I1237"/>
    <mergeCell ref="A1238:B1238"/>
    <mergeCell ref="H1238:I1238"/>
    <mergeCell ref="A1239:B1239"/>
    <mergeCell ref="H1239:I1239"/>
    <mergeCell ref="A1240:B1240"/>
    <mergeCell ref="H1240:I1240"/>
    <mergeCell ref="A1241:B1241"/>
    <mergeCell ref="H1241:I1241"/>
    <mergeCell ref="A1242:B1242"/>
    <mergeCell ref="H1242:I1242"/>
    <mergeCell ref="A1243:B1243"/>
    <mergeCell ref="H1243:I1243"/>
    <mergeCell ref="A1244:B1244"/>
    <mergeCell ref="H1244:I1244"/>
    <mergeCell ref="A1245:B1245"/>
    <mergeCell ref="H1245:I1245"/>
    <mergeCell ref="A1246:B1246"/>
    <mergeCell ref="H1246:I1246"/>
    <mergeCell ref="A1247:B1247"/>
    <mergeCell ref="H1247:I1247"/>
    <mergeCell ref="A1248:B1248"/>
    <mergeCell ref="H1248:I1248"/>
    <mergeCell ref="A1249:B1249"/>
    <mergeCell ref="H1249:I1249"/>
    <mergeCell ref="A1250:B1250"/>
    <mergeCell ref="H1250:I1250"/>
    <mergeCell ref="A1251:B1251"/>
    <mergeCell ref="H1251:I1251"/>
    <mergeCell ref="A1252:B1252"/>
    <mergeCell ref="H1252:I1252"/>
    <mergeCell ref="A1255:B1255"/>
    <mergeCell ref="H1255:I1255"/>
    <mergeCell ref="A1256:B1256"/>
    <mergeCell ref="H1256:I1256"/>
    <mergeCell ref="A1257:B1257"/>
    <mergeCell ref="H1257:I1257"/>
    <mergeCell ref="A1258:B1258"/>
    <mergeCell ref="H1258:I1258"/>
    <mergeCell ref="A1259:B1259"/>
    <mergeCell ref="H1259:I1259"/>
    <mergeCell ref="A1269:B1269"/>
    <mergeCell ref="H1269:I1269"/>
    <mergeCell ref="A1270:B1270"/>
    <mergeCell ref="H1270:I1270"/>
    <mergeCell ref="A1271:B1271"/>
    <mergeCell ref="H1271:I1271"/>
    <mergeCell ref="A1272:B1272"/>
    <mergeCell ref="H1272:I1272"/>
    <mergeCell ref="A1273:B1273"/>
    <mergeCell ref="H1273:I1273"/>
    <mergeCell ref="A1274:B1274"/>
    <mergeCell ref="H1274:I1274"/>
    <mergeCell ref="A1275:B1275"/>
    <mergeCell ref="H1275:I1275"/>
    <mergeCell ref="A1276:B1276"/>
    <mergeCell ref="H1276:I1276"/>
    <mergeCell ref="A1277:B1277"/>
    <mergeCell ref="H1277:I1277"/>
    <mergeCell ref="A1278:B1278"/>
    <mergeCell ref="H1278:I1278"/>
    <mergeCell ref="A1279:B1279"/>
    <mergeCell ref="H1279:I1279"/>
    <mergeCell ref="A1280:B1280"/>
    <mergeCell ref="H1280:I1280"/>
    <mergeCell ref="A1281:B1281"/>
    <mergeCell ref="H1281:I1281"/>
    <mergeCell ref="A1282:B1282"/>
    <mergeCell ref="H1282:I1282"/>
    <mergeCell ref="A1283:B1283"/>
    <mergeCell ref="H1283:I1283"/>
    <mergeCell ref="A1284:B1284"/>
    <mergeCell ref="H1284:I1284"/>
    <mergeCell ref="A1285:B1285"/>
    <mergeCell ref="H1285:I1285"/>
    <mergeCell ref="A1286:B1286"/>
    <mergeCell ref="H1286:I1286"/>
    <mergeCell ref="A1287:B1287"/>
    <mergeCell ref="H1287:I1287"/>
    <mergeCell ref="A1288:B1288"/>
    <mergeCell ref="H1288:I1288"/>
    <mergeCell ref="A1289:B1289"/>
    <mergeCell ref="H1289:I1289"/>
    <mergeCell ref="A1290:B1290"/>
    <mergeCell ref="H1290:I1290"/>
    <mergeCell ref="A1291:B1291"/>
    <mergeCell ref="H1291:I1291"/>
    <mergeCell ref="A1292:B1292"/>
    <mergeCell ref="H1292:I1292"/>
    <mergeCell ref="A1293:B1293"/>
    <mergeCell ref="H1293:I1293"/>
    <mergeCell ref="A1294:B1294"/>
    <mergeCell ref="H1294:I1294"/>
    <mergeCell ref="A1295:B1295"/>
    <mergeCell ref="H1295:I1295"/>
    <mergeCell ref="A1296:B1296"/>
    <mergeCell ref="H1296:I1296"/>
    <mergeCell ref="A1297:B1297"/>
    <mergeCell ref="H1297:I1297"/>
    <mergeCell ref="A1298:B1298"/>
    <mergeCell ref="H1298:I1298"/>
    <mergeCell ref="A1299:B1299"/>
    <mergeCell ref="H1299:I1299"/>
    <mergeCell ref="A1300:B1300"/>
    <mergeCell ref="H1300:I1300"/>
    <mergeCell ref="A1301:B1301"/>
    <mergeCell ref="H1301:I1301"/>
    <mergeCell ref="A1302:B1302"/>
    <mergeCell ref="H1302:I1302"/>
    <mergeCell ref="A1303:B1303"/>
    <mergeCell ref="H1303:I1303"/>
    <mergeCell ref="A1304:B1304"/>
    <mergeCell ref="H1304:I1304"/>
    <mergeCell ref="A1305:B1305"/>
    <mergeCell ref="H1305:I1305"/>
    <mergeCell ref="A1306:B1306"/>
    <mergeCell ref="H1306:I1306"/>
    <mergeCell ref="A1307:B1307"/>
    <mergeCell ref="H1307:I1307"/>
    <mergeCell ref="A1308:B1308"/>
    <mergeCell ref="H1308:I1308"/>
    <mergeCell ref="A1309:B1309"/>
    <mergeCell ref="H1309:I1309"/>
    <mergeCell ref="A1312:B1312"/>
    <mergeCell ref="H1312:I1312"/>
    <mergeCell ref="A1313:B1313"/>
    <mergeCell ref="H1313:I1313"/>
    <mergeCell ref="A1314:B1314"/>
    <mergeCell ref="H1314:I1314"/>
    <mergeCell ref="A1315:B1315"/>
    <mergeCell ref="H1315:I1315"/>
    <mergeCell ref="A1316:B1316"/>
    <mergeCell ref="H1316:I1316"/>
    <mergeCell ref="A1326:B1326"/>
    <mergeCell ref="H1326:I1326"/>
    <mergeCell ref="A1327:B1327"/>
    <mergeCell ref="H1327:I1327"/>
    <mergeCell ref="A1328:B1328"/>
    <mergeCell ref="H1328:I1328"/>
    <mergeCell ref="A1329:B1329"/>
    <mergeCell ref="H1329:I1329"/>
    <mergeCell ref="A1330:B1330"/>
    <mergeCell ref="H1330:I1330"/>
    <mergeCell ref="A1331:B1331"/>
    <mergeCell ref="H1331:I1331"/>
    <mergeCell ref="A1332:B1332"/>
    <mergeCell ref="H1332:I1332"/>
    <mergeCell ref="A1333:B1333"/>
    <mergeCell ref="H1333:I1333"/>
    <mergeCell ref="A1334:B1334"/>
    <mergeCell ref="H1334:I1334"/>
    <mergeCell ref="A1335:B1335"/>
    <mergeCell ref="H1335:I1335"/>
    <mergeCell ref="A1336:B1336"/>
    <mergeCell ref="H1336:I1336"/>
    <mergeCell ref="A1337:B1337"/>
    <mergeCell ref="H1337:I1337"/>
    <mergeCell ref="A1338:B1338"/>
    <mergeCell ref="H1338:I1338"/>
    <mergeCell ref="A1339:B1339"/>
    <mergeCell ref="H1339:I1339"/>
    <mergeCell ref="A1340:B1340"/>
    <mergeCell ref="H1340:I1340"/>
    <mergeCell ref="A1341:B1341"/>
    <mergeCell ref="H1341:I1341"/>
    <mergeCell ref="A1342:B1342"/>
    <mergeCell ref="H1342:I1342"/>
    <mergeCell ref="A1343:B1343"/>
    <mergeCell ref="H1343:I1343"/>
    <mergeCell ref="A1344:B1344"/>
    <mergeCell ref="H1344:I1344"/>
    <mergeCell ref="A1345:B1345"/>
    <mergeCell ref="H1345:I1345"/>
    <mergeCell ref="A1346:B1346"/>
    <mergeCell ref="H1346:I1346"/>
    <mergeCell ref="A1347:B1347"/>
    <mergeCell ref="H1347:I1347"/>
    <mergeCell ref="A1348:B1348"/>
    <mergeCell ref="H1348:I1348"/>
    <mergeCell ref="A1349:B1349"/>
    <mergeCell ref="H1349:I1349"/>
    <mergeCell ref="A1350:B1350"/>
    <mergeCell ref="H1350:I1350"/>
    <mergeCell ref="A1351:B1351"/>
    <mergeCell ref="H1351:I1351"/>
    <mergeCell ref="A1352:B1352"/>
    <mergeCell ref="H1352:I1352"/>
    <mergeCell ref="A1353:B1353"/>
    <mergeCell ref="H1353:I1353"/>
    <mergeCell ref="A1354:B1354"/>
    <mergeCell ref="H1354:I1354"/>
    <mergeCell ref="A1355:B1355"/>
    <mergeCell ref="H1355:I1355"/>
    <mergeCell ref="A1356:B1356"/>
    <mergeCell ref="H1356:I1356"/>
    <mergeCell ref="A1357:B1357"/>
    <mergeCell ref="H1357:I1357"/>
    <mergeCell ref="A1358:B1358"/>
    <mergeCell ref="H1358:I1358"/>
    <mergeCell ref="A1359:B1359"/>
    <mergeCell ref="H1359:I1359"/>
    <mergeCell ref="A1360:B1360"/>
    <mergeCell ref="H1360:I1360"/>
    <mergeCell ref="A1361:B1361"/>
    <mergeCell ref="H1361:I1361"/>
    <mergeCell ref="A1362:B1362"/>
    <mergeCell ref="H1362:I1362"/>
    <mergeCell ref="A1363:B1363"/>
    <mergeCell ref="H1363:I1363"/>
    <mergeCell ref="A1364:B1364"/>
    <mergeCell ref="H1364:I1364"/>
    <mergeCell ref="A1365:B1365"/>
    <mergeCell ref="H1365:I1365"/>
    <mergeCell ref="A1366:B1366"/>
    <mergeCell ref="H1366:I1366"/>
    <mergeCell ref="A1369:B1369"/>
    <mergeCell ref="H1369:I1369"/>
    <mergeCell ref="A1370:B1370"/>
    <mergeCell ref="H1370:I1370"/>
    <mergeCell ref="A1371:B1371"/>
    <mergeCell ref="H1371:I1371"/>
    <mergeCell ref="A1372:B1372"/>
    <mergeCell ref="H1372:I1372"/>
    <mergeCell ref="A1373:B1373"/>
    <mergeCell ref="H1373:I1373"/>
    <mergeCell ref="A1383:B1383"/>
    <mergeCell ref="H1383:I1383"/>
    <mergeCell ref="A1384:B1384"/>
    <mergeCell ref="H1384:I1384"/>
    <mergeCell ref="A1385:B1385"/>
    <mergeCell ref="H1385:I1385"/>
    <mergeCell ref="A1386:B1386"/>
    <mergeCell ref="H1386:I1386"/>
    <mergeCell ref="A1387:B1387"/>
    <mergeCell ref="H1387:I1387"/>
    <mergeCell ref="A1388:B1388"/>
    <mergeCell ref="H1388:I1388"/>
    <mergeCell ref="A1389:B1389"/>
    <mergeCell ref="H1389:I1389"/>
    <mergeCell ref="A1390:B1390"/>
    <mergeCell ref="H1390:I1390"/>
    <mergeCell ref="A1391:B1391"/>
    <mergeCell ref="H1391:I1391"/>
    <mergeCell ref="A1392:B1392"/>
    <mergeCell ref="H1392:I1392"/>
    <mergeCell ref="A1393:B1393"/>
    <mergeCell ref="H1393:I1393"/>
    <mergeCell ref="A1394:B1394"/>
    <mergeCell ref="H1394:I1394"/>
    <mergeCell ref="A1395:B1395"/>
    <mergeCell ref="H1395:I1395"/>
    <mergeCell ref="A1396:B1396"/>
    <mergeCell ref="H1396:I1396"/>
    <mergeCell ref="A1397:B1397"/>
    <mergeCell ref="H1397:I1397"/>
    <mergeCell ref="A1398:B1398"/>
    <mergeCell ref="H1398:I1398"/>
    <mergeCell ref="A1399:B1399"/>
    <mergeCell ref="H1399:I1399"/>
    <mergeCell ref="A1400:B1400"/>
    <mergeCell ref="H1400:I1400"/>
    <mergeCell ref="A1401:B1401"/>
    <mergeCell ref="H1401:I1401"/>
    <mergeCell ref="A1402:B1402"/>
    <mergeCell ref="H1402:I1402"/>
    <mergeCell ref="A1403:B1403"/>
    <mergeCell ref="H1403:I1403"/>
    <mergeCell ref="A1404:B1404"/>
    <mergeCell ref="H1404:I1404"/>
    <mergeCell ref="A1405:B1405"/>
    <mergeCell ref="H1405:I1405"/>
    <mergeCell ref="A1406:B1406"/>
    <mergeCell ref="H1406:I1406"/>
    <mergeCell ref="A1407:B1407"/>
    <mergeCell ref="H1407:I1407"/>
    <mergeCell ref="A1408:B1408"/>
    <mergeCell ref="H1408:I1408"/>
    <mergeCell ref="A1409:B1409"/>
    <mergeCell ref="H1409:I1409"/>
    <mergeCell ref="A1410:B1410"/>
    <mergeCell ref="H1410:I1410"/>
    <mergeCell ref="A1411:B1411"/>
    <mergeCell ref="H1411:I1411"/>
    <mergeCell ref="A1412:B1412"/>
    <mergeCell ref="H1412:I1412"/>
    <mergeCell ref="A1413:B1413"/>
    <mergeCell ref="H1413:I1413"/>
    <mergeCell ref="A1414:B1414"/>
    <mergeCell ref="H1414:I1414"/>
    <mergeCell ref="A1415:B1415"/>
    <mergeCell ref="H1415:I1415"/>
    <mergeCell ref="A1416:B1416"/>
    <mergeCell ref="H1416:I1416"/>
    <mergeCell ref="A1417:B1417"/>
    <mergeCell ref="H1417:I1417"/>
    <mergeCell ref="A1418:B1418"/>
    <mergeCell ref="H1418:I1418"/>
    <mergeCell ref="A1419:B1419"/>
    <mergeCell ref="H1419:I1419"/>
    <mergeCell ref="A1420:B1420"/>
    <mergeCell ref="H1420:I1420"/>
    <mergeCell ref="A1421:B1421"/>
    <mergeCell ref="H1421:I1421"/>
    <mergeCell ref="A1422:B1422"/>
    <mergeCell ref="H1422:I1422"/>
    <mergeCell ref="A1423:B1423"/>
    <mergeCell ref="H1423:I1423"/>
    <mergeCell ref="A1426:B1426"/>
    <mergeCell ref="H1426:I1426"/>
    <mergeCell ref="A1427:B1427"/>
    <mergeCell ref="H1427:I1427"/>
    <mergeCell ref="A1428:B1428"/>
    <mergeCell ref="H1428:I1428"/>
    <mergeCell ref="A1429:B1429"/>
    <mergeCell ref="H1429:I1429"/>
    <mergeCell ref="A1430:B1430"/>
    <mergeCell ref="H1430:I1430"/>
    <mergeCell ref="A1440:B1440"/>
    <mergeCell ref="H1440:I1440"/>
    <mergeCell ref="A1441:B1441"/>
    <mergeCell ref="H1441:I1441"/>
    <mergeCell ref="A1442:B1442"/>
    <mergeCell ref="H1442:I1442"/>
    <mergeCell ref="A1443:B1443"/>
    <mergeCell ref="H1443:I1443"/>
    <mergeCell ref="A1444:B1444"/>
    <mergeCell ref="H1444:I1444"/>
    <mergeCell ref="A1445:B1445"/>
    <mergeCell ref="H1445:I1445"/>
    <mergeCell ref="A1446:B1446"/>
    <mergeCell ref="H1446:I1446"/>
    <mergeCell ref="A1447:B1447"/>
    <mergeCell ref="H1447:I1447"/>
    <mergeCell ref="A1448:B1448"/>
    <mergeCell ref="H1448:I1448"/>
    <mergeCell ref="A1449:B1449"/>
    <mergeCell ref="H1449:I1449"/>
    <mergeCell ref="A1450:B1450"/>
    <mergeCell ref="H1450:I1450"/>
    <mergeCell ref="A1451:B1451"/>
    <mergeCell ref="H1451:I1451"/>
    <mergeCell ref="A1452:B1452"/>
    <mergeCell ref="H1452:I1452"/>
    <mergeCell ref="A1453:B1453"/>
    <mergeCell ref="H1453:I1453"/>
    <mergeCell ref="A1454:B1454"/>
    <mergeCell ref="H1454:I1454"/>
    <mergeCell ref="A1455:B1455"/>
    <mergeCell ref="H1455:I1455"/>
    <mergeCell ref="A1456:B1456"/>
    <mergeCell ref="H1456:I1456"/>
    <mergeCell ref="A1457:B1457"/>
    <mergeCell ref="H1457:I1457"/>
    <mergeCell ref="A1458:B1458"/>
    <mergeCell ref="H1458:I1458"/>
    <mergeCell ref="A1459:B1459"/>
    <mergeCell ref="H1459:I1459"/>
    <mergeCell ref="A1460:B1460"/>
    <mergeCell ref="H1460:I1460"/>
    <mergeCell ref="A1461:B1461"/>
    <mergeCell ref="H1461:I1461"/>
    <mergeCell ref="A1462:B1462"/>
    <mergeCell ref="H1462:I1462"/>
    <mergeCell ref="A1463:B1463"/>
    <mergeCell ref="H1463:I1463"/>
    <mergeCell ref="A1464:B1464"/>
    <mergeCell ref="H1464:I1464"/>
    <mergeCell ref="A1465:B1465"/>
    <mergeCell ref="H1465:I1465"/>
    <mergeCell ref="A1466:B1466"/>
    <mergeCell ref="H1466:I1466"/>
    <mergeCell ref="A1467:B1467"/>
    <mergeCell ref="H1467:I1467"/>
    <mergeCell ref="A1468:B1468"/>
    <mergeCell ref="H1468:I1468"/>
    <mergeCell ref="A1469:B1469"/>
    <mergeCell ref="H1469:I1469"/>
    <mergeCell ref="A1470:B1470"/>
    <mergeCell ref="H1470:I1470"/>
    <mergeCell ref="A1471:B1471"/>
    <mergeCell ref="H1471:I1471"/>
    <mergeCell ref="A1472:B1472"/>
    <mergeCell ref="H1472:I1472"/>
    <mergeCell ref="A1473:B1473"/>
    <mergeCell ref="H1473:I1473"/>
    <mergeCell ref="A1474:B1474"/>
    <mergeCell ref="H1474:I1474"/>
    <mergeCell ref="A1475:B1475"/>
    <mergeCell ref="H1475:I1475"/>
    <mergeCell ref="A1476:B1476"/>
    <mergeCell ref="H1476:I1476"/>
    <mergeCell ref="A1477:B1477"/>
    <mergeCell ref="H1477:I1477"/>
    <mergeCell ref="A1478:B1478"/>
    <mergeCell ref="H1478:I1478"/>
    <mergeCell ref="A1479:B1479"/>
    <mergeCell ref="H1479:I1479"/>
    <mergeCell ref="A1480:B1480"/>
    <mergeCell ref="H1480:I1480"/>
    <mergeCell ref="A1483:B1483"/>
    <mergeCell ref="H1483:I1483"/>
    <mergeCell ref="A1484:B1484"/>
    <mergeCell ref="H1484:I1484"/>
    <mergeCell ref="A1485:B1485"/>
    <mergeCell ref="H1485:I1485"/>
    <mergeCell ref="A1486:B1486"/>
    <mergeCell ref="H1486:I1486"/>
    <mergeCell ref="A1487:B1487"/>
    <mergeCell ref="H1487:I1487"/>
    <mergeCell ref="A1497:B1497"/>
    <mergeCell ref="H1497:I1497"/>
    <mergeCell ref="A1498:B1498"/>
    <mergeCell ref="H1498:I1498"/>
    <mergeCell ref="A1499:B1499"/>
    <mergeCell ref="H1499:I1499"/>
    <mergeCell ref="A1500:B1500"/>
    <mergeCell ref="H1500:I1500"/>
    <mergeCell ref="A1501:B1501"/>
    <mergeCell ref="H1501:I1501"/>
    <mergeCell ref="A1502:B1502"/>
    <mergeCell ref="H1502:I1502"/>
    <mergeCell ref="A1503:B1503"/>
    <mergeCell ref="H1503:I1503"/>
    <mergeCell ref="A1504:B1504"/>
    <mergeCell ref="H1504:I1504"/>
    <mergeCell ref="A1505:B1505"/>
    <mergeCell ref="H1505:I1505"/>
    <mergeCell ref="A1506:B1506"/>
    <mergeCell ref="H1506:I1506"/>
    <mergeCell ref="A1507:B1507"/>
    <mergeCell ref="H1507:I1507"/>
    <mergeCell ref="A1508:B1508"/>
    <mergeCell ref="H1508:I1508"/>
    <mergeCell ref="A1509:B1509"/>
    <mergeCell ref="H1509:I1509"/>
    <mergeCell ref="A1510:B1510"/>
    <mergeCell ref="H1510:I1510"/>
    <mergeCell ref="A1511:B1511"/>
    <mergeCell ref="H1511:I1511"/>
    <mergeCell ref="A1512:B1512"/>
    <mergeCell ref="H1512:I1512"/>
    <mergeCell ref="A1513:B1513"/>
    <mergeCell ref="H1513:I1513"/>
    <mergeCell ref="A1514:B1514"/>
    <mergeCell ref="H1514:I1514"/>
    <mergeCell ref="A1515:B1515"/>
    <mergeCell ref="H1515:I1515"/>
    <mergeCell ref="A1516:B1516"/>
    <mergeCell ref="H1516:I1516"/>
    <mergeCell ref="A1517:B1517"/>
    <mergeCell ref="H1517:I1517"/>
    <mergeCell ref="A1518:B1518"/>
    <mergeCell ref="H1518:I1518"/>
    <mergeCell ref="A1519:B1519"/>
    <mergeCell ref="H1519:I1519"/>
    <mergeCell ref="A1520:B1520"/>
    <mergeCell ref="H1520:I1520"/>
    <mergeCell ref="A1521:B1521"/>
    <mergeCell ref="H1521:I1521"/>
    <mergeCell ref="A1522:B1522"/>
    <mergeCell ref="H1522:I1522"/>
    <mergeCell ref="A1523:B1523"/>
    <mergeCell ref="H1523:I1523"/>
    <mergeCell ref="A1524:B1524"/>
    <mergeCell ref="H1524:I1524"/>
    <mergeCell ref="A1525:B1525"/>
    <mergeCell ref="H1525:I1525"/>
    <mergeCell ref="A1526:B1526"/>
    <mergeCell ref="H1526:I1526"/>
    <mergeCell ref="A1527:B1527"/>
    <mergeCell ref="H1527:I1527"/>
    <mergeCell ref="A1528:B1528"/>
    <mergeCell ref="H1528:I1528"/>
    <mergeCell ref="A1529:B1529"/>
    <mergeCell ref="H1529:I1529"/>
    <mergeCell ref="A1530:B1530"/>
    <mergeCell ref="H1530:I1530"/>
    <mergeCell ref="A1531:B1531"/>
    <mergeCell ref="H1531:I1531"/>
    <mergeCell ref="A1532:B1532"/>
    <mergeCell ref="H1532:I1532"/>
    <mergeCell ref="A1533:B1533"/>
    <mergeCell ref="H1533:I1533"/>
    <mergeCell ref="A1534:B1534"/>
    <mergeCell ref="H1534:I1534"/>
    <mergeCell ref="A1535:B1535"/>
    <mergeCell ref="H1535:I1535"/>
    <mergeCell ref="A1536:B1536"/>
    <mergeCell ref="H1536:I1536"/>
    <mergeCell ref="A1537:B1537"/>
    <mergeCell ref="H1537:I1537"/>
    <mergeCell ref="A1540:B1540"/>
    <mergeCell ref="H1540:I1540"/>
    <mergeCell ref="A1541:B1541"/>
    <mergeCell ref="H1541:I1541"/>
    <mergeCell ref="A1542:B1542"/>
    <mergeCell ref="H1542:I1542"/>
    <mergeCell ref="A1543:B1543"/>
    <mergeCell ref="H1543:I1543"/>
    <mergeCell ref="A1544:B1544"/>
    <mergeCell ref="H1544:I1544"/>
    <mergeCell ref="A1554:B1554"/>
    <mergeCell ref="H1554:I1554"/>
    <mergeCell ref="A1555:B1555"/>
    <mergeCell ref="H1555:I1555"/>
    <mergeCell ref="A1556:B1556"/>
    <mergeCell ref="H1556:I1556"/>
    <mergeCell ref="A1557:B1557"/>
    <mergeCell ref="H1557:I1557"/>
    <mergeCell ref="A1558:B1558"/>
    <mergeCell ref="H1558:I1558"/>
    <mergeCell ref="A1559:B1559"/>
    <mergeCell ref="H1559:I1559"/>
    <mergeCell ref="A1560:B1560"/>
    <mergeCell ref="H1560:I1560"/>
    <mergeCell ref="A1561:B1561"/>
    <mergeCell ref="H1561:I1561"/>
    <mergeCell ref="A1562:B1562"/>
    <mergeCell ref="H1562:I1562"/>
    <mergeCell ref="A1563:B1563"/>
    <mergeCell ref="H1563:I1563"/>
    <mergeCell ref="A1564:B1564"/>
    <mergeCell ref="H1564:I1564"/>
    <mergeCell ref="A1565:B1565"/>
    <mergeCell ref="H1565:I1565"/>
    <mergeCell ref="A1566:B1566"/>
    <mergeCell ref="H1566:I1566"/>
    <mergeCell ref="A1567:B1567"/>
    <mergeCell ref="H1567:I1567"/>
    <mergeCell ref="A1568:B1568"/>
    <mergeCell ref="H1568:I1568"/>
    <mergeCell ref="A1569:B1569"/>
    <mergeCell ref="H1569:I1569"/>
    <mergeCell ref="A1570:B1570"/>
    <mergeCell ref="H1570:I1570"/>
    <mergeCell ref="A1571:B1571"/>
    <mergeCell ref="H1571:I1571"/>
    <mergeCell ref="A1572:B1572"/>
    <mergeCell ref="H1572:I1572"/>
    <mergeCell ref="A1573:B1573"/>
    <mergeCell ref="H1573:I1573"/>
    <mergeCell ref="A1574:B1574"/>
    <mergeCell ref="H1574:I1574"/>
    <mergeCell ref="A1575:B1575"/>
    <mergeCell ref="H1575:I1575"/>
    <mergeCell ref="A1576:B1576"/>
    <mergeCell ref="H1576:I1576"/>
    <mergeCell ref="A1577:B1577"/>
    <mergeCell ref="H1577:I1577"/>
    <mergeCell ref="A1578:B1578"/>
    <mergeCell ref="H1578:I1578"/>
    <mergeCell ref="A1579:B1579"/>
    <mergeCell ref="H1579:I1579"/>
    <mergeCell ref="A1580:B1580"/>
    <mergeCell ref="H1580:I1580"/>
    <mergeCell ref="A1581:B1581"/>
    <mergeCell ref="H1581:I1581"/>
    <mergeCell ref="A1582:B1582"/>
    <mergeCell ref="H1582:I1582"/>
    <mergeCell ref="A1583:B1583"/>
    <mergeCell ref="H1583:I1583"/>
    <mergeCell ref="A1584:B1584"/>
    <mergeCell ref="H1584:I1584"/>
    <mergeCell ref="A1585:B1585"/>
    <mergeCell ref="H1585:I1585"/>
    <mergeCell ref="A1586:B1586"/>
    <mergeCell ref="H1586:I1586"/>
    <mergeCell ref="A1587:B1587"/>
    <mergeCell ref="H1587:I1587"/>
    <mergeCell ref="A1588:B1588"/>
    <mergeCell ref="H1588:I1588"/>
    <mergeCell ref="A1589:B1589"/>
    <mergeCell ref="H1589:I1589"/>
    <mergeCell ref="A1590:B1590"/>
    <mergeCell ref="H1590:I1590"/>
    <mergeCell ref="A1591:B1591"/>
    <mergeCell ref="H1591:I1591"/>
    <mergeCell ref="A1592:B1592"/>
    <mergeCell ref="H1592:I1592"/>
    <mergeCell ref="A1593:B1593"/>
    <mergeCell ref="H1593:I1593"/>
    <mergeCell ref="A1594:B1594"/>
    <mergeCell ref="H1594:I1594"/>
    <mergeCell ref="A1597:B1597"/>
    <mergeCell ref="H1597:I1597"/>
    <mergeCell ref="A1598:B1598"/>
    <mergeCell ref="H1598:I1598"/>
    <mergeCell ref="A1599:B1599"/>
    <mergeCell ref="H1599:I1599"/>
    <mergeCell ref="A1600:B1600"/>
    <mergeCell ref="H1600:I1600"/>
    <mergeCell ref="A1601:B1601"/>
    <mergeCell ref="H1601:I1601"/>
    <mergeCell ref="A1611:B1611"/>
    <mergeCell ref="H1611:I1611"/>
    <mergeCell ref="A1612:B1612"/>
    <mergeCell ref="H1612:I1612"/>
    <mergeCell ref="A1613:B1613"/>
    <mergeCell ref="H1613:I1613"/>
    <mergeCell ref="A1614:B1614"/>
    <mergeCell ref="H1614:I1614"/>
    <mergeCell ref="A1615:B1615"/>
    <mergeCell ref="H1615:I1615"/>
    <mergeCell ref="A1616:B1616"/>
    <mergeCell ref="H1616:I1616"/>
    <mergeCell ref="A1617:B1617"/>
    <mergeCell ref="H1617:I1617"/>
    <mergeCell ref="A1618:B1618"/>
    <mergeCell ref="H1618:I1618"/>
    <mergeCell ref="A1619:B1619"/>
    <mergeCell ref="H1619:I1619"/>
    <mergeCell ref="A1620:B1620"/>
    <mergeCell ref="H1620:I1620"/>
    <mergeCell ref="A1621:B1621"/>
    <mergeCell ref="H1621:I1621"/>
    <mergeCell ref="A1622:B1622"/>
    <mergeCell ref="H1622:I1622"/>
    <mergeCell ref="A1623:B1623"/>
    <mergeCell ref="H1623:I1623"/>
    <mergeCell ref="A1624:B1624"/>
    <mergeCell ref="H1624:I1624"/>
    <mergeCell ref="A1625:B1625"/>
    <mergeCell ref="H1625:I1625"/>
    <mergeCell ref="A1626:B1626"/>
    <mergeCell ref="H1626:I1626"/>
    <mergeCell ref="A1627:B1627"/>
    <mergeCell ref="H1627:I1627"/>
    <mergeCell ref="A1628:B1628"/>
    <mergeCell ref="H1628:I1628"/>
    <mergeCell ref="A1629:B1629"/>
    <mergeCell ref="H1629:I1629"/>
    <mergeCell ref="A1630:B1630"/>
    <mergeCell ref="H1630:I1630"/>
    <mergeCell ref="A1631:B1631"/>
    <mergeCell ref="H1631:I1631"/>
    <mergeCell ref="A1632:B1632"/>
    <mergeCell ref="H1632:I1632"/>
    <mergeCell ref="A1633:B1633"/>
    <mergeCell ref="H1633:I1633"/>
    <mergeCell ref="A1634:B1634"/>
    <mergeCell ref="H1634:I1634"/>
    <mergeCell ref="A1635:B1635"/>
    <mergeCell ref="H1635:I1635"/>
    <mergeCell ref="A1636:B1636"/>
    <mergeCell ref="H1636:I1636"/>
    <mergeCell ref="A1637:B1637"/>
    <mergeCell ref="H1637:I1637"/>
    <mergeCell ref="A1638:B1638"/>
    <mergeCell ref="H1638:I1638"/>
    <mergeCell ref="A1639:B1639"/>
    <mergeCell ref="H1639:I1639"/>
    <mergeCell ref="A1640:B1640"/>
    <mergeCell ref="H1640:I1640"/>
    <mergeCell ref="A1641:B1641"/>
    <mergeCell ref="H1641:I1641"/>
    <mergeCell ref="A1642:B1642"/>
    <mergeCell ref="H1642:I1642"/>
    <mergeCell ref="A1643:B1643"/>
    <mergeCell ref="H1643:I1643"/>
    <mergeCell ref="A1644:B1644"/>
    <mergeCell ref="H1644:I1644"/>
    <mergeCell ref="A1645:B1645"/>
    <mergeCell ref="H1645:I1645"/>
    <mergeCell ref="A1646:B1646"/>
    <mergeCell ref="H1646:I1646"/>
    <mergeCell ref="A1647:B1647"/>
    <mergeCell ref="H1647:I1647"/>
    <mergeCell ref="A1648:B1648"/>
    <mergeCell ref="H1648:I1648"/>
    <mergeCell ref="A1649:B1649"/>
    <mergeCell ref="H1649:I1649"/>
    <mergeCell ref="A1650:B1650"/>
    <mergeCell ref="H1650:I1650"/>
    <mergeCell ref="A1651:B1651"/>
    <mergeCell ref="H1651:I1651"/>
    <mergeCell ref="A1654:B1654"/>
    <mergeCell ref="H1654:I1654"/>
    <mergeCell ref="A1655:B1655"/>
    <mergeCell ref="H1655:I1655"/>
    <mergeCell ref="A1656:B1656"/>
    <mergeCell ref="H1656:I1656"/>
    <mergeCell ref="A1657:B1657"/>
    <mergeCell ref="H1657:I1657"/>
    <mergeCell ref="A1658:B1658"/>
    <mergeCell ref="H1658:I1658"/>
    <mergeCell ref="A1668:B1668"/>
    <mergeCell ref="H1668:I1668"/>
    <mergeCell ref="A1669:B1669"/>
    <mergeCell ref="H1669:I1669"/>
    <mergeCell ref="A1670:B1670"/>
    <mergeCell ref="H1670:I1670"/>
    <mergeCell ref="A1671:B1671"/>
    <mergeCell ref="H1671:I1671"/>
    <mergeCell ref="A1672:B1672"/>
    <mergeCell ref="H1672:I1672"/>
    <mergeCell ref="A1673:B1673"/>
    <mergeCell ref="H1673:I1673"/>
    <mergeCell ref="A1674:B1674"/>
    <mergeCell ref="H1674:I1674"/>
    <mergeCell ref="A1675:B1675"/>
    <mergeCell ref="H1675:I1675"/>
    <mergeCell ref="A1676:B1676"/>
    <mergeCell ref="H1676:I1676"/>
    <mergeCell ref="A1677:B1677"/>
    <mergeCell ref="H1677:I1677"/>
    <mergeCell ref="A1678:B1678"/>
    <mergeCell ref="H1678:I1678"/>
    <mergeCell ref="A1679:B1679"/>
    <mergeCell ref="H1679:I1679"/>
    <mergeCell ref="A1680:B1680"/>
    <mergeCell ref="H1680:I1680"/>
    <mergeCell ref="A1681:B1681"/>
    <mergeCell ref="H1681:I1681"/>
    <mergeCell ref="A1682:B1682"/>
    <mergeCell ref="H1682:I1682"/>
    <mergeCell ref="A1683:B1683"/>
    <mergeCell ref="H1683:I1683"/>
    <mergeCell ref="A1684:B1684"/>
    <mergeCell ref="H1684:I1684"/>
    <mergeCell ref="A1685:B1685"/>
    <mergeCell ref="H1685:I1685"/>
    <mergeCell ref="A1686:B1686"/>
    <mergeCell ref="H1686:I1686"/>
    <mergeCell ref="A1687:B1687"/>
    <mergeCell ref="H1687:I1687"/>
    <mergeCell ref="A1688:B1688"/>
    <mergeCell ref="H1688:I1688"/>
    <mergeCell ref="A1689:B1689"/>
    <mergeCell ref="H1689:I1689"/>
    <mergeCell ref="A1690:B1690"/>
    <mergeCell ref="H1690:I1690"/>
    <mergeCell ref="A1691:B1691"/>
    <mergeCell ref="H1691:I1691"/>
    <mergeCell ref="A1692:B1692"/>
    <mergeCell ref="H1692:I1692"/>
    <mergeCell ref="A1693:B1693"/>
    <mergeCell ref="H1693:I1693"/>
    <mergeCell ref="A1694:B1694"/>
    <mergeCell ref="H1694:I1694"/>
    <mergeCell ref="A1695:B1695"/>
    <mergeCell ref="H1695:I1695"/>
    <mergeCell ref="A1696:B1696"/>
    <mergeCell ref="H1696:I1696"/>
    <mergeCell ref="A1697:B1697"/>
    <mergeCell ref="H1697:I1697"/>
    <mergeCell ref="A1698:B1698"/>
    <mergeCell ref="H1698:I1698"/>
    <mergeCell ref="A1699:B1699"/>
    <mergeCell ref="H1699:I1699"/>
    <mergeCell ref="A1700:B1700"/>
    <mergeCell ref="H1700:I1700"/>
    <mergeCell ref="A1701:B1701"/>
    <mergeCell ref="H1701:I1701"/>
    <mergeCell ref="A1702:B1702"/>
    <mergeCell ref="H1702:I1702"/>
    <mergeCell ref="A1703:B1703"/>
    <mergeCell ref="H1703:I1703"/>
    <mergeCell ref="A1704:B1704"/>
    <mergeCell ref="H1704:I1704"/>
    <mergeCell ref="A1705:B1705"/>
    <mergeCell ref="H1705:I1705"/>
    <mergeCell ref="A1706:B1706"/>
    <mergeCell ref="H1706:I1706"/>
    <mergeCell ref="A1707:B1707"/>
    <mergeCell ref="H1707:I1707"/>
    <mergeCell ref="A1708:B1708"/>
    <mergeCell ref="H1708:I1708"/>
    <mergeCell ref="A1711:B1711"/>
    <mergeCell ref="H1711:I1711"/>
    <mergeCell ref="A1712:B1712"/>
    <mergeCell ref="H1712:I1712"/>
    <mergeCell ref="A1713:B1713"/>
    <mergeCell ref="H1713:I1713"/>
    <mergeCell ref="A1714:B1714"/>
    <mergeCell ref="H1714:I1714"/>
    <mergeCell ref="A1715:B1715"/>
    <mergeCell ref="H1715:I1715"/>
    <mergeCell ref="A1725:B1725"/>
    <mergeCell ref="H1725:I1725"/>
    <mergeCell ref="A1726:B1726"/>
    <mergeCell ref="H1726:I1726"/>
    <mergeCell ref="A1727:B1727"/>
    <mergeCell ref="H1727:I1727"/>
    <mergeCell ref="A1728:B1728"/>
    <mergeCell ref="H1728:I1728"/>
    <mergeCell ref="A1729:B1729"/>
    <mergeCell ref="H1729:I1729"/>
    <mergeCell ref="A1730:B1730"/>
    <mergeCell ref="H1730:I1730"/>
    <mergeCell ref="A1731:B1731"/>
    <mergeCell ref="H1731:I1731"/>
    <mergeCell ref="A1732:B1732"/>
    <mergeCell ref="H1732:I1732"/>
    <mergeCell ref="A1733:B1733"/>
    <mergeCell ref="H1733:I1733"/>
    <mergeCell ref="A1734:B1734"/>
    <mergeCell ref="H1734:I1734"/>
    <mergeCell ref="A1735:B1735"/>
    <mergeCell ref="H1735:I1735"/>
    <mergeCell ref="A1736:B1736"/>
    <mergeCell ref="H1736:I1736"/>
    <mergeCell ref="A1737:B1737"/>
    <mergeCell ref="H1737:I1737"/>
    <mergeCell ref="A1738:B1738"/>
    <mergeCell ref="H1738:I1738"/>
    <mergeCell ref="A1739:B1739"/>
    <mergeCell ref="H1739:I1739"/>
    <mergeCell ref="A1740:B1740"/>
    <mergeCell ref="H1740:I1740"/>
    <mergeCell ref="A1741:B1741"/>
    <mergeCell ref="H1741:I1741"/>
    <mergeCell ref="A1742:B1742"/>
    <mergeCell ref="H1742:I1742"/>
    <mergeCell ref="A1743:B1743"/>
    <mergeCell ref="H1743:I1743"/>
    <mergeCell ref="A1744:B1744"/>
    <mergeCell ref="H1744:I1744"/>
    <mergeCell ref="A1745:B1745"/>
    <mergeCell ref="H1745:I1745"/>
    <mergeCell ref="A1746:B1746"/>
    <mergeCell ref="H1746:I1746"/>
    <mergeCell ref="A1747:B1747"/>
    <mergeCell ref="H1747:I1747"/>
    <mergeCell ref="A1748:B1748"/>
    <mergeCell ref="H1748:I1748"/>
    <mergeCell ref="A1749:B1749"/>
    <mergeCell ref="H1749:I1749"/>
    <mergeCell ref="A1750:B1750"/>
    <mergeCell ref="H1750:I1750"/>
    <mergeCell ref="A1751:B1751"/>
    <mergeCell ref="H1751:I1751"/>
    <mergeCell ref="A1752:B1752"/>
    <mergeCell ref="H1752:I1752"/>
    <mergeCell ref="A1753:B1753"/>
    <mergeCell ref="H1753:I1753"/>
    <mergeCell ref="A1754:B1754"/>
    <mergeCell ref="H1754:I1754"/>
    <mergeCell ref="A1755:B1755"/>
    <mergeCell ref="H1755:I1755"/>
    <mergeCell ref="A1756:B1756"/>
    <mergeCell ref="H1756:I1756"/>
    <mergeCell ref="A1757:B1757"/>
    <mergeCell ref="H1757:I1757"/>
    <mergeCell ref="A1758:B1758"/>
    <mergeCell ref="H1758:I1758"/>
    <mergeCell ref="A1759:B1759"/>
    <mergeCell ref="H1759:I1759"/>
    <mergeCell ref="A1760:B1760"/>
    <mergeCell ref="H1760:I1760"/>
    <mergeCell ref="A1761:B1761"/>
    <mergeCell ref="H1761:I1761"/>
    <mergeCell ref="A1762:B1762"/>
    <mergeCell ref="H1762:I1762"/>
    <mergeCell ref="A1763:B1763"/>
    <mergeCell ref="H1763:I1763"/>
    <mergeCell ref="A1764:B1764"/>
    <mergeCell ref="H1764:I1764"/>
    <mergeCell ref="A1765:B1765"/>
    <mergeCell ref="H1765:I1765"/>
    <mergeCell ref="A1768:B1768"/>
    <mergeCell ref="H1768:I1768"/>
    <mergeCell ref="A1769:B1769"/>
    <mergeCell ref="H1769:I1769"/>
    <mergeCell ref="A1770:B1770"/>
    <mergeCell ref="H1770:I1770"/>
    <mergeCell ref="A1771:B1771"/>
    <mergeCell ref="H1771:I1771"/>
    <mergeCell ref="A1772:B1772"/>
    <mergeCell ref="H1772:I1772"/>
    <mergeCell ref="A1782:B1782"/>
    <mergeCell ref="H1782:I1782"/>
    <mergeCell ref="A1783:B1783"/>
    <mergeCell ref="H1783:I1783"/>
    <mergeCell ref="A1784:B1784"/>
    <mergeCell ref="H1784:I1784"/>
    <mergeCell ref="A1785:B1785"/>
    <mergeCell ref="H1785:I1785"/>
    <mergeCell ref="A1786:B1786"/>
    <mergeCell ref="H1786:I1786"/>
    <mergeCell ref="A1787:B1787"/>
    <mergeCell ref="H1787:I1787"/>
    <mergeCell ref="A1788:B1788"/>
    <mergeCell ref="H1788:I1788"/>
    <mergeCell ref="A1789:B1789"/>
    <mergeCell ref="H1789:I1789"/>
    <mergeCell ref="A1790:B1790"/>
    <mergeCell ref="H1790:I1790"/>
    <mergeCell ref="A1791:B1791"/>
    <mergeCell ref="H1791:I1791"/>
    <mergeCell ref="A1792:B1792"/>
    <mergeCell ref="H1792:I1792"/>
    <mergeCell ref="A1793:B1793"/>
    <mergeCell ref="H1793:I1793"/>
    <mergeCell ref="A1794:B1794"/>
    <mergeCell ref="H1794:I1794"/>
    <mergeCell ref="A1795:B1795"/>
    <mergeCell ref="H1795:I1795"/>
    <mergeCell ref="A1796:B1796"/>
    <mergeCell ref="H1796:I1796"/>
    <mergeCell ref="A1797:B1797"/>
    <mergeCell ref="H1797:I1797"/>
    <mergeCell ref="A1798:B1798"/>
    <mergeCell ref="H1798:I1798"/>
    <mergeCell ref="A1799:B1799"/>
    <mergeCell ref="H1799:I1799"/>
    <mergeCell ref="A1800:B1800"/>
    <mergeCell ref="H1800:I1800"/>
    <mergeCell ref="A1801:B1801"/>
    <mergeCell ref="H1801:I1801"/>
    <mergeCell ref="A1802:B1802"/>
    <mergeCell ref="H1802:I1802"/>
    <mergeCell ref="A1803:B1803"/>
    <mergeCell ref="H1803:I1803"/>
    <mergeCell ref="A1804:B1804"/>
    <mergeCell ref="H1804:I1804"/>
    <mergeCell ref="A1805:B1805"/>
    <mergeCell ref="H1805:I1805"/>
    <mergeCell ref="A1806:B1806"/>
    <mergeCell ref="H1806:I1806"/>
    <mergeCell ref="A1807:B1807"/>
    <mergeCell ref="H1807:I1807"/>
    <mergeCell ref="A1808:B1808"/>
    <mergeCell ref="H1808:I1808"/>
    <mergeCell ref="A1809:B1809"/>
    <mergeCell ref="H1809:I1809"/>
    <mergeCell ref="A1810:B1810"/>
    <mergeCell ref="H1810:I1810"/>
    <mergeCell ref="A1811:B1811"/>
    <mergeCell ref="H1811:I1811"/>
    <mergeCell ref="A1812:B1812"/>
    <mergeCell ref="H1812:I1812"/>
    <mergeCell ref="A1813:B1813"/>
    <mergeCell ref="H1813:I1813"/>
    <mergeCell ref="A1814:B1814"/>
    <mergeCell ref="H1814:I1814"/>
    <mergeCell ref="A1815:B1815"/>
    <mergeCell ref="H1815:I1815"/>
    <mergeCell ref="A1816:B1816"/>
    <mergeCell ref="H1816:I1816"/>
    <mergeCell ref="A1817:B1817"/>
    <mergeCell ref="H1817:I1817"/>
    <mergeCell ref="A1818:B1818"/>
    <mergeCell ref="H1818:I1818"/>
    <mergeCell ref="A1819:B1819"/>
    <mergeCell ref="H1819:I1819"/>
    <mergeCell ref="A1820:B1820"/>
    <mergeCell ref="H1820:I1820"/>
    <mergeCell ref="A1821:B1821"/>
    <mergeCell ref="H1821:I1821"/>
    <mergeCell ref="A1822:B1822"/>
    <mergeCell ref="H1822:I1822"/>
    <mergeCell ref="A1825:B1825"/>
    <mergeCell ref="H1825:I1825"/>
    <mergeCell ref="A1826:B1826"/>
    <mergeCell ref="H1826:I1826"/>
    <mergeCell ref="A1827:B1827"/>
    <mergeCell ref="H1827:I1827"/>
    <mergeCell ref="A1828:B1828"/>
    <mergeCell ref="H1828:I1828"/>
    <mergeCell ref="A1829:B1829"/>
    <mergeCell ref="H1829:I1829"/>
    <mergeCell ref="A1839:B1839"/>
    <mergeCell ref="H1839:I1839"/>
    <mergeCell ref="A1840:B1840"/>
    <mergeCell ref="H1840:I1840"/>
    <mergeCell ref="A1841:B1841"/>
    <mergeCell ref="H1841:I1841"/>
    <mergeCell ref="A1842:B1842"/>
    <mergeCell ref="H1842:I1842"/>
    <mergeCell ref="A1843:B1843"/>
    <mergeCell ref="H1843:I1843"/>
    <mergeCell ref="A1844:B1844"/>
    <mergeCell ref="H1844:I1844"/>
    <mergeCell ref="A1845:B1845"/>
    <mergeCell ref="H1845:I1845"/>
    <mergeCell ref="A1846:B1846"/>
    <mergeCell ref="H1846:I1846"/>
    <mergeCell ref="A1847:B1847"/>
    <mergeCell ref="H1847:I1847"/>
    <mergeCell ref="A1848:B1848"/>
    <mergeCell ref="H1848:I1848"/>
    <mergeCell ref="A1849:B1849"/>
    <mergeCell ref="H1849:I1849"/>
    <mergeCell ref="A1850:B1850"/>
    <mergeCell ref="H1850:I1850"/>
    <mergeCell ref="A1851:B1851"/>
    <mergeCell ref="H1851:I1851"/>
    <mergeCell ref="A1852:B1852"/>
    <mergeCell ref="H1852:I1852"/>
    <mergeCell ref="A1853:B1853"/>
    <mergeCell ref="H1853:I1853"/>
    <mergeCell ref="A1854:B1854"/>
    <mergeCell ref="H1854:I1854"/>
    <mergeCell ref="A1855:B1855"/>
    <mergeCell ref="H1855:I1855"/>
    <mergeCell ref="A1856:B1856"/>
    <mergeCell ref="H1856:I1856"/>
    <mergeCell ref="A1857:B1857"/>
    <mergeCell ref="H1857:I1857"/>
    <mergeCell ref="A1858:B1858"/>
    <mergeCell ref="H1858:I1858"/>
    <mergeCell ref="A1859:B1859"/>
    <mergeCell ref="H1859:I1859"/>
    <mergeCell ref="A1860:B1860"/>
    <mergeCell ref="H1860:I1860"/>
    <mergeCell ref="A1861:B1861"/>
    <mergeCell ref="H1861:I1861"/>
    <mergeCell ref="A1862:B1862"/>
    <mergeCell ref="H1862:I1862"/>
    <mergeCell ref="A1863:B1863"/>
    <mergeCell ref="H1863:I1863"/>
    <mergeCell ref="A1864:B1864"/>
    <mergeCell ref="H1864:I1864"/>
    <mergeCell ref="A1865:B1865"/>
    <mergeCell ref="H1865:I1865"/>
    <mergeCell ref="A1866:B1866"/>
    <mergeCell ref="H1866:I1866"/>
    <mergeCell ref="A1867:B1867"/>
    <mergeCell ref="H1867:I1867"/>
    <mergeCell ref="A1868:B1868"/>
    <mergeCell ref="H1868:I1868"/>
    <mergeCell ref="A1869:B1869"/>
    <mergeCell ref="H1869:I1869"/>
    <mergeCell ref="A1870:B1870"/>
    <mergeCell ref="H1870:I1870"/>
    <mergeCell ref="A1871:B1871"/>
    <mergeCell ref="H1871:I1871"/>
    <mergeCell ref="A1872:B1872"/>
    <mergeCell ref="H1872:I1872"/>
    <mergeCell ref="A1873:B1873"/>
    <mergeCell ref="H1873:I1873"/>
    <mergeCell ref="A1874:B1874"/>
    <mergeCell ref="H1874:I1874"/>
    <mergeCell ref="A1875:B1875"/>
    <mergeCell ref="H1875:I1875"/>
    <mergeCell ref="A1876:B1876"/>
    <mergeCell ref="H1876:I1876"/>
    <mergeCell ref="A1877:B1877"/>
    <mergeCell ref="H1877:I1877"/>
    <mergeCell ref="A1878:B1878"/>
    <mergeCell ref="H1878:I1878"/>
    <mergeCell ref="A1879:B1879"/>
    <mergeCell ref="H1879:I1879"/>
    <mergeCell ref="A1882:B1882"/>
    <mergeCell ref="H1882:I1882"/>
    <mergeCell ref="A1883:B1883"/>
    <mergeCell ref="H1883:I1883"/>
    <mergeCell ref="A1884:B1884"/>
    <mergeCell ref="H1884:I1884"/>
    <mergeCell ref="A1885:B1885"/>
    <mergeCell ref="H1885:I1885"/>
    <mergeCell ref="A1886:B1886"/>
    <mergeCell ref="H1886:I1886"/>
    <mergeCell ref="A1896:B1896"/>
    <mergeCell ref="H1896:I1896"/>
    <mergeCell ref="A1897:B1897"/>
    <mergeCell ref="H1897:I1897"/>
    <mergeCell ref="A1898:B1898"/>
    <mergeCell ref="H1898:I1898"/>
    <mergeCell ref="A1899:B1899"/>
    <mergeCell ref="H1899:I1899"/>
    <mergeCell ref="A1900:B1900"/>
    <mergeCell ref="H1900:I1900"/>
    <mergeCell ref="A1901:B1901"/>
    <mergeCell ref="H1901:I1901"/>
    <mergeCell ref="A1902:B1902"/>
    <mergeCell ref="H1902:I1902"/>
    <mergeCell ref="A1903:B1903"/>
    <mergeCell ref="H1903:I1903"/>
    <mergeCell ref="A1904:B1904"/>
    <mergeCell ref="H1904:I1904"/>
    <mergeCell ref="A1905:B1905"/>
    <mergeCell ref="H1905:I1905"/>
    <mergeCell ref="A1906:B1906"/>
    <mergeCell ref="H1906:I1906"/>
    <mergeCell ref="A1907:B1907"/>
    <mergeCell ref="H1907:I1907"/>
    <mergeCell ref="A1908:B1908"/>
    <mergeCell ref="H1908:I1908"/>
    <mergeCell ref="A1909:B1909"/>
    <mergeCell ref="H1909:I1909"/>
    <mergeCell ref="A1910:B1910"/>
    <mergeCell ref="H1910:I1910"/>
    <mergeCell ref="A1911:B1911"/>
    <mergeCell ref="H1911:I1911"/>
    <mergeCell ref="A1912:B1912"/>
    <mergeCell ref="H1912:I1912"/>
    <mergeCell ref="A1913:B1913"/>
    <mergeCell ref="H1913:I1913"/>
    <mergeCell ref="A1914:B1914"/>
    <mergeCell ref="H1914:I1914"/>
    <mergeCell ref="A1915:B1915"/>
    <mergeCell ref="H1915:I1915"/>
    <mergeCell ref="A1916:B1916"/>
    <mergeCell ref="H1916:I1916"/>
    <mergeCell ref="A1917:B1917"/>
    <mergeCell ref="H1917:I1917"/>
    <mergeCell ref="A1918:B1918"/>
    <mergeCell ref="H1918:I1918"/>
    <mergeCell ref="A1919:B1919"/>
    <mergeCell ref="H1919:I1919"/>
    <mergeCell ref="A1920:B1920"/>
    <mergeCell ref="H1920:I1920"/>
    <mergeCell ref="A1921:B1921"/>
    <mergeCell ref="H1921:I1921"/>
    <mergeCell ref="A1922:B1922"/>
    <mergeCell ref="H1922:I1922"/>
    <mergeCell ref="A1923:B1923"/>
    <mergeCell ref="H1923:I1923"/>
    <mergeCell ref="A1924:B1924"/>
    <mergeCell ref="H1924:I1924"/>
    <mergeCell ref="A1925:B1925"/>
    <mergeCell ref="H1925:I1925"/>
    <mergeCell ref="A1926:B1926"/>
    <mergeCell ref="H1926:I1926"/>
    <mergeCell ref="A1927:B1927"/>
    <mergeCell ref="H1927:I1927"/>
    <mergeCell ref="A1928:B1928"/>
    <mergeCell ref="H1928:I1928"/>
    <mergeCell ref="A1929:B1929"/>
    <mergeCell ref="H1929:I1929"/>
    <mergeCell ref="A1930:B1930"/>
    <mergeCell ref="H1930:I1930"/>
    <mergeCell ref="A1931:B1931"/>
    <mergeCell ref="H1931:I1931"/>
    <mergeCell ref="A1932:B1932"/>
    <mergeCell ref="H1932:I1932"/>
    <mergeCell ref="A1933:B1933"/>
    <mergeCell ref="H1933:I1933"/>
    <mergeCell ref="A1934:B1934"/>
    <mergeCell ref="H1934:I1934"/>
    <mergeCell ref="A1935:B1935"/>
    <mergeCell ref="H1935:I1935"/>
    <mergeCell ref="A1936:B1936"/>
    <mergeCell ref="H1936:I1936"/>
    <mergeCell ref="A1939:B1939"/>
    <mergeCell ref="H1939:I1939"/>
    <mergeCell ref="A1940:B1940"/>
    <mergeCell ref="H1940:I1940"/>
    <mergeCell ref="A1941:B1941"/>
    <mergeCell ref="H1941:I1941"/>
    <mergeCell ref="A1942:B1942"/>
    <mergeCell ref="H1942:I1942"/>
    <mergeCell ref="A1943:B1943"/>
    <mergeCell ref="H1943:I1943"/>
    <mergeCell ref="A1953:B1953"/>
    <mergeCell ref="H1953:I1953"/>
    <mergeCell ref="A1954:B1954"/>
    <mergeCell ref="H1954:I1954"/>
    <mergeCell ref="A1955:B1955"/>
    <mergeCell ref="H1955:I1955"/>
    <mergeCell ref="A1956:B1956"/>
    <mergeCell ref="H1956:I1956"/>
    <mergeCell ref="A1957:B1957"/>
    <mergeCell ref="H1957:I1957"/>
    <mergeCell ref="A1958:B1958"/>
    <mergeCell ref="H1958:I1958"/>
    <mergeCell ref="A1959:B1959"/>
    <mergeCell ref="H1959:I1959"/>
    <mergeCell ref="A1960:B1960"/>
    <mergeCell ref="H1960:I1960"/>
    <mergeCell ref="A1961:B1961"/>
    <mergeCell ref="H1961:I1961"/>
    <mergeCell ref="A1962:B1962"/>
    <mergeCell ref="H1962:I1962"/>
    <mergeCell ref="A1963:B1963"/>
    <mergeCell ref="H1963:I1963"/>
    <mergeCell ref="A1964:B1964"/>
    <mergeCell ref="H1964:I1964"/>
    <mergeCell ref="A1965:B1965"/>
    <mergeCell ref="H1965:I1965"/>
    <mergeCell ref="A1966:B1966"/>
    <mergeCell ref="H1966:I1966"/>
    <mergeCell ref="A1967:B1967"/>
    <mergeCell ref="H1967:I1967"/>
    <mergeCell ref="A1968:B1968"/>
    <mergeCell ref="H1968:I1968"/>
    <mergeCell ref="A1969:B1969"/>
    <mergeCell ref="H1969:I1969"/>
    <mergeCell ref="A1970:B1970"/>
    <mergeCell ref="H1970:I1970"/>
    <mergeCell ref="A1971:B1971"/>
    <mergeCell ref="H1971:I1971"/>
    <mergeCell ref="A1972:B1972"/>
    <mergeCell ref="H1972:I1972"/>
    <mergeCell ref="A1973:B1973"/>
    <mergeCell ref="H1973:I1973"/>
    <mergeCell ref="A1974:B1974"/>
    <mergeCell ref="H1974:I1974"/>
    <mergeCell ref="A1975:B1975"/>
    <mergeCell ref="H1975:I1975"/>
    <mergeCell ref="A1976:B1976"/>
    <mergeCell ref="H1976:I1976"/>
    <mergeCell ref="A1977:B1977"/>
    <mergeCell ref="H1977:I1977"/>
    <mergeCell ref="A1978:B1978"/>
    <mergeCell ref="H1978:I1978"/>
    <mergeCell ref="A1979:B1979"/>
    <mergeCell ref="H1979:I1979"/>
    <mergeCell ref="A1980:B1980"/>
    <mergeCell ref="H1980:I1980"/>
    <mergeCell ref="A1981:B1981"/>
    <mergeCell ref="H1981:I1981"/>
    <mergeCell ref="A1982:B1982"/>
    <mergeCell ref="H1982:I1982"/>
    <mergeCell ref="A1983:B1983"/>
    <mergeCell ref="H1983:I1983"/>
    <mergeCell ref="A1984:B1984"/>
    <mergeCell ref="H1984:I1984"/>
    <mergeCell ref="A1985:B1985"/>
    <mergeCell ref="H1985:I1985"/>
    <mergeCell ref="A1986:B1986"/>
    <mergeCell ref="H1986:I1986"/>
    <mergeCell ref="A1987:B1987"/>
    <mergeCell ref="H1987:I1987"/>
    <mergeCell ref="A1988:B1988"/>
    <mergeCell ref="H1988:I1988"/>
    <mergeCell ref="A1989:B1989"/>
    <mergeCell ref="H1989:I1989"/>
    <mergeCell ref="A1990:B1990"/>
    <mergeCell ref="H1990:I1990"/>
    <mergeCell ref="A1991:B1991"/>
    <mergeCell ref="H1991:I1991"/>
    <mergeCell ref="A1992:B1992"/>
    <mergeCell ref="H1992:I1992"/>
    <mergeCell ref="A1993:B1993"/>
    <mergeCell ref="H1993:I1993"/>
    <mergeCell ref="A1996:B1996"/>
    <mergeCell ref="H1996:I1996"/>
    <mergeCell ref="A1997:B1997"/>
    <mergeCell ref="H1997:I1997"/>
    <mergeCell ref="A1998:B1998"/>
    <mergeCell ref="H1998:I1998"/>
    <mergeCell ref="A1999:B1999"/>
    <mergeCell ref="H1999:I1999"/>
    <mergeCell ref="A2000:B2000"/>
    <mergeCell ref="H2000:I2000"/>
    <mergeCell ref="A2010:B2010"/>
    <mergeCell ref="H2010:I2010"/>
    <mergeCell ref="A2011:B2011"/>
    <mergeCell ref="H2011:I2011"/>
    <mergeCell ref="A2012:B2012"/>
    <mergeCell ref="H2012:I2012"/>
    <mergeCell ref="A2013:B2013"/>
    <mergeCell ref="H2013:I2013"/>
    <mergeCell ref="A2014:B2014"/>
    <mergeCell ref="H2014:I2014"/>
    <mergeCell ref="A2015:B2015"/>
    <mergeCell ref="H2015:I2015"/>
    <mergeCell ref="A2016:B2016"/>
    <mergeCell ref="H2016:I2016"/>
    <mergeCell ref="A2017:B2017"/>
    <mergeCell ref="H2017:I2017"/>
    <mergeCell ref="A2018:B2018"/>
    <mergeCell ref="H2018:I2018"/>
    <mergeCell ref="A2019:B2019"/>
    <mergeCell ref="H2019:I2019"/>
    <mergeCell ref="A2020:B2020"/>
    <mergeCell ref="H2020:I2020"/>
    <mergeCell ref="A2021:B2021"/>
    <mergeCell ref="H2021:I2021"/>
    <mergeCell ref="A2022:B2022"/>
    <mergeCell ref="H2022:I2022"/>
    <mergeCell ref="A2023:B2023"/>
    <mergeCell ref="H2023:I2023"/>
    <mergeCell ref="A2024:B2024"/>
    <mergeCell ref="H2024:I2024"/>
    <mergeCell ref="A2025:B2025"/>
    <mergeCell ref="H2025:I2025"/>
    <mergeCell ref="A2026:B2026"/>
    <mergeCell ref="H2026:I2026"/>
    <mergeCell ref="A2027:B2027"/>
    <mergeCell ref="H2027:I2027"/>
    <mergeCell ref="A2028:B2028"/>
    <mergeCell ref="H2028:I2028"/>
    <mergeCell ref="A2029:B2029"/>
    <mergeCell ref="H2029:I2029"/>
    <mergeCell ref="A2030:B2030"/>
    <mergeCell ref="H2030:I2030"/>
    <mergeCell ref="A2031:B2031"/>
    <mergeCell ref="H2031:I2031"/>
    <mergeCell ref="A2032:B2032"/>
    <mergeCell ref="H2032:I2032"/>
    <mergeCell ref="A2033:B2033"/>
    <mergeCell ref="H2033:I2033"/>
    <mergeCell ref="A2034:B2034"/>
    <mergeCell ref="H2034:I2034"/>
    <mergeCell ref="A2035:B2035"/>
    <mergeCell ref="H2035:I2035"/>
    <mergeCell ref="A2036:B2036"/>
    <mergeCell ref="H2036:I2036"/>
    <mergeCell ref="A2037:B2037"/>
    <mergeCell ref="H2037:I2037"/>
    <mergeCell ref="A2038:B2038"/>
    <mergeCell ref="H2038:I2038"/>
    <mergeCell ref="A2039:B2039"/>
    <mergeCell ref="H2039:I2039"/>
    <mergeCell ref="A2040:B2040"/>
    <mergeCell ref="H2040:I2040"/>
    <mergeCell ref="A2041:B2041"/>
    <mergeCell ref="H2041:I2041"/>
    <mergeCell ref="A2042:B2042"/>
    <mergeCell ref="H2042:I2042"/>
    <mergeCell ref="A2043:B2043"/>
    <mergeCell ref="H2043:I2043"/>
    <mergeCell ref="A2044:B2044"/>
    <mergeCell ref="H2044:I2044"/>
    <mergeCell ref="A2045:B2045"/>
    <mergeCell ref="H2045:I2045"/>
    <mergeCell ref="A2046:B2046"/>
    <mergeCell ref="H2046:I2046"/>
    <mergeCell ref="A2047:B2047"/>
    <mergeCell ref="H2047:I2047"/>
    <mergeCell ref="A2048:B2048"/>
    <mergeCell ref="H2048:I2048"/>
    <mergeCell ref="A2049:B2049"/>
    <mergeCell ref="H2049:I2049"/>
    <mergeCell ref="A2050:B2050"/>
    <mergeCell ref="H2050:I2050"/>
    <mergeCell ref="A2053:B2053"/>
    <mergeCell ref="H2053:I2053"/>
    <mergeCell ref="A2054:B2054"/>
    <mergeCell ref="H2054:I2054"/>
    <mergeCell ref="A2055:B2055"/>
    <mergeCell ref="H2055:I2055"/>
    <mergeCell ref="A2056:B2056"/>
    <mergeCell ref="H2056:I2056"/>
    <mergeCell ref="A2057:B2057"/>
    <mergeCell ref="H2057:I2057"/>
    <mergeCell ref="A2067:B2067"/>
    <mergeCell ref="H2067:I2067"/>
    <mergeCell ref="A2068:B2068"/>
    <mergeCell ref="H2068:I2068"/>
    <mergeCell ref="A2069:B2069"/>
    <mergeCell ref="H2069:I2069"/>
    <mergeCell ref="A2070:B2070"/>
    <mergeCell ref="H2070:I2070"/>
    <mergeCell ref="A2071:B2071"/>
    <mergeCell ref="H2071:I2071"/>
    <mergeCell ref="A2072:B2072"/>
    <mergeCell ref="H2072:I2072"/>
    <mergeCell ref="A2073:B2073"/>
    <mergeCell ref="H2073:I2073"/>
    <mergeCell ref="A2074:B2074"/>
    <mergeCell ref="H2074:I2074"/>
    <mergeCell ref="A2075:B2075"/>
    <mergeCell ref="H2075:I2075"/>
    <mergeCell ref="A2076:B2076"/>
    <mergeCell ref="H2076:I2076"/>
    <mergeCell ref="A2077:B2077"/>
    <mergeCell ref="H2077:I2077"/>
    <mergeCell ref="A2078:B2078"/>
    <mergeCell ref="H2078:I2078"/>
    <mergeCell ref="A2079:B2079"/>
    <mergeCell ref="H2079:I2079"/>
    <mergeCell ref="A2080:B2080"/>
    <mergeCell ref="H2080:I2080"/>
    <mergeCell ref="A2081:B2081"/>
    <mergeCell ref="H2081:I2081"/>
    <mergeCell ref="A2082:B2082"/>
    <mergeCell ref="H2082:I2082"/>
    <mergeCell ref="A2083:B2083"/>
    <mergeCell ref="H2083:I2083"/>
    <mergeCell ref="A2084:B2084"/>
    <mergeCell ref="H2084:I2084"/>
    <mergeCell ref="A2085:B2085"/>
    <mergeCell ref="H2085:I2085"/>
    <mergeCell ref="A2086:B2086"/>
    <mergeCell ref="H2086:I2086"/>
    <mergeCell ref="A2087:B2087"/>
    <mergeCell ref="H2087:I2087"/>
    <mergeCell ref="A2088:B2088"/>
    <mergeCell ref="H2088:I2088"/>
    <mergeCell ref="A2089:B2089"/>
    <mergeCell ref="H2089:I2089"/>
    <mergeCell ref="A2090:B2090"/>
    <mergeCell ref="H2090:I2090"/>
    <mergeCell ref="A2091:B2091"/>
    <mergeCell ref="H2091:I2091"/>
    <mergeCell ref="A2092:B2092"/>
    <mergeCell ref="H2092:I2092"/>
    <mergeCell ref="A2093:B2093"/>
    <mergeCell ref="H2093:I2093"/>
    <mergeCell ref="A2094:B2094"/>
    <mergeCell ref="H2094:I2094"/>
    <mergeCell ref="A2095:B2095"/>
    <mergeCell ref="H2095:I2095"/>
    <mergeCell ref="A2096:B2096"/>
    <mergeCell ref="H2096:I2096"/>
    <mergeCell ref="A2097:B2097"/>
    <mergeCell ref="H2097:I2097"/>
    <mergeCell ref="A2098:B2098"/>
    <mergeCell ref="H2098:I2098"/>
    <mergeCell ref="A2099:B2099"/>
    <mergeCell ref="H2099:I2099"/>
    <mergeCell ref="A2100:B2100"/>
    <mergeCell ref="H2100:I2100"/>
    <mergeCell ref="A2101:B2101"/>
    <mergeCell ref="H2101:I2101"/>
    <mergeCell ref="A2102:B2102"/>
    <mergeCell ref="H2102:I2102"/>
    <mergeCell ref="A2103:B2103"/>
    <mergeCell ref="H2103:I2103"/>
    <mergeCell ref="A2104:B2104"/>
    <mergeCell ref="H2104:I2104"/>
    <mergeCell ref="A2105:B2105"/>
    <mergeCell ref="H2105:I2105"/>
    <mergeCell ref="A2106:B2106"/>
    <mergeCell ref="H2106:I2106"/>
    <mergeCell ref="A2107:B2107"/>
    <mergeCell ref="H2107:I2107"/>
    <mergeCell ref="A2110:B2110"/>
    <mergeCell ref="H2110:I2110"/>
    <mergeCell ref="A2111:B2111"/>
    <mergeCell ref="H2111:I2111"/>
    <mergeCell ref="A2112:B2112"/>
    <mergeCell ref="H2112:I2112"/>
    <mergeCell ref="A2113:B2113"/>
    <mergeCell ref="H2113:I2113"/>
    <mergeCell ref="A2114:B2114"/>
    <mergeCell ref="H2114:I2114"/>
    <mergeCell ref="A2124:B2124"/>
    <mergeCell ref="H2124:I2124"/>
    <mergeCell ref="A2125:B2125"/>
    <mergeCell ref="H2125:I2125"/>
    <mergeCell ref="A2126:B2126"/>
    <mergeCell ref="H2126:I2126"/>
    <mergeCell ref="A2127:B2127"/>
    <mergeCell ref="H2127:I2127"/>
    <mergeCell ref="A2128:B2128"/>
    <mergeCell ref="H2128:I2128"/>
    <mergeCell ref="A2129:B2129"/>
    <mergeCell ref="H2129:I2129"/>
    <mergeCell ref="A2130:B2130"/>
    <mergeCell ref="H2130:I2130"/>
    <mergeCell ref="A2131:B2131"/>
    <mergeCell ref="H2131:I2131"/>
    <mergeCell ref="A2132:B2132"/>
    <mergeCell ref="H2132:I2132"/>
    <mergeCell ref="A2133:B2133"/>
    <mergeCell ref="H2133:I2133"/>
    <mergeCell ref="A2134:B2134"/>
    <mergeCell ref="H2134:I2134"/>
    <mergeCell ref="A2135:B2135"/>
    <mergeCell ref="H2135:I2135"/>
    <mergeCell ref="A2136:B2136"/>
    <mergeCell ref="H2136:I2136"/>
    <mergeCell ref="A2137:B2137"/>
    <mergeCell ref="H2137:I2137"/>
    <mergeCell ref="A2138:B2138"/>
    <mergeCell ref="H2138:I2138"/>
    <mergeCell ref="A2139:B2139"/>
    <mergeCell ref="H2139:I2139"/>
    <mergeCell ref="A2140:B2140"/>
    <mergeCell ref="H2140:I2140"/>
    <mergeCell ref="A2141:B2141"/>
    <mergeCell ref="H2141:I2141"/>
    <mergeCell ref="A2142:B2142"/>
    <mergeCell ref="H2142:I2142"/>
    <mergeCell ref="A2143:B2143"/>
    <mergeCell ref="H2143:I2143"/>
    <mergeCell ref="A2144:B2144"/>
    <mergeCell ref="H2144:I2144"/>
    <mergeCell ref="A2145:B2145"/>
    <mergeCell ref="H2145:I2145"/>
    <mergeCell ref="A2146:B2146"/>
    <mergeCell ref="H2146:I2146"/>
    <mergeCell ref="A2147:B2147"/>
    <mergeCell ref="H2147:I2147"/>
    <mergeCell ref="A2148:B2148"/>
    <mergeCell ref="H2148:I2148"/>
    <mergeCell ref="A2149:B2149"/>
    <mergeCell ref="H2149:I2149"/>
    <mergeCell ref="A2150:B2150"/>
    <mergeCell ref="H2150:I2150"/>
    <mergeCell ref="A2151:B2151"/>
    <mergeCell ref="H2151:I2151"/>
    <mergeCell ref="A2152:B2152"/>
    <mergeCell ref="H2152:I2152"/>
    <mergeCell ref="A2153:B2153"/>
    <mergeCell ref="H2153:I2153"/>
    <mergeCell ref="A2154:B2154"/>
    <mergeCell ref="H2154:I2154"/>
    <mergeCell ref="A2155:B2155"/>
    <mergeCell ref="H2155:I2155"/>
    <mergeCell ref="A2156:B2156"/>
    <mergeCell ref="H2156:I2156"/>
    <mergeCell ref="A2157:B2157"/>
    <mergeCell ref="H2157:I2157"/>
    <mergeCell ref="A2158:B2158"/>
    <mergeCell ref="H2158:I2158"/>
    <mergeCell ref="A2159:B2159"/>
    <mergeCell ref="H2159:I2159"/>
    <mergeCell ref="A2160:B2160"/>
    <mergeCell ref="H2160:I2160"/>
    <mergeCell ref="A2161:B2161"/>
    <mergeCell ref="H2161:I2161"/>
    <mergeCell ref="A2162:B2162"/>
    <mergeCell ref="H2162:I2162"/>
    <mergeCell ref="A2163:B2163"/>
    <mergeCell ref="H2163:I2163"/>
    <mergeCell ref="A2164:B2164"/>
    <mergeCell ref="H2164:I2164"/>
    <mergeCell ref="A2167:B2167"/>
    <mergeCell ref="H2167:I2167"/>
    <mergeCell ref="A2168:B2168"/>
    <mergeCell ref="H2168:I2168"/>
    <mergeCell ref="A2169:B2169"/>
    <mergeCell ref="H2169:I2169"/>
    <mergeCell ref="A2170:B2170"/>
    <mergeCell ref="H2170:I2170"/>
    <mergeCell ref="A2171:B2171"/>
    <mergeCell ref="H2171:I2171"/>
    <mergeCell ref="A2181:B2181"/>
    <mergeCell ref="H2181:I2181"/>
    <mergeCell ref="A2182:B2182"/>
    <mergeCell ref="H2182:I2182"/>
    <mergeCell ref="A2183:B2183"/>
    <mergeCell ref="H2183:I2183"/>
    <mergeCell ref="A2184:B2184"/>
    <mergeCell ref="H2184:I2184"/>
    <mergeCell ref="A2185:B2185"/>
    <mergeCell ref="H2185:I2185"/>
    <mergeCell ref="A2186:B2186"/>
    <mergeCell ref="H2186:I2186"/>
    <mergeCell ref="A2187:B2187"/>
    <mergeCell ref="H2187:I2187"/>
    <mergeCell ref="A2188:B2188"/>
    <mergeCell ref="H2188:I2188"/>
    <mergeCell ref="A2189:B2189"/>
    <mergeCell ref="H2189:I2189"/>
    <mergeCell ref="A2190:B2190"/>
    <mergeCell ref="H2190:I2190"/>
    <mergeCell ref="A2191:B2191"/>
    <mergeCell ref="H2191:I2191"/>
    <mergeCell ref="A2192:B2192"/>
    <mergeCell ref="H2192:I2192"/>
    <mergeCell ref="A2193:B2193"/>
    <mergeCell ref="H2193:I2193"/>
    <mergeCell ref="A2194:B2194"/>
    <mergeCell ref="H2194:I2194"/>
    <mergeCell ref="A2195:B2195"/>
    <mergeCell ref="H2195:I2195"/>
    <mergeCell ref="A2196:B2196"/>
    <mergeCell ref="H2196:I2196"/>
    <mergeCell ref="A2197:B2197"/>
    <mergeCell ref="H2197:I2197"/>
    <mergeCell ref="A2198:B2198"/>
    <mergeCell ref="H2198:I2198"/>
    <mergeCell ref="A2199:B2199"/>
    <mergeCell ref="H2199:I2199"/>
    <mergeCell ref="A2200:B2200"/>
    <mergeCell ref="H2200:I2200"/>
    <mergeCell ref="A2201:B2201"/>
    <mergeCell ref="H2201:I2201"/>
    <mergeCell ref="A2202:B2202"/>
    <mergeCell ref="H2202:I2202"/>
    <mergeCell ref="A2203:B2203"/>
    <mergeCell ref="H2203:I2203"/>
    <mergeCell ref="A2204:B2204"/>
    <mergeCell ref="H2204:I2204"/>
    <mergeCell ref="A2205:B2205"/>
    <mergeCell ref="H2205:I2205"/>
    <mergeCell ref="A2206:B2206"/>
    <mergeCell ref="H2206:I2206"/>
    <mergeCell ref="A2207:B2207"/>
    <mergeCell ref="H2207:I2207"/>
    <mergeCell ref="A2208:B2208"/>
    <mergeCell ref="H2208:I2208"/>
    <mergeCell ref="A2209:B2209"/>
    <mergeCell ref="H2209:I2209"/>
    <mergeCell ref="A2210:B2210"/>
    <mergeCell ref="H2210:I2210"/>
    <mergeCell ref="A2211:B2211"/>
    <mergeCell ref="H2211:I2211"/>
    <mergeCell ref="A2212:B2212"/>
    <mergeCell ref="H2212:I2212"/>
    <mergeCell ref="A2213:B2213"/>
    <mergeCell ref="H2213:I2213"/>
    <mergeCell ref="A2214:B2214"/>
    <mergeCell ref="H2214:I2214"/>
    <mergeCell ref="A2215:B2215"/>
    <mergeCell ref="H2215:I2215"/>
    <mergeCell ref="A2216:B2216"/>
    <mergeCell ref="H2216:I2216"/>
    <mergeCell ref="A2217:B2217"/>
    <mergeCell ref="H2217:I2217"/>
    <mergeCell ref="A2218:B2218"/>
    <mergeCell ref="H2218:I2218"/>
    <mergeCell ref="A2219:B2219"/>
    <mergeCell ref="H2219:I2219"/>
    <mergeCell ref="A2220:B2220"/>
    <mergeCell ref="H2220:I2220"/>
    <mergeCell ref="A2221:B2221"/>
    <mergeCell ref="H2221:I2221"/>
    <mergeCell ref="A2224:B2224"/>
    <mergeCell ref="H2224:I2224"/>
    <mergeCell ref="A2225:B2225"/>
    <mergeCell ref="H2225:I2225"/>
    <mergeCell ref="A2226:B2226"/>
    <mergeCell ref="H2226:I2226"/>
    <mergeCell ref="A2227:B2227"/>
    <mergeCell ref="H2227:I2227"/>
    <mergeCell ref="A2228:B2228"/>
    <mergeCell ref="H2228:I2228"/>
    <mergeCell ref="A2238:B2238"/>
    <mergeCell ref="H2238:I2238"/>
    <mergeCell ref="A2239:B2239"/>
    <mergeCell ref="H2239:I2239"/>
    <mergeCell ref="A2240:B2240"/>
    <mergeCell ref="H2240:I2240"/>
    <mergeCell ref="A2241:B2241"/>
    <mergeCell ref="H2241:I2241"/>
    <mergeCell ref="A2242:B2242"/>
    <mergeCell ref="H2242:I2242"/>
    <mergeCell ref="A2243:B2243"/>
    <mergeCell ref="H2243:I2243"/>
    <mergeCell ref="A2244:B2244"/>
    <mergeCell ref="H2244:I2244"/>
    <mergeCell ref="A2245:B2245"/>
    <mergeCell ref="H2245:I2245"/>
    <mergeCell ref="A2246:B2246"/>
    <mergeCell ref="H2246:I2246"/>
    <mergeCell ref="A2247:B2247"/>
    <mergeCell ref="H2247:I2247"/>
    <mergeCell ref="A2248:B2248"/>
    <mergeCell ref="H2248:I2248"/>
    <mergeCell ref="A2249:B2249"/>
    <mergeCell ref="H2249:I2249"/>
    <mergeCell ref="A2250:B2250"/>
    <mergeCell ref="H2250:I2250"/>
    <mergeCell ref="A2251:B2251"/>
    <mergeCell ref="H2251:I2251"/>
    <mergeCell ref="A2252:B2252"/>
    <mergeCell ref="H2252:I2252"/>
    <mergeCell ref="A2253:B2253"/>
    <mergeCell ref="H2253:I2253"/>
    <mergeCell ref="A2254:B2254"/>
    <mergeCell ref="H2254:I2254"/>
    <mergeCell ref="A2255:B2255"/>
    <mergeCell ref="H2255:I2255"/>
    <mergeCell ref="A2256:B2256"/>
    <mergeCell ref="H2256:I2256"/>
    <mergeCell ref="A2257:B2257"/>
    <mergeCell ref="H2257:I2257"/>
    <mergeCell ref="A2258:B2258"/>
    <mergeCell ref="H2258:I2258"/>
    <mergeCell ref="A2259:B2259"/>
    <mergeCell ref="H2259:I2259"/>
    <mergeCell ref="A2260:B2260"/>
    <mergeCell ref="H2260:I2260"/>
    <mergeCell ref="A2261:B2261"/>
    <mergeCell ref="H2261:I2261"/>
    <mergeCell ref="A2262:B2262"/>
    <mergeCell ref="H2262:I2262"/>
    <mergeCell ref="A2263:B2263"/>
    <mergeCell ref="H2263:I2263"/>
    <mergeCell ref="A2264:B2264"/>
    <mergeCell ref="H2264:I2264"/>
    <mergeCell ref="A2265:B2265"/>
    <mergeCell ref="H2265:I2265"/>
    <mergeCell ref="A2266:B2266"/>
    <mergeCell ref="H2266:I2266"/>
    <mergeCell ref="A2267:B2267"/>
    <mergeCell ref="H2267:I2267"/>
    <mergeCell ref="A2268:B2268"/>
    <mergeCell ref="H2268:I2268"/>
    <mergeCell ref="A2269:B2269"/>
    <mergeCell ref="H2269:I2269"/>
    <mergeCell ref="A2270:B2270"/>
    <mergeCell ref="H2270:I2270"/>
    <mergeCell ref="A2271:B2271"/>
    <mergeCell ref="H2271:I2271"/>
    <mergeCell ref="A2272:B2272"/>
    <mergeCell ref="H2272:I2272"/>
    <mergeCell ref="A2273:B2273"/>
    <mergeCell ref="H2273:I2273"/>
    <mergeCell ref="A2274:B2274"/>
    <mergeCell ref="H2274:I2274"/>
    <mergeCell ref="A2275:B2275"/>
    <mergeCell ref="H2275:I2275"/>
    <mergeCell ref="A2276:B2276"/>
    <mergeCell ref="H2276:I2276"/>
    <mergeCell ref="A2277:B2277"/>
    <mergeCell ref="H2277:I2277"/>
    <mergeCell ref="A2278:B2278"/>
    <mergeCell ref="H2278:I2278"/>
    <mergeCell ref="A2281:B2281"/>
    <mergeCell ref="H2281:I2281"/>
    <mergeCell ref="A2282:B2282"/>
    <mergeCell ref="H2282:I2282"/>
    <mergeCell ref="A2283:B2283"/>
    <mergeCell ref="H2283:I2283"/>
    <mergeCell ref="A2284:B2284"/>
    <mergeCell ref="H2284:I2284"/>
    <mergeCell ref="A2285:B2285"/>
    <mergeCell ref="H2285:I2285"/>
    <mergeCell ref="A2295:B2295"/>
    <mergeCell ref="H2295:I2295"/>
    <mergeCell ref="A2296:B2296"/>
    <mergeCell ref="H2296:I2296"/>
    <mergeCell ref="A2297:B2297"/>
    <mergeCell ref="H2297:I2297"/>
    <mergeCell ref="A2298:B2298"/>
    <mergeCell ref="H2298:I2298"/>
    <mergeCell ref="A2299:B2299"/>
    <mergeCell ref="H2299:I2299"/>
    <mergeCell ref="A2300:B2300"/>
    <mergeCell ref="H2300:I2300"/>
    <mergeCell ref="A2301:B2301"/>
    <mergeCell ref="H2301:I2301"/>
    <mergeCell ref="A2302:B2302"/>
    <mergeCell ref="H2302:I2302"/>
    <mergeCell ref="A2303:B2303"/>
    <mergeCell ref="H2303:I2303"/>
    <mergeCell ref="A2304:B2304"/>
    <mergeCell ref="H2304:I2304"/>
    <mergeCell ref="A2305:B2305"/>
    <mergeCell ref="H2305:I2305"/>
    <mergeCell ref="A2306:B2306"/>
    <mergeCell ref="H2306:I2306"/>
    <mergeCell ref="A2307:B2307"/>
    <mergeCell ref="H2307:I2307"/>
    <mergeCell ref="A2308:B2308"/>
    <mergeCell ref="H2308:I2308"/>
    <mergeCell ref="A2309:B2309"/>
    <mergeCell ref="H2309:I2309"/>
    <mergeCell ref="A2310:B2310"/>
    <mergeCell ref="H2310:I2310"/>
    <mergeCell ref="A2311:B2311"/>
    <mergeCell ref="H2311:I2311"/>
    <mergeCell ref="A2312:B2312"/>
    <mergeCell ref="H2312:I2312"/>
    <mergeCell ref="A2313:B2313"/>
    <mergeCell ref="H2313:I2313"/>
    <mergeCell ref="A2314:B2314"/>
    <mergeCell ref="H2314:I2314"/>
    <mergeCell ref="A2315:B2315"/>
    <mergeCell ref="H2315:I2315"/>
    <mergeCell ref="A2316:B2316"/>
    <mergeCell ref="H2316:I2316"/>
    <mergeCell ref="A2317:B2317"/>
    <mergeCell ref="H2317:I2317"/>
    <mergeCell ref="A2318:B2318"/>
    <mergeCell ref="H2318:I2318"/>
    <mergeCell ref="A2319:B2319"/>
    <mergeCell ref="H2319:I2319"/>
    <mergeCell ref="A2320:B2320"/>
    <mergeCell ref="H2320:I2320"/>
    <mergeCell ref="A2321:B2321"/>
    <mergeCell ref="H2321:I2321"/>
    <mergeCell ref="A2322:B2322"/>
    <mergeCell ref="H2322:I2322"/>
    <mergeCell ref="A2323:B2323"/>
    <mergeCell ref="H2323:I2323"/>
    <mergeCell ref="A2324:B2324"/>
    <mergeCell ref="H2324:I2324"/>
    <mergeCell ref="A2325:B2325"/>
    <mergeCell ref="H2325:I2325"/>
    <mergeCell ref="A2326:B2326"/>
    <mergeCell ref="H2326:I2326"/>
    <mergeCell ref="A2327:B2327"/>
    <mergeCell ref="H2327:I2327"/>
    <mergeCell ref="A2328:B2328"/>
    <mergeCell ref="H2328:I2328"/>
    <mergeCell ref="A2329:B2329"/>
    <mergeCell ref="H2329:I2329"/>
    <mergeCell ref="A2330:B2330"/>
    <mergeCell ref="H2330:I2330"/>
    <mergeCell ref="A2331:B2331"/>
    <mergeCell ref="H2331:I2331"/>
    <mergeCell ref="A2332:B2332"/>
    <mergeCell ref="H2332:I2332"/>
    <mergeCell ref="A2333:B2333"/>
    <mergeCell ref="H2333:I2333"/>
    <mergeCell ref="A2334:B2334"/>
    <mergeCell ref="H2334:I2334"/>
    <mergeCell ref="A2335:B2335"/>
    <mergeCell ref="H2335:I2335"/>
    <mergeCell ref="A2338:B2338"/>
    <mergeCell ref="H2338:I2338"/>
    <mergeCell ref="A2339:B2339"/>
    <mergeCell ref="H2339:I2339"/>
    <mergeCell ref="A2340:B2340"/>
    <mergeCell ref="H2340:I2340"/>
    <mergeCell ref="A2341:B2341"/>
    <mergeCell ref="H2341:I2341"/>
    <mergeCell ref="A2342:B2342"/>
    <mergeCell ref="H2342:I2342"/>
    <mergeCell ref="A2352:B2352"/>
    <mergeCell ref="H2352:I2352"/>
    <mergeCell ref="A2353:B2353"/>
    <mergeCell ref="H2353:I2353"/>
    <mergeCell ref="A2354:B2354"/>
    <mergeCell ref="H2354:I2354"/>
    <mergeCell ref="A2355:B2355"/>
    <mergeCell ref="H2355:I2355"/>
    <mergeCell ref="A2356:B2356"/>
    <mergeCell ref="H2356:I2356"/>
    <mergeCell ref="A2357:B2357"/>
    <mergeCell ref="H2357:I2357"/>
    <mergeCell ref="A2358:B2358"/>
    <mergeCell ref="H2358:I2358"/>
    <mergeCell ref="A2359:B2359"/>
    <mergeCell ref="H2359:I2359"/>
    <mergeCell ref="A2360:B2360"/>
    <mergeCell ref="H2360:I2360"/>
    <mergeCell ref="A2361:B2361"/>
    <mergeCell ref="H2361:I2361"/>
    <mergeCell ref="A2362:B2362"/>
    <mergeCell ref="H2362:I2362"/>
    <mergeCell ref="A2363:B2363"/>
    <mergeCell ref="H2363:I2363"/>
    <mergeCell ref="A2364:B2364"/>
    <mergeCell ref="H2364:I2364"/>
    <mergeCell ref="A2365:B2365"/>
    <mergeCell ref="H2365:I2365"/>
    <mergeCell ref="A2366:B2366"/>
    <mergeCell ref="H2366:I2366"/>
    <mergeCell ref="A2367:B2367"/>
    <mergeCell ref="H2367:I2367"/>
    <mergeCell ref="A2368:B2368"/>
    <mergeCell ref="H2368:I2368"/>
    <mergeCell ref="A2369:B2369"/>
    <mergeCell ref="H2369:I2369"/>
    <mergeCell ref="A2370:B2370"/>
    <mergeCell ref="H2370:I2370"/>
    <mergeCell ref="A2371:B2371"/>
    <mergeCell ref="H2371:I2371"/>
    <mergeCell ref="A2372:B2372"/>
    <mergeCell ref="H2372:I2372"/>
    <mergeCell ref="A2373:B2373"/>
    <mergeCell ref="H2373:I2373"/>
    <mergeCell ref="A2374:B2374"/>
    <mergeCell ref="H2374:I2374"/>
    <mergeCell ref="A2375:B2375"/>
    <mergeCell ref="H2375:I2375"/>
    <mergeCell ref="A2376:B2376"/>
    <mergeCell ref="H2376:I2376"/>
    <mergeCell ref="A2377:B2377"/>
    <mergeCell ref="H2377:I2377"/>
    <mergeCell ref="A2378:B2378"/>
    <mergeCell ref="H2378:I2378"/>
    <mergeCell ref="A2379:B2379"/>
    <mergeCell ref="H2379:I2379"/>
    <mergeCell ref="A2380:B2380"/>
    <mergeCell ref="H2380:I2380"/>
    <mergeCell ref="A2381:B2381"/>
    <mergeCell ref="H2381:I2381"/>
    <mergeCell ref="A2382:B2382"/>
    <mergeCell ref="H2382:I2382"/>
    <mergeCell ref="A2383:B2383"/>
    <mergeCell ref="H2383:I2383"/>
    <mergeCell ref="A2384:B2384"/>
    <mergeCell ref="H2384:I2384"/>
    <mergeCell ref="A2385:B2385"/>
    <mergeCell ref="H2385:I2385"/>
    <mergeCell ref="A2386:B2386"/>
    <mergeCell ref="H2386:I2386"/>
    <mergeCell ref="A2387:B2387"/>
    <mergeCell ref="H2387:I2387"/>
    <mergeCell ref="A2388:B2388"/>
    <mergeCell ref="H2388:I2388"/>
    <mergeCell ref="A2389:B2389"/>
    <mergeCell ref="H2389:I2389"/>
    <mergeCell ref="A2390:B2390"/>
    <mergeCell ref="H2390:I2390"/>
    <mergeCell ref="A2391:B2391"/>
    <mergeCell ref="H2391:I2391"/>
    <mergeCell ref="A2392:B2392"/>
    <mergeCell ref="H2392:I2392"/>
    <mergeCell ref="A2395:B2395"/>
    <mergeCell ref="H2395:I2395"/>
    <mergeCell ref="A2396:B2396"/>
    <mergeCell ref="H2396:I2396"/>
    <mergeCell ref="A2397:B2397"/>
    <mergeCell ref="H2397:I2397"/>
    <mergeCell ref="A2398:B2398"/>
    <mergeCell ref="H2398:I2398"/>
    <mergeCell ref="A2399:B2399"/>
    <mergeCell ref="H2399:I2399"/>
    <mergeCell ref="A2409:B2409"/>
    <mergeCell ref="H2409:I2409"/>
    <mergeCell ref="A2410:B2410"/>
    <mergeCell ref="H2410:I2410"/>
    <mergeCell ref="A2411:B2411"/>
    <mergeCell ref="H2411:I2411"/>
    <mergeCell ref="A2412:B2412"/>
    <mergeCell ref="H2412:I2412"/>
    <mergeCell ref="A2413:B2413"/>
    <mergeCell ref="H2413:I2413"/>
    <mergeCell ref="A2414:B2414"/>
    <mergeCell ref="H2414:I2414"/>
    <mergeCell ref="A2415:B2415"/>
    <mergeCell ref="H2415:I2415"/>
    <mergeCell ref="A2416:B2416"/>
    <mergeCell ref="H2416:I2416"/>
    <mergeCell ref="A2417:B2417"/>
    <mergeCell ref="H2417:I2417"/>
    <mergeCell ref="A2418:B2418"/>
    <mergeCell ref="H2418:I2418"/>
    <mergeCell ref="A2419:B2419"/>
    <mergeCell ref="H2419:I2419"/>
    <mergeCell ref="A2420:B2420"/>
    <mergeCell ref="H2420:I2420"/>
    <mergeCell ref="A2421:B2421"/>
    <mergeCell ref="H2421:I2421"/>
    <mergeCell ref="A2422:B2422"/>
    <mergeCell ref="H2422:I2422"/>
    <mergeCell ref="A2423:B2423"/>
    <mergeCell ref="H2423:I2423"/>
    <mergeCell ref="A2424:B2424"/>
    <mergeCell ref="H2424:I2424"/>
    <mergeCell ref="A2425:B2425"/>
    <mergeCell ref="H2425:I2425"/>
    <mergeCell ref="A2426:B2426"/>
    <mergeCell ref="H2426:I2426"/>
    <mergeCell ref="A2427:B2427"/>
    <mergeCell ref="H2427:I2427"/>
    <mergeCell ref="A2428:B2428"/>
    <mergeCell ref="H2428:I2428"/>
    <mergeCell ref="A2429:B2429"/>
    <mergeCell ref="H2429:I2429"/>
    <mergeCell ref="A2430:B2430"/>
    <mergeCell ref="H2430:I2430"/>
    <mergeCell ref="A2431:B2431"/>
    <mergeCell ref="H2431:I2431"/>
    <mergeCell ref="A2432:B2432"/>
    <mergeCell ref="H2432:I2432"/>
    <mergeCell ref="A2433:B2433"/>
    <mergeCell ref="H2433:I2433"/>
    <mergeCell ref="A2434:B2434"/>
    <mergeCell ref="H2434:I2434"/>
    <mergeCell ref="A2435:B2435"/>
    <mergeCell ref="H2435:I2435"/>
    <mergeCell ref="A2436:B2436"/>
    <mergeCell ref="H2436:I2436"/>
    <mergeCell ref="A2437:B2437"/>
    <mergeCell ref="H2437:I2437"/>
    <mergeCell ref="A2438:B2438"/>
    <mergeCell ref="H2438:I2438"/>
    <mergeCell ref="A2439:B2439"/>
    <mergeCell ref="H2439:I2439"/>
    <mergeCell ref="A2440:B2440"/>
    <mergeCell ref="H2440:I2440"/>
    <mergeCell ref="A2441:B2441"/>
    <mergeCell ref="H2441:I2441"/>
    <mergeCell ref="A2442:B2442"/>
    <mergeCell ref="H2442:I2442"/>
    <mergeCell ref="A2443:B2443"/>
    <mergeCell ref="H2443:I2443"/>
    <mergeCell ref="A2444:B2444"/>
    <mergeCell ref="H2444:I2444"/>
    <mergeCell ref="A2445:B2445"/>
    <mergeCell ref="H2445:I2445"/>
    <mergeCell ref="A2446:B2446"/>
    <mergeCell ref="H2446:I2446"/>
    <mergeCell ref="A2447:B2447"/>
    <mergeCell ref="H2447:I2447"/>
    <mergeCell ref="A2448:B2448"/>
    <mergeCell ref="H2448:I2448"/>
    <mergeCell ref="A2449:B2449"/>
    <mergeCell ref="H2449:I2449"/>
    <mergeCell ref="A2452:B2452"/>
    <mergeCell ref="H2452:I2452"/>
    <mergeCell ref="A2453:B2453"/>
    <mergeCell ref="H2453:I2453"/>
    <mergeCell ref="A2454:B2454"/>
    <mergeCell ref="H2454:I2454"/>
    <mergeCell ref="A2455:B2455"/>
    <mergeCell ref="H2455:I2455"/>
    <mergeCell ref="A2456:B2456"/>
    <mergeCell ref="H2456:I2456"/>
    <mergeCell ref="A2466:B2466"/>
    <mergeCell ref="H2466:I2466"/>
    <mergeCell ref="A2467:B2467"/>
    <mergeCell ref="H2467:I2467"/>
    <mergeCell ref="A2468:B2468"/>
    <mergeCell ref="H2468:I2468"/>
    <mergeCell ref="A2469:B2469"/>
    <mergeCell ref="H2469:I2469"/>
    <mergeCell ref="A2470:B2470"/>
    <mergeCell ref="H2470:I2470"/>
    <mergeCell ref="A2471:B2471"/>
    <mergeCell ref="H2471:I2471"/>
    <mergeCell ref="A2472:B2472"/>
    <mergeCell ref="H2472:I2472"/>
    <mergeCell ref="A2473:B2473"/>
    <mergeCell ref="H2473:I2473"/>
    <mergeCell ref="A2474:B2474"/>
    <mergeCell ref="H2474:I2474"/>
    <mergeCell ref="A2475:B2475"/>
    <mergeCell ref="H2475:I2475"/>
    <mergeCell ref="A2476:B2476"/>
    <mergeCell ref="H2476:I2476"/>
    <mergeCell ref="A2477:B2477"/>
    <mergeCell ref="H2477:I2477"/>
    <mergeCell ref="A2478:B2478"/>
    <mergeCell ref="H2478:I2478"/>
    <mergeCell ref="A2479:B2479"/>
    <mergeCell ref="H2479:I2479"/>
    <mergeCell ref="A2480:B2480"/>
    <mergeCell ref="H2480:I2480"/>
    <mergeCell ref="A2481:B2481"/>
    <mergeCell ref="H2481:I2481"/>
    <mergeCell ref="A2482:B2482"/>
    <mergeCell ref="H2482:I2482"/>
    <mergeCell ref="A2483:B2483"/>
    <mergeCell ref="H2483:I2483"/>
    <mergeCell ref="A2484:B2484"/>
    <mergeCell ref="H2484:I2484"/>
    <mergeCell ref="A2485:B2485"/>
    <mergeCell ref="H2485:I2485"/>
    <mergeCell ref="A2486:B2486"/>
    <mergeCell ref="H2486:I2486"/>
    <mergeCell ref="A2487:B2487"/>
    <mergeCell ref="H2487:I2487"/>
    <mergeCell ref="A2488:B2488"/>
    <mergeCell ref="H2488:I2488"/>
    <mergeCell ref="A2489:B2489"/>
    <mergeCell ref="H2489:I2489"/>
    <mergeCell ref="A2490:B2490"/>
    <mergeCell ref="H2490:I2490"/>
    <mergeCell ref="A2491:B2491"/>
    <mergeCell ref="H2491:I2491"/>
    <mergeCell ref="A2492:B2492"/>
    <mergeCell ref="H2492:I2492"/>
    <mergeCell ref="A2493:B2493"/>
    <mergeCell ref="H2493:I2493"/>
    <mergeCell ref="A2494:B2494"/>
    <mergeCell ref="H2494:I2494"/>
    <mergeCell ref="A2495:B2495"/>
    <mergeCell ref="H2495:I2495"/>
    <mergeCell ref="A2496:B2496"/>
    <mergeCell ref="H2496:I2496"/>
    <mergeCell ref="A2497:B2497"/>
    <mergeCell ref="H2497:I2497"/>
    <mergeCell ref="A2498:B2498"/>
    <mergeCell ref="H2498:I2498"/>
    <mergeCell ref="A2499:B2499"/>
    <mergeCell ref="H2499:I2499"/>
    <mergeCell ref="A2500:B2500"/>
    <mergeCell ref="H2500:I2500"/>
    <mergeCell ref="A2501:B2501"/>
    <mergeCell ref="H2501:I2501"/>
    <mergeCell ref="A2502:B2502"/>
    <mergeCell ref="H2502:I2502"/>
    <mergeCell ref="A2503:B2503"/>
    <mergeCell ref="H2503:I2503"/>
    <mergeCell ref="A2504:B2504"/>
    <mergeCell ref="H2504:I2504"/>
    <mergeCell ref="A2505:B2505"/>
    <mergeCell ref="H2505:I2505"/>
    <mergeCell ref="A2506:B2506"/>
    <mergeCell ref="H2506:I2506"/>
    <mergeCell ref="A2509:B2509"/>
    <mergeCell ref="H2509:I2509"/>
    <mergeCell ref="A2510:B2510"/>
    <mergeCell ref="H2510:I2510"/>
    <mergeCell ref="A2511:B2511"/>
    <mergeCell ref="H2511:I2511"/>
    <mergeCell ref="A2512:B2512"/>
    <mergeCell ref="H2512:I2512"/>
    <mergeCell ref="A2513:B2513"/>
    <mergeCell ref="H2513:I2513"/>
    <mergeCell ref="A2523:B2523"/>
    <mergeCell ref="H2523:I2523"/>
    <mergeCell ref="A2524:B2524"/>
    <mergeCell ref="H2524:I2524"/>
    <mergeCell ref="A2525:B2525"/>
    <mergeCell ref="H2525:I2525"/>
    <mergeCell ref="A2526:B2526"/>
    <mergeCell ref="H2526:I2526"/>
    <mergeCell ref="A2527:B2527"/>
    <mergeCell ref="H2527:I2527"/>
    <mergeCell ref="A2528:B2528"/>
    <mergeCell ref="H2528:I2528"/>
    <mergeCell ref="A2529:B2529"/>
    <mergeCell ref="H2529:I2529"/>
    <mergeCell ref="A2530:B2530"/>
    <mergeCell ref="H2530:I2530"/>
    <mergeCell ref="A2531:B2531"/>
    <mergeCell ref="H2531:I2531"/>
    <mergeCell ref="A2532:B2532"/>
    <mergeCell ref="H2532:I2532"/>
    <mergeCell ref="A2533:B2533"/>
    <mergeCell ref="H2533:I2533"/>
    <mergeCell ref="A2534:B2534"/>
    <mergeCell ref="H2534:I2534"/>
    <mergeCell ref="A2535:B2535"/>
    <mergeCell ref="H2535:I2535"/>
    <mergeCell ref="A2536:B2536"/>
    <mergeCell ref="H2536:I2536"/>
    <mergeCell ref="A2537:B2537"/>
    <mergeCell ref="H2537:I2537"/>
    <mergeCell ref="A2538:B2538"/>
    <mergeCell ref="H2538:I2538"/>
    <mergeCell ref="A2539:B2539"/>
    <mergeCell ref="H2539:I2539"/>
    <mergeCell ref="A2540:B2540"/>
    <mergeCell ref="H2540:I2540"/>
    <mergeCell ref="A2541:B2541"/>
    <mergeCell ref="H2541:I2541"/>
    <mergeCell ref="A2542:B2542"/>
    <mergeCell ref="H2542:I2542"/>
    <mergeCell ref="A2543:B2543"/>
    <mergeCell ref="H2543:I2543"/>
    <mergeCell ref="A2544:B2544"/>
    <mergeCell ref="H2544:I2544"/>
    <mergeCell ref="A2545:B2545"/>
    <mergeCell ref="H2545:I2545"/>
    <mergeCell ref="A2546:B2546"/>
    <mergeCell ref="H2546:I2546"/>
    <mergeCell ref="A2547:B2547"/>
    <mergeCell ref="H2547:I2547"/>
    <mergeCell ref="A2548:B2548"/>
    <mergeCell ref="H2548:I2548"/>
    <mergeCell ref="A2549:B2549"/>
    <mergeCell ref="H2549:I2549"/>
    <mergeCell ref="A2550:B2550"/>
    <mergeCell ref="H2550:I2550"/>
    <mergeCell ref="A2551:B2551"/>
    <mergeCell ref="H2551:I2551"/>
    <mergeCell ref="A2552:B2552"/>
    <mergeCell ref="H2552:I2552"/>
    <mergeCell ref="A2553:B2553"/>
    <mergeCell ref="H2553:I2553"/>
    <mergeCell ref="A2554:B2554"/>
    <mergeCell ref="H2554:I2554"/>
    <mergeCell ref="A2555:B2555"/>
    <mergeCell ref="H2555:I2555"/>
    <mergeCell ref="A2556:B2556"/>
    <mergeCell ref="H2556:I2556"/>
    <mergeCell ref="A2557:B2557"/>
    <mergeCell ref="H2557:I2557"/>
    <mergeCell ref="A2558:B2558"/>
    <mergeCell ref="H2558:I2558"/>
    <mergeCell ref="A2559:B2559"/>
    <mergeCell ref="H2559:I2559"/>
    <mergeCell ref="A2560:B2560"/>
    <mergeCell ref="H2560:I2560"/>
    <mergeCell ref="A2561:B2561"/>
    <mergeCell ref="H2561:I2561"/>
    <mergeCell ref="A2562:B2562"/>
    <mergeCell ref="H2562:I2562"/>
    <mergeCell ref="A2563:B2563"/>
    <mergeCell ref="H2563:I2563"/>
    <mergeCell ref="A2566:B2566"/>
    <mergeCell ref="H2566:I2566"/>
    <mergeCell ref="A2567:B2567"/>
    <mergeCell ref="H2567:I2567"/>
    <mergeCell ref="A2568:B2568"/>
    <mergeCell ref="H2568:I2568"/>
    <mergeCell ref="A2569:B2569"/>
    <mergeCell ref="H2569:I2569"/>
    <mergeCell ref="A2570:B2570"/>
    <mergeCell ref="H2570:I2570"/>
    <mergeCell ref="A2580:B2580"/>
    <mergeCell ref="H2580:I2580"/>
    <mergeCell ref="A2581:B2581"/>
    <mergeCell ref="H2581:I2581"/>
    <mergeCell ref="A2582:B2582"/>
    <mergeCell ref="H2582:I2582"/>
    <mergeCell ref="A2583:B2583"/>
    <mergeCell ref="H2583:I2583"/>
    <mergeCell ref="A2584:B2584"/>
    <mergeCell ref="H2584:I2584"/>
    <mergeCell ref="A2585:B2585"/>
    <mergeCell ref="H2585:I2585"/>
    <mergeCell ref="A2586:B2586"/>
    <mergeCell ref="H2586:I2586"/>
    <mergeCell ref="A2587:B2587"/>
    <mergeCell ref="H2587:I2587"/>
    <mergeCell ref="A2588:B2588"/>
    <mergeCell ref="H2588:I2588"/>
    <mergeCell ref="A2589:B2589"/>
    <mergeCell ref="H2589:I2589"/>
    <mergeCell ref="A2590:B2590"/>
    <mergeCell ref="H2590:I2590"/>
    <mergeCell ref="A2591:B2591"/>
    <mergeCell ref="H2591:I2591"/>
    <mergeCell ref="A2592:B2592"/>
    <mergeCell ref="H2592:I2592"/>
    <mergeCell ref="A2593:B2593"/>
    <mergeCell ref="H2593:I2593"/>
    <mergeCell ref="A2594:B2594"/>
    <mergeCell ref="H2594:I2594"/>
    <mergeCell ref="A2595:B2595"/>
    <mergeCell ref="H2595:I2595"/>
    <mergeCell ref="A2596:B2596"/>
    <mergeCell ref="H2596:I2596"/>
    <mergeCell ref="A2597:B2597"/>
    <mergeCell ref="H2597:I2597"/>
    <mergeCell ref="A2598:B2598"/>
    <mergeCell ref="H2598:I2598"/>
    <mergeCell ref="A2599:B2599"/>
    <mergeCell ref="H2599:I2599"/>
    <mergeCell ref="A2600:B2600"/>
    <mergeCell ref="H2600:I2600"/>
    <mergeCell ref="A2601:B2601"/>
    <mergeCell ref="H2601:I2601"/>
    <mergeCell ref="A2602:B2602"/>
    <mergeCell ref="H2602:I2602"/>
    <mergeCell ref="A2603:B2603"/>
    <mergeCell ref="H2603:I2603"/>
    <mergeCell ref="A2604:B2604"/>
    <mergeCell ref="H2604:I2604"/>
    <mergeCell ref="A2605:B2605"/>
    <mergeCell ref="H2605:I2605"/>
    <mergeCell ref="A2606:B2606"/>
    <mergeCell ref="H2606:I2606"/>
    <mergeCell ref="A2607:B2607"/>
    <mergeCell ref="H2607:I2607"/>
    <mergeCell ref="A2608:B2608"/>
    <mergeCell ref="H2608:I2608"/>
    <mergeCell ref="A2609:B2609"/>
    <mergeCell ref="H2609:I2609"/>
    <mergeCell ref="A2610:B2610"/>
    <mergeCell ref="H2610:I2610"/>
    <mergeCell ref="A2611:B2611"/>
    <mergeCell ref="H2611:I2611"/>
    <mergeCell ref="A2612:B2612"/>
    <mergeCell ref="H2612:I2612"/>
    <mergeCell ref="A2613:B2613"/>
    <mergeCell ref="H2613:I2613"/>
    <mergeCell ref="A2614:B2614"/>
    <mergeCell ref="H2614:I2614"/>
    <mergeCell ref="A2615:B2615"/>
    <mergeCell ref="H2615:I2615"/>
    <mergeCell ref="A2616:B2616"/>
    <mergeCell ref="H2616:I2616"/>
    <mergeCell ref="A2617:B2617"/>
    <mergeCell ref="H2617:I2617"/>
    <mergeCell ref="A2618:B2618"/>
    <mergeCell ref="H2618:I2618"/>
    <mergeCell ref="A2619:B2619"/>
    <mergeCell ref="H2619:I2619"/>
    <mergeCell ref="A2620:B2620"/>
    <mergeCell ref="H2620:I2620"/>
    <mergeCell ref="A2623:B2623"/>
    <mergeCell ref="H2623:I2623"/>
    <mergeCell ref="A2624:B2624"/>
    <mergeCell ref="H2624:I2624"/>
    <mergeCell ref="A2625:B2625"/>
    <mergeCell ref="H2625:I2625"/>
    <mergeCell ref="A2626:B2626"/>
    <mergeCell ref="H2626:I2626"/>
    <mergeCell ref="A2627:B2627"/>
    <mergeCell ref="H2627:I2627"/>
    <mergeCell ref="A2637:B2637"/>
    <mergeCell ref="H2637:I2637"/>
    <mergeCell ref="A2638:B2638"/>
    <mergeCell ref="H2638:I2638"/>
    <mergeCell ref="A2639:B2639"/>
    <mergeCell ref="H2639:I2639"/>
    <mergeCell ref="A2640:B2640"/>
    <mergeCell ref="H2640:I2640"/>
    <mergeCell ref="A2641:B2641"/>
    <mergeCell ref="H2641:I2641"/>
    <mergeCell ref="A2642:B2642"/>
    <mergeCell ref="H2642:I2642"/>
    <mergeCell ref="A2643:B2643"/>
    <mergeCell ref="H2643:I2643"/>
    <mergeCell ref="A2644:B2644"/>
    <mergeCell ref="H2644:I2644"/>
    <mergeCell ref="A2645:B2645"/>
    <mergeCell ref="H2645:I2645"/>
    <mergeCell ref="A2646:B2646"/>
    <mergeCell ref="H2646:I2646"/>
    <mergeCell ref="A2647:B2647"/>
    <mergeCell ref="H2647:I2647"/>
    <mergeCell ref="A2648:B2648"/>
    <mergeCell ref="H2648:I2648"/>
    <mergeCell ref="A2649:B2649"/>
    <mergeCell ref="H2649:I2649"/>
    <mergeCell ref="A2650:B2650"/>
    <mergeCell ref="H2650:I2650"/>
    <mergeCell ref="A2651:B2651"/>
    <mergeCell ref="H2651:I2651"/>
    <mergeCell ref="A2652:B2652"/>
    <mergeCell ref="H2652:I2652"/>
    <mergeCell ref="A2653:B2653"/>
    <mergeCell ref="H2653:I2653"/>
    <mergeCell ref="A2654:B2654"/>
    <mergeCell ref="H2654:I2654"/>
    <mergeCell ref="A2655:B2655"/>
    <mergeCell ref="H2655:I2655"/>
    <mergeCell ref="A2656:B2656"/>
    <mergeCell ref="H2656:I2656"/>
    <mergeCell ref="A2657:B2657"/>
    <mergeCell ref="H2657:I2657"/>
    <mergeCell ref="A2658:B2658"/>
    <mergeCell ref="H2658:I2658"/>
    <mergeCell ref="A2659:B2659"/>
    <mergeCell ref="H2659:I2659"/>
    <mergeCell ref="A2660:B2660"/>
    <mergeCell ref="H2660:I2660"/>
    <mergeCell ref="A2661:B2661"/>
    <mergeCell ref="H2661:I2661"/>
    <mergeCell ref="A2662:B2662"/>
    <mergeCell ref="H2662:I2662"/>
    <mergeCell ref="A2663:B2663"/>
    <mergeCell ref="H2663:I2663"/>
    <mergeCell ref="A2664:B2664"/>
    <mergeCell ref="H2664:I2664"/>
    <mergeCell ref="A2665:B2665"/>
    <mergeCell ref="H2665:I2665"/>
    <mergeCell ref="A2666:B2666"/>
    <mergeCell ref="H2666:I2666"/>
    <mergeCell ref="A2667:B2667"/>
    <mergeCell ref="H2667:I2667"/>
    <mergeCell ref="A2668:B2668"/>
    <mergeCell ref="H2668:I2668"/>
    <mergeCell ref="A2669:B2669"/>
    <mergeCell ref="H2669:I2669"/>
    <mergeCell ref="A2670:B2670"/>
    <mergeCell ref="H2670:I2670"/>
    <mergeCell ref="A2671:B2671"/>
    <mergeCell ref="H2671:I2671"/>
    <mergeCell ref="A2672:B2672"/>
    <mergeCell ref="H2672:I2672"/>
    <mergeCell ref="A2673:B2673"/>
    <mergeCell ref="H2673:I2673"/>
    <mergeCell ref="A2674:B2674"/>
    <mergeCell ref="H2674:I2674"/>
    <mergeCell ref="A2675:B2675"/>
    <mergeCell ref="H2675:I2675"/>
    <mergeCell ref="A2676:B2676"/>
    <mergeCell ref="H2676:I2676"/>
    <mergeCell ref="A2677:B2677"/>
    <mergeCell ref="H2677:I2677"/>
    <mergeCell ref="A2680:B2680"/>
    <mergeCell ref="H2680:I2680"/>
    <mergeCell ref="A2681:B2681"/>
    <mergeCell ref="H2681:I2681"/>
    <mergeCell ref="A2682:B2682"/>
    <mergeCell ref="H2682:I2682"/>
    <mergeCell ref="A2683:B2683"/>
    <mergeCell ref="H2683:I2683"/>
    <mergeCell ref="A2684:B2684"/>
    <mergeCell ref="H2684:I2684"/>
    <mergeCell ref="A2694:B2694"/>
    <mergeCell ref="H2694:I2694"/>
    <mergeCell ref="A2695:B2695"/>
    <mergeCell ref="H2695:I2695"/>
    <mergeCell ref="A2696:B2696"/>
    <mergeCell ref="H2696:I2696"/>
    <mergeCell ref="A2697:B2697"/>
    <mergeCell ref="H2697:I2697"/>
    <mergeCell ref="A2698:B2698"/>
    <mergeCell ref="H2698:I2698"/>
    <mergeCell ref="A2699:B2699"/>
    <mergeCell ref="H2699:I2699"/>
    <mergeCell ref="A2700:B2700"/>
    <mergeCell ref="H2700:I2700"/>
    <mergeCell ref="A2701:B2701"/>
    <mergeCell ref="H2701:I2701"/>
    <mergeCell ref="A2702:B2702"/>
    <mergeCell ref="H2702:I2702"/>
    <mergeCell ref="A2703:B2703"/>
    <mergeCell ref="H2703:I2703"/>
    <mergeCell ref="A2704:B2704"/>
    <mergeCell ref="H2704:I2704"/>
    <mergeCell ref="A2705:B2705"/>
    <mergeCell ref="H2705:I2705"/>
    <mergeCell ref="A2706:B2706"/>
    <mergeCell ref="H2706:I2706"/>
    <mergeCell ref="A2707:B2707"/>
    <mergeCell ref="H2707:I2707"/>
    <mergeCell ref="A2708:B2708"/>
    <mergeCell ref="H2708:I2708"/>
    <mergeCell ref="A2709:B2709"/>
    <mergeCell ref="H2709:I2709"/>
    <mergeCell ref="A2710:B2710"/>
    <mergeCell ref="H2710:I2710"/>
    <mergeCell ref="A2711:B2711"/>
    <mergeCell ref="H2711:I2711"/>
    <mergeCell ref="A2712:B2712"/>
    <mergeCell ref="H2712:I2712"/>
    <mergeCell ref="A2713:B2713"/>
    <mergeCell ref="H2713:I2713"/>
    <mergeCell ref="A2714:B2714"/>
    <mergeCell ref="H2714:I2714"/>
    <mergeCell ref="A2715:B2715"/>
    <mergeCell ref="H2715:I2715"/>
    <mergeCell ref="A2716:B2716"/>
    <mergeCell ref="H2716:I2716"/>
    <mergeCell ref="A2717:B2717"/>
    <mergeCell ref="H2717:I2717"/>
    <mergeCell ref="A2718:B2718"/>
    <mergeCell ref="H2718:I2718"/>
    <mergeCell ref="A2719:B2719"/>
    <mergeCell ref="H2719:I2719"/>
    <mergeCell ref="A2720:B2720"/>
    <mergeCell ref="H2720:I2720"/>
    <mergeCell ref="A2721:B2721"/>
    <mergeCell ref="H2721:I2721"/>
    <mergeCell ref="A2722:B2722"/>
    <mergeCell ref="H2722:I2722"/>
    <mergeCell ref="A2723:B2723"/>
    <mergeCell ref="H2723:I2723"/>
    <mergeCell ref="A2724:B2724"/>
    <mergeCell ref="H2724:I2724"/>
    <mergeCell ref="A2725:B2725"/>
    <mergeCell ref="H2725:I2725"/>
    <mergeCell ref="A2726:B2726"/>
    <mergeCell ref="H2726:I2726"/>
    <mergeCell ref="A2727:B2727"/>
    <mergeCell ref="H2727:I2727"/>
    <mergeCell ref="A2728:B2728"/>
    <mergeCell ref="H2728:I2728"/>
    <mergeCell ref="A2729:B2729"/>
    <mergeCell ref="H2729:I2729"/>
    <mergeCell ref="A2730:B2730"/>
    <mergeCell ref="H2730:I2730"/>
    <mergeCell ref="A2731:B2731"/>
    <mergeCell ref="H2731:I2731"/>
    <mergeCell ref="A2732:B2732"/>
    <mergeCell ref="H2732:I2732"/>
    <mergeCell ref="A2733:B2733"/>
    <mergeCell ref="H2733:I2733"/>
    <mergeCell ref="A2734:B2734"/>
    <mergeCell ref="H2734:I2734"/>
    <mergeCell ref="A2737:B2737"/>
    <mergeCell ref="H2737:I2737"/>
    <mergeCell ref="A2738:B2738"/>
    <mergeCell ref="H2738:I2738"/>
    <mergeCell ref="A2739:B2739"/>
    <mergeCell ref="H2739:I2739"/>
    <mergeCell ref="A2740:B2740"/>
    <mergeCell ref="H2740:I2740"/>
    <mergeCell ref="A2741:B2741"/>
    <mergeCell ref="H2741:I2741"/>
    <mergeCell ref="A2751:B2751"/>
    <mergeCell ref="H2751:I2751"/>
    <mergeCell ref="A2752:B2752"/>
    <mergeCell ref="H2752:I2752"/>
    <mergeCell ref="A2753:B2753"/>
    <mergeCell ref="H2753:I2753"/>
    <mergeCell ref="A2754:B2754"/>
    <mergeCell ref="H2754:I2754"/>
    <mergeCell ref="A2755:B2755"/>
    <mergeCell ref="H2755:I2755"/>
    <mergeCell ref="A2756:B2756"/>
    <mergeCell ref="H2756:I2756"/>
    <mergeCell ref="A2757:B2757"/>
    <mergeCell ref="H2757:I2757"/>
    <mergeCell ref="A2758:B2758"/>
    <mergeCell ref="H2758:I2758"/>
    <mergeCell ref="A2759:B2759"/>
    <mergeCell ref="H2759:I2759"/>
    <mergeCell ref="A2760:B2760"/>
    <mergeCell ref="H2760:I2760"/>
    <mergeCell ref="A2761:B2761"/>
    <mergeCell ref="H2761:I2761"/>
    <mergeCell ref="A2762:B2762"/>
    <mergeCell ref="H2762:I2762"/>
    <mergeCell ref="A2763:B2763"/>
    <mergeCell ref="H2763:I2763"/>
    <mergeCell ref="A2764:B2764"/>
    <mergeCell ref="H2764:I2764"/>
    <mergeCell ref="A2765:B2765"/>
    <mergeCell ref="H2765:I2765"/>
    <mergeCell ref="A2766:B2766"/>
    <mergeCell ref="H2766:I2766"/>
    <mergeCell ref="A2767:B2767"/>
    <mergeCell ref="H2767:I2767"/>
    <mergeCell ref="A2768:B2768"/>
    <mergeCell ref="H2768:I2768"/>
    <mergeCell ref="A2769:B2769"/>
    <mergeCell ref="H2769:I2769"/>
    <mergeCell ref="A2770:B2770"/>
    <mergeCell ref="H2770:I2770"/>
    <mergeCell ref="A2771:B2771"/>
    <mergeCell ref="H2771:I2771"/>
    <mergeCell ref="A2772:B2772"/>
    <mergeCell ref="H2772:I2772"/>
    <mergeCell ref="A2773:B2773"/>
    <mergeCell ref="H2773:I2773"/>
    <mergeCell ref="A2774:B2774"/>
    <mergeCell ref="H2774:I2774"/>
    <mergeCell ref="A2775:B2775"/>
    <mergeCell ref="H2775:I2775"/>
    <mergeCell ref="A2776:B2776"/>
    <mergeCell ref="H2776:I2776"/>
    <mergeCell ref="A2777:B2777"/>
    <mergeCell ref="H2777:I2777"/>
    <mergeCell ref="A2778:B2778"/>
    <mergeCell ref="H2778:I2778"/>
    <mergeCell ref="A2779:B2779"/>
    <mergeCell ref="H2779:I2779"/>
    <mergeCell ref="A2780:B2780"/>
    <mergeCell ref="H2780:I2780"/>
    <mergeCell ref="A2781:B2781"/>
    <mergeCell ref="H2781:I2781"/>
    <mergeCell ref="A2782:B2782"/>
    <mergeCell ref="H2782:I2782"/>
    <mergeCell ref="A2783:B2783"/>
    <mergeCell ref="H2783:I2783"/>
    <mergeCell ref="A2784:B2784"/>
    <mergeCell ref="H2784:I2784"/>
    <mergeCell ref="A2785:B2785"/>
    <mergeCell ref="H2785:I2785"/>
    <mergeCell ref="A2786:B2786"/>
    <mergeCell ref="H2786:I2786"/>
    <mergeCell ref="A2787:B2787"/>
    <mergeCell ref="H2787:I2787"/>
    <mergeCell ref="A2788:B2788"/>
    <mergeCell ref="H2788:I2788"/>
    <mergeCell ref="A2789:B2789"/>
    <mergeCell ref="H2789:I2789"/>
    <mergeCell ref="A2790:B2790"/>
    <mergeCell ref="H2790:I2790"/>
    <mergeCell ref="A2791:B2791"/>
    <mergeCell ref="H2791:I2791"/>
    <mergeCell ref="A2794:B2794"/>
    <mergeCell ref="H2794:I2794"/>
    <mergeCell ref="A2795:B2795"/>
    <mergeCell ref="H2795:I2795"/>
    <mergeCell ref="A2796:B2796"/>
    <mergeCell ref="H2796:I2796"/>
    <mergeCell ref="A2797:B2797"/>
    <mergeCell ref="H2797:I2797"/>
    <mergeCell ref="A2798:B2798"/>
    <mergeCell ref="H2798:I2798"/>
    <mergeCell ref="A2808:B2808"/>
    <mergeCell ref="H2808:I2808"/>
    <mergeCell ref="A2809:B2809"/>
    <mergeCell ref="H2809:I2809"/>
    <mergeCell ref="A2810:B2810"/>
    <mergeCell ref="H2810:I2810"/>
    <mergeCell ref="A2811:B2811"/>
    <mergeCell ref="H2811:I2811"/>
    <mergeCell ref="A2812:B2812"/>
    <mergeCell ref="H2812:I2812"/>
    <mergeCell ref="A2813:B2813"/>
    <mergeCell ref="H2813:I2813"/>
    <mergeCell ref="A2814:B2814"/>
    <mergeCell ref="H2814:I2814"/>
    <mergeCell ref="A2815:B2815"/>
    <mergeCell ref="H2815:I2815"/>
    <mergeCell ref="A2816:B2816"/>
    <mergeCell ref="H2816:I2816"/>
    <mergeCell ref="A2817:B2817"/>
    <mergeCell ref="H2817:I2817"/>
    <mergeCell ref="A2818:B2818"/>
    <mergeCell ref="H2818:I2818"/>
    <mergeCell ref="A2819:B2819"/>
    <mergeCell ref="H2819:I2819"/>
    <mergeCell ref="A2820:B2820"/>
    <mergeCell ref="H2820:I2820"/>
    <mergeCell ref="A2821:B2821"/>
    <mergeCell ref="H2821:I2821"/>
    <mergeCell ref="A2822:B2822"/>
    <mergeCell ref="H2822:I2822"/>
    <mergeCell ref="A2823:B2823"/>
    <mergeCell ref="H2823:I2823"/>
    <mergeCell ref="A2824:B2824"/>
    <mergeCell ref="H2824:I2824"/>
    <mergeCell ref="A2825:B2825"/>
    <mergeCell ref="H2825:I2825"/>
    <mergeCell ref="A2826:B2826"/>
    <mergeCell ref="H2826:I2826"/>
    <mergeCell ref="A2827:B2827"/>
    <mergeCell ref="H2827:I2827"/>
    <mergeCell ref="A2828:B2828"/>
    <mergeCell ref="H2828:I2828"/>
    <mergeCell ref="A2829:B2829"/>
    <mergeCell ref="H2829:I2829"/>
    <mergeCell ref="A2830:B2830"/>
    <mergeCell ref="H2830:I2830"/>
    <mergeCell ref="A2831:B2831"/>
    <mergeCell ref="H2831:I2831"/>
    <mergeCell ref="A2832:B2832"/>
    <mergeCell ref="H2832:I2832"/>
    <mergeCell ref="A2833:B2833"/>
    <mergeCell ref="H2833:I2833"/>
    <mergeCell ref="A2834:B2834"/>
    <mergeCell ref="H2834:I2834"/>
    <mergeCell ref="A2835:B2835"/>
    <mergeCell ref="H2835:I2835"/>
    <mergeCell ref="A2836:B2836"/>
    <mergeCell ref="H2836:I2836"/>
    <mergeCell ref="A2837:B2837"/>
    <mergeCell ref="H2837:I2837"/>
    <mergeCell ref="A2838:B2838"/>
    <mergeCell ref="H2838:I2838"/>
    <mergeCell ref="A2839:B2839"/>
    <mergeCell ref="H2839:I2839"/>
    <mergeCell ref="A2840:B2840"/>
    <mergeCell ref="H2840:I2840"/>
    <mergeCell ref="A2841:B2841"/>
    <mergeCell ref="H2841:I2841"/>
    <mergeCell ref="A2842:B2842"/>
    <mergeCell ref="H2842:I2842"/>
    <mergeCell ref="A2843:B2843"/>
    <mergeCell ref="H2843:I2843"/>
    <mergeCell ref="A2844:B2844"/>
    <mergeCell ref="H2844:I2844"/>
    <mergeCell ref="A2845:B2845"/>
    <mergeCell ref="H2845:I2845"/>
    <mergeCell ref="A2846:B2846"/>
    <mergeCell ref="H2846:I2846"/>
    <mergeCell ref="A2847:B2847"/>
    <mergeCell ref="H2847:I2847"/>
    <mergeCell ref="A2848:B2848"/>
    <mergeCell ref="H2848:I2848"/>
    <mergeCell ref="A2851:B2851"/>
    <mergeCell ref="H2851:I2851"/>
    <mergeCell ref="A2852:B2852"/>
    <mergeCell ref="H2852:I2852"/>
    <mergeCell ref="A2853:B2853"/>
    <mergeCell ref="H2853:I2853"/>
    <mergeCell ref="A2854:B2854"/>
    <mergeCell ref="H2854:I2854"/>
    <mergeCell ref="A2855:B2855"/>
    <mergeCell ref="H2855:I2855"/>
    <mergeCell ref="A2865:B2865"/>
    <mergeCell ref="H2865:I2865"/>
    <mergeCell ref="A2866:B2866"/>
    <mergeCell ref="H2866:I2866"/>
    <mergeCell ref="A2867:B2867"/>
    <mergeCell ref="H2867:I2867"/>
    <mergeCell ref="A2868:B2868"/>
    <mergeCell ref="H2868:I2868"/>
    <mergeCell ref="A2869:B2869"/>
    <mergeCell ref="H2869:I2869"/>
    <mergeCell ref="A2870:B2870"/>
    <mergeCell ref="H2870:I2870"/>
    <mergeCell ref="A2871:B2871"/>
    <mergeCell ref="H2871:I2871"/>
    <mergeCell ref="A2872:B2872"/>
    <mergeCell ref="H2872:I2872"/>
    <mergeCell ref="A2873:B2873"/>
    <mergeCell ref="H2873:I2873"/>
    <mergeCell ref="A2874:B2874"/>
    <mergeCell ref="H2874:I2874"/>
    <mergeCell ref="A2875:B2875"/>
    <mergeCell ref="H2875:I2875"/>
    <mergeCell ref="A2876:B2876"/>
    <mergeCell ref="H2876:I2876"/>
    <mergeCell ref="A2877:B2877"/>
    <mergeCell ref="H2877:I2877"/>
    <mergeCell ref="A2878:B2878"/>
    <mergeCell ref="H2878:I2878"/>
    <mergeCell ref="A2879:B2879"/>
    <mergeCell ref="H2879:I2879"/>
    <mergeCell ref="A2880:B2880"/>
    <mergeCell ref="H2880:I2880"/>
    <mergeCell ref="A2881:B2881"/>
    <mergeCell ref="H2881:I2881"/>
    <mergeCell ref="A2882:B2882"/>
    <mergeCell ref="H2882:I2882"/>
    <mergeCell ref="A2883:B2883"/>
    <mergeCell ref="H2883:I2883"/>
    <mergeCell ref="A2884:B2884"/>
    <mergeCell ref="H2884:I2884"/>
    <mergeCell ref="A2885:B2885"/>
    <mergeCell ref="H2885:I2885"/>
    <mergeCell ref="A2886:B2886"/>
    <mergeCell ref="H2886:I2886"/>
    <mergeCell ref="A2887:B2887"/>
    <mergeCell ref="H2887:I2887"/>
    <mergeCell ref="A2888:B2888"/>
    <mergeCell ref="H2888:I2888"/>
    <mergeCell ref="A2889:B2889"/>
    <mergeCell ref="H2889:I2889"/>
    <mergeCell ref="A2890:B2890"/>
    <mergeCell ref="H2890:I2890"/>
    <mergeCell ref="A2891:B2891"/>
    <mergeCell ref="H2891:I2891"/>
    <mergeCell ref="A2892:B2892"/>
    <mergeCell ref="H2892:I2892"/>
    <mergeCell ref="A2893:B2893"/>
    <mergeCell ref="H2893:I2893"/>
    <mergeCell ref="A2894:B2894"/>
    <mergeCell ref="H2894:I2894"/>
    <mergeCell ref="A2895:B2895"/>
    <mergeCell ref="H2895:I2895"/>
    <mergeCell ref="A2896:B2896"/>
    <mergeCell ref="H2896:I2896"/>
    <mergeCell ref="A2897:B2897"/>
    <mergeCell ref="H2897:I2897"/>
    <mergeCell ref="A2898:B2898"/>
    <mergeCell ref="H2898:I2898"/>
    <mergeCell ref="A2899:B2899"/>
    <mergeCell ref="H2899:I2899"/>
    <mergeCell ref="A2900:B2900"/>
    <mergeCell ref="H2900:I2900"/>
    <mergeCell ref="A2901:B2901"/>
    <mergeCell ref="H2901:I2901"/>
    <mergeCell ref="A2902:B2902"/>
    <mergeCell ref="H2902:I2902"/>
    <mergeCell ref="A2903:B2903"/>
    <mergeCell ref="H2903:I2903"/>
    <mergeCell ref="A2904:B2904"/>
    <mergeCell ref="H2904:I2904"/>
    <mergeCell ref="A2905:B2905"/>
    <mergeCell ref="H2905:I2905"/>
    <mergeCell ref="A2908:B2908"/>
    <mergeCell ref="H2908:I2908"/>
    <mergeCell ref="A2909:B2909"/>
    <mergeCell ref="H2909:I2909"/>
    <mergeCell ref="A2910:B2910"/>
    <mergeCell ref="H2910:I2910"/>
    <mergeCell ref="A2911:B2911"/>
    <mergeCell ref="H2911:I2911"/>
    <mergeCell ref="A2912:B2912"/>
    <mergeCell ref="H2912:I2912"/>
    <mergeCell ref="A2922:B2922"/>
    <mergeCell ref="H2922:I2922"/>
    <mergeCell ref="A2923:B2923"/>
    <mergeCell ref="H2923:I2923"/>
    <mergeCell ref="A2924:B2924"/>
    <mergeCell ref="H2924:I2924"/>
    <mergeCell ref="A2925:B2925"/>
    <mergeCell ref="H2925:I2925"/>
    <mergeCell ref="A2926:B2926"/>
    <mergeCell ref="H2926:I2926"/>
    <mergeCell ref="A2927:B2927"/>
    <mergeCell ref="H2927:I2927"/>
    <mergeCell ref="A2928:B2928"/>
    <mergeCell ref="H2928:I2928"/>
    <mergeCell ref="A2929:B2929"/>
    <mergeCell ref="H2929:I2929"/>
    <mergeCell ref="A2930:B2930"/>
    <mergeCell ref="H2930:I2930"/>
    <mergeCell ref="A2931:B2931"/>
    <mergeCell ref="H2931:I2931"/>
    <mergeCell ref="A2932:B2932"/>
    <mergeCell ref="H2932:I2932"/>
    <mergeCell ref="A2933:B2933"/>
    <mergeCell ref="H2933:I2933"/>
    <mergeCell ref="A2934:B2934"/>
    <mergeCell ref="H2934:I2934"/>
    <mergeCell ref="A2935:B2935"/>
    <mergeCell ref="H2935:I2935"/>
    <mergeCell ref="A2936:B2936"/>
    <mergeCell ref="H2936:I2936"/>
    <mergeCell ref="A2937:B2937"/>
    <mergeCell ref="H2937:I2937"/>
    <mergeCell ref="A2938:B2938"/>
    <mergeCell ref="H2938:I2938"/>
    <mergeCell ref="A2939:B2939"/>
    <mergeCell ref="H2939:I2939"/>
    <mergeCell ref="A2940:B2940"/>
    <mergeCell ref="H2940:I2940"/>
    <mergeCell ref="A2941:B2941"/>
    <mergeCell ref="H2941:I2941"/>
    <mergeCell ref="A2942:B2942"/>
    <mergeCell ref="H2942:I2942"/>
    <mergeCell ref="A2943:B2943"/>
    <mergeCell ref="H2943:I2943"/>
    <mergeCell ref="A2944:B2944"/>
    <mergeCell ref="H2944:I2944"/>
    <mergeCell ref="A2945:B2945"/>
    <mergeCell ref="H2945:I2945"/>
    <mergeCell ref="A2946:B2946"/>
    <mergeCell ref="H2946:I2946"/>
    <mergeCell ref="A2947:B2947"/>
    <mergeCell ref="H2947:I2947"/>
    <mergeCell ref="A2948:B2948"/>
    <mergeCell ref="H2948:I2948"/>
    <mergeCell ref="A2949:B2949"/>
    <mergeCell ref="H2949:I2949"/>
    <mergeCell ref="A2950:B2950"/>
    <mergeCell ref="H2950:I2950"/>
    <mergeCell ref="A2951:B2951"/>
    <mergeCell ref="H2951:I2951"/>
    <mergeCell ref="A2952:B2952"/>
    <mergeCell ref="H2952:I2952"/>
    <mergeCell ref="A2953:B2953"/>
    <mergeCell ref="H2953:I2953"/>
    <mergeCell ref="A2954:B2954"/>
    <mergeCell ref="H2954:I2954"/>
    <mergeCell ref="A2955:B2955"/>
    <mergeCell ref="H2955:I2955"/>
    <mergeCell ref="A2956:B2956"/>
    <mergeCell ref="H2956:I2956"/>
    <mergeCell ref="A2957:B2957"/>
    <mergeCell ref="H2957:I2957"/>
    <mergeCell ref="A2958:B2958"/>
    <mergeCell ref="H2958:I2958"/>
    <mergeCell ref="A2959:B2959"/>
    <mergeCell ref="H2959:I2959"/>
    <mergeCell ref="A2960:B2960"/>
    <mergeCell ref="H2960:I2960"/>
    <mergeCell ref="A2961:B2961"/>
    <mergeCell ref="H2961:I2961"/>
    <mergeCell ref="A2962:B2962"/>
    <mergeCell ref="H2962:I2962"/>
    <mergeCell ref="A2965:B2965"/>
    <mergeCell ref="H2965:I2965"/>
    <mergeCell ref="A2966:B2966"/>
    <mergeCell ref="H2966:I2966"/>
    <mergeCell ref="A2967:B2967"/>
    <mergeCell ref="H2967:I2967"/>
    <mergeCell ref="A2968:B2968"/>
    <mergeCell ref="H2968:I2968"/>
    <mergeCell ref="A2969:B2969"/>
    <mergeCell ref="H2969:I2969"/>
    <mergeCell ref="A2979:B2979"/>
    <mergeCell ref="H2979:I2979"/>
    <mergeCell ref="A2980:B2980"/>
    <mergeCell ref="H2980:I2980"/>
    <mergeCell ref="A2981:B2981"/>
    <mergeCell ref="H2981:I2981"/>
    <mergeCell ref="A2982:B2982"/>
    <mergeCell ref="H2982:I2982"/>
    <mergeCell ref="A2983:B2983"/>
    <mergeCell ref="H2983:I2983"/>
    <mergeCell ref="A2984:B2984"/>
    <mergeCell ref="H2984:I2984"/>
    <mergeCell ref="A2985:B2985"/>
    <mergeCell ref="H2985:I2985"/>
    <mergeCell ref="A2986:B2986"/>
    <mergeCell ref="H2986:I2986"/>
    <mergeCell ref="A2987:B2987"/>
    <mergeCell ref="H2987:I2987"/>
    <mergeCell ref="A2988:B2988"/>
    <mergeCell ref="H2988:I2988"/>
    <mergeCell ref="A2989:B2989"/>
    <mergeCell ref="H2989:I2989"/>
    <mergeCell ref="A2990:B2990"/>
    <mergeCell ref="H2990:I2990"/>
    <mergeCell ref="A2991:B2991"/>
    <mergeCell ref="H2991:I2991"/>
    <mergeCell ref="A2992:B2992"/>
    <mergeCell ref="H2992:I2992"/>
    <mergeCell ref="A2993:B2993"/>
    <mergeCell ref="H2993:I2993"/>
    <mergeCell ref="A2994:B2994"/>
    <mergeCell ref="H2994:I2994"/>
    <mergeCell ref="A2995:B2995"/>
    <mergeCell ref="H2995:I2995"/>
    <mergeCell ref="A2996:B2996"/>
    <mergeCell ref="H2996:I2996"/>
    <mergeCell ref="A2997:B2997"/>
    <mergeCell ref="H2997:I2997"/>
    <mergeCell ref="A2998:B2998"/>
    <mergeCell ref="H2998:I2998"/>
    <mergeCell ref="A2999:B2999"/>
    <mergeCell ref="H2999:I2999"/>
    <mergeCell ref="A3000:B3000"/>
    <mergeCell ref="H3000:I3000"/>
    <mergeCell ref="A3001:B3001"/>
    <mergeCell ref="H3001:I3001"/>
    <mergeCell ref="A3002:B3002"/>
    <mergeCell ref="H3002:I3002"/>
    <mergeCell ref="A3003:B3003"/>
    <mergeCell ref="H3003:I3003"/>
    <mergeCell ref="A3004:B3004"/>
    <mergeCell ref="H3004:I3004"/>
    <mergeCell ref="A3005:B3005"/>
    <mergeCell ref="H3005:I3005"/>
    <mergeCell ref="A3006:B3006"/>
    <mergeCell ref="H3006:I3006"/>
    <mergeCell ref="A3007:B3007"/>
    <mergeCell ref="H3007:I3007"/>
    <mergeCell ref="A3008:B3008"/>
    <mergeCell ref="H3008:I3008"/>
    <mergeCell ref="A3009:B3009"/>
    <mergeCell ref="H3009:I3009"/>
    <mergeCell ref="A3010:B3010"/>
    <mergeCell ref="H3010:I3010"/>
    <mergeCell ref="A3011:B3011"/>
    <mergeCell ref="H3011:I3011"/>
    <mergeCell ref="A3012:B3012"/>
    <mergeCell ref="H3012:I3012"/>
    <mergeCell ref="A3013:B3013"/>
    <mergeCell ref="H3013:I3013"/>
    <mergeCell ref="A3014:B3014"/>
    <mergeCell ref="H3014:I3014"/>
    <mergeCell ref="A3015:B3015"/>
    <mergeCell ref="H3015:I3015"/>
    <mergeCell ref="A3016:B3016"/>
    <mergeCell ref="H3016:I3016"/>
    <mergeCell ref="A3017:B3017"/>
    <mergeCell ref="H3017:I3017"/>
    <mergeCell ref="A3018:B3018"/>
    <mergeCell ref="H3018:I3018"/>
    <mergeCell ref="A3019:B3019"/>
    <mergeCell ref="H3019:I3019"/>
    <mergeCell ref="A3022:B3022"/>
    <mergeCell ref="H3022:I3022"/>
    <mergeCell ref="A3023:B3023"/>
    <mergeCell ref="H3023:I3023"/>
    <mergeCell ref="A3024:B3024"/>
    <mergeCell ref="H3024:I3024"/>
    <mergeCell ref="A3025:B3025"/>
    <mergeCell ref="H3025:I3025"/>
    <mergeCell ref="A3026:B3026"/>
    <mergeCell ref="H3026:I3026"/>
    <mergeCell ref="A3036:B3036"/>
    <mergeCell ref="H3036:I3036"/>
    <mergeCell ref="A3037:B3037"/>
    <mergeCell ref="H3037:I3037"/>
    <mergeCell ref="A3038:B3038"/>
    <mergeCell ref="H3038:I3038"/>
    <mergeCell ref="A3039:B3039"/>
    <mergeCell ref="H3039:I3039"/>
    <mergeCell ref="A3040:B3040"/>
    <mergeCell ref="H3040:I3040"/>
    <mergeCell ref="A3041:B3041"/>
    <mergeCell ref="H3041:I3041"/>
    <mergeCell ref="A3042:B3042"/>
    <mergeCell ref="H3042:I3042"/>
    <mergeCell ref="A3043:B3043"/>
    <mergeCell ref="H3043:I3043"/>
    <mergeCell ref="A3044:B3044"/>
    <mergeCell ref="H3044:I3044"/>
    <mergeCell ref="A3045:B3045"/>
    <mergeCell ref="H3045:I3045"/>
    <mergeCell ref="A3046:B3046"/>
    <mergeCell ref="H3046:I3046"/>
    <mergeCell ref="A3047:B3047"/>
    <mergeCell ref="H3047:I3047"/>
    <mergeCell ref="A3048:B3048"/>
    <mergeCell ref="H3048:I3048"/>
    <mergeCell ref="A3049:B3049"/>
    <mergeCell ref="H3049:I3049"/>
    <mergeCell ref="A3050:B3050"/>
    <mergeCell ref="H3050:I3050"/>
    <mergeCell ref="A3051:B3051"/>
    <mergeCell ref="H3051:I3051"/>
    <mergeCell ref="A3052:B3052"/>
    <mergeCell ref="H3052:I3052"/>
    <mergeCell ref="A3053:B3053"/>
    <mergeCell ref="H3053:I3053"/>
    <mergeCell ref="A3054:B3054"/>
    <mergeCell ref="H3054:I3054"/>
    <mergeCell ref="A3055:B3055"/>
    <mergeCell ref="H3055:I3055"/>
    <mergeCell ref="A3056:B3056"/>
    <mergeCell ref="H3056:I3056"/>
    <mergeCell ref="A3057:B3057"/>
    <mergeCell ref="H3057:I3057"/>
    <mergeCell ref="A3058:B3058"/>
    <mergeCell ref="H3058:I3058"/>
    <mergeCell ref="A3059:B3059"/>
    <mergeCell ref="H3059:I3059"/>
    <mergeCell ref="A3060:B3060"/>
    <mergeCell ref="H3060:I3060"/>
    <mergeCell ref="A3061:B3061"/>
    <mergeCell ref="H3061:I3061"/>
    <mergeCell ref="A3062:B3062"/>
    <mergeCell ref="H3062:I3062"/>
    <mergeCell ref="A3063:B3063"/>
    <mergeCell ref="H3063:I3063"/>
    <mergeCell ref="A3064:B3064"/>
    <mergeCell ref="H3064:I3064"/>
    <mergeCell ref="A3065:B3065"/>
    <mergeCell ref="H3065:I3065"/>
    <mergeCell ref="A3066:B3066"/>
    <mergeCell ref="H3066:I3066"/>
    <mergeCell ref="A3067:B3067"/>
    <mergeCell ref="H3067:I3067"/>
    <mergeCell ref="A3068:B3068"/>
    <mergeCell ref="H3068:I3068"/>
    <mergeCell ref="A3069:B3069"/>
    <mergeCell ref="H3069:I3069"/>
    <mergeCell ref="A3070:B3070"/>
    <mergeCell ref="H3070:I3070"/>
    <mergeCell ref="A3071:B3071"/>
    <mergeCell ref="H3071:I3071"/>
    <mergeCell ref="A3072:B3072"/>
    <mergeCell ref="H3072:I3072"/>
    <mergeCell ref="A3073:B3073"/>
    <mergeCell ref="H3073:I3073"/>
    <mergeCell ref="A3074:B3074"/>
    <mergeCell ref="H3074:I3074"/>
    <mergeCell ref="A3075:B3075"/>
    <mergeCell ref="H3075:I3075"/>
    <mergeCell ref="A3076:B3076"/>
    <mergeCell ref="H3076:I3076"/>
    <mergeCell ref="A3079:B3079"/>
    <mergeCell ref="H3079:I3079"/>
    <mergeCell ref="A3080:B3080"/>
    <mergeCell ref="H3080:I3080"/>
    <mergeCell ref="A3081:B3081"/>
    <mergeCell ref="H3081:I3081"/>
    <mergeCell ref="A3082:B3082"/>
    <mergeCell ref="H3082:I3082"/>
    <mergeCell ref="A3083:B3083"/>
    <mergeCell ref="H3083:I3083"/>
    <mergeCell ref="A3093:B3093"/>
    <mergeCell ref="H3093:I3093"/>
    <mergeCell ref="A3094:B3094"/>
    <mergeCell ref="H3094:I3094"/>
    <mergeCell ref="A3095:B3095"/>
    <mergeCell ref="H3095:I3095"/>
    <mergeCell ref="A3096:B3096"/>
    <mergeCell ref="H3096:I3096"/>
    <mergeCell ref="A3097:B3097"/>
    <mergeCell ref="H3097:I3097"/>
    <mergeCell ref="A3098:B3098"/>
    <mergeCell ref="H3098:I3098"/>
    <mergeCell ref="A3099:B3099"/>
    <mergeCell ref="H3099:I3099"/>
    <mergeCell ref="A3100:B3100"/>
    <mergeCell ref="H3100:I3100"/>
    <mergeCell ref="A3101:B3101"/>
    <mergeCell ref="H3101:I3101"/>
    <mergeCell ref="A3102:B3102"/>
    <mergeCell ref="H3102:I3102"/>
    <mergeCell ref="A3103:B3103"/>
    <mergeCell ref="H3103:I3103"/>
    <mergeCell ref="A3104:B3104"/>
    <mergeCell ref="H3104:I3104"/>
    <mergeCell ref="A3105:B3105"/>
    <mergeCell ref="H3105:I3105"/>
    <mergeCell ref="A3106:B3106"/>
    <mergeCell ref="H3106:I3106"/>
    <mergeCell ref="A3107:B3107"/>
    <mergeCell ref="H3107:I3107"/>
    <mergeCell ref="A3108:B3108"/>
    <mergeCell ref="H3108:I3108"/>
    <mergeCell ref="A3109:B3109"/>
    <mergeCell ref="H3109:I3109"/>
    <mergeCell ref="A3110:B3110"/>
    <mergeCell ref="H3110:I3110"/>
    <mergeCell ref="A3111:B3111"/>
    <mergeCell ref="H3111:I3111"/>
    <mergeCell ref="A3112:B3112"/>
    <mergeCell ref="H3112:I3112"/>
    <mergeCell ref="A3113:B3113"/>
    <mergeCell ref="H3113:I3113"/>
    <mergeCell ref="A3114:B3114"/>
    <mergeCell ref="H3114:I3114"/>
    <mergeCell ref="A3115:B3115"/>
    <mergeCell ref="H3115:I3115"/>
    <mergeCell ref="A3116:B3116"/>
    <mergeCell ref="H3116:I3116"/>
    <mergeCell ref="A3117:B3117"/>
    <mergeCell ref="H3117:I3117"/>
    <mergeCell ref="A3118:B3118"/>
    <mergeCell ref="H3118:I3118"/>
    <mergeCell ref="A3119:B3119"/>
    <mergeCell ref="H3119:I3119"/>
    <mergeCell ref="A3120:B3120"/>
    <mergeCell ref="H3120:I3120"/>
    <mergeCell ref="A3121:B3121"/>
    <mergeCell ref="H3121:I3121"/>
    <mergeCell ref="A3122:B3122"/>
    <mergeCell ref="H3122:I3122"/>
    <mergeCell ref="A3123:B3123"/>
    <mergeCell ref="H3123:I3123"/>
    <mergeCell ref="A3124:B3124"/>
    <mergeCell ref="H3124:I3124"/>
    <mergeCell ref="A3125:B3125"/>
    <mergeCell ref="H3125:I3125"/>
    <mergeCell ref="A3126:B3126"/>
    <mergeCell ref="H3126:I3126"/>
    <mergeCell ref="A3127:B3127"/>
    <mergeCell ref="H3127:I3127"/>
    <mergeCell ref="A3128:B3128"/>
    <mergeCell ref="H3128:I3128"/>
    <mergeCell ref="A3129:B3129"/>
    <mergeCell ref="H3129:I3129"/>
    <mergeCell ref="A3130:B3130"/>
    <mergeCell ref="H3130:I3130"/>
    <mergeCell ref="A3131:B3131"/>
    <mergeCell ref="H3131:I3131"/>
    <mergeCell ref="A3132:B3132"/>
    <mergeCell ref="H3132:I3132"/>
    <mergeCell ref="A3133:B3133"/>
    <mergeCell ref="H3133:I3133"/>
    <mergeCell ref="A3136:B3136"/>
    <mergeCell ref="H3136:I3136"/>
    <mergeCell ref="A3137:B3137"/>
    <mergeCell ref="H3137:I3137"/>
    <mergeCell ref="A3138:B3138"/>
    <mergeCell ref="H3138:I3138"/>
    <mergeCell ref="A3139:B3139"/>
    <mergeCell ref="H3139:I3139"/>
    <mergeCell ref="A3140:B3140"/>
    <mergeCell ref="H3140:I3140"/>
    <mergeCell ref="A3150:B3150"/>
    <mergeCell ref="H3150:I3150"/>
    <mergeCell ref="A3151:B3151"/>
    <mergeCell ref="H3151:I3151"/>
    <mergeCell ref="A3152:B3152"/>
    <mergeCell ref="H3152:I3152"/>
    <mergeCell ref="A3153:B3153"/>
    <mergeCell ref="H3153:I3153"/>
    <mergeCell ref="A3154:B3154"/>
    <mergeCell ref="H3154:I3154"/>
    <mergeCell ref="A3155:B3155"/>
    <mergeCell ref="H3155:I3155"/>
    <mergeCell ref="A3156:B3156"/>
    <mergeCell ref="H3156:I3156"/>
    <mergeCell ref="A3157:B3157"/>
    <mergeCell ref="H3157:I3157"/>
    <mergeCell ref="A3158:B3158"/>
    <mergeCell ref="H3158:I3158"/>
    <mergeCell ref="A3159:B3159"/>
    <mergeCell ref="H3159:I3159"/>
    <mergeCell ref="A3160:B3160"/>
    <mergeCell ref="H3160:I3160"/>
    <mergeCell ref="A3161:B3161"/>
    <mergeCell ref="H3161:I3161"/>
    <mergeCell ref="A3162:B3162"/>
    <mergeCell ref="H3162:I3162"/>
    <mergeCell ref="A3163:B3163"/>
    <mergeCell ref="H3163:I3163"/>
    <mergeCell ref="A3164:B3164"/>
    <mergeCell ref="H3164:I3164"/>
    <mergeCell ref="A3165:B3165"/>
    <mergeCell ref="H3165:I3165"/>
    <mergeCell ref="A3166:B3166"/>
    <mergeCell ref="H3166:I3166"/>
    <mergeCell ref="A3167:B3167"/>
    <mergeCell ref="H3167:I3167"/>
    <mergeCell ref="A3168:B3168"/>
    <mergeCell ref="H3168:I3168"/>
    <mergeCell ref="A3169:B3169"/>
    <mergeCell ref="H3169:I3169"/>
    <mergeCell ref="A3170:B3170"/>
    <mergeCell ref="H3170:I3170"/>
    <mergeCell ref="A3171:B3171"/>
    <mergeCell ref="H3171:I3171"/>
    <mergeCell ref="A3172:B3172"/>
    <mergeCell ref="H3172:I3172"/>
    <mergeCell ref="A3173:B3173"/>
    <mergeCell ref="H3173:I3173"/>
    <mergeCell ref="A3174:B3174"/>
    <mergeCell ref="H3174:I3174"/>
    <mergeCell ref="A3175:B3175"/>
    <mergeCell ref="H3175:I3175"/>
    <mergeCell ref="A3176:B3176"/>
    <mergeCell ref="H3176:I3176"/>
    <mergeCell ref="A3177:B3177"/>
    <mergeCell ref="H3177:I3177"/>
    <mergeCell ref="A3178:B3178"/>
    <mergeCell ref="H3178:I3178"/>
    <mergeCell ref="A3179:B3179"/>
    <mergeCell ref="H3179:I3179"/>
    <mergeCell ref="A3180:B3180"/>
    <mergeCell ref="H3180:I3180"/>
    <mergeCell ref="A3181:B3181"/>
    <mergeCell ref="H3181:I3181"/>
    <mergeCell ref="A3182:B3182"/>
    <mergeCell ref="H3182:I3182"/>
    <mergeCell ref="A3183:B3183"/>
    <mergeCell ref="H3183:I3183"/>
    <mergeCell ref="A3184:B3184"/>
    <mergeCell ref="H3184:I3184"/>
    <mergeCell ref="A3185:B3185"/>
    <mergeCell ref="H3185:I3185"/>
    <mergeCell ref="A3186:B3186"/>
    <mergeCell ref="H3186:I3186"/>
    <mergeCell ref="A3187:B3187"/>
    <mergeCell ref="H3187:I3187"/>
    <mergeCell ref="A3188:B3188"/>
    <mergeCell ref="H3188:I3188"/>
    <mergeCell ref="A3189:B3189"/>
    <mergeCell ref="H3189:I3189"/>
    <mergeCell ref="A3190:B3190"/>
    <mergeCell ref="H3190:I3190"/>
    <mergeCell ref="A3193:B3193"/>
    <mergeCell ref="H3193:I3193"/>
    <mergeCell ref="A3194:B3194"/>
    <mergeCell ref="H3194:I3194"/>
    <mergeCell ref="A3195:B3195"/>
    <mergeCell ref="H3195:I3195"/>
    <mergeCell ref="A3196:B3196"/>
    <mergeCell ref="H3196:I3196"/>
    <mergeCell ref="A3197:B3197"/>
    <mergeCell ref="H3197:I3197"/>
    <mergeCell ref="A3207:B3207"/>
    <mergeCell ref="H3207:I3207"/>
    <mergeCell ref="A3208:B3208"/>
    <mergeCell ref="H3208:I3208"/>
    <mergeCell ref="A3209:B3209"/>
    <mergeCell ref="H3209:I3209"/>
    <mergeCell ref="A3210:B3210"/>
    <mergeCell ref="H3210:I3210"/>
    <mergeCell ref="A3211:B3211"/>
    <mergeCell ref="H3211:I3211"/>
    <mergeCell ref="A3212:B3212"/>
    <mergeCell ref="H3212:I3212"/>
    <mergeCell ref="A3213:B3213"/>
    <mergeCell ref="H3213:I3213"/>
    <mergeCell ref="A3214:B3214"/>
    <mergeCell ref="H3214:I3214"/>
    <mergeCell ref="A3215:B3215"/>
    <mergeCell ref="H3215:I3215"/>
    <mergeCell ref="A3216:B3216"/>
    <mergeCell ref="H3216:I3216"/>
    <mergeCell ref="A3217:B3217"/>
    <mergeCell ref="H3217:I3217"/>
    <mergeCell ref="A3218:B3218"/>
    <mergeCell ref="H3218:I3218"/>
    <mergeCell ref="A3219:B3219"/>
    <mergeCell ref="H3219:I3219"/>
    <mergeCell ref="A3220:B3220"/>
    <mergeCell ref="H3220:I3220"/>
    <mergeCell ref="A3221:B3221"/>
    <mergeCell ref="H3221:I3221"/>
    <mergeCell ref="A3222:B3222"/>
    <mergeCell ref="H3222:I3222"/>
    <mergeCell ref="A3223:B3223"/>
    <mergeCell ref="H3223:I3223"/>
    <mergeCell ref="A3224:B3224"/>
    <mergeCell ref="H3224:I3224"/>
    <mergeCell ref="A3225:B3225"/>
    <mergeCell ref="H3225:I3225"/>
    <mergeCell ref="A3226:B3226"/>
    <mergeCell ref="H3226:I3226"/>
    <mergeCell ref="A3227:B3227"/>
    <mergeCell ref="H3227:I3227"/>
    <mergeCell ref="A3228:B3228"/>
    <mergeCell ref="H3228:I3228"/>
    <mergeCell ref="A3229:B3229"/>
    <mergeCell ref="H3229:I3229"/>
    <mergeCell ref="A3230:B3230"/>
    <mergeCell ref="H3230:I3230"/>
    <mergeCell ref="A3231:B3231"/>
    <mergeCell ref="H3231:I3231"/>
    <mergeCell ref="A3232:B3232"/>
    <mergeCell ref="H3232:I3232"/>
    <mergeCell ref="A3233:B3233"/>
    <mergeCell ref="H3233:I3233"/>
    <mergeCell ref="A3234:B3234"/>
    <mergeCell ref="H3234:I3234"/>
    <mergeCell ref="A3235:B3235"/>
    <mergeCell ref="H3235:I3235"/>
    <mergeCell ref="A3236:B3236"/>
    <mergeCell ref="H3236:I3236"/>
    <mergeCell ref="A3237:B3237"/>
    <mergeCell ref="H3237:I3237"/>
    <mergeCell ref="A3238:B3238"/>
    <mergeCell ref="H3238:I3238"/>
    <mergeCell ref="A3239:B3239"/>
    <mergeCell ref="H3239:I3239"/>
    <mergeCell ref="A3240:B3240"/>
    <mergeCell ref="H3240:I3240"/>
    <mergeCell ref="A3241:B3241"/>
    <mergeCell ref="H3241:I3241"/>
    <mergeCell ref="A3242:B3242"/>
    <mergeCell ref="H3242:I3242"/>
    <mergeCell ref="A3243:B3243"/>
    <mergeCell ref="H3243:I3243"/>
    <mergeCell ref="A3244:B3244"/>
    <mergeCell ref="H3244:I3244"/>
    <mergeCell ref="A3245:B3245"/>
    <mergeCell ref="H3245:I3245"/>
    <mergeCell ref="A3246:B3246"/>
    <mergeCell ref="H3246:I3246"/>
    <mergeCell ref="A3247:B3247"/>
    <mergeCell ref="H3247:I3247"/>
    <mergeCell ref="A3250:B3250"/>
    <mergeCell ref="H3250:I3250"/>
    <mergeCell ref="A3251:B3251"/>
    <mergeCell ref="H3251:I3251"/>
    <mergeCell ref="A3252:B3252"/>
    <mergeCell ref="H3252:I3252"/>
    <mergeCell ref="A3253:B3253"/>
    <mergeCell ref="H3253:I3253"/>
    <mergeCell ref="A3254:B3254"/>
    <mergeCell ref="H3254:I3254"/>
    <mergeCell ref="A3264:B3264"/>
    <mergeCell ref="H3264:I3264"/>
    <mergeCell ref="A3265:B3265"/>
    <mergeCell ref="H3265:I3265"/>
    <mergeCell ref="A3266:B3266"/>
    <mergeCell ref="H3266:I3266"/>
    <mergeCell ref="A3267:B3267"/>
    <mergeCell ref="H3267:I3267"/>
    <mergeCell ref="A3268:B3268"/>
    <mergeCell ref="H3268:I3268"/>
    <mergeCell ref="A3269:B3269"/>
    <mergeCell ref="H3269:I3269"/>
    <mergeCell ref="A3270:B3270"/>
    <mergeCell ref="H3270:I3270"/>
    <mergeCell ref="A3271:B3271"/>
    <mergeCell ref="H3271:I3271"/>
    <mergeCell ref="A3272:B3272"/>
    <mergeCell ref="H3272:I3272"/>
    <mergeCell ref="A3273:B3273"/>
    <mergeCell ref="H3273:I3273"/>
    <mergeCell ref="A3274:B3274"/>
    <mergeCell ref="H3274:I3274"/>
    <mergeCell ref="A3275:B3275"/>
    <mergeCell ref="H3275:I3275"/>
    <mergeCell ref="A3276:B3276"/>
    <mergeCell ref="H3276:I3276"/>
    <mergeCell ref="A3277:B3277"/>
    <mergeCell ref="H3277:I3277"/>
    <mergeCell ref="A3278:B3278"/>
    <mergeCell ref="H3278:I3278"/>
    <mergeCell ref="A3279:B3279"/>
    <mergeCell ref="H3279:I3279"/>
    <mergeCell ref="A3280:B3280"/>
    <mergeCell ref="H3280:I3280"/>
    <mergeCell ref="A3281:B3281"/>
    <mergeCell ref="H3281:I3281"/>
    <mergeCell ref="A3282:B3282"/>
    <mergeCell ref="H3282:I3282"/>
    <mergeCell ref="A3283:B3283"/>
    <mergeCell ref="H3283:I3283"/>
    <mergeCell ref="A3284:B3284"/>
    <mergeCell ref="H3284:I3284"/>
    <mergeCell ref="A3285:B3285"/>
    <mergeCell ref="H3285:I3285"/>
    <mergeCell ref="A3286:B3286"/>
    <mergeCell ref="H3286:I3286"/>
    <mergeCell ref="A3287:B3287"/>
    <mergeCell ref="H3287:I3287"/>
    <mergeCell ref="A3288:B3288"/>
    <mergeCell ref="H3288:I3288"/>
    <mergeCell ref="A3289:B3289"/>
    <mergeCell ref="H3289:I3289"/>
    <mergeCell ref="A3290:B3290"/>
    <mergeCell ref="H3290:I3290"/>
    <mergeCell ref="A3291:B3291"/>
    <mergeCell ref="H3291:I3291"/>
    <mergeCell ref="A3292:B3292"/>
    <mergeCell ref="H3292:I3292"/>
    <mergeCell ref="A3293:B3293"/>
    <mergeCell ref="H3293:I3293"/>
    <mergeCell ref="A3294:B3294"/>
    <mergeCell ref="H3294:I3294"/>
    <mergeCell ref="A3295:B3295"/>
    <mergeCell ref="H3295:I3295"/>
    <mergeCell ref="A3296:B3296"/>
    <mergeCell ref="H3296:I3296"/>
    <mergeCell ref="A3297:B3297"/>
    <mergeCell ref="H3297:I3297"/>
    <mergeCell ref="A3298:B3298"/>
    <mergeCell ref="H3298:I3298"/>
    <mergeCell ref="A3299:B3299"/>
    <mergeCell ref="H3299:I3299"/>
    <mergeCell ref="A3300:B3300"/>
    <mergeCell ref="H3300:I3300"/>
    <mergeCell ref="A3301:B3301"/>
    <mergeCell ref="H3301:I3301"/>
    <mergeCell ref="A3302:B3302"/>
    <mergeCell ref="H3302:I3302"/>
    <mergeCell ref="A3303:B3303"/>
    <mergeCell ref="H3303:I3303"/>
    <mergeCell ref="A3304:B3304"/>
    <mergeCell ref="H3304:I3304"/>
    <mergeCell ref="A3307:B3307"/>
    <mergeCell ref="H3307:I3307"/>
    <mergeCell ref="A3308:B3308"/>
    <mergeCell ref="H3308:I3308"/>
    <mergeCell ref="A3309:B3309"/>
    <mergeCell ref="H3309:I3309"/>
    <mergeCell ref="A3310:B3310"/>
    <mergeCell ref="H3310:I3310"/>
    <mergeCell ref="A3311:B3311"/>
    <mergeCell ref="H3311:I3311"/>
    <mergeCell ref="A3321:B3321"/>
    <mergeCell ref="H3321:I3321"/>
    <mergeCell ref="A3322:B3322"/>
    <mergeCell ref="H3322:I3322"/>
    <mergeCell ref="A3323:B3323"/>
    <mergeCell ref="H3323:I3323"/>
    <mergeCell ref="A3324:B3324"/>
    <mergeCell ref="H3324:I3324"/>
    <mergeCell ref="A3325:B3325"/>
    <mergeCell ref="H3325:I3325"/>
    <mergeCell ref="A3326:B3326"/>
    <mergeCell ref="H3326:I3326"/>
    <mergeCell ref="A3327:B3327"/>
    <mergeCell ref="H3327:I3327"/>
    <mergeCell ref="A3328:B3328"/>
    <mergeCell ref="H3328:I3328"/>
    <mergeCell ref="A3329:B3329"/>
    <mergeCell ref="H3329:I3329"/>
    <mergeCell ref="A3330:B3330"/>
    <mergeCell ref="H3330:I3330"/>
    <mergeCell ref="A3331:B3331"/>
    <mergeCell ref="H3331:I3331"/>
    <mergeCell ref="A3332:B3332"/>
    <mergeCell ref="H3332:I3332"/>
    <mergeCell ref="A3333:B3333"/>
    <mergeCell ref="H3333:I3333"/>
    <mergeCell ref="A3334:B3334"/>
    <mergeCell ref="H3334:I3334"/>
    <mergeCell ref="A3335:B3335"/>
    <mergeCell ref="H3335:I3335"/>
    <mergeCell ref="A3336:B3336"/>
    <mergeCell ref="H3336:I3336"/>
    <mergeCell ref="A3337:B3337"/>
    <mergeCell ref="H3337:I3337"/>
    <mergeCell ref="A3338:B3338"/>
    <mergeCell ref="H3338:I3338"/>
    <mergeCell ref="A3339:B3339"/>
    <mergeCell ref="H3339:I3339"/>
    <mergeCell ref="A3340:B3340"/>
    <mergeCell ref="H3340:I3340"/>
    <mergeCell ref="A3341:B3341"/>
    <mergeCell ref="H3341:I3341"/>
    <mergeCell ref="A3342:B3342"/>
    <mergeCell ref="H3342:I3342"/>
    <mergeCell ref="A3343:B3343"/>
    <mergeCell ref="H3343:I3343"/>
    <mergeCell ref="A3344:B3344"/>
    <mergeCell ref="H3344:I3344"/>
    <mergeCell ref="A3345:B3345"/>
    <mergeCell ref="H3345:I3345"/>
    <mergeCell ref="A3346:B3346"/>
    <mergeCell ref="H3346:I3346"/>
    <mergeCell ref="A3347:B3347"/>
    <mergeCell ref="H3347:I3347"/>
    <mergeCell ref="A3348:B3348"/>
    <mergeCell ref="H3348:I3348"/>
    <mergeCell ref="A3349:B3349"/>
    <mergeCell ref="H3349:I3349"/>
    <mergeCell ref="A3350:B3350"/>
    <mergeCell ref="H3350:I3350"/>
    <mergeCell ref="A3351:B3351"/>
    <mergeCell ref="H3351:I3351"/>
    <mergeCell ref="A3352:B3352"/>
    <mergeCell ref="H3352:I3352"/>
    <mergeCell ref="A3353:B3353"/>
    <mergeCell ref="H3353:I3353"/>
    <mergeCell ref="A3354:B3354"/>
    <mergeCell ref="H3354:I3354"/>
    <mergeCell ref="A3355:B3355"/>
    <mergeCell ref="H3355:I3355"/>
    <mergeCell ref="A3356:B3356"/>
    <mergeCell ref="H3356:I3356"/>
    <mergeCell ref="A3357:B3357"/>
    <mergeCell ref="H3357:I3357"/>
    <mergeCell ref="A3358:B3358"/>
    <mergeCell ref="H3358:I3358"/>
    <mergeCell ref="A3359:B3359"/>
    <mergeCell ref="H3359:I3359"/>
    <mergeCell ref="A3360:B3360"/>
    <mergeCell ref="H3360:I3360"/>
    <mergeCell ref="A3361:B3361"/>
    <mergeCell ref="H3361:I3361"/>
    <mergeCell ref="A3364:B3364"/>
    <mergeCell ref="H3364:I3364"/>
    <mergeCell ref="A3365:B3365"/>
    <mergeCell ref="H3365:I3365"/>
    <mergeCell ref="A3366:B3366"/>
    <mergeCell ref="H3366:I3366"/>
    <mergeCell ref="A3367:B3367"/>
    <mergeCell ref="H3367:I3367"/>
    <mergeCell ref="A3368:B3368"/>
    <mergeCell ref="H3368:I3368"/>
    <mergeCell ref="A3378:B3378"/>
    <mergeCell ref="H3378:I3378"/>
    <mergeCell ref="A3379:B3379"/>
    <mergeCell ref="H3379:I3379"/>
    <mergeCell ref="A3380:B3380"/>
    <mergeCell ref="H3380:I3380"/>
    <mergeCell ref="A3381:B3381"/>
    <mergeCell ref="H3381:I3381"/>
    <mergeCell ref="A3382:B3382"/>
    <mergeCell ref="H3382:I3382"/>
    <mergeCell ref="A3383:B3383"/>
    <mergeCell ref="H3383:I3383"/>
    <mergeCell ref="A3384:B3384"/>
    <mergeCell ref="H3384:I3384"/>
    <mergeCell ref="A3385:B3385"/>
    <mergeCell ref="H3385:I3385"/>
    <mergeCell ref="A3386:B3386"/>
    <mergeCell ref="H3386:I3386"/>
    <mergeCell ref="A3387:B3387"/>
    <mergeCell ref="H3387:I3387"/>
    <mergeCell ref="A3388:B3388"/>
    <mergeCell ref="H3388:I3388"/>
    <mergeCell ref="A3389:B3389"/>
    <mergeCell ref="H3389:I3389"/>
    <mergeCell ref="A3390:B3390"/>
    <mergeCell ref="H3390:I3390"/>
    <mergeCell ref="A3391:B3391"/>
    <mergeCell ref="H3391:I3391"/>
    <mergeCell ref="A3392:B3392"/>
    <mergeCell ref="H3392:I3392"/>
    <mergeCell ref="A3393:B3393"/>
    <mergeCell ref="H3393:I3393"/>
    <mergeCell ref="A3394:B3394"/>
    <mergeCell ref="H3394:I3394"/>
    <mergeCell ref="A3395:B3395"/>
    <mergeCell ref="H3395:I3395"/>
    <mergeCell ref="A3396:B3396"/>
    <mergeCell ref="H3396:I3396"/>
    <mergeCell ref="A3397:B3397"/>
    <mergeCell ref="H3397:I3397"/>
    <mergeCell ref="A3398:B3398"/>
    <mergeCell ref="H3398:I3398"/>
    <mergeCell ref="A3399:B3399"/>
    <mergeCell ref="H3399:I3399"/>
    <mergeCell ref="A3400:B3400"/>
    <mergeCell ref="H3400:I3400"/>
    <mergeCell ref="A3401:B3401"/>
    <mergeCell ref="H3401:I3401"/>
    <mergeCell ref="A3402:B3402"/>
    <mergeCell ref="H3402:I3402"/>
    <mergeCell ref="A3403:B3403"/>
    <mergeCell ref="H3403:I3403"/>
    <mergeCell ref="A3404:B3404"/>
    <mergeCell ref="H3404:I3404"/>
    <mergeCell ref="A3405:B3405"/>
    <mergeCell ref="H3405:I3405"/>
    <mergeCell ref="A3406:B3406"/>
    <mergeCell ref="H3406:I3406"/>
    <mergeCell ref="A3407:B3407"/>
    <mergeCell ref="H3407:I3407"/>
    <mergeCell ref="A3408:B3408"/>
    <mergeCell ref="H3408:I3408"/>
    <mergeCell ref="A3409:B3409"/>
    <mergeCell ref="H3409:I3409"/>
    <mergeCell ref="A3410:B3410"/>
    <mergeCell ref="H3410:I3410"/>
    <mergeCell ref="A3411:B3411"/>
    <mergeCell ref="H3411:I3411"/>
    <mergeCell ref="A3412:B3412"/>
    <mergeCell ref="H3412:I3412"/>
    <mergeCell ref="A3413:B3413"/>
    <mergeCell ref="H3413:I3413"/>
    <mergeCell ref="A3414:B3414"/>
    <mergeCell ref="H3414:I3414"/>
    <mergeCell ref="A3415:B3415"/>
    <mergeCell ref="H3415:I3415"/>
    <mergeCell ref="A3416:B3416"/>
    <mergeCell ref="H3416:I3416"/>
    <mergeCell ref="A3417:B3417"/>
    <mergeCell ref="H3417:I3417"/>
    <mergeCell ref="A3418:B3418"/>
    <mergeCell ref="H3418:I3418"/>
    <mergeCell ref="A3421:B3421"/>
    <mergeCell ref="H3421:I3421"/>
    <mergeCell ref="A3422:B3422"/>
    <mergeCell ref="H3422:I3422"/>
    <mergeCell ref="A3423:B3423"/>
    <mergeCell ref="H3423:I3423"/>
    <mergeCell ref="A3424:B3424"/>
    <mergeCell ref="H3424:I3424"/>
    <mergeCell ref="A3425:B3425"/>
    <mergeCell ref="H3425:I3425"/>
    <mergeCell ref="A3435:B3435"/>
    <mergeCell ref="H3435:I3435"/>
    <mergeCell ref="A3436:B3436"/>
    <mergeCell ref="H3436:I3436"/>
    <mergeCell ref="A3437:B3437"/>
    <mergeCell ref="H3437:I3437"/>
    <mergeCell ref="A3438:B3438"/>
    <mergeCell ref="H3438:I3438"/>
    <mergeCell ref="A3439:B3439"/>
    <mergeCell ref="H3439:I3439"/>
    <mergeCell ref="A3440:B3440"/>
    <mergeCell ref="H3440:I3440"/>
    <mergeCell ref="A3441:B3441"/>
    <mergeCell ref="H3441:I3441"/>
    <mergeCell ref="A3442:B3442"/>
    <mergeCell ref="H3442:I3442"/>
    <mergeCell ref="A3443:B3443"/>
    <mergeCell ref="H3443:I3443"/>
    <mergeCell ref="A3444:B3444"/>
    <mergeCell ref="H3444:I3444"/>
    <mergeCell ref="A3445:B3445"/>
    <mergeCell ref="H3445:I3445"/>
    <mergeCell ref="A3446:B3446"/>
    <mergeCell ref="H3446:I3446"/>
    <mergeCell ref="A3447:B3447"/>
    <mergeCell ref="H3447:I3447"/>
    <mergeCell ref="A3448:B3448"/>
    <mergeCell ref="H3448:I3448"/>
    <mergeCell ref="A3449:B3449"/>
    <mergeCell ref="H3449:I3449"/>
    <mergeCell ref="A3450:B3450"/>
    <mergeCell ref="H3450:I3450"/>
    <mergeCell ref="A3451:B3451"/>
    <mergeCell ref="H3451:I3451"/>
    <mergeCell ref="A3452:B3452"/>
    <mergeCell ref="H3452:I3452"/>
    <mergeCell ref="A3453:B3453"/>
    <mergeCell ref="H3453:I3453"/>
    <mergeCell ref="A3454:B3454"/>
    <mergeCell ref="H3454:I3454"/>
    <mergeCell ref="A3455:B3455"/>
    <mergeCell ref="H3455:I3455"/>
    <mergeCell ref="A3456:B3456"/>
    <mergeCell ref="H3456:I3456"/>
    <mergeCell ref="A3457:B3457"/>
    <mergeCell ref="H3457:I3457"/>
    <mergeCell ref="A3458:B3458"/>
    <mergeCell ref="H3458:I3458"/>
    <mergeCell ref="A3459:B3459"/>
    <mergeCell ref="H3459:I3459"/>
    <mergeCell ref="A3460:B3460"/>
    <mergeCell ref="H3460:I3460"/>
    <mergeCell ref="A3461:B3461"/>
    <mergeCell ref="H3461:I3461"/>
    <mergeCell ref="A3462:B3462"/>
    <mergeCell ref="H3462:I3462"/>
    <mergeCell ref="A3463:B3463"/>
    <mergeCell ref="H3463:I3463"/>
    <mergeCell ref="A3464:B3464"/>
    <mergeCell ref="H3464:I3464"/>
    <mergeCell ref="A3465:B3465"/>
    <mergeCell ref="H3465:I3465"/>
    <mergeCell ref="A3466:B3466"/>
    <mergeCell ref="H3466:I3466"/>
    <mergeCell ref="A3467:B3467"/>
    <mergeCell ref="H3467:I3467"/>
    <mergeCell ref="A3468:B3468"/>
    <mergeCell ref="H3468:I3468"/>
    <mergeCell ref="A3469:B3469"/>
    <mergeCell ref="H3469:I3469"/>
    <mergeCell ref="A3470:B3470"/>
    <mergeCell ref="H3470:I3470"/>
    <mergeCell ref="A3471:B3471"/>
    <mergeCell ref="H3471:I3471"/>
    <mergeCell ref="A3472:B3472"/>
    <mergeCell ref="H3472:I3472"/>
    <mergeCell ref="A3473:B3473"/>
    <mergeCell ref="H3473:I3473"/>
    <mergeCell ref="A3474:B3474"/>
    <mergeCell ref="H3474:I3474"/>
    <mergeCell ref="A3475:B3475"/>
    <mergeCell ref="H3475:I3475"/>
    <mergeCell ref="A3478:B3478"/>
    <mergeCell ref="H3478:I3478"/>
    <mergeCell ref="A3479:B3479"/>
    <mergeCell ref="H3479:I3479"/>
    <mergeCell ref="A3480:B3480"/>
    <mergeCell ref="H3480:I3480"/>
    <mergeCell ref="A3481:B3481"/>
    <mergeCell ref="H3481:I3481"/>
    <mergeCell ref="A3482:B3482"/>
    <mergeCell ref="H3482:I3482"/>
    <mergeCell ref="A3492:B3492"/>
    <mergeCell ref="H3492:I3492"/>
    <mergeCell ref="A3493:B3493"/>
    <mergeCell ref="H3493:I3493"/>
    <mergeCell ref="A3494:B3494"/>
    <mergeCell ref="H3494:I3494"/>
    <mergeCell ref="A3495:B3495"/>
    <mergeCell ref="H3495:I3495"/>
    <mergeCell ref="A3496:B3496"/>
    <mergeCell ref="H3496:I3496"/>
    <mergeCell ref="A3497:B3497"/>
    <mergeCell ref="H3497:I3497"/>
    <mergeCell ref="A3498:B3498"/>
    <mergeCell ref="H3498:I3498"/>
    <mergeCell ref="A3499:B3499"/>
    <mergeCell ref="H3499:I3499"/>
    <mergeCell ref="A3500:B3500"/>
    <mergeCell ref="H3500:I3500"/>
    <mergeCell ref="A3501:B3501"/>
    <mergeCell ref="H3501:I3501"/>
    <mergeCell ref="A3502:B3502"/>
    <mergeCell ref="H3502:I3502"/>
    <mergeCell ref="A3503:B3503"/>
    <mergeCell ref="H3503:I3503"/>
    <mergeCell ref="A3504:B3504"/>
    <mergeCell ref="H3504:I3504"/>
    <mergeCell ref="A3505:B3505"/>
    <mergeCell ref="H3505:I3505"/>
    <mergeCell ref="A3506:B3506"/>
    <mergeCell ref="H3506:I3506"/>
    <mergeCell ref="A3507:B3507"/>
    <mergeCell ref="H3507:I3507"/>
    <mergeCell ref="A3508:B3508"/>
    <mergeCell ref="H3508:I3508"/>
    <mergeCell ref="A3509:B3509"/>
    <mergeCell ref="H3509:I3509"/>
    <mergeCell ref="A3510:B3510"/>
    <mergeCell ref="H3510:I3510"/>
    <mergeCell ref="A3511:B3511"/>
    <mergeCell ref="H3511:I3511"/>
    <mergeCell ref="A3512:B3512"/>
    <mergeCell ref="H3512:I3512"/>
    <mergeCell ref="A3513:B3513"/>
    <mergeCell ref="H3513:I3513"/>
    <mergeCell ref="A3514:B3514"/>
    <mergeCell ref="H3514:I3514"/>
    <mergeCell ref="A3515:B3515"/>
    <mergeCell ref="H3515:I3515"/>
    <mergeCell ref="A3516:B3516"/>
    <mergeCell ref="H3516:I3516"/>
    <mergeCell ref="A3517:B3517"/>
    <mergeCell ref="H3517:I3517"/>
    <mergeCell ref="A3518:B3518"/>
    <mergeCell ref="H3518:I3518"/>
    <mergeCell ref="A3519:B3519"/>
    <mergeCell ref="H3519:I3519"/>
    <mergeCell ref="A3520:B3520"/>
    <mergeCell ref="H3520:I3520"/>
    <mergeCell ref="A3521:B3521"/>
    <mergeCell ref="H3521:I3521"/>
    <mergeCell ref="A3522:B3522"/>
    <mergeCell ref="H3522:I3522"/>
    <mergeCell ref="A3523:B3523"/>
    <mergeCell ref="H3523:I3523"/>
    <mergeCell ref="A3524:B3524"/>
    <mergeCell ref="H3524:I3524"/>
    <mergeCell ref="A3525:B3525"/>
    <mergeCell ref="H3525:I3525"/>
    <mergeCell ref="A3526:B3526"/>
    <mergeCell ref="H3526:I3526"/>
    <mergeCell ref="A3527:B3527"/>
    <mergeCell ref="H3527:I3527"/>
    <mergeCell ref="A3528:B3528"/>
    <mergeCell ref="H3528:I3528"/>
    <mergeCell ref="A3529:B3529"/>
    <mergeCell ref="H3529:I3529"/>
    <mergeCell ref="A3530:B3530"/>
    <mergeCell ref="H3530:I3530"/>
    <mergeCell ref="A3531:B3531"/>
    <mergeCell ref="H3531:I3531"/>
    <mergeCell ref="A3532:B3532"/>
    <mergeCell ref="H3532:I3532"/>
    <mergeCell ref="A3535:B3535"/>
    <mergeCell ref="H3535:I3535"/>
    <mergeCell ref="A3536:B3536"/>
    <mergeCell ref="H3536:I3536"/>
    <mergeCell ref="A3537:B3537"/>
    <mergeCell ref="H3537:I3537"/>
    <mergeCell ref="A3538:B3538"/>
    <mergeCell ref="H3538:I3538"/>
    <mergeCell ref="A3539:B3539"/>
    <mergeCell ref="H3539:I3539"/>
    <mergeCell ref="A3549:B3549"/>
    <mergeCell ref="H3549:I3549"/>
    <mergeCell ref="A3550:B3550"/>
    <mergeCell ref="H3550:I3550"/>
    <mergeCell ref="A3551:B3551"/>
    <mergeCell ref="H3551:I3551"/>
    <mergeCell ref="A3552:B3552"/>
    <mergeCell ref="H3552:I3552"/>
    <mergeCell ref="A3553:B3553"/>
    <mergeCell ref="H3553:I3553"/>
    <mergeCell ref="A3554:B3554"/>
    <mergeCell ref="H3554:I3554"/>
    <mergeCell ref="A3555:B3555"/>
    <mergeCell ref="H3555:I3555"/>
    <mergeCell ref="A3556:B3556"/>
    <mergeCell ref="H3556:I3556"/>
    <mergeCell ref="A3557:B3557"/>
    <mergeCell ref="H3557:I3557"/>
    <mergeCell ref="A3558:B3558"/>
    <mergeCell ref="H3558:I3558"/>
    <mergeCell ref="A3559:B3559"/>
    <mergeCell ref="H3559:I3559"/>
    <mergeCell ref="A3560:B3560"/>
    <mergeCell ref="H3560:I3560"/>
    <mergeCell ref="A3561:B3561"/>
    <mergeCell ref="H3561:I3561"/>
    <mergeCell ref="A3562:B3562"/>
    <mergeCell ref="H3562:I3562"/>
    <mergeCell ref="A3563:B3563"/>
    <mergeCell ref="H3563:I3563"/>
    <mergeCell ref="A3564:B3564"/>
    <mergeCell ref="H3564:I3564"/>
    <mergeCell ref="A3565:B3565"/>
    <mergeCell ref="H3565:I3565"/>
    <mergeCell ref="A3566:B3566"/>
    <mergeCell ref="H3566:I3566"/>
    <mergeCell ref="A3567:B3567"/>
    <mergeCell ref="H3567:I3567"/>
    <mergeCell ref="A3568:B3568"/>
    <mergeCell ref="H3568:I3568"/>
    <mergeCell ref="A3569:B3569"/>
    <mergeCell ref="H3569:I3569"/>
    <mergeCell ref="A3570:B3570"/>
    <mergeCell ref="H3570:I3570"/>
    <mergeCell ref="A3571:B3571"/>
    <mergeCell ref="H3571:I3571"/>
    <mergeCell ref="A3572:B3572"/>
    <mergeCell ref="H3572:I3572"/>
    <mergeCell ref="A3573:B3573"/>
    <mergeCell ref="H3573:I3573"/>
    <mergeCell ref="A3574:B3574"/>
    <mergeCell ref="H3574:I3574"/>
    <mergeCell ref="A3575:B3575"/>
    <mergeCell ref="H3575:I3575"/>
    <mergeCell ref="A3576:B3576"/>
    <mergeCell ref="H3576:I3576"/>
    <mergeCell ref="A3577:B3577"/>
    <mergeCell ref="H3577:I3577"/>
    <mergeCell ref="A3578:B3578"/>
    <mergeCell ref="H3578:I3578"/>
    <mergeCell ref="A3579:B3579"/>
    <mergeCell ref="H3579:I3579"/>
    <mergeCell ref="A3580:B3580"/>
    <mergeCell ref="H3580:I3580"/>
    <mergeCell ref="A3581:B3581"/>
    <mergeCell ref="H3581:I3581"/>
    <mergeCell ref="A3582:B3582"/>
    <mergeCell ref="H3582:I3582"/>
    <mergeCell ref="A3583:B3583"/>
    <mergeCell ref="H3583:I3583"/>
    <mergeCell ref="A3584:B3584"/>
    <mergeCell ref="H3584:I3584"/>
    <mergeCell ref="A3585:B3585"/>
    <mergeCell ref="H3585:I3585"/>
    <mergeCell ref="A3586:B3586"/>
    <mergeCell ref="H3586:I3586"/>
    <mergeCell ref="A3587:B3587"/>
    <mergeCell ref="H3587:I3587"/>
    <mergeCell ref="A3588:B3588"/>
    <mergeCell ref="H3588:I3588"/>
    <mergeCell ref="A3589:B3589"/>
    <mergeCell ref="H3589:I3589"/>
    <mergeCell ref="A3592:B3592"/>
    <mergeCell ref="H3592:I3592"/>
    <mergeCell ref="A3593:B3593"/>
    <mergeCell ref="H3593:I3593"/>
    <mergeCell ref="A3594:B3594"/>
    <mergeCell ref="H3594:I3594"/>
    <mergeCell ref="A3595:B3595"/>
    <mergeCell ref="H3595:I3595"/>
    <mergeCell ref="A3596:B3596"/>
    <mergeCell ref="H3596:I3596"/>
    <mergeCell ref="A3606:B3606"/>
    <mergeCell ref="H3606:I3606"/>
    <mergeCell ref="A3607:B3607"/>
    <mergeCell ref="H3607:I3607"/>
    <mergeCell ref="A3608:B3608"/>
    <mergeCell ref="H3608:I3608"/>
    <mergeCell ref="A3609:B3609"/>
    <mergeCell ref="H3609:I3609"/>
    <mergeCell ref="A3610:B3610"/>
    <mergeCell ref="H3610:I3610"/>
    <mergeCell ref="A3611:B3611"/>
    <mergeCell ref="H3611:I3611"/>
    <mergeCell ref="A3612:B3612"/>
    <mergeCell ref="H3612:I3612"/>
    <mergeCell ref="A3613:B3613"/>
    <mergeCell ref="H3613:I3613"/>
    <mergeCell ref="A3614:B3614"/>
    <mergeCell ref="H3614:I3614"/>
    <mergeCell ref="A3615:B3615"/>
    <mergeCell ref="H3615:I3615"/>
    <mergeCell ref="A3616:B3616"/>
    <mergeCell ref="H3616:I3616"/>
    <mergeCell ref="A3617:B3617"/>
    <mergeCell ref="H3617:I3617"/>
    <mergeCell ref="A3618:B3618"/>
    <mergeCell ref="H3618:I3618"/>
    <mergeCell ref="A3619:B3619"/>
    <mergeCell ref="H3619:I3619"/>
    <mergeCell ref="A3620:B3620"/>
    <mergeCell ref="H3620:I3620"/>
    <mergeCell ref="A3621:B3621"/>
    <mergeCell ref="H3621:I3621"/>
    <mergeCell ref="A3622:B3622"/>
    <mergeCell ref="H3622:I3622"/>
    <mergeCell ref="A3623:B3623"/>
    <mergeCell ref="H3623:I3623"/>
    <mergeCell ref="A3624:B3624"/>
    <mergeCell ref="H3624:I3624"/>
    <mergeCell ref="A3625:B3625"/>
    <mergeCell ref="H3625:I3625"/>
    <mergeCell ref="A3626:B3626"/>
    <mergeCell ref="H3626:I3626"/>
    <mergeCell ref="A3627:B3627"/>
    <mergeCell ref="H3627:I3627"/>
    <mergeCell ref="A3628:B3628"/>
    <mergeCell ref="H3628:I3628"/>
    <mergeCell ref="A3629:B3629"/>
    <mergeCell ref="H3629:I3629"/>
    <mergeCell ref="A3630:B3630"/>
    <mergeCell ref="H3630:I3630"/>
    <mergeCell ref="A3631:B3631"/>
    <mergeCell ref="H3631:I3631"/>
    <mergeCell ref="A3632:B3632"/>
    <mergeCell ref="H3632:I3632"/>
    <mergeCell ref="A3633:B3633"/>
    <mergeCell ref="H3633:I3633"/>
    <mergeCell ref="A3634:B3634"/>
    <mergeCell ref="H3634:I3634"/>
    <mergeCell ref="A3635:B3635"/>
    <mergeCell ref="H3635:I3635"/>
    <mergeCell ref="A3636:B3636"/>
    <mergeCell ref="H3636:I3636"/>
    <mergeCell ref="A3637:B3637"/>
    <mergeCell ref="H3637:I3637"/>
    <mergeCell ref="A3638:B3638"/>
    <mergeCell ref="H3638:I3638"/>
    <mergeCell ref="A3639:B3639"/>
    <mergeCell ref="H3639:I3639"/>
    <mergeCell ref="A3640:B3640"/>
    <mergeCell ref="H3640:I3640"/>
    <mergeCell ref="A3641:B3641"/>
    <mergeCell ref="H3641:I3641"/>
    <mergeCell ref="A3642:B3642"/>
    <mergeCell ref="H3642:I3642"/>
    <mergeCell ref="A3643:B3643"/>
    <mergeCell ref="H3643:I3643"/>
    <mergeCell ref="A3644:B3644"/>
    <mergeCell ref="H3644:I3644"/>
    <mergeCell ref="A3645:B3645"/>
    <mergeCell ref="H3645:I3645"/>
    <mergeCell ref="A3646:B3646"/>
    <mergeCell ref="H3646:I3646"/>
    <mergeCell ref="A3649:B3649"/>
    <mergeCell ref="H3649:I3649"/>
    <mergeCell ref="A3650:B3650"/>
    <mergeCell ref="H3650:I3650"/>
    <mergeCell ref="A3651:B3651"/>
    <mergeCell ref="H3651:I3651"/>
    <mergeCell ref="A3652:B3652"/>
    <mergeCell ref="H3652:I3652"/>
    <mergeCell ref="A3653:B3653"/>
    <mergeCell ref="H3653:I3653"/>
    <mergeCell ref="A3663:B3663"/>
    <mergeCell ref="H3663:I3663"/>
    <mergeCell ref="A3664:B3664"/>
    <mergeCell ref="H3664:I3664"/>
    <mergeCell ref="A3665:B3665"/>
    <mergeCell ref="H3665:I3665"/>
    <mergeCell ref="A3666:B3666"/>
    <mergeCell ref="H3666:I3666"/>
    <mergeCell ref="A3667:B3667"/>
    <mergeCell ref="H3667:I3667"/>
    <mergeCell ref="A3668:B3668"/>
    <mergeCell ref="H3668:I3668"/>
    <mergeCell ref="A3669:B3669"/>
    <mergeCell ref="H3669:I3669"/>
    <mergeCell ref="A3670:B3670"/>
    <mergeCell ref="H3670:I3670"/>
    <mergeCell ref="A3671:B3671"/>
    <mergeCell ref="H3671:I3671"/>
    <mergeCell ref="A3672:B3672"/>
    <mergeCell ref="H3672:I3672"/>
    <mergeCell ref="A3673:B3673"/>
    <mergeCell ref="H3673:I3673"/>
    <mergeCell ref="A3674:B3674"/>
    <mergeCell ref="H3674:I3674"/>
    <mergeCell ref="A3675:B3675"/>
    <mergeCell ref="H3675:I3675"/>
    <mergeCell ref="A3676:B3676"/>
    <mergeCell ref="H3676:I3676"/>
    <mergeCell ref="A3677:B3677"/>
    <mergeCell ref="H3677:I3677"/>
    <mergeCell ref="A3678:B3678"/>
    <mergeCell ref="H3678:I3678"/>
    <mergeCell ref="A3679:B3679"/>
    <mergeCell ref="H3679:I3679"/>
    <mergeCell ref="A3680:B3680"/>
    <mergeCell ref="H3680:I3680"/>
    <mergeCell ref="A3681:B3681"/>
    <mergeCell ref="H3681:I3681"/>
    <mergeCell ref="A3682:B3682"/>
    <mergeCell ref="H3682:I3682"/>
    <mergeCell ref="A3683:B3683"/>
    <mergeCell ref="H3683:I3683"/>
    <mergeCell ref="A3684:B3684"/>
    <mergeCell ref="H3684:I3684"/>
    <mergeCell ref="A3685:B3685"/>
    <mergeCell ref="H3685:I3685"/>
    <mergeCell ref="A3686:B3686"/>
    <mergeCell ref="H3686:I3686"/>
    <mergeCell ref="A3687:B3687"/>
    <mergeCell ref="H3687:I3687"/>
    <mergeCell ref="A3688:B3688"/>
    <mergeCell ref="H3688:I3688"/>
    <mergeCell ref="A3689:B3689"/>
    <mergeCell ref="H3689:I3689"/>
    <mergeCell ref="A3690:B3690"/>
    <mergeCell ref="H3690:I3690"/>
    <mergeCell ref="A3691:B3691"/>
    <mergeCell ref="H3691:I3691"/>
    <mergeCell ref="A3692:B3692"/>
    <mergeCell ref="H3692:I3692"/>
    <mergeCell ref="A3693:B3693"/>
    <mergeCell ref="H3693:I3693"/>
    <mergeCell ref="A3694:B3694"/>
    <mergeCell ref="H3694:I3694"/>
    <mergeCell ref="A3695:B3695"/>
    <mergeCell ref="H3695:I3695"/>
    <mergeCell ref="A3696:B3696"/>
    <mergeCell ref="H3696:I3696"/>
    <mergeCell ref="A3697:B3697"/>
    <mergeCell ref="H3697:I3697"/>
    <mergeCell ref="A3698:B3698"/>
    <mergeCell ref="H3698:I3698"/>
    <mergeCell ref="A3699:B3699"/>
    <mergeCell ref="H3699:I3699"/>
    <mergeCell ref="A3700:B3700"/>
    <mergeCell ref="H3700:I3700"/>
    <mergeCell ref="A3701:B3701"/>
    <mergeCell ref="H3701:I3701"/>
    <mergeCell ref="A3702:B3702"/>
    <mergeCell ref="H3702:I3702"/>
    <mergeCell ref="A3703:B3703"/>
    <mergeCell ref="H3703:I3703"/>
    <mergeCell ref="A3706:B3706"/>
    <mergeCell ref="H3706:I3706"/>
    <mergeCell ref="A3707:B3707"/>
    <mergeCell ref="H3707:I3707"/>
    <mergeCell ref="A3708:B3708"/>
    <mergeCell ref="H3708:I3708"/>
    <mergeCell ref="A3709:B3709"/>
    <mergeCell ref="H3709:I3709"/>
    <mergeCell ref="A3710:B3710"/>
    <mergeCell ref="H3710:I3710"/>
    <mergeCell ref="A3720:B3720"/>
    <mergeCell ref="H3720:I3720"/>
    <mergeCell ref="A3721:B3721"/>
    <mergeCell ref="H3721:I3721"/>
    <mergeCell ref="A3722:B3722"/>
    <mergeCell ref="H3722:I3722"/>
    <mergeCell ref="A3723:B3723"/>
    <mergeCell ref="H3723:I3723"/>
    <mergeCell ref="A3724:B3724"/>
    <mergeCell ref="H3724:I3724"/>
    <mergeCell ref="A3725:B3725"/>
    <mergeCell ref="H3725:I3725"/>
    <mergeCell ref="A3726:B3726"/>
    <mergeCell ref="H3726:I3726"/>
    <mergeCell ref="A3727:B3727"/>
    <mergeCell ref="H3727:I3727"/>
    <mergeCell ref="A3728:B3728"/>
    <mergeCell ref="H3728:I3728"/>
    <mergeCell ref="A3729:B3729"/>
    <mergeCell ref="H3729:I3729"/>
    <mergeCell ref="A3730:B3730"/>
    <mergeCell ref="H3730:I3730"/>
    <mergeCell ref="A3731:B3731"/>
    <mergeCell ref="H3731:I3731"/>
    <mergeCell ref="A3732:B3732"/>
    <mergeCell ref="H3732:I3732"/>
    <mergeCell ref="A3733:B3733"/>
    <mergeCell ref="H3733:I3733"/>
    <mergeCell ref="A3734:B3734"/>
    <mergeCell ref="H3734:I3734"/>
    <mergeCell ref="A3735:B3735"/>
    <mergeCell ref="H3735:I3735"/>
    <mergeCell ref="A3736:B3736"/>
    <mergeCell ref="H3736:I3736"/>
    <mergeCell ref="A3737:B3737"/>
    <mergeCell ref="H3737:I3737"/>
    <mergeCell ref="A3738:B3738"/>
    <mergeCell ref="H3738:I3738"/>
    <mergeCell ref="A3739:B3739"/>
    <mergeCell ref="H3739:I3739"/>
    <mergeCell ref="A3740:B3740"/>
    <mergeCell ref="H3740:I3740"/>
    <mergeCell ref="A3741:B3741"/>
    <mergeCell ref="H3741:I3741"/>
    <mergeCell ref="A3742:B3742"/>
    <mergeCell ref="H3742:I3742"/>
    <mergeCell ref="A3743:B3743"/>
    <mergeCell ref="H3743:I3743"/>
    <mergeCell ref="A3744:B3744"/>
    <mergeCell ref="H3744:I3744"/>
    <mergeCell ref="A3745:B3745"/>
    <mergeCell ref="H3745:I3745"/>
    <mergeCell ref="A3746:B3746"/>
    <mergeCell ref="H3746:I3746"/>
    <mergeCell ref="A3747:B3747"/>
    <mergeCell ref="H3747:I3747"/>
    <mergeCell ref="A3748:B3748"/>
    <mergeCell ref="H3748:I3748"/>
    <mergeCell ref="A3749:B3749"/>
    <mergeCell ref="H3749:I3749"/>
    <mergeCell ref="A3750:B3750"/>
    <mergeCell ref="H3750:I3750"/>
    <mergeCell ref="A3751:B3751"/>
    <mergeCell ref="H3751:I3751"/>
    <mergeCell ref="A3752:B3752"/>
    <mergeCell ref="H3752:I3752"/>
    <mergeCell ref="A3753:B3753"/>
    <mergeCell ref="H3753:I3753"/>
    <mergeCell ref="A3754:B3754"/>
    <mergeCell ref="H3754:I3754"/>
    <mergeCell ref="A3755:B3755"/>
    <mergeCell ref="H3755:I3755"/>
    <mergeCell ref="A3756:B3756"/>
    <mergeCell ref="H3756:I3756"/>
    <mergeCell ref="A3757:B3757"/>
    <mergeCell ref="H3757:I3757"/>
    <mergeCell ref="A3758:B3758"/>
    <mergeCell ref="H3758:I3758"/>
    <mergeCell ref="A3759:B3759"/>
    <mergeCell ref="H3759:I3759"/>
    <mergeCell ref="A3760:B3760"/>
    <mergeCell ref="H3760:I3760"/>
    <mergeCell ref="A3763:B3763"/>
    <mergeCell ref="H3763:I3763"/>
    <mergeCell ref="A3764:B3764"/>
    <mergeCell ref="H3764:I3764"/>
    <mergeCell ref="A3765:B3765"/>
    <mergeCell ref="H3765:I3765"/>
    <mergeCell ref="A3766:B3766"/>
    <mergeCell ref="H3766:I3766"/>
    <mergeCell ref="A3767:B3767"/>
    <mergeCell ref="H3767:I3767"/>
    <mergeCell ref="A3777:B3777"/>
    <mergeCell ref="H3777:I3777"/>
    <mergeCell ref="A3778:B3778"/>
    <mergeCell ref="H3778:I3778"/>
    <mergeCell ref="A3779:B3779"/>
    <mergeCell ref="H3779:I3779"/>
    <mergeCell ref="A3780:B3780"/>
    <mergeCell ref="H3780:I3780"/>
    <mergeCell ref="A3781:B3781"/>
    <mergeCell ref="H3781:I3781"/>
    <mergeCell ref="A3782:B3782"/>
    <mergeCell ref="H3782:I3782"/>
    <mergeCell ref="A3783:B3783"/>
    <mergeCell ref="H3783:I3783"/>
    <mergeCell ref="A3784:B3784"/>
    <mergeCell ref="H3784:I3784"/>
    <mergeCell ref="A3785:B3785"/>
    <mergeCell ref="H3785:I3785"/>
    <mergeCell ref="A3786:B3786"/>
    <mergeCell ref="H3786:I3786"/>
    <mergeCell ref="A3787:B3787"/>
    <mergeCell ref="H3787:I3787"/>
    <mergeCell ref="A3788:B3788"/>
    <mergeCell ref="H3788:I3788"/>
    <mergeCell ref="A3789:B3789"/>
    <mergeCell ref="H3789:I3789"/>
    <mergeCell ref="A3790:B3790"/>
    <mergeCell ref="H3790:I3790"/>
    <mergeCell ref="A3791:B3791"/>
    <mergeCell ref="H3791:I3791"/>
    <mergeCell ref="A3792:B3792"/>
    <mergeCell ref="H3792:I3792"/>
    <mergeCell ref="A3793:B3793"/>
    <mergeCell ref="H3793:I3793"/>
    <mergeCell ref="A3794:B3794"/>
    <mergeCell ref="H3794:I3794"/>
    <mergeCell ref="A3795:B3795"/>
    <mergeCell ref="H3795:I3795"/>
    <mergeCell ref="A3796:B3796"/>
    <mergeCell ref="H3796:I3796"/>
    <mergeCell ref="A3797:B3797"/>
    <mergeCell ref="H3797:I3797"/>
    <mergeCell ref="A3798:B3798"/>
    <mergeCell ref="H3798:I3798"/>
    <mergeCell ref="A3799:B3799"/>
    <mergeCell ref="H3799:I3799"/>
    <mergeCell ref="A3800:B3800"/>
    <mergeCell ref="H3800:I3800"/>
    <mergeCell ref="A3801:B3801"/>
    <mergeCell ref="H3801:I3801"/>
    <mergeCell ref="A3802:B3802"/>
    <mergeCell ref="H3802:I3802"/>
    <mergeCell ref="A3803:B3803"/>
    <mergeCell ref="H3803:I3803"/>
    <mergeCell ref="A3804:B3804"/>
    <mergeCell ref="H3804:I3804"/>
    <mergeCell ref="A3805:B3805"/>
    <mergeCell ref="H3805:I3805"/>
    <mergeCell ref="A3806:B3806"/>
    <mergeCell ref="H3806:I3806"/>
    <mergeCell ref="A3807:B3807"/>
    <mergeCell ref="H3807:I3807"/>
    <mergeCell ref="A3808:B3808"/>
    <mergeCell ref="H3808:I3808"/>
    <mergeCell ref="A3809:B3809"/>
    <mergeCell ref="H3809:I3809"/>
    <mergeCell ref="A3810:B3810"/>
    <mergeCell ref="H3810:I3810"/>
    <mergeCell ref="A3811:B3811"/>
    <mergeCell ref="H3811:I3811"/>
    <mergeCell ref="A3812:B3812"/>
    <mergeCell ref="H3812:I3812"/>
    <mergeCell ref="A3813:B3813"/>
    <mergeCell ref="H3813:I3813"/>
    <mergeCell ref="A3814:B3814"/>
    <mergeCell ref="H3814:I3814"/>
    <mergeCell ref="A3815:B3815"/>
    <mergeCell ref="H3815:I3815"/>
    <mergeCell ref="A3816:B3816"/>
    <mergeCell ref="H3816:I3816"/>
    <mergeCell ref="A3817:B3817"/>
    <mergeCell ref="H3817:I3817"/>
    <mergeCell ref="A3820:B3820"/>
    <mergeCell ref="H3820:I3820"/>
    <mergeCell ref="A3821:B3821"/>
    <mergeCell ref="H3821:I3821"/>
    <mergeCell ref="A3822:B3822"/>
    <mergeCell ref="H3822:I3822"/>
    <mergeCell ref="A3823:B3823"/>
    <mergeCell ref="H3823:I3823"/>
    <mergeCell ref="A3824:B3824"/>
    <mergeCell ref="H3824:I3824"/>
    <mergeCell ref="A3834:B3834"/>
    <mergeCell ref="H3834:I3834"/>
    <mergeCell ref="A3835:B3835"/>
    <mergeCell ref="H3835:I3835"/>
    <mergeCell ref="A3836:B3836"/>
    <mergeCell ref="H3836:I3836"/>
    <mergeCell ref="A3837:B3837"/>
    <mergeCell ref="H3837:I3837"/>
    <mergeCell ref="A3838:B3838"/>
    <mergeCell ref="H3838:I3838"/>
    <mergeCell ref="A3839:B3839"/>
    <mergeCell ref="H3839:I3839"/>
    <mergeCell ref="A3840:B3840"/>
    <mergeCell ref="H3840:I3840"/>
    <mergeCell ref="A3841:B3841"/>
    <mergeCell ref="H3841:I3841"/>
    <mergeCell ref="A3842:B3842"/>
    <mergeCell ref="H3842:I3842"/>
    <mergeCell ref="A3843:B3843"/>
    <mergeCell ref="H3843:I3843"/>
    <mergeCell ref="A3844:B3844"/>
    <mergeCell ref="H3844:I3844"/>
    <mergeCell ref="A3845:B3845"/>
    <mergeCell ref="H3845:I3845"/>
    <mergeCell ref="A3846:B3846"/>
    <mergeCell ref="H3846:I3846"/>
    <mergeCell ref="A3847:B3847"/>
    <mergeCell ref="H3847:I3847"/>
    <mergeCell ref="A3848:B3848"/>
    <mergeCell ref="H3848:I3848"/>
    <mergeCell ref="A3849:B3849"/>
    <mergeCell ref="H3849:I3849"/>
    <mergeCell ref="A3850:B3850"/>
    <mergeCell ref="H3850:I3850"/>
    <mergeCell ref="A3851:B3851"/>
    <mergeCell ref="H3851:I3851"/>
    <mergeCell ref="A3852:B3852"/>
    <mergeCell ref="H3852:I3852"/>
    <mergeCell ref="A3853:B3853"/>
    <mergeCell ref="H3853:I3853"/>
    <mergeCell ref="A3854:B3854"/>
    <mergeCell ref="H3854:I3854"/>
    <mergeCell ref="A3855:B3855"/>
    <mergeCell ref="H3855:I3855"/>
    <mergeCell ref="A3856:B3856"/>
    <mergeCell ref="H3856:I3856"/>
    <mergeCell ref="A3857:B3857"/>
    <mergeCell ref="H3857:I3857"/>
    <mergeCell ref="A3858:B3858"/>
    <mergeCell ref="H3858:I3858"/>
    <mergeCell ref="A3859:B3859"/>
    <mergeCell ref="H3859:I3859"/>
    <mergeCell ref="A3860:B3860"/>
    <mergeCell ref="H3860:I3860"/>
    <mergeCell ref="A3861:B3861"/>
    <mergeCell ref="H3861:I3861"/>
    <mergeCell ref="A3862:B3862"/>
    <mergeCell ref="H3862:I3862"/>
    <mergeCell ref="A3863:B3863"/>
    <mergeCell ref="H3863:I3863"/>
    <mergeCell ref="A3864:B3864"/>
    <mergeCell ref="H3864:I3864"/>
    <mergeCell ref="A3865:B3865"/>
    <mergeCell ref="H3865:I3865"/>
    <mergeCell ref="A3866:B3866"/>
    <mergeCell ref="H3866:I3866"/>
    <mergeCell ref="A3867:B3867"/>
    <mergeCell ref="H3867:I3867"/>
    <mergeCell ref="A3868:B3868"/>
    <mergeCell ref="H3868:I3868"/>
    <mergeCell ref="A3869:B3869"/>
    <mergeCell ref="H3869:I3869"/>
    <mergeCell ref="A3870:B3870"/>
    <mergeCell ref="H3870:I3870"/>
    <mergeCell ref="A3871:B3871"/>
    <mergeCell ref="H3871:I3871"/>
    <mergeCell ref="A3872:B3872"/>
    <mergeCell ref="H3872:I3872"/>
    <mergeCell ref="A3873:B3873"/>
    <mergeCell ref="H3873:I3873"/>
    <mergeCell ref="A3874:B3874"/>
    <mergeCell ref="H3874:I3874"/>
    <mergeCell ref="A3877:B3877"/>
    <mergeCell ref="H3877:I3877"/>
    <mergeCell ref="A3878:B3878"/>
    <mergeCell ref="H3878:I3878"/>
    <mergeCell ref="A3879:B3879"/>
    <mergeCell ref="H3879:I3879"/>
    <mergeCell ref="A3880:B3880"/>
    <mergeCell ref="H3880:I3880"/>
    <mergeCell ref="A3881:B3881"/>
    <mergeCell ref="H3881:I3881"/>
    <mergeCell ref="A3891:B3891"/>
    <mergeCell ref="H3891:I3891"/>
    <mergeCell ref="A3892:B3892"/>
    <mergeCell ref="H3892:I3892"/>
    <mergeCell ref="A3893:B3893"/>
    <mergeCell ref="H3893:I3893"/>
    <mergeCell ref="A3894:B3894"/>
    <mergeCell ref="H3894:I3894"/>
    <mergeCell ref="A3895:B3895"/>
    <mergeCell ref="H3895:I3895"/>
    <mergeCell ref="A3896:B3896"/>
    <mergeCell ref="H3896:I3896"/>
    <mergeCell ref="A3897:B3897"/>
    <mergeCell ref="H3897:I3897"/>
    <mergeCell ref="A3898:B3898"/>
    <mergeCell ref="H3898:I3898"/>
    <mergeCell ref="A3899:B3899"/>
    <mergeCell ref="H3899:I3899"/>
    <mergeCell ref="A3900:B3900"/>
    <mergeCell ref="H3900:I3900"/>
    <mergeCell ref="A3901:B3901"/>
    <mergeCell ref="H3901:I3901"/>
    <mergeCell ref="A3902:B3902"/>
    <mergeCell ref="H3902:I3902"/>
    <mergeCell ref="A3903:B3903"/>
    <mergeCell ref="H3903:I3903"/>
    <mergeCell ref="A3904:B3904"/>
    <mergeCell ref="H3904:I3904"/>
    <mergeCell ref="A3905:B3905"/>
    <mergeCell ref="H3905:I3905"/>
    <mergeCell ref="A3906:B3906"/>
    <mergeCell ref="H3906:I3906"/>
    <mergeCell ref="A3907:B3907"/>
    <mergeCell ref="H3907:I3907"/>
    <mergeCell ref="A3908:B3908"/>
    <mergeCell ref="H3908:I3908"/>
    <mergeCell ref="A3909:B3909"/>
    <mergeCell ref="H3909:I3909"/>
    <mergeCell ref="A3910:B3910"/>
    <mergeCell ref="H3910:I3910"/>
    <mergeCell ref="A3911:B3911"/>
    <mergeCell ref="H3911:I3911"/>
    <mergeCell ref="A3912:B3912"/>
    <mergeCell ref="H3912:I3912"/>
    <mergeCell ref="A3913:B3913"/>
    <mergeCell ref="H3913:I3913"/>
    <mergeCell ref="A3914:B3914"/>
    <mergeCell ref="H3914:I3914"/>
    <mergeCell ref="A3915:B3915"/>
    <mergeCell ref="H3915:I3915"/>
    <mergeCell ref="A3916:B3916"/>
    <mergeCell ref="H3916:I3916"/>
    <mergeCell ref="A3917:B3917"/>
    <mergeCell ref="H3917:I3917"/>
    <mergeCell ref="A3918:B3918"/>
    <mergeCell ref="H3918:I3918"/>
    <mergeCell ref="A3919:B3919"/>
    <mergeCell ref="H3919:I3919"/>
    <mergeCell ref="A3920:B3920"/>
    <mergeCell ref="H3920:I3920"/>
    <mergeCell ref="A3921:B3921"/>
    <mergeCell ref="H3921:I3921"/>
    <mergeCell ref="A3922:B3922"/>
    <mergeCell ref="H3922:I3922"/>
    <mergeCell ref="A3923:B3923"/>
    <mergeCell ref="H3923:I3923"/>
    <mergeCell ref="A3924:B3924"/>
    <mergeCell ref="H3924:I3924"/>
    <mergeCell ref="A3925:B3925"/>
    <mergeCell ref="H3925:I3925"/>
    <mergeCell ref="A3926:B3926"/>
    <mergeCell ref="H3926:I3926"/>
    <mergeCell ref="A3927:B3927"/>
    <mergeCell ref="H3927:I3927"/>
    <mergeCell ref="A3928:B3928"/>
    <mergeCell ref="H3928:I3928"/>
    <mergeCell ref="A3929:B3929"/>
    <mergeCell ref="H3929:I3929"/>
    <mergeCell ref="A3930:B3930"/>
    <mergeCell ref="H3930:I3930"/>
    <mergeCell ref="A3931:B3931"/>
    <mergeCell ref="H3931:I3931"/>
    <mergeCell ref="A3934:B3934"/>
    <mergeCell ref="A3935:B3935"/>
    <mergeCell ref="A3936:B3936"/>
    <mergeCell ref="A3937:B3937"/>
    <mergeCell ref="A3938:B3938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</mergeCells>
  <pageMargins left="0.7875" right="0.7875" top="1.05277777777778" bottom="1.05277777777778" header="0.7875" footer="0.7875"/>
  <pageSetup paperSize="9" orientation="portrait" horizontalDpi="300" verticalDpi="300" scale="100" fitToWidth="1" fitToHeight="1" firstPageNumber="1" useFirstPageNumber="1" copies="1"/>
  <headerFooter>
    <oddHeader>&amp;C&amp;"Times New Roman,Normal"&amp;12&amp;Kffffff&amp;A</oddHeader>
    <oddFooter>&amp;C&amp;"Times New Roman,Normal"&amp;12&amp;KffffffPage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FP OCTOBRE 2024</vt:lpstr>
      <vt:lpstr>Etat paie OCTOBRE 2024</vt:lpstr>
      <vt:lpstr>Chèque_Virement_caisse_2</vt:lpstr>
      <vt:lpstr>Etat paie {MOIS} {ANNEE}</vt:lpstr>
      <vt:lpstr>FP {MOIS} {ANNEE}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Everybody</dc:creator>
  <dc:title/>
  <dc:subject/>
  <dc:description/>
  <dc:language>fr-FR</dc:language>
  <cp:lastModifiedBy>Unknown</cp:lastModifiedBy>
  <cp:lastPrinted>2024-07-05T13:07:28Z</cp:lastPrinted>
  <cp:revision>1191</cp:revision>
  <dcterms:created xsi:type="dcterms:W3CDTF">2006-09-12T21:06:44Z</dcterms:created>
  <dcterms:modified xsi:type="dcterms:W3CDTF">2024-12-24T12:55:53Z</dcterms:modified>
</cp:coreProperties>
</file>