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01-STATUTS SPECIALES" sheetId="1" state="visible" r:id="rId2"/>
    <sheet name="02-ARCO" sheetId="2" state="visible" r:id="rId3"/>
    <sheet name="03-UP" sheetId="3" state="visible" r:id="rId4"/>
    <sheet name="04-UPC" sheetId="4" state="visible" r:id="rId5"/>
    <sheet name="05-NBB-HUVEPHARMA" sheetId="5" state="visible" r:id="rId6"/>
    <sheet name="06-PWC" sheetId="6" state="visible" r:id="rId7"/>
    <sheet name="07-AGROBOX" sheetId="7" state="visible" r:id="rId8"/>
    <sheet name="PDFB" sheetId="8" state="visible" r:id="rId9"/>
    <sheet name="GIS" sheetId="9" state="visible" r:id="rId10"/>
    <sheet name="JOURNAL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<sst xmlns="http://schemas.openxmlformats.org/spreadsheetml/2006/main" count="774" uniqueCount="452">
  <si>
    <t xml:space="preserve">SALARY OCTOBER 2024 STATUTS SPECIALS</t>
  </si>
  <si>
    <t xml:space="preserve">Base de calcul : salaire de base mensuel (salaire minimal)</t>
  </si>
  <si>
    <t xml:space="preserve">Bonus + holidays et/ou correction min salary</t>
  </si>
  <si>
    <t xml:space="preserve">SALARY FIX</t>
  </si>
  <si>
    <t xml:space="preserve">SALARY ARCO</t>
  </si>
  <si>
    <t xml:space="preserve">SALARY PWC</t>
  </si>
  <si>
    <t xml:space="preserve">SALARY ZNA/ARDENT/BESSEMANS</t>
  </si>
  <si>
    <t xml:space="preserve">SALARY UPC</t>
  </si>
  <si>
    <t xml:space="preserve">SALARY</t>
  </si>
  <si>
    <t xml:space="preserve">SALARY VANDORP</t>
  </si>
  <si>
    <t xml:space="preserve">SALARY UP</t>
  </si>
  <si>
    <t xml:space="preserve">SALARY </t>
  </si>
  <si>
    <t xml:space="preserve">SALARY BANQUE UP</t>
  </si>
  <si>
    <t xml:space="preserve">TRANSPORT DAY</t>
  </si>
  <si>
    <t xml:space="preserve">TOTAL </t>
  </si>
  <si>
    <t xml:space="preserve">REPAS</t>
  </si>
  <si>
    <t xml:space="preserve">MATERNITY/ALLAITMENT/PE/RM</t>
  </si>
  <si>
    <t xml:space="preserve">COMPENSATION</t>
  </si>
  <si>
    <t xml:space="preserve">TOTAL</t>
  </si>
  <si>
    <t xml:space="preserve">Heures supplémentaires et majorations</t>
  </si>
  <si>
    <t xml:space="preserve">Total 2</t>
  </si>
  <si>
    <t xml:space="preserve">Salaire correspondant</t>
  </si>
  <si>
    <t xml:space="preserve">RENDEMENT</t>
  </si>
  <si>
    <t xml:space="preserve">REMARKS</t>
  </si>
  <si>
    <t xml:space="preserve">SPOT CHECK</t>
  </si>
  <si>
    <t xml:space="preserve">JEFACTURE</t>
  </si>
  <si>
    <t xml:space="preserve">SHIFT 2400Ar/DAY</t>
  </si>
  <si>
    <t xml:space="preserve">SHIFT 1200Ar/DAY</t>
  </si>
  <si>
    <t xml:space="preserve">TRANSPORT</t>
  </si>
  <si>
    <t xml:space="preserve">@3500 Ar</t>
  </si>
  <si>
    <t xml:space="preserve">Non Production </t>
  </si>
  <si>
    <t xml:space="preserve">0101</t>
  </si>
  <si>
    <t xml:space="preserve">M-NA</t>
  </si>
  <si>
    <t xml:space="preserve">0103</t>
  </si>
  <si>
    <t xml:space="preserve">M-NAT</t>
  </si>
  <si>
    <t xml:space="preserve">0105</t>
  </si>
  <si>
    <t xml:space="preserve">M-CL</t>
  </si>
  <si>
    <t xml:space="preserve">0107</t>
  </si>
  <si>
    <t xml:space="preserve">M-P</t>
  </si>
  <si>
    <t xml:space="preserve">0108</t>
  </si>
  <si>
    <t xml:space="preserve">M-OV</t>
  </si>
  <si>
    <t xml:space="preserve">1 Heure hors de production deja inclue dans le salarie fix</t>
  </si>
  <si>
    <t xml:space="preserve">0109</t>
  </si>
  <si>
    <t xml:space="preserve">M-TF</t>
  </si>
  <si>
    <t xml:space="preserve">0111</t>
  </si>
  <si>
    <t xml:space="preserve">M-SE</t>
  </si>
  <si>
    <t xml:space="preserve">0314</t>
  </si>
  <si>
    <t xml:space="preserve">M-TOE</t>
  </si>
  <si>
    <t xml:space="preserve">1 jour(s)  de Repos Maladie ( rien à déduire ) du 23/10/2024 deja inclue dans le salarie fix</t>
  </si>
  <si>
    <t xml:space="preserve">0501</t>
  </si>
  <si>
    <t xml:space="preserve">M-JIA</t>
  </si>
  <si>
    <t xml:space="preserve">0236</t>
  </si>
  <si>
    <t xml:space="preserve">M-VAL</t>
  </si>
  <si>
    <t xml:space="preserve">0407</t>
  </si>
  <si>
    <t xml:space="preserve">M-TSI</t>
  </si>
  <si>
    <t xml:space="preserve">0376</t>
  </si>
  <si>
    <t xml:space="preserve">M-MDA</t>
  </si>
  <si>
    <t xml:space="preserve">0364</t>
  </si>
  <si>
    <t xml:space="preserve">M-ROM</t>
  </si>
  <si>
    <t xml:space="preserve">0112</t>
  </si>
  <si>
    <t xml:space="preserve">M-FEL</t>
  </si>
  <si>
    <t xml:space="preserve">0217</t>
  </si>
  <si>
    <t xml:space="preserve">M-SAF</t>
  </si>
  <si>
    <t xml:space="preserve">Charles</t>
  </si>
  <si>
    <t xml:space="preserve">OCTOBER</t>
  </si>
  <si>
    <t xml:space="preserve">Currency: MGA</t>
  </si>
  <si>
    <t xml:space="preserve">STATUS SPECIAL+GARDIEN (CHARLES)</t>
  </si>
  <si>
    <t xml:space="preserve">TOTAL ARCO</t>
  </si>
  <si>
    <t xml:space="preserve">TOTAL UP</t>
  </si>
  <si>
    <t xml:space="preserve">TOTAL UPC</t>
  </si>
  <si>
    <t xml:space="preserve">TOTAL AGROBOX</t>
  </si>
  <si>
    <t xml:space="preserve">TOTAL HUVEPHARMA</t>
  </si>
  <si>
    <t xml:space="preserve">TOTAL VANDORP</t>
  </si>
  <si>
    <t xml:space="preserve">TOTAL MINIMAL SALARY</t>
  </si>
  <si>
    <t xml:space="preserve">TOTAL PWC</t>
  </si>
  <si>
    <t xml:space="preserve">TOTAL TRANSPORT+REPAS</t>
  </si>
  <si>
    <t xml:space="preserve">TOTAL ARDENT-BESSEMANS-BIOCARTIS</t>
  </si>
  <si>
    <t xml:space="preserve">MATERNITY LEAVE AND ALLAITEMENT(APRIL HD=MD)</t>
  </si>
  <si>
    <t xml:space="preserve">TOTAL ARCO WILLEMEN</t>
  </si>
  <si>
    <t xml:space="preserve">COMPENSATION OUT OF PRODUCTION</t>
  </si>
  <si>
    <t xml:space="preserve">TOTAL UP SPOT CHECK</t>
  </si>
  <si>
    <t xml:space="preserve">TOTAL PDFB</t>
  </si>
  <si>
    <t xml:space="preserve">TOTAL NBB</t>
  </si>
  <si>
    <t xml:space="preserve">TOTAL JOURNALS</t>
  </si>
  <si>
    <t xml:space="preserve">TOTAL JEFACTURE</t>
  </si>
  <si>
    <t xml:space="preserve">TOTAL LIANTIS</t>
  </si>
  <si>
    <t xml:space="preserve">TOTAL POA</t>
  </si>
  <si>
    <t xml:space="preserve">TOTAL UPC CLIENTS</t>
  </si>
  <si>
    <t xml:space="preserve">TOTAL IPA</t>
  </si>
  <si>
    <t xml:space="preserve">TOTAL VENICE</t>
  </si>
  <si>
    <t xml:space="preserve">TOTAL SWIFT</t>
  </si>
  <si>
    <t xml:space="preserve">TOTAL BANQUP</t>
  </si>
  <si>
    <t xml:space="preserve">TOTAL UPG ITALY</t>
  </si>
  <si>
    <t xml:space="preserve">TOTAL TBI</t>
  </si>
  <si>
    <t xml:space="preserve">TOTAL 25%</t>
  </si>
  <si>
    <t xml:space="preserve">GRAND TOTAL</t>
  </si>
  <si>
    <t xml:space="preserve">-</t>
  </si>
  <si>
    <t xml:space="preserve">SALAIRES ARCO OCTOBER 2024</t>
  </si>
  <si>
    <t xml:space="preserve">SALARY ZNA/</t>
  </si>
  <si>
    <t xml:space="preserve">25% Add</t>
  </si>
  <si>
    <t xml:space="preserve">MATERNITY/ALLAITMENT</t>
  </si>
  <si>
    <t xml:space="preserve">CORRECTION</t>
  </si>
  <si>
    <t xml:space="preserve">AGROBOX</t>
  </si>
  <si>
    <t xml:space="preserve">WILLEMEN</t>
  </si>
  <si>
    <t xml:space="preserve">ARDENT/BESSEMANS</t>
  </si>
  <si>
    <t xml:space="preserve">PWC</t>
  </si>
  <si>
    <t xml:space="preserve">UP</t>
  </si>
  <si>
    <t xml:space="preserve">HUVEPHARMA</t>
  </si>
  <si>
    <t xml:space="preserve">UPC</t>
  </si>
  <si>
    <t xml:space="preserve">VANDORP</t>
  </si>
  <si>
    <t xml:space="preserve">UP VENICE</t>
  </si>
  <si>
    <t xml:space="preserve">UPC CLIENT</t>
  </si>
  <si>
    <t xml:space="preserve">UPG ITALY</t>
  </si>
  <si>
    <t xml:space="preserve">First 3000 units</t>
  </si>
  <si>
    <t xml:space="preserve">NON PRODUCTION</t>
  </si>
  <si>
    <t xml:space="preserve">PE/RM</t>
  </si>
  <si>
    <t xml:space="preserve">MIN. SALARY</t>
  </si>
  <si>
    <t xml:space="preserve">0201</t>
  </si>
  <si>
    <t xml:space="preserve">M-O</t>
  </si>
  <si>
    <t xml:space="preserve">0202</t>
  </si>
  <si>
    <t xml:space="preserve">M-MB</t>
  </si>
  <si>
    <t xml:space="preserve">1 Heure Temps Hors de production</t>
  </si>
  <si>
    <t xml:space="preserve">0204</t>
  </si>
  <si>
    <t xml:space="preserve">M-SYL</t>
  </si>
  <si>
    <t xml:space="preserve">1jour d’assistance maternelle du 01/10/2024 et 17 heures d'allaitement à payer</t>
  </si>
  <si>
    <t xml:space="preserve">0205</t>
  </si>
  <si>
    <t xml:space="preserve">M-TOV</t>
  </si>
  <si>
    <t xml:space="preserve">0207</t>
  </si>
  <si>
    <t xml:space="preserve">M-NAM</t>
  </si>
  <si>
    <t xml:space="preserve">0208</t>
  </si>
  <si>
    <t xml:space="preserve">M-EST</t>
  </si>
  <si>
    <t xml:space="preserve">1jour d’assistance maternelle du 10/10/2024 à payer et 23 heures d'allaitement à payer</t>
  </si>
  <si>
    <t xml:space="preserve">0209</t>
  </si>
  <si>
    <t xml:space="preserve">M-MRN</t>
  </si>
  <si>
    <t xml:space="preserve">0210</t>
  </si>
  <si>
    <t xml:space="preserve">M-TIA</t>
  </si>
  <si>
    <t xml:space="preserve">0212</t>
  </si>
  <si>
    <t xml:space="preserve">M-D</t>
  </si>
  <si>
    <t xml:space="preserve">0213</t>
  </si>
  <si>
    <t xml:space="preserve">M-MH</t>
  </si>
  <si>
    <t xml:space="preserve">0214</t>
  </si>
  <si>
    <t xml:space="preserve">M-NIR</t>
  </si>
  <si>
    <t xml:space="preserve">0215</t>
  </si>
  <si>
    <t xml:space="preserve">M-KAN</t>
  </si>
  <si>
    <t xml:space="preserve">1 jour(s)  de Repos Maladie ( rien à déduire ) du 07/10/2024</t>
  </si>
  <si>
    <t xml:space="preserve">0218</t>
  </si>
  <si>
    <t xml:space="preserve">M-EUG</t>
  </si>
  <si>
    <t xml:space="preserve">0219</t>
  </si>
  <si>
    <t xml:space="preserve">M-MAL</t>
  </si>
  <si>
    <t xml:space="preserve">13.5 Heure Temps Hors de production et 1 jour(s)  de Repos Maladie ( rien à déduire ) du 11/10/2024</t>
  </si>
  <si>
    <t xml:space="preserve">0220</t>
  </si>
  <si>
    <t xml:space="preserve">M-JU</t>
  </si>
  <si>
    <t xml:space="preserve">1 jour(s)  de Repos Maladie ( rien à déduire ) du 12/10/2024</t>
  </si>
  <si>
    <t xml:space="preserve">0223</t>
  </si>
  <si>
    <t xml:space="preserve">M-RIN</t>
  </si>
  <si>
    <t xml:space="preserve">0224</t>
  </si>
  <si>
    <t xml:space="preserve">M-AGI</t>
  </si>
  <si>
    <t xml:space="preserve">1 jour(s)  de Repos Maladie ( rien à déduire ) du 29/10/2024</t>
  </si>
  <si>
    <t xml:space="preserve">0225</t>
  </si>
  <si>
    <t xml:space="preserve">M-HFA</t>
  </si>
  <si>
    <t xml:space="preserve">0226</t>
  </si>
  <si>
    <t xml:space="preserve">M-HMI</t>
  </si>
  <si>
    <t xml:space="preserve">0229</t>
  </si>
  <si>
    <t xml:space="preserve">M-CSA</t>
  </si>
  <si>
    <t xml:space="preserve">0230</t>
  </si>
  <si>
    <t xml:space="preserve">M-HGO</t>
  </si>
  <si>
    <t xml:space="preserve">0232</t>
  </si>
  <si>
    <t xml:space="preserve">M-LUT</t>
  </si>
  <si>
    <t xml:space="preserve">0233</t>
  </si>
  <si>
    <t xml:space="preserve">M-HSN</t>
  </si>
  <si>
    <t xml:space="preserve">0234</t>
  </si>
  <si>
    <t xml:space="preserve">M-FHS</t>
  </si>
  <si>
    <t xml:space="preserve">1 Heure Temps Hors de production et 1 jour(s)  de Repos Maladie ( rien à déduire ) du 07/10/2024</t>
  </si>
  <si>
    <t xml:space="preserve">SALAIRES UP OCTOBER 2024</t>
  </si>
  <si>
    <t xml:space="preserve">25% ADD</t>
  </si>
  <si>
    <t xml:space="preserve">Compensation</t>
  </si>
  <si>
    <t xml:space="preserve">ARCO</t>
  </si>
  <si>
    <t xml:space="preserve">UP-AGROBOX</t>
  </si>
  <si>
    <t xml:space="preserve">DUVAL UNION</t>
  </si>
  <si>
    <t xml:space="preserve">UP-SPOT CHECK</t>
  </si>
  <si>
    <t xml:space="preserve">ARDENT/ZNA/BESSEMANS</t>
  </si>
  <si>
    <t xml:space="preserve">UP-JEFACTURE</t>
  </si>
  <si>
    <t xml:space="preserve">NBB</t>
  </si>
  <si>
    <t xml:space="preserve">UP POA</t>
  </si>
  <si>
    <t xml:space="preserve">UP IPA</t>
  </si>
  <si>
    <t xml:space="preserve">UPC-CLIENT</t>
  </si>
  <si>
    <t xml:space="preserve">UP LIANTIS</t>
  </si>
  <si>
    <t xml:space="preserve">UP BANQUP</t>
  </si>
  <si>
    <t xml:space="preserve">UP SWIFT</t>
  </si>
  <si>
    <t xml:space="preserve">TBI</t>
  </si>
  <si>
    <t xml:space="preserve">Non Production</t>
  </si>
  <si>
    <t xml:space="preserve">MINIMAL SALARIE</t>
  </si>
  <si>
    <t xml:space="preserve">0302</t>
  </si>
  <si>
    <t xml:space="preserve">M-OLV</t>
  </si>
  <si>
    <t xml:space="preserve">0303</t>
  </si>
  <si>
    <t xml:space="preserve">M-ELI</t>
  </si>
  <si>
    <t xml:space="preserve">0304</t>
  </si>
  <si>
    <t xml:space="preserve">M-ON</t>
  </si>
  <si>
    <t xml:space="preserve">0.5 jour(s) d’assistance maternelle ( rien à déduire ) du 17/10/2024 et 25 heures d'allaitement à payer</t>
  </si>
  <si>
    <t xml:space="preserve">0308</t>
  </si>
  <si>
    <t xml:space="preserve">M-NTH</t>
  </si>
  <si>
    <t xml:space="preserve">0311</t>
  </si>
  <si>
    <t xml:space="preserve">M-LAL</t>
  </si>
  <si>
    <t xml:space="preserve">0312</t>
  </si>
  <si>
    <t xml:space="preserve">M-HEN</t>
  </si>
  <si>
    <t xml:space="preserve">0313</t>
  </si>
  <si>
    <t xml:space="preserve">M-PRI</t>
  </si>
  <si>
    <t xml:space="preserve">0319</t>
  </si>
  <si>
    <t xml:space="preserve">M-TOS</t>
  </si>
  <si>
    <t xml:space="preserve">0325</t>
  </si>
  <si>
    <t xml:space="preserve">M-SOL</t>
  </si>
  <si>
    <t xml:space="preserve">0326</t>
  </si>
  <si>
    <t xml:space="preserve">M-JC</t>
  </si>
  <si>
    <t xml:space="preserve">8.25 Heures Temps Hors de production</t>
  </si>
  <si>
    <t xml:space="preserve">0327</t>
  </si>
  <si>
    <t xml:space="preserve">M-MBO</t>
  </si>
  <si>
    <t xml:space="preserve">3 Heures Temps Hors de production et 1 jour(s)  de Repos Maladie ( rien à déduire ) du 18/10/2024</t>
  </si>
  <si>
    <t xml:space="preserve">0331</t>
  </si>
  <si>
    <t xml:space="preserve">M-FIT</t>
  </si>
  <si>
    <t xml:space="preserve">63.2 Heures Temps Hors de production et 2H de Repos Maladie ( rien à déduire ) du 21/10/2024 et 21 heures d'allaitement à payer</t>
  </si>
  <si>
    <t xml:space="preserve">0332</t>
  </si>
  <si>
    <t xml:space="preserve">M-CHA</t>
  </si>
  <si>
    <t xml:space="preserve">0334</t>
  </si>
  <si>
    <t xml:space="preserve">M-SAN</t>
  </si>
  <si>
    <t xml:space="preserve">37 Heures Temps Hors de production</t>
  </si>
  <si>
    <t xml:space="preserve">0335</t>
  </si>
  <si>
    <t xml:space="preserve">M-JUS</t>
  </si>
  <si>
    <t xml:space="preserve">1jour d’assistance maternelle du 09/10/2024 et 23 heures d'allaitement à payer</t>
  </si>
  <si>
    <t xml:space="preserve">0338</t>
  </si>
  <si>
    <t xml:space="preserve">M-HZN</t>
  </si>
  <si>
    <t xml:space="preserve">0339</t>
  </si>
  <si>
    <t xml:space="preserve">M-FST</t>
  </si>
  <si>
    <t xml:space="preserve">0340</t>
  </si>
  <si>
    <t xml:space="preserve">M-MLO</t>
  </si>
  <si>
    <t xml:space="preserve">0342</t>
  </si>
  <si>
    <t xml:space="preserve">M-LMS</t>
  </si>
  <si>
    <t xml:space="preserve">8.5 Heures Temps Hors de production</t>
  </si>
  <si>
    <t xml:space="preserve">0343</t>
  </si>
  <si>
    <t xml:space="preserve">M-HSY</t>
  </si>
  <si>
    <t xml:space="preserve">0346</t>
  </si>
  <si>
    <t xml:space="preserve">M-LAN</t>
  </si>
  <si>
    <t xml:space="preserve">35.5 Heures Temps Hors de production</t>
  </si>
  <si>
    <t xml:space="preserve">0347</t>
  </si>
  <si>
    <t xml:space="preserve">M-DMA</t>
  </si>
  <si>
    <t xml:space="preserve">0348</t>
  </si>
  <si>
    <t xml:space="preserve">M-HNI</t>
  </si>
  <si>
    <t xml:space="preserve">6 Heures Temps Hors de production</t>
  </si>
  <si>
    <t xml:space="preserve">0349</t>
  </si>
  <si>
    <t xml:space="preserve">M-SLA</t>
  </si>
  <si>
    <t xml:space="preserve">0352</t>
  </si>
  <si>
    <t xml:space="preserve">M-VAN</t>
  </si>
  <si>
    <t xml:space="preserve">0355</t>
  </si>
  <si>
    <t xml:space="preserve">M-NCL</t>
  </si>
  <si>
    <t xml:space="preserve">0356</t>
  </si>
  <si>
    <t xml:space="preserve">M-ACH</t>
  </si>
  <si>
    <t xml:space="preserve">0360</t>
  </si>
  <si>
    <t xml:space="preserve">M-FHR</t>
  </si>
  <si>
    <t xml:space="preserve">0366</t>
  </si>
  <si>
    <t xml:space="preserve">M-TAM</t>
  </si>
  <si>
    <t xml:space="preserve">12.45 Heures Temps Hors de production</t>
  </si>
  <si>
    <t xml:space="preserve">0373</t>
  </si>
  <si>
    <t xml:space="preserve">M-RRA</t>
  </si>
  <si>
    <t xml:space="preserve">15.5 Heures Temps Hors de production</t>
  </si>
  <si>
    <t xml:space="preserve">0374</t>
  </si>
  <si>
    <t xml:space="preserve">M-SMN</t>
  </si>
  <si>
    <t xml:space="preserve">2 jour(s)  de Repos Maladie ( rien à déduire ) du 24-25/10/2024</t>
  </si>
  <si>
    <t xml:space="preserve">0381</t>
  </si>
  <si>
    <t xml:space="preserve">M-TNA</t>
  </si>
  <si>
    <t xml:space="preserve">0382</t>
  </si>
  <si>
    <t xml:space="preserve">M-NML</t>
  </si>
  <si>
    <t xml:space="preserve">0385</t>
  </si>
  <si>
    <t xml:space="preserve">M-RCH</t>
  </si>
  <si>
    <t xml:space="preserve">0388</t>
  </si>
  <si>
    <t xml:space="preserve">M-LLS</t>
  </si>
  <si>
    <t xml:space="preserve">0389</t>
  </si>
  <si>
    <t xml:space="preserve">M-DLC</t>
  </si>
  <si>
    <t xml:space="preserve">0391</t>
  </si>
  <si>
    <t xml:space="preserve">M-ELS</t>
  </si>
  <si>
    <t xml:space="preserve">0395</t>
  </si>
  <si>
    <t xml:space="preserve">M-JEA</t>
  </si>
  <si>
    <t xml:space="preserve">0396</t>
  </si>
  <si>
    <t xml:space="preserve">M-RLA</t>
  </si>
  <si>
    <t xml:space="preserve">0398</t>
  </si>
  <si>
    <t xml:space="preserve">M-NAN</t>
  </si>
  <si>
    <t xml:space="preserve">03100</t>
  </si>
  <si>
    <t xml:space="preserve">M-THJ</t>
  </si>
  <si>
    <t xml:space="preserve">03101</t>
  </si>
  <si>
    <t xml:space="preserve">M-TEF</t>
  </si>
  <si>
    <t xml:space="preserve">03106</t>
  </si>
  <si>
    <t xml:space="preserve">M-ELT</t>
  </si>
  <si>
    <t xml:space="preserve">03109</t>
  </si>
  <si>
    <t xml:space="preserve">M-FET</t>
  </si>
  <si>
    <t xml:space="preserve">03110</t>
  </si>
  <si>
    <t xml:space="preserve">M-TMA</t>
  </si>
  <si>
    <t xml:space="preserve">25 heures d'allaitement à payer</t>
  </si>
  <si>
    <t xml:space="preserve">03112</t>
  </si>
  <si>
    <t xml:space="preserve">M-RAF</t>
  </si>
  <si>
    <t xml:space="preserve">03114</t>
  </si>
  <si>
    <t xml:space="preserve">M-STE</t>
  </si>
  <si>
    <t xml:space="preserve">25.25 Heures Temps Hors de production et 1 jour(s)  de Repos Maladie ( rien à déduire ) du 02/10/2024</t>
  </si>
  <si>
    <t xml:space="preserve">03115</t>
  </si>
  <si>
    <t xml:space="preserve">M-TJO</t>
  </si>
  <si>
    <t xml:space="preserve">03116</t>
  </si>
  <si>
    <t xml:space="preserve">M-FAV</t>
  </si>
  <si>
    <t xml:space="preserve">03117</t>
  </si>
  <si>
    <t xml:space="preserve">M-MEL</t>
  </si>
  <si>
    <t xml:space="preserve">03118</t>
  </si>
  <si>
    <t xml:space="preserve">M-NOR</t>
  </si>
  <si>
    <t xml:space="preserve">03119</t>
  </si>
  <si>
    <t xml:space="preserve">M-IRE</t>
  </si>
  <si>
    <t xml:space="preserve">26 heures d'allaitement à payer</t>
  </si>
  <si>
    <t xml:space="preserve">03121</t>
  </si>
  <si>
    <t xml:space="preserve">M-SIT</t>
  </si>
  <si>
    <t xml:space="preserve">03123</t>
  </si>
  <si>
    <t xml:space="preserve">M-ELC</t>
  </si>
  <si>
    <t xml:space="preserve">03124</t>
  </si>
  <si>
    <t xml:space="preserve">M-ANT</t>
  </si>
  <si>
    <t xml:space="preserve">03125</t>
  </si>
  <si>
    <t xml:space="preserve">M-NAR</t>
  </si>
  <si>
    <t xml:space="preserve">03126</t>
  </si>
  <si>
    <t xml:space="preserve">M-JAS</t>
  </si>
  <si>
    <t xml:space="preserve">03128</t>
  </si>
  <si>
    <t xml:space="preserve">M-MIR</t>
  </si>
  <si>
    <t xml:space="preserve">03130</t>
  </si>
  <si>
    <t xml:space="preserve">M-DIN</t>
  </si>
  <si>
    <t xml:space="preserve">03131</t>
  </si>
  <si>
    <t xml:space="preserve">M-CAR</t>
  </si>
  <si>
    <t xml:space="preserve">1 jour(s)  de Repos Maladie ( rien à déduire ) du 23/10/2024</t>
  </si>
  <si>
    <t xml:space="preserve">03133</t>
  </si>
  <si>
    <t xml:space="preserve">M-FNA</t>
  </si>
  <si>
    <t xml:space="preserve">03159</t>
  </si>
  <si>
    <t xml:space="preserve">M-SUZ</t>
  </si>
  <si>
    <t xml:space="preserve">03213</t>
  </si>
  <si>
    <t xml:space="preserve">M-FAM</t>
  </si>
  <si>
    <t xml:space="preserve">03216</t>
  </si>
  <si>
    <t xml:space="preserve">M-BLL</t>
  </si>
  <si>
    <t xml:space="preserve">03225</t>
  </si>
  <si>
    <t xml:space="preserve">M-RMS</t>
  </si>
  <si>
    <t xml:space="preserve">1 jour(s)  de Repos Maladie ( rien à déduire ) du 19/10/2024</t>
  </si>
  <si>
    <t xml:space="preserve">03227</t>
  </si>
  <si>
    <t xml:space="preserve">M-RTN</t>
  </si>
  <si>
    <t xml:space="preserve">03237</t>
  </si>
  <si>
    <t xml:space="preserve">M-NCM</t>
  </si>
  <si>
    <t xml:space="preserve">03249</t>
  </si>
  <si>
    <t xml:space="preserve">M-RFH</t>
  </si>
  <si>
    <t xml:space="preserve">03251</t>
  </si>
  <si>
    <t xml:space="preserve">M-TIG</t>
  </si>
  <si>
    <t xml:space="preserve">03254</t>
  </si>
  <si>
    <t xml:space="preserve">M-SAR</t>
  </si>
  <si>
    <t xml:space="preserve">03255</t>
  </si>
  <si>
    <t xml:space="preserve">M-AIJ</t>
  </si>
  <si>
    <t xml:space="preserve">4 Heures Temps Hors de production</t>
  </si>
  <si>
    <t xml:space="preserve">03256</t>
  </si>
  <si>
    <t xml:space="preserve">M-AVA</t>
  </si>
  <si>
    <t xml:space="preserve">03258</t>
  </si>
  <si>
    <t xml:space="preserve">M-AZP</t>
  </si>
  <si>
    <t xml:space="preserve">03259</t>
  </si>
  <si>
    <t xml:space="preserve">M-RNC</t>
  </si>
  <si>
    <t xml:space="preserve">2.25H de Repos Maladie ( rien à déduire ) du 11/10/2024</t>
  </si>
  <si>
    <t xml:space="preserve">TOTAL MGA</t>
  </si>
  <si>
    <t xml:space="preserve">SALAIRES UPC OCTOBER 2024</t>
  </si>
  <si>
    <t xml:space="preserve">Compensation </t>
  </si>
  <si>
    <t xml:space="preserve">Correction</t>
  </si>
  <si>
    <t xml:space="preserve">UP TBI</t>
  </si>
  <si>
    <t xml:space="preserve">First 3000 Units</t>
  </si>
  <si>
    <t xml:space="preserve">Public Holiday</t>
  </si>
  <si>
    <t xml:space="preserve">0401</t>
  </si>
  <si>
    <t xml:space="preserve">M-FA</t>
  </si>
  <si>
    <t xml:space="preserve">0409</t>
  </si>
  <si>
    <t xml:space="preserve">M-FIF</t>
  </si>
  <si>
    <t xml:space="preserve">0410</t>
  </si>
  <si>
    <t xml:space="preserve">M-MIH</t>
  </si>
  <si>
    <t xml:space="preserve">SALAIRES NBB/ HUVEPHARMA OCTOBER 2024</t>
  </si>
  <si>
    <t xml:space="preserve">SALARY NBB</t>
  </si>
  <si>
    <t xml:space="preserve">3000 UNITS</t>
  </si>
  <si>
    <t xml:space="preserve">0502</t>
  </si>
  <si>
    <t xml:space="preserve">M-FIO</t>
  </si>
  <si>
    <t xml:space="preserve">77.9 Heures Temps Hors de production</t>
  </si>
  <si>
    <t xml:space="preserve">0503</t>
  </si>
  <si>
    <t xml:space="preserve">M-NAP</t>
  </si>
  <si>
    <t xml:space="preserve">0506</t>
  </si>
  <si>
    <t xml:space="preserve">M-LOV</t>
  </si>
  <si>
    <t xml:space="preserve">SALAIRES PWC OCTOBER 2024</t>
  </si>
  <si>
    <t xml:space="preserve">25 % ADD FIRST</t>
  </si>
  <si>
    <t xml:space="preserve">COMPENSATION </t>
  </si>
  <si>
    <t xml:space="preserve">ZNA/ARDENT/BESSEMANS</t>
  </si>
  <si>
    <t xml:space="preserve">0601</t>
  </si>
  <si>
    <t xml:space="preserve">M-ANJ</t>
  </si>
  <si>
    <t xml:space="preserve">SALAIRES AGROBOX OCTOBER 2024</t>
  </si>
  <si>
    <t xml:space="preserve">DATA</t>
  </si>
  <si>
    <t xml:space="preserve">JOURNALS</t>
  </si>
  <si>
    <t xml:space="preserve">FIRST 3000 UNITS</t>
  </si>
  <si>
    <t xml:space="preserve">HORS PRODUCTION</t>
  </si>
  <si>
    <t xml:space="preserve">0701</t>
  </si>
  <si>
    <t xml:space="preserve">M-CLA</t>
  </si>
  <si>
    <t xml:space="preserve">3 Heures Temps Hors de production </t>
  </si>
  <si>
    <t xml:space="preserve">0702</t>
  </si>
  <si>
    <t xml:space="preserve">M-BEL</t>
  </si>
  <si>
    <t xml:space="preserve">0703</t>
  </si>
  <si>
    <t xml:space="preserve">M-PAT</t>
  </si>
  <si>
    <t xml:space="preserve">0705</t>
  </si>
  <si>
    <t xml:space="preserve">M-AFI</t>
  </si>
  <si>
    <t xml:space="preserve">Data Journal-1.89%</t>
  </si>
  <si>
    <t xml:space="preserve">0706</t>
  </si>
  <si>
    <t xml:space="preserve">M-TOK</t>
  </si>
  <si>
    <t xml:space="preserve">1 jour(s)  de Repos Maladie ( rien à déduire ) du 09/10/2024</t>
  </si>
  <si>
    <t xml:space="preserve">0707</t>
  </si>
  <si>
    <t xml:space="preserve">M-FIL</t>
  </si>
  <si>
    <t xml:space="preserve">1 jour(s)  de Repos Maladie ( rien à déduire ) du 11/10/2024</t>
  </si>
  <si>
    <t xml:space="preserve">0708</t>
  </si>
  <si>
    <t xml:space="preserve">M-MOI</t>
  </si>
  <si>
    <t xml:space="preserve">0710</t>
  </si>
  <si>
    <t xml:space="preserve">M-TSN</t>
  </si>
  <si>
    <t xml:space="preserve">0711</t>
  </si>
  <si>
    <t xml:space="preserve">M-AZA</t>
  </si>
  <si>
    <t xml:space="preserve">0712</t>
  </si>
  <si>
    <t xml:space="preserve">M-NSA</t>
  </si>
  <si>
    <t xml:space="preserve">0713</t>
  </si>
  <si>
    <t xml:space="preserve">M-HAN</t>
  </si>
  <si>
    <t xml:space="preserve">0731</t>
  </si>
  <si>
    <t xml:space="preserve">M-ROS</t>
  </si>
  <si>
    <t xml:space="preserve">11 Heures Temps Hors de production/Data Journal-3.78%</t>
  </si>
  <si>
    <t xml:space="preserve">SALAIRES PDFB OCTOBER 2024</t>
  </si>
  <si>
    <t xml:space="preserve">PDFB</t>
  </si>
  <si>
    <t xml:space="preserve">COMMENTS</t>
  </si>
  <si>
    <t xml:space="preserve">AGENT NUMBER</t>
  </si>
  <si>
    <t xml:space="preserve">AGENT NAME</t>
  </si>
  <si>
    <t xml:space="preserve">PDFB-001</t>
  </si>
  <si>
    <t xml:space="preserve">RAZANAKINIAINA Onisoa Tahina</t>
  </si>
  <si>
    <t xml:space="preserve">23 heures d'allaitement incluses dans la base fixe</t>
  </si>
  <si>
    <t xml:space="preserve">PDFB-002</t>
  </si>
  <si>
    <t xml:space="preserve">ANDRIMANIRISOA Njatoniaina Fiononana</t>
  </si>
  <si>
    <t xml:space="preserve">PDFB-003</t>
  </si>
  <si>
    <t xml:space="preserve">RAMANDIMBISOA Ricardo
</t>
  </si>
  <si>
    <t xml:space="preserve">SALARIES GIS OCTOBER2024</t>
  </si>
  <si>
    <t xml:space="preserve">M-CODE</t>
  </si>
  <si>
    <t xml:space="preserve">0399</t>
  </si>
  <si>
    <t xml:space="preserve">M-JOH</t>
  </si>
  <si>
    <t xml:space="preserve">0715</t>
  </si>
  <si>
    <t xml:space="preserve">M-ATE</t>
  </si>
  <si>
    <t xml:space="preserve">2 Heures Temps Hors de production</t>
  </si>
  <si>
    <t xml:space="preserve">SALARIES JOURNALS OCTOBER 2024</t>
  </si>
  <si>
    <t xml:space="preserve">DATA </t>
  </si>
  <si>
    <t xml:space="preserve">BANQUP</t>
  </si>
  <si>
    <t xml:space="preserve">SPOTCHECK</t>
  </si>
  <si>
    <t xml:space="preserve">25 %ADD </t>
  </si>
  <si>
    <t xml:space="preserve">SALARIES</t>
  </si>
  <si>
    <t xml:space="preserve">UP SALARIES</t>
  </si>
  <si>
    <t xml:space="preserve">0357</t>
  </si>
  <si>
    <t xml:space="preserve">M-JHU</t>
  </si>
  <si>
    <t xml:space="preserve">Data Journal-2.65%</t>
  </si>
  <si>
    <t xml:space="preserve">`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</si>
</sst>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#,##0.00"/>
    <numFmt numFmtId="167" formatCode="0\ %"/>
    <numFmt numFmtId="168" formatCode="0.00"/>
    <numFmt numFmtId="169" formatCode="#,##0"/>
    <numFmt numFmtId="170" formatCode="#,##0.00\ [$MGA]"/>
    <numFmt numFmtId="171" formatCode="[$MGA]\ #,##0.00"/>
  </numFmts>
  <fonts count="5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0000"/>
      <name val="Calibri"/>
      <family val="0"/>
      <charset val="1"/>
    </font>
    <font>
      <sz val="12"/>
      <name val="Calibri"/>
      <family val="0"/>
      <charset val="1"/>
    </font>
    <font>
      <b val="true"/>
      <sz val="14"/>
      <name val="Calibri"/>
      <family val="2"/>
      <charset val="1"/>
    </font>
    <font>
      <sz val="12"/>
      <color rgb="FF1F1F1F"/>
      <name val="Calibri"/>
      <family val="2"/>
      <charset val="1"/>
    </font>
    <font>
      <b val="true"/>
      <sz val="14"/>
      <color rgb="FFFF66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b val="true"/>
      <sz val="10"/>
      <color rgb="FFFF0000"/>
      <name val="Calibri"/>
      <family val="0"/>
      <charset val="1"/>
    </font>
    <font>
      <u val="single"/>
      <sz val="12"/>
      <color rgb="FF000000"/>
      <name val="Calibri"/>
      <family val="0"/>
      <charset val="1"/>
    </font>
    <font>
      <b val="true"/>
      <sz val="10"/>
      <color rgb="FF000000"/>
      <name val="Roboto"/>
      <family val="0"/>
      <charset val="1"/>
    </font>
    <font>
      <sz val="11"/>
      <color rgb="FF1F1F1F"/>
      <name val="Calibri"/>
      <family val="0"/>
      <charset val="1"/>
    </font>
    <font>
      <u val="single"/>
      <sz val="12"/>
      <color rgb="FF1F1F1F"/>
      <name val="Calibri"/>
      <family val="0"/>
      <charset val="1"/>
    </font>
    <font>
      <sz val="11"/>
      <color rgb="FF000000"/>
      <name val="Calibri"/>
      <family val="0"/>
      <charset val="1"/>
    </font>
    <font>
      <sz val="13"/>
      <color rgb="FF434343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FF0000"/>
      <name val="Inconsolata"/>
      <family val="0"/>
      <charset val="1"/>
    </font>
    <font>
      <sz val="10"/>
      <name val="Arial"/>
      <family val="0"/>
      <charset val="1"/>
    </font>
    <font>
      <b val="true"/>
      <sz val="9"/>
      <name val="Arial"/>
      <family val="2"/>
      <charset val="1"/>
    </font>
    <font>
      <sz val="9"/>
      <color rgb="FF000000"/>
      <name val="Arial"/>
      <family val="0"/>
      <charset val="1"/>
    </font>
    <font>
      <b val="true"/>
      <sz val="14"/>
      <color rgb="FFFF0000"/>
      <name val="Roboto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4"/>
      <color rgb="FF6D9EEB"/>
      <name val="Arial"/>
      <family val="0"/>
      <charset val="1"/>
    </font>
    <font>
      <b val="true"/>
      <sz val="14"/>
      <color rgb="FF70AD47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u val="single"/>
      <sz val="18"/>
      <color rgb="FFFF0000"/>
      <name val="Calibri"/>
      <family val="0"/>
      <charset val="1"/>
    </font>
    <font>
      <b val="true"/>
      <u val="single"/>
      <sz val="18"/>
      <color rgb="FF000000"/>
      <name val="Calibri"/>
      <family val="0"/>
      <charset val="1"/>
    </font>
    <font>
      <b val="true"/>
      <sz val="14"/>
      <color rgb="FF548135"/>
      <name val="Calibri"/>
      <family val="0"/>
      <charset val="1"/>
    </font>
    <font>
      <b val="true"/>
      <u val="single"/>
      <sz val="14"/>
      <color rgb="FF000000"/>
      <name val="Calibri"/>
      <family val="0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7030A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548135"/>
      <name val="Calibri"/>
      <family val="2"/>
      <charset val="1"/>
    </font>
    <font>
      <b val="true"/>
      <sz val="13"/>
      <color rgb="FF7030A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7030A0"/>
      <name val="Calibri"/>
      <family val="2"/>
      <charset val="1"/>
    </font>
    <font>
      <b val="true"/>
      <u val="single"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7E3794"/>
      <name val="Inconsolata"/>
      <family val="0"/>
      <charset val="1"/>
    </font>
    <font>
      <sz val="11"/>
      <color rgb="FF1F1F1F"/>
      <name val="Arial"/>
      <family val="0"/>
      <charset val="1"/>
    </font>
    <font>
      <b val="true"/>
      <sz val="10"/>
      <color rgb="FF434343"/>
      <name val="Calibri"/>
      <family val="0"/>
      <charset val="1"/>
    </font>
    <font>
      <sz val="12"/>
      <color rgb="FF434343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2"/>
      <color rgb="FF000000"/>
      <name val="Calibri"/>
      <family val="0"/>
      <charset val="1"/>
    </font>
    <font>
      <sz val="11"/>
      <color rgb="FF000000"/>
      <name val="Inconsolata"/>
      <family val="0"/>
      <charset val="1"/>
    </font>
    <font>
      <u val="single"/>
      <sz val="11"/>
      <color rgb="FF000000"/>
      <name val="Calibri"/>
      <family val="0"/>
      <charset val="1"/>
    </font>
    <font>
      <u val="single"/>
      <sz val="14"/>
      <color rgb="FF000000"/>
      <name val="Calibri"/>
      <family val="0"/>
      <charset val="1"/>
    </font>
    <font>
      <b val="true"/>
      <sz val="11"/>
      <color rgb="FF3F3F3F"/>
      <name val="Calibri"/>
      <family val="0"/>
      <charset val="1"/>
    </font>
    <font>
      <b val="true"/>
      <sz val="12"/>
      <name val="Arial"/>
      <family val="0"/>
      <charset val="1"/>
    </font>
    <font>
      <sz val="12"/>
      <name val="Arial"/>
      <family val="0"/>
      <charset val="1"/>
    </font>
    <font>
      <sz val="18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CC99FF"/>
        <bgColor rgb="FFFF99CC"/>
      </patternFill>
    </fill>
    <fill>
      <patternFill patternType="solid">
        <fgColor rgb="FFFF99CC"/>
        <bgColor rgb="FFFF8080"/>
      </patternFill>
    </fill>
    <fill>
      <patternFill patternType="solid">
        <fgColor rgb="FFFF66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BF00"/>
      </patternFill>
    </fill>
    <fill>
      <patternFill patternType="solid">
        <fgColor rgb="FFF2F2F2"/>
        <bgColor rgb="FFEFEFEF"/>
      </patternFill>
    </fill>
    <fill>
      <patternFill patternType="solid">
        <fgColor rgb="FFFFFFFF"/>
        <bgColor rgb="FFF2F2F2"/>
      </patternFill>
    </fill>
    <fill>
      <patternFill patternType="solid">
        <fgColor rgb="FFFFBF00"/>
        <bgColor rgb="FFFF9900"/>
      </patternFill>
    </fill>
    <fill>
      <patternFill patternType="solid">
        <fgColor rgb="FFEFEFEF"/>
        <bgColor rgb="FFF2F2F2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1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3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0" fillId="2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3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4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5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6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1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8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8" fillId="7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2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5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6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7" fillId="8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7" fillId="8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8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8" fillId="7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8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8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8" fillId="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8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9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1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3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8" fillId="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3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3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C0C0C0"/>
      <rgbColor rgb="FF808080"/>
      <rgbColor rgb="FF6D9EEB"/>
      <rgbColor rgb="FF7E3794"/>
      <rgbColor rgb="FFF2F2F2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70AD47"/>
      <rgbColor rgb="FF003366"/>
      <rgbColor rgb="FF339966"/>
      <rgbColor rgb="FF003300"/>
      <rgbColor rgb="FF1F1F1F"/>
      <rgbColor rgb="FF993300"/>
      <rgbColor rgb="FF7030A0"/>
      <rgbColor rgb="FF434343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1" ySplit="4" topLeftCell="C5" activePane="bottomRight" state="frozen"/>
      <selection pane="topLeft" activeCell="B1" activeCellId="0" sqref="B1"/>
      <selection pane="topRight" activeCell="C1" activeCellId="0" sqref="C1"/>
      <selection pane="bottomLeft" activeCell="B5" activeCellId="0" sqref="B5"/>
      <selection pane="bottomRight" activeCell="D3" activeCellId="0" sqref="D3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16.58"/>
    <col collapsed="false" customWidth="true" hidden="false" outlineLevel="0" max="3" min="3" style="1" width="16.6"/>
    <col collapsed="false" customWidth="true" hidden="false" outlineLevel="0" max="4" min="4" style="1" width="12.31"/>
    <col collapsed="false" customWidth="true" hidden="false" outlineLevel="0" max="5" min="5" style="1" width="10.29"/>
    <col collapsed="false" customWidth="true" hidden="false" outlineLevel="0" max="6" min="6" style="1" width="27.84"/>
    <col collapsed="false" customWidth="true" hidden="false" outlineLevel="0" max="7" min="7" style="1" width="13.03"/>
    <col collapsed="false" customWidth="true" hidden="false" outlineLevel="0" max="8" min="8" style="1" width="11.26"/>
    <col collapsed="false" customWidth="true" hidden="false" outlineLevel="0" max="9" min="9" style="1" width="30.62"/>
    <col collapsed="false" customWidth="true" hidden="false" outlineLevel="0" max="10" min="10" style="1" width="15.94"/>
    <col collapsed="false" customWidth="true" hidden="false" outlineLevel="0" max="11" min="11" style="1" width="11.51"/>
    <col collapsed="false" customWidth="true" hidden="false" outlineLevel="0" max="12" min="12" style="1" width="15.06"/>
    <col collapsed="false" customWidth="true" hidden="false" outlineLevel="0" max="13" min="13" style="1" width="24.67"/>
    <col collapsed="false" customWidth="true" hidden="false" outlineLevel="0" max="14" min="14" style="1" width="16.3"/>
    <col collapsed="false" customWidth="true" hidden="false" outlineLevel="0" max="15" min="15" style="1" width="17.9"/>
    <col collapsed="false" customWidth="true" hidden="false" outlineLevel="0" max="16" min="16" style="1" width="15.4"/>
    <col collapsed="false" customWidth="true" hidden="false" outlineLevel="0" max="17" min="17" style="1" width="19"/>
    <col collapsed="false" customWidth="true" hidden="false" outlineLevel="0" max="18" min="18" style="1" width="17"/>
    <col collapsed="false" customWidth="true" hidden="true" outlineLevel="0" max="19" min="19" style="1" width="18.4"/>
    <col collapsed="false" customWidth="true" hidden="false" outlineLevel="0" max="20" min="20" style="1" width="19.1"/>
    <col collapsed="false" customWidth="true" hidden="false" outlineLevel="0" max="29" min="21" style="1" width="17.71"/>
    <col collapsed="false" customWidth="true" hidden="false" outlineLevel="0" max="30" min="30" style="1" width="143.1"/>
    <col collapsed="false" customWidth="true" hidden="false" outlineLevel="0" max="35" min="31" style="1" width="8.6"/>
  </cols>
  <sheetData>
    <row r="1" customFormat="false" ht="14.2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5"/>
    </row>
    <row r="2" customFormat="false" ht="14.25" hidden="false" customHeight="true" outlineLevel="0" collapsed="false">
      <c r="A2" s="6"/>
      <c r="B2" s="7"/>
      <c r="C2" s="7"/>
      <c r="D2" s="8"/>
      <c r="E2" s="8"/>
      <c r="F2" s="9"/>
      <c r="G2" s="10"/>
      <c r="H2" s="10"/>
      <c r="I2" s="10"/>
      <c r="J2" s="10"/>
      <c r="K2" s="10"/>
      <c r="L2" s="8"/>
      <c r="M2" s="10" t="n">
        <v>2400</v>
      </c>
      <c r="N2" s="10" t="n">
        <v>1200</v>
      </c>
      <c r="O2" s="11"/>
      <c r="P2" s="11"/>
      <c r="Q2" s="11"/>
      <c r="R2" s="11"/>
      <c r="S2" s="10"/>
      <c r="T2" s="12"/>
      <c r="U2" s="13" t="s">
        <v>1</v>
      </c>
      <c r="V2" s="13"/>
      <c r="W2" s="13"/>
      <c r="X2" s="13"/>
      <c r="Y2" s="13"/>
      <c r="Z2" s="14" t="s">
        <v>2</v>
      </c>
      <c r="AA2" s="15"/>
      <c r="AB2" s="16"/>
      <c r="AC2" s="16"/>
      <c r="AD2" s="17"/>
    </row>
    <row r="3" customFormat="false" ht="14.25" hidden="false" customHeight="true" outlineLevel="0" collapsed="false">
      <c r="A3" s="18"/>
      <c r="B3" s="19"/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1" t="s">
        <v>9</v>
      </c>
      <c r="J3" s="20" t="s">
        <v>10</v>
      </c>
      <c r="K3" s="20" t="s">
        <v>11</v>
      </c>
      <c r="L3" s="20" t="s">
        <v>12</v>
      </c>
      <c r="M3" s="20" t="s">
        <v>13</v>
      </c>
      <c r="N3" s="20" t="s">
        <v>13</v>
      </c>
      <c r="O3" s="20" t="s">
        <v>14</v>
      </c>
      <c r="P3" s="20" t="s">
        <v>15</v>
      </c>
      <c r="Q3" s="20" t="s">
        <v>16</v>
      </c>
      <c r="R3" s="20" t="s">
        <v>17</v>
      </c>
      <c r="S3" s="20" t="s">
        <v>18</v>
      </c>
      <c r="T3" s="20" t="s">
        <v>14</v>
      </c>
      <c r="U3" s="22" t="s">
        <v>19</v>
      </c>
      <c r="V3" s="22"/>
      <c r="W3" s="22"/>
      <c r="X3" s="22"/>
      <c r="Y3" s="22"/>
      <c r="Z3" s="14"/>
      <c r="AA3" s="23" t="s">
        <v>20</v>
      </c>
      <c r="AB3" s="24" t="s">
        <v>21</v>
      </c>
      <c r="AC3" s="25" t="s">
        <v>22</v>
      </c>
      <c r="AD3" s="26" t="s">
        <v>23</v>
      </c>
    </row>
    <row r="4" customFormat="false" ht="14.25" hidden="false" customHeight="true" outlineLevel="0" collapsed="false">
      <c r="A4" s="27"/>
      <c r="B4" s="28"/>
      <c r="C4" s="29"/>
      <c r="D4" s="29"/>
      <c r="E4" s="29"/>
      <c r="F4" s="30"/>
      <c r="G4" s="29"/>
      <c r="H4" s="31" t="s">
        <v>24</v>
      </c>
      <c r="I4" s="29"/>
      <c r="J4" s="29"/>
      <c r="K4" s="32" t="s">
        <v>25</v>
      </c>
      <c r="L4" s="29"/>
      <c r="M4" s="29" t="s">
        <v>26</v>
      </c>
      <c r="N4" s="29" t="s">
        <v>27</v>
      </c>
      <c r="O4" s="29" t="s">
        <v>28</v>
      </c>
      <c r="P4" s="29" t="s">
        <v>29</v>
      </c>
      <c r="Q4" s="29"/>
      <c r="R4" s="29" t="s">
        <v>30</v>
      </c>
      <c r="S4" s="29"/>
      <c r="T4" s="29"/>
      <c r="U4" s="33" t="n">
        <v>0.3</v>
      </c>
      <c r="V4" s="34" t="n">
        <v>0.5</v>
      </c>
      <c r="W4" s="35" t="n">
        <v>1</v>
      </c>
      <c r="X4" s="36" t="n">
        <v>1.3</v>
      </c>
      <c r="Y4" s="37" t="n">
        <v>1.5</v>
      </c>
      <c r="Z4" s="14"/>
      <c r="AA4" s="38"/>
      <c r="AB4" s="39"/>
      <c r="AC4" s="39"/>
      <c r="AD4" s="40"/>
    </row>
    <row r="5" customFormat="false" ht="14.25" hidden="false" customHeight="true" outlineLevel="0" collapsed="false">
      <c r="A5" s="41" t="s">
        <v>31</v>
      </c>
      <c r="B5" s="42" t="s">
        <v>32</v>
      </c>
      <c r="C5" s="43"/>
      <c r="D5" s="44" t="n">
        <v>0</v>
      </c>
      <c r="E5" s="44"/>
      <c r="F5" s="45"/>
      <c r="G5" s="44"/>
      <c r="H5" s="44" t="n">
        <v>0</v>
      </c>
      <c r="I5" s="44"/>
      <c r="J5" s="44"/>
      <c r="K5" s="44"/>
      <c r="L5" s="44" t="n">
        <v>0</v>
      </c>
      <c r="M5" s="46"/>
      <c r="N5" s="46" t="n">
        <v>0</v>
      </c>
      <c r="O5" s="47" t="n">
        <v>0</v>
      </c>
      <c r="P5" s="48"/>
      <c r="Q5" s="48"/>
      <c r="R5" s="46"/>
      <c r="S5" s="46"/>
      <c r="T5" s="49" t="n">
        <f aca="false">C5+D5+E5+F5+G5+I5+H5+J5+K5+L5+O5+P5+Q5+R5+S5</f>
        <v>0</v>
      </c>
      <c r="U5" s="49"/>
      <c r="V5" s="49"/>
      <c r="W5" s="49"/>
      <c r="X5" s="49"/>
      <c r="Y5" s="49"/>
      <c r="Z5" s="49"/>
      <c r="AA5" s="49"/>
      <c r="AB5" s="49"/>
      <c r="AC5" s="49" t="n">
        <f aca="false">T5-O5-P5-AB5</f>
        <v>0</v>
      </c>
      <c r="AD5" s="50"/>
    </row>
    <row r="6" customFormat="false" ht="14.25" hidden="false" customHeight="true" outlineLevel="0" collapsed="false">
      <c r="A6" s="41" t="s">
        <v>33</v>
      </c>
      <c r="B6" s="42" t="s">
        <v>34</v>
      </c>
      <c r="C6" s="51"/>
      <c r="D6" s="51" t="n">
        <v>0</v>
      </c>
      <c r="E6" s="51"/>
      <c r="F6" s="51"/>
      <c r="G6" s="51"/>
      <c r="H6" s="51" t="n">
        <v>0</v>
      </c>
      <c r="I6" s="51"/>
      <c r="J6" s="51"/>
      <c r="K6" s="51"/>
      <c r="L6" s="51" t="n">
        <v>0</v>
      </c>
      <c r="M6" s="46" t="n">
        <v>23</v>
      </c>
      <c r="N6" s="52" t="n">
        <v>0</v>
      </c>
      <c r="O6" s="53" t="n">
        <f aca="false">M6*M2+N6*N2</f>
        <v>55200</v>
      </c>
      <c r="P6" s="51" t="n">
        <v>0</v>
      </c>
      <c r="Q6" s="53"/>
      <c r="R6" s="51"/>
      <c r="S6" s="51"/>
      <c r="T6" s="49" t="n">
        <f aca="false">C6+D6+E6+F6+G6+I6+H6+J6+K6+L6+O6+P6+Q6+R6+S6</f>
        <v>55200</v>
      </c>
      <c r="U6" s="49"/>
      <c r="V6" s="49"/>
      <c r="W6" s="49"/>
      <c r="X6" s="49"/>
      <c r="Y6" s="49"/>
      <c r="Z6" s="49"/>
      <c r="AA6" s="49"/>
      <c r="AB6" s="49"/>
      <c r="AC6" s="49" t="n">
        <f aca="false">T6-O6-P6-AB6</f>
        <v>0</v>
      </c>
      <c r="AD6" s="54"/>
    </row>
    <row r="7" customFormat="false" ht="14.25" hidden="false" customHeight="true" outlineLevel="0" collapsed="false">
      <c r="A7" s="41" t="s">
        <v>35</v>
      </c>
      <c r="B7" s="42" t="s">
        <v>36</v>
      </c>
      <c r="C7" s="51"/>
      <c r="D7" s="51" t="n">
        <v>0</v>
      </c>
      <c r="E7" s="51"/>
      <c r="F7" s="51"/>
      <c r="G7" s="51"/>
      <c r="H7" s="51" t="n">
        <v>0</v>
      </c>
      <c r="I7" s="51"/>
      <c r="J7" s="51"/>
      <c r="K7" s="51"/>
      <c r="L7" s="51" t="n">
        <v>0</v>
      </c>
      <c r="M7" s="46" t="n">
        <v>22</v>
      </c>
      <c r="N7" s="52" t="n">
        <v>0</v>
      </c>
      <c r="O7" s="53" t="n">
        <f aca="false">M7*M2+N7*N2</f>
        <v>52800</v>
      </c>
      <c r="P7" s="51" t="n">
        <v>0</v>
      </c>
      <c r="Q7" s="53"/>
      <c r="R7" s="51"/>
      <c r="S7" s="51"/>
      <c r="T7" s="49" t="n">
        <f aca="false">C7+D7+E7+F7+G7+I7+H7+J7+K7+L7+O7+P7+Q7+R7+S7</f>
        <v>52800</v>
      </c>
      <c r="U7" s="49"/>
      <c r="V7" s="49"/>
      <c r="W7" s="49"/>
      <c r="X7" s="49"/>
      <c r="Y7" s="49"/>
      <c r="Z7" s="49"/>
      <c r="AA7" s="49"/>
      <c r="AB7" s="49"/>
      <c r="AC7" s="49" t="n">
        <f aca="false">T7-O7-P7-AB7</f>
        <v>0</v>
      </c>
      <c r="AD7" s="55"/>
    </row>
    <row r="8" customFormat="false" ht="14.25" hidden="false" customHeight="true" outlineLevel="0" collapsed="false">
      <c r="A8" s="41" t="s">
        <v>37</v>
      </c>
      <c r="B8" s="42" t="s">
        <v>38</v>
      </c>
      <c r="C8" s="51"/>
      <c r="D8" s="51" t="n">
        <v>0</v>
      </c>
      <c r="E8" s="51"/>
      <c r="F8" s="51"/>
      <c r="G8" s="51"/>
      <c r="H8" s="51" t="n">
        <v>0</v>
      </c>
      <c r="I8" s="51"/>
      <c r="J8" s="51"/>
      <c r="K8" s="51"/>
      <c r="L8" s="51" t="n">
        <v>0</v>
      </c>
      <c r="M8" s="46" t="n">
        <v>23</v>
      </c>
      <c r="N8" s="52" t="n">
        <v>0</v>
      </c>
      <c r="O8" s="53" t="n">
        <f aca="false">M8*M2+N8*N2</f>
        <v>55200</v>
      </c>
      <c r="P8" s="51" t="n">
        <v>3500</v>
      </c>
      <c r="Q8" s="53"/>
      <c r="R8" s="51"/>
      <c r="S8" s="51"/>
      <c r="T8" s="49" t="n">
        <f aca="false">C8+D8+E8+F8+G8+I8+H8+J8+K8+L8+O8+P8+Q8+R8+S8</f>
        <v>58700</v>
      </c>
      <c r="U8" s="49"/>
      <c r="V8" s="49"/>
      <c r="W8" s="49"/>
      <c r="X8" s="49"/>
      <c r="Y8" s="49"/>
      <c r="Z8" s="49"/>
      <c r="AA8" s="49"/>
      <c r="AB8" s="49"/>
      <c r="AC8" s="49" t="n">
        <f aca="false">T8-O8-P8-AB8</f>
        <v>0</v>
      </c>
      <c r="AD8" s="55"/>
    </row>
    <row r="9" customFormat="false" ht="14.25" hidden="false" customHeight="true" outlineLevel="0" collapsed="false">
      <c r="A9" s="41" t="s">
        <v>39</v>
      </c>
      <c r="B9" s="42" t="s">
        <v>40</v>
      </c>
      <c r="C9" s="51"/>
      <c r="D9" s="51" t="n">
        <v>0</v>
      </c>
      <c r="E9" s="51"/>
      <c r="F9" s="51"/>
      <c r="G9" s="51"/>
      <c r="H9" s="51" t="n">
        <v>0</v>
      </c>
      <c r="I9" s="51"/>
      <c r="J9" s="51"/>
      <c r="K9" s="51"/>
      <c r="L9" s="51" t="n">
        <v>0</v>
      </c>
      <c r="M9" s="46" t="n">
        <v>24</v>
      </c>
      <c r="N9" s="52" t="n">
        <v>0</v>
      </c>
      <c r="O9" s="53" t="n">
        <f aca="false">M9*M2+N9*N2</f>
        <v>57600</v>
      </c>
      <c r="P9" s="51" t="n">
        <v>0</v>
      </c>
      <c r="Q9" s="53"/>
      <c r="R9" s="51"/>
      <c r="S9" s="51"/>
      <c r="T9" s="49" t="n">
        <f aca="false">C9+D9+E9+F9+G9+I9+H9+J9+K9+L9+O9+P9+Q9+R9+S9</f>
        <v>57600</v>
      </c>
      <c r="U9" s="49"/>
      <c r="V9" s="49"/>
      <c r="W9" s="49"/>
      <c r="X9" s="49"/>
      <c r="Y9" s="49"/>
      <c r="Z9" s="49"/>
      <c r="AA9" s="49"/>
      <c r="AB9" s="49"/>
      <c r="AC9" s="49" t="n">
        <f aca="false">T9-O9-P9-AB9</f>
        <v>0</v>
      </c>
      <c r="AD9" s="56" t="s">
        <v>41</v>
      </c>
    </row>
    <row r="10" customFormat="false" ht="14.25" hidden="false" customHeight="true" outlineLevel="0" collapsed="false">
      <c r="A10" s="41" t="s">
        <v>42</v>
      </c>
      <c r="B10" s="42" t="s">
        <v>43</v>
      </c>
      <c r="C10" s="51"/>
      <c r="D10" s="51" t="n">
        <v>0</v>
      </c>
      <c r="E10" s="51"/>
      <c r="F10" s="51"/>
      <c r="G10" s="51"/>
      <c r="H10" s="51" t="n">
        <v>0</v>
      </c>
      <c r="I10" s="51"/>
      <c r="J10" s="51"/>
      <c r="K10" s="51"/>
      <c r="L10" s="51" t="n">
        <v>0</v>
      </c>
      <c r="M10" s="46" t="n">
        <v>10</v>
      </c>
      <c r="N10" s="52" t="n">
        <v>0</v>
      </c>
      <c r="O10" s="53" t="n">
        <f aca="false">M10*M2+N10*N2</f>
        <v>24000</v>
      </c>
      <c r="P10" s="51" t="n">
        <v>35000</v>
      </c>
      <c r="Q10" s="51"/>
      <c r="R10" s="51"/>
      <c r="S10" s="51"/>
      <c r="T10" s="49" t="n">
        <f aca="false">C10+D10+E10+F10+G10+I10+H10+J10+K10+L10+O10+P10+Q10+R10+S10</f>
        <v>59000</v>
      </c>
      <c r="U10" s="49"/>
      <c r="V10" s="49"/>
      <c r="W10" s="49"/>
      <c r="X10" s="49"/>
      <c r="Y10" s="49"/>
      <c r="Z10" s="49"/>
      <c r="AA10" s="49"/>
      <c r="AB10" s="49"/>
      <c r="AC10" s="49" t="n">
        <f aca="false">T10-O10-P10-AB10</f>
        <v>0</v>
      </c>
      <c r="AD10" s="56" t="s">
        <v>41</v>
      </c>
    </row>
    <row r="11" customFormat="false" ht="14.25" hidden="false" customHeight="true" outlineLevel="0" collapsed="false">
      <c r="A11" s="41" t="s">
        <v>44</v>
      </c>
      <c r="B11" s="42" t="s">
        <v>45</v>
      </c>
      <c r="C11" s="51"/>
      <c r="D11" s="51" t="n">
        <v>0</v>
      </c>
      <c r="E11" s="51"/>
      <c r="F11" s="51"/>
      <c r="G11" s="51"/>
      <c r="H11" s="51" t="n">
        <v>0</v>
      </c>
      <c r="I11" s="51"/>
      <c r="J11" s="51"/>
      <c r="K11" s="51"/>
      <c r="L11" s="51" t="n">
        <v>0</v>
      </c>
      <c r="M11" s="46" t="n">
        <v>24</v>
      </c>
      <c r="N11" s="52" t="n">
        <v>0</v>
      </c>
      <c r="O11" s="53" t="n">
        <f aca="false">M11*M2+N11*N2</f>
        <v>57600</v>
      </c>
      <c r="P11" s="51" t="n">
        <v>0</v>
      </c>
      <c r="Q11" s="51"/>
      <c r="R11" s="51"/>
      <c r="S11" s="51"/>
      <c r="T11" s="49" t="n">
        <f aca="false">C11+D11+E11+F11+G11+I11+H11+J11+K11+L11+O11+P11+Q11+R11+S11</f>
        <v>57600</v>
      </c>
      <c r="U11" s="49"/>
      <c r="V11" s="49"/>
      <c r="W11" s="49"/>
      <c r="X11" s="49"/>
      <c r="Y11" s="49"/>
      <c r="Z11" s="49"/>
      <c r="AA11" s="49"/>
      <c r="AB11" s="49"/>
      <c r="AC11" s="49" t="n">
        <f aca="false">T11-O11-P11-AB11</f>
        <v>0</v>
      </c>
      <c r="AD11" s="55"/>
    </row>
    <row r="12" customFormat="false" ht="14.25" hidden="false" customHeight="true" outlineLevel="0" collapsed="false">
      <c r="A12" s="41" t="s">
        <v>46</v>
      </c>
      <c r="B12" s="42" t="s">
        <v>47</v>
      </c>
      <c r="C12" s="51"/>
      <c r="D12" s="51" t="n">
        <v>0</v>
      </c>
      <c r="E12" s="51"/>
      <c r="F12" s="51"/>
      <c r="G12" s="51"/>
      <c r="H12" s="51" t="n">
        <v>0</v>
      </c>
      <c r="I12" s="51"/>
      <c r="J12" s="51"/>
      <c r="K12" s="51"/>
      <c r="L12" s="51" t="n">
        <v>0</v>
      </c>
      <c r="M12" s="46" t="n">
        <v>21</v>
      </c>
      <c r="N12" s="52" t="n">
        <v>0</v>
      </c>
      <c r="O12" s="53" t="n">
        <f aca="false">M12*M2+N12*N2</f>
        <v>50400</v>
      </c>
      <c r="P12" s="51" t="n">
        <v>7000</v>
      </c>
      <c r="Q12" s="53"/>
      <c r="R12" s="51"/>
      <c r="S12" s="51"/>
      <c r="T12" s="49" t="n">
        <f aca="false">C12+D12+E12+F12+G12+I12+H12+J12+K12+L12+O12+P12+Q12+R12+S12</f>
        <v>57400</v>
      </c>
      <c r="U12" s="49"/>
      <c r="V12" s="49"/>
      <c r="W12" s="49"/>
      <c r="X12" s="49"/>
      <c r="Y12" s="49"/>
      <c r="Z12" s="49"/>
      <c r="AA12" s="49"/>
      <c r="AB12" s="49"/>
      <c r="AC12" s="49" t="n">
        <f aca="false">T12-O12-P12-AB12</f>
        <v>0</v>
      </c>
      <c r="AD12" s="56" t="s">
        <v>48</v>
      </c>
    </row>
    <row r="13" customFormat="false" ht="14.25" hidden="false" customHeight="true" outlineLevel="0" collapsed="false">
      <c r="A13" s="41" t="s">
        <v>49</v>
      </c>
      <c r="B13" s="42" t="s">
        <v>50</v>
      </c>
      <c r="C13" s="51"/>
      <c r="D13" s="51" t="n">
        <v>0</v>
      </c>
      <c r="E13" s="51"/>
      <c r="F13" s="51"/>
      <c r="G13" s="51"/>
      <c r="H13" s="51" t="n">
        <v>0</v>
      </c>
      <c r="I13" s="51"/>
      <c r="J13" s="51"/>
      <c r="K13" s="51"/>
      <c r="L13" s="51" t="n">
        <v>0</v>
      </c>
      <c r="M13" s="46" t="n">
        <v>21</v>
      </c>
      <c r="N13" s="52" t="n">
        <v>0</v>
      </c>
      <c r="O13" s="53" t="n">
        <f aca="false">M13*M2+N13*N2</f>
        <v>50400</v>
      </c>
      <c r="P13" s="51" t="n">
        <v>0</v>
      </c>
      <c r="Q13" s="53"/>
      <c r="R13" s="51"/>
      <c r="S13" s="51"/>
      <c r="T13" s="49" t="n">
        <f aca="false">C13+D13+E13+F13+G13+I13+H13+J13+K13+L13+O13+P13+Q13+R13+S13</f>
        <v>50400</v>
      </c>
      <c r="U13" s="49"/>
      <c r="V13" s="49"/>
      <c r="W13" s="49"/>
      <c r="X13" s="49"/>
      <c r="Y13" s="49"/>
      <c r="Z13" s="49"/>
      <c r="AA13" s="49"/>
      <c r="AB13" s="49"/>
      <c r="AC13" s="49" t="n">
        <f aca="false">T13-O13-P13-AB13</f>
        <v>0</v>
      </c>
      <c r="AD13" s="55"/>
    </row>
    <row r="14" customFormat="false" ht="14.25" hidden="false" customHeight="true" outlineLevel="0" collapsed="false">
      <c r="A14" s="41" t="s">
        <v>51</v>
      </c>
      <c r="B14" s="42" t="s">
        <v>52</v>
      </c>
      <c r="C14" s="51"/>
      <c r="D14" s="51" t="n">
        <v>0</v>
      </c>
      <c r="E14" s="51"/>
      <c r="F14" s="51"/>
      <c r="G14" s="51"/>
      <c r="H14" s="51" t="n">
        <v>0</v>
      </c>
      <c r="I14" s="51"/>
      <c r="J14" s="51"/>
      <c r="K14" s="51"/>
      <c r="L14" s="51" t="n">
        <v>0</v>
      </c>
      <c r="M14" s="46" t="n">
        <v>21</v>
      </c>
      <c r="N14" s="52" t="n">
        <v>0</v>
      </c>
      <c r="O14" s="53" t="n">
        <f aca="false">M14*M2+N14*N2</f>
        <v>50400</v>
      </c>
      <c r="P14" s="51" t="n">
        <v>7000</v>
      </c>
      <c r="Q14" s="53"/>
      <c r="R14" s="51"/>
      <c r="S14" s="51"/>
      <c r="T14" s="49" t="n">
        <f aca="false">C14+D14+E14+F14+G14+I14+H14+J14+K14+L14+O14+P14+Q14+R14+S14</f>
        <v>57400</v>
      </c>
      <c r="U14" s="49"/>
      <c r="V14" s="49"/>
      <c r="W14" s="49"/>
      <c r="X14" s="49"/>
      <c r="Y14" s="49"/>
      <c r="Z14" s="49"/>
      <c r="AA14" s="49"/>
      <c r="AB14" s="49"/>
      <c r="AC14" s="49" t="n">
        <f aca="false">T14-O14-P14-AB14</f>
        <v>0</v>
      </c>
      <c r="AD14" s="56" t="s">
        <v>41</v>
      </c>
    </row>
    <row r="15" customFormat="false" ht="14.25" hidden="false" customHeight="true" outlineLevel="0" collapsed="false">
      <c r="A15" s="41" t="s">
        <v>53</v>
      </c>
      <c r="B15" s="42" t="s">
        <v>54</v>
      </c>
      <c r="C15" s="51"/>
      <c r="D15" s="51" t="n">
        <v>0</v>
      </c>
      <c r="E15" s="51"/>
      <c r="F15" s="51"/>
      <c r="G15" s="51"/>
      <c r="H15" s="51" t="n">
        <v>0</v>
      </c>
      <c r="I15" s="51"/>
      <c r="J15" s="51"/>
      <c r="K15" s="51"/>
      <c r="L15" s="51" t="n">
        <v>0</v>
      </c>
      <c r="M15" s="46" t="n">
        <v>23</v>
      </c>
      <c r="N15" s="52" t="n">
        <v>0</v>
      </c>
      <c r="O15" s="53" t="n">
        <f aca="false">M15*M2+N15*N2</f>
        <v>55200</v>
      </c>
      <c r="P15" s="51" t="n">
        <v>0</v>
      </c>
      <c r="Q15" s="53"/>
      <c r="R15" s="51"/>
      <c r="S15" s="51"/>
      <c r="T15" s="49" t="n">
        <f aca="false">C15+D15+E15+F15+G15+I15+H15+J15+K15+L15+O15+P15+Q15+R15+S15</f>
        <v>55200</v>
      </c>
      <c r="U15" s="49"/>
      <c r="V15" s="49"/>
      <c r="W15" s="49"/>
      <c r="X15" s="49"/>
      <c r="Y15" s="49"/>
      <c r="Z15" s="49"/>
      <c r="AA15" s="49"/>
      <c r="AB15" s="49"/>
      <c r="AC15" s="49" t="n">
        <f aca="false">T15-O15-P15-AB15</f>
        <v>0</v>
      </c>
      <c r="AD15" s="55"/>
    </row>
    <row r="16" customFormat="false" ht="14.25" hidden="false" customHeight="true" outlineLevel="0" collapsed="false">
      <c r="A16" s="41" t="s">
        <v>55</v>
      </c>
      <c r="B16" s="42" t="s">
        <v>56</v>
      </c>
      <c r="C16" s="51"/>
      <c r="D16" s="51" t="n">
        <v>0</v>
      </c>
      <c r="E16" s="51"/>
      <c r="F16" s="51"/>
      <c r="G16" s="51"/>
      <c r="H16" s="51" t="n">
        <v>0</v>
      </c>
      <c r="I16" s="51"/>
      <c r="J16" s="51"/>
      <c r="K16" s="51"/>
      <c r="L16" s="51" t="n">
        <v>0</v>
      </c>
      <c r="M16" s="46" t="n">
        <v>23</v>
      </c>
      <c r="N16" s="52" t="n">
        <v>0</v>
      </c>
      <c r="O16" s="53" t="n">
        <f aca="false">M16*M2+N16*N2</f>
        <v>55200</v>
      </c>
      <c r="P16" s="51" t="n">
        <v>0</v>
      </c>
      <c r="Q16" s="53"/>
      <c r="R16" s="51"/>
      <c r="S16" s="51"/>
      <c r="T16" s="49" t="n">
        <f aca="false">C16+D16+E16+F16+G16+I16+H16+J16+K16+L16+O16+P16+Q16+R16+S16</f>
        <v>55200</v>
      </c>
      <c r="U16" s="49"/>
      <c r="V16" s="49"/>
      <c r="W16" s="49"/>
      <c r="X16" s="49"/>
      <c r="Y16" s="49"/>
      <c r="Z16" s="49"/>
      <c r="AA16" s="49"/>
      <c r="AB16" s="49"/>
      <c r="AC16" s="49" t="n">
        <f aca="false">T16-O16-P16-AB16</f>
        <v>0</v>
      </c>
      <c r="AD16" s="55"/>
    </row>
    <row r="17" customFormat="false" ht="14.25" hidden="false" customHeight="true" outlineLevel="0" collapsed="false">
      <c r="A17" s="41" t="s">
        <v>57</v>
      </c>
      <c r="B17" s="42" t="s">
        <v>58</v>
      </c>
      <c r="C17" s="51"/>
      <c r="D17" s="51" t="n">
        <v>0</v>
      </c>
      <c r="E17" s="51"/>
      <c r="F17" s="51"/>
      <c r="G17" s="51"/>
      <c r="H17" s="51" t="n">
        <v>0</v>
      </c>
      <c r="I17" s="51"/>
      <c r="J17" s="51"/>
      <c r="K17" s="51"/>
      <c r="L17" s="51" t="n">
        <v>0</v>
      </c>
      <c r="M17" s="46" t="n">
        <v>19</v>
      </c>
      <c r="N17" s="52" t="n">
        <v>0</v>
      </c>
      <c r="O17" s="53" t="n">
        <f aca="false">M17*M2+N17*N2</f>
        <v>45600</v>
      </c>
      <c r="P17" s="51" t="n">
        <v>3500</v>
      </c>
      <c r="Q17" s="53"/>
      <c r="R17" s="51"/>
      <c r="S17" s="51"/>
      <c r="T17" s="49" t="n">
        <f aca="false">C17+D17+E17+F17+G17+I17+H17+J17+K17+L17+O17+P17+Q17+R17+S17</f>
        <v>49100</v>
      </c>
      <c r="U17" s="49"/>
      <c r="V17" s="49"/>
      <c r="W17" s="49"/>
      <c r="X17" s="49"/>
      <c r="Y17" s="49"/>
      <c r="Z17" s="49"/>
      <c r="AA17" s="49"/>
      <c r="AB17" s="49"/>
      <c r="AC17" s="49" t="n">
        <f aca="false">T17-O17-P17-AB17</f>
        <v>0</v>
      </c>
      <c r="AD17" s="55"/>
    </row>
    <row r="18" customFormat="false" ht="14.25" hidden="false" customHeight="true" outlineLevel="0" collapsed="false">
      <c r="A18" s="41" t="s">
        <v>59</v>
      </c>
      <c r="B18" s="42" t="s">
        <v>60</v>
      </c>
      <c r="C18" s="51"/>
      <c r="D18" s="51" t="n">
        <v>0</v>
      </c>
      <c r="E18" s="51"/>
      <c r="F18" s="51"/>
      <c r="G18" s="51"/>
      <c r="H18" s="51" t="n">
        <v>0</v>
      </c>
      <c r="I18" s="51"/>
      <c r="J18" s="51"/>
      <c r="K18" s="51"/>
      <c r="L18" s="51" t="n">
        <v>0</v>
      </c>
      <c r="M18" s="46" t="n">
        <v>18</v>
      </c>
      <c r="N18" s="52" t="n">
        <v>0</v>
      </c>
      <c r="O18" s="53" t="n">
        <f aca="false">M18*M2+N18*N2</f>
        <v>43200</v>
      </c>
      <c r="P18" s="51" t="n">
        <v>0</v>
      </c>
      <c r="Q18" s="53"/>
      <c r="R18" s="51"/>
      <c r="S18" s="51"/>
      <c r="T18" s="49" t="n">
        <f aca="false">C18+D18+E18+F18+G18+I18+H18+J18+K18+L18+O18+P18+Q18+R18+S18</f>
        <v>43200</v>
      </c>
      <c r="U18" s="49"/>
      <c r="V18" s="49"/>
      <c r="W18" s="49"/>
      <c r="X18" s="49"/>
      <c r="Y18" s="49"/>
      <c r="Z18" s="49"/>
      <c r="AA18" s="49"/>
      <c r="AB18" s="49"/>
      <c r="AC18" s="49" t="n">
        <f aca="false">T18-O18-P18-AB18</f>
        <v>0</v>
      </c>
      <c r="AD18" s="55"/>
    </row>
    <row r="19" customFormat="false" ht="14.25" hidden="false" customHeight="true" outlineLevel="0" collapsed="false">
      <c r="A19" s="41" t="s">
        <v>61</v>
      </c>
      <c r="B19" s="42" t="s">
        <v>62</v>
      </c>
      <c r="C19" s="51"/>
      <c r="D19" s="51" t="n">
        <v>0</v>
      </c>
      <c r="E19" s="51"/>
      <c r="F19" s="51"/>
      <c r="G19" s="51"/>
      <c r="H19" s="51" t="n">
        <v>0</v>
      </c>
      <c r="I19" s="51"/>
      <c r="J19" s="51"/>
      <c r="K19" s="51"/>
      <c r="L19" s="51" t="n">
        <v>0</v>
      </c>
      <c r="M19" s="46" t="n">
        <v>23</v>
      </c>
      <c r="N19" s="52" t="n">
        <v>0</v>
      </c>
      <c r="O19" s="53" t="n">
        <f aca="false">M19*M2+N19*N2</f>
        <v>55200</v>
      </c>
      <c r="P19" s="51" t="n">
        <v>0</v>
      </c>
      <c r="Q19" s="53"/>
      <c r="R19" s="51"/>
      <c r="S19" s="51"/>
      <c r="T19" s="49" t="n">
        <f aca="false">C19+D19+E19+F19+G19+I19+H19+J19+K19+L19+O19+P19+Q19+R19+S19</f>
        <v>55200</v>
      </c>
      <c r="U19" s="49"/>
      <c r="V19" s="49"/>
      <c r="W19" s="49"/>
      <c r="X19" s="49"/>
      <c r="Y19" s="49"/>
      <c r="Z19" s="49"/>
      <c r="AA19" s="49"/>
      <c r="AB19" s="49"/>
      <c r="AC19" s="49" t="n">
        <f aca="false">T19-O19-P19-AB19</f>
        <v>0</v>
      </c>
      <c r="AD19" s="55"/>
    </row>
    <row r="20" customFormat="false" ht="14.25" hidden="false" customHeight="true" outlineLevel="0" collapsed="false">
      <c r="A20" s="41"/>
      <c r="B20" s="42" t="s">
        <v>63</v>
      </c>
      <c r="C20" s="51"/>
      <c r="D20" s="51"/>
      <c r="E20" s="51"/>
      <c r="F20" s="51"/>
      <c r="G20" s="51"/>
      <c r="H20" s="51" t="n">
        <v>0</v>
      </c>
      <c r="I20" s="51"/>
      <c r="J20" s="51"/>
      <c r="K20" s="51"/>
      <c r="L20" s="51" t="n">
        <v>0</v>
      </c>
      <c r="M20" s="46" t="n">
        <v>23</v>
      </c>
      <c r="N20" s="52" t="n">
        <v>0</v>
      </c>
      <c r="O20" s="53" t="n">
        <f aca="false">M20*M2+N20*N2</f>
        <v>55200</v>
      </c>
      <c r="P20" s="51" t="n">
        <v>80500</v>
      </c>
      <c r="Q20" s="53"/>
      <c r="R20" s="51"/>
      <c r="S20" s="51"/>
      <c r="T20" s="49" t="n">
        <f aca="false">C20+D20+E20+F20+G20+I20+H20+J20+K20+L20+O20+P20+Q20+R20+S20</f>
        <v>135700</v>
      </c>
      <c r="U20" s="49"/>
      <c r="V20" s="49"/>
      <c r="W20" s="49"/>
      <c r="X20" s="49"/>
      <c r="Y20" s="49"/>
      <c r="Z20" s="49"/>
      <c r="AA20" s="49"/>
      <c r="AB20" s="49"/>
      <c r="AC20" s="49" t="n">
        <f aca="false">T20-O20-P20-AB20</f>
        <v>0</v>
      </c>
      <c r="AD20" s="55"/>
    </row>
    <row r="21" customFormat="false" ht="14.25" hidden="false" customHeight="true" outlineLevel="0" collapsed="false">
      <c r="A21" s="41"/>
      <c r="B21" s="57"/>
      <c r="C21" s="58" t="n">
        <f aca="false">SUM(C5:C20)</f>
        <v>0</v>
      </c>
      <c r="D21" s="58" t="n">
        <f aca="false">SUM(D5:D20)</f>
        <v>0</v>
      </c>
      <c r="E21" s="58" t="n">
        <f aca="false">SUM(E5:E20)</f>
        <v>0</v>
      </c>
      <c r="F21" s="58" t="n">
        <f aca="false">SUM(F5:F20)</f>
        <v>0</v>
      </c>
      <c r="G21" s="58" t="n">
        <f aca="false">SUM(G5:G20)</f>
        <v>0</v>
      </c>
      <c r="H21" s="58" t="n">
        <f aca="false">SUM(H5:H20)</f>
        <v>0</v>
      </c>
      <c r="I21" s="58" t="n">
        <f aca="false">SUM(I5:I20)</f>
        <v>0</v>
      </c>
      <c r="J21" s="58" t="n">
        <f aca="false">SUM(J5:J20)</f>
        <v>0</v>
      </c>
      <c r="K21" s="59" t="n">
        <f aca="false">SUM(K5:K20)</f>
        <v>0</v>
      </c>
      <c r="L21" s="58" t="n">
        <f aca="false">SUM(L5:L20)</f>
        <v>0</v>
      </c>
      <c r="M21" s="60"/>
      <c r="N21" s="52"/>
      <c r="O21" s="61" t="n">
        <f aca="false">SUM(O5:O20)</f>
        <v>763200</v>
      </c>
      <c r="P21" s="62" t="n">
        <f aca="false">SUM(P5:P20)</f>
        <v>136500</v>
      </c>
      <c r="Q21" s="61" t="n">
        <f aca="false">SUM(Q5:Q20)</f>
        <v>0</v>
      </c>
      <c r="R21" s="61" t="n">
        <f aca="false">SUM(R5:R20)</f>
        <v>0</v>
      </c>
      <c r="S21" s="63" t="n">
        <f aca="false">SUM(S5:S20)</f>
        <v>0</v>
      </c>
      <c r="T21" s="49" t="n">
        <f aca="false">SUM(T1:T20)</f>
        <v>899700</v>
      </c>
      <c r="U21" s="49"/>
      <c r="V21" s="49"/>
      <c r="W21" s="49"/>
      <c r="X21" s="49"/>
      <c r="Y21" s="49"/>
      <c r="Z21" s="49"/>
      <c r="AA21" s="49"/>
      <c r="AB21" s="49"/>
      <c r="AC21" s="49"/>
      <c r="AD21" s="42"/>
    </row>
    <row r="22" customFormat="false" ht="14.25" hidden="false" customHeight="true" outlineLevel="0" collapsed="false">
      <c r="A22" s="64"/>
      <c r="B22" s="42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42"/>
      <c r="N22" s="42"/>
      <c r="O22" s="42"/>
      <c r="P22" s="65" t="s">
        <v>18</v>
      </c>
      <c r="Q22" s="66"/>
      <c r="R22" s="63"/>
      <c r="S22" s="42"/>
      <c r="T22" s="63" t="n">
        <f aca="false">SUM(T5:T20)</f>
        <v>899700</v>
      </c>
      <c r="U22" s="63"/>
      <c r="V22" s="63"/>
      <c r="W22" s="63"/>
      <c r="X22" s="63"/>
      <c r="Y22" s="63"/>
      <c r="Z22" s="63"/>
      <c r="AA22" s="63"/>
      <c r="AB22" s="63"/>
      <c r="AC22" s="63"/>
      <c r="AD22" s="42"/>
    </row>
    <row r="23" customFormat="false" ht="14.25" hidden="false" customHeight="true" outlineLevel="0" collapsed="false">
      <c r="A23" s="67"/>
      <c r="B23" s="68"/>
      <c r="C23" s="69"/>
      <c r="D23" s="70"/>
      <c r="E23" s="71"/>
      <c r="F23" s="71"/>
      <c r="G23" s="71"/>
      <c r="H23" s="71"/>
      <c r="I23" s="71"/>
      <c r="J23" s="70"/>
      <c r="K23" s="70"/>
      <c r="L23" s="70"/>
      <c r="M23" s="25"/>
      <c r="N23" s="69"/>
      <c r="O23" s="71"/>
      <c r="P23" s="71"/>
      <c r="Q23" s="71"/>
      <c r="R23" s="70"/>
      <c r="S23" s="70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</row>
    <row r="24" customFormat="false" ht="14.25" hidden="false" customHeight="true" outlineLevel="0" collapsed="false">
      <c r="A24" s="2"/>
      <c r="B24" s="72"/>
      <c r="C24" s="25"/>
      <c r="D24" s="25"/>
      <c r="E24" s="73"/>
      <c r="F24" s="73"/>
      <c r="G24" s="73"/>
      <c r="H24" s="73"/>
      <c r="I24" s="73"/>
      <c r="J24" s="25"/>
      <c r="K24" s="25"/>
      <c r="L24" s="25"/>
      <c r="M24" s="74"/>
      <c r="N24" s="74"/>
      <c r="O24" s="72"/>
      <c r="P24" s="72"/>
      <c r="Q24" s="72"/>
      <c r="R24" s="74"/>
      <c r="S24" s="75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6"/>
    </row>
    <row r="25" customFormat="false" ht="14.25" hidden="false" customHeight="true" outlineLevel="0" collapsed="false">
      <c r="A25" s="2"/>
      <c r="B25" s="72"/>
      <c r="C25" s="17"/>
      <c r="D25" s="17"/>
      <c r="E25" s="76"/>
      <c r="F25" s="76"/>
      <c r="G25" s="76"/>
      <c r="H25" s="76"/>
      <c r="I25" s="76"/>
      <c r="J25" s="17"/>
      <c r="K25" s="17"/>
      <c r="L25" s="17"/>
      <c r="M25" s="17"/>
      <c r="N25" s="17"/>
      <c r="O25" s="76"/>
      <c r="P25" s="76"/>
      <c r="Q25" s="76"/>
      <c r="R25" s="17"/>
      <c r="S25" s="74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6"/>
    </row>
    <row r="26" customFormat="false" ht="14.25" hidden="false" customHeight="true" outlineLevel="0" collapsed="false">
      <c r="A26" s="2"/>
      <c r="B26" s="72"/>
      <c r="C26" s="17"/>
      <c r="D26" s="17"/>
      <c r="E26" s="76"/>
      <c r="F26" s="76"/>
      <c r="G26" s="76"/>
      <c r="H26" s="76"/>
      <c r="I26" s="76"/>
      <c r="J26" s="17"/>
      <c r="K26" s="17"/>
      <c r="L26" s="17"/>
      <c r="M26" s="17"/>
      <c r="N26" s="17"/>
      <c r="O26" s="76"/>
      <c r="P26" s="76"/>
      <c r="Q26" s="76"/>
      <c r="R26" s="17"/>
      <c r="S26" s="74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6"/>
    </row>
    <row r="27" customFormat="false" ht="14.25" hidden="false" customHeight="true" outlineLevel="0" collapsed="false">
      <c r="A27" s="2"/>
      <c r="B27" s="76"/>
      <c r="C27" s="77"/>
      <c r="D27" s="74"/>
      <c r="E27" s="72"/>
      <c r="F27" s="72"/>
      <c r="G27" s="72"/>
      <c r="H27" s="72"/>
      <c r="I27" s="72"/>
      <c r="J27" s="74"/>
      <c r="K27" s="74"/>
      <c r="L27" s="74"/>
      <c r="M27" s="74"/>
      <c r="N27" s="74"/>
      <c r="O27" s="72"/>
      <c r="P27" s="72"/>
      <c r="Q27" s="72"/>
      <c r="R27" s="74"/>
      <c r="S27" s="74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6"/>
    </row>
    <row r="28" customFormat="false" ht="14.25" hidden="false" customHeight="true" outlineLevel="0" collapsed="false">
      <c r="A28" s="2"/>
      <c r="B28" s="78"/>
      <c r="C28" s="79"/>
      <c r="D28" s="80"/>
      <c r="E28" s="81"/>
      <c r="F28" s="81"/>
      <c r="G28" s="81"/>
      <c r="H28" s="81"/>
      <c r="I28" s="81"/>
      <c r="J28" s="79"/>
      <c r="K28" s="79"/>
      <c r="L28" s="79"/>
      <c r="M28" s="79"/>
      <c r="N28" s="79"/>
      <c r="O28" s="81"/>
      <c r="P28" s="81"/>
      <c r="Q28" s="82"/>
      <c r="R28" s="79"/>
      <c r="S28" s="74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6"/>
    </row>
    <row r="29" customFormat="false" ht="14.25" hidden="false" customHeight="true" outlineLevel="0" collapsed="false">
      <c r="A29" s="2"/>
      <c r="B29" s="78"/>
      <c r="C29" s="60"/>
      <c r="D29" s="80"/>
      <c r="E29" s="42"/>
      <c r="F29" s="42"/>
      <c r="G29" s="42"/>
      <c r="H29" s="42"/>
      <c r="I29" s="42"/>
      <c r="J29" s="60"/>
      <c r="K29" s="60"/>
      <c r="L29" s="60"/>
      <c r="M29" s="60"/>
      <c r="N29" s="60"/>
      <c r="O29" s="42"/>
      <c r="P29" s="42"/>
      <c r="Q29" s="83"/>
      <c r="R29" s="60"/>
      <c r="S29" s="74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6"/>
    </row>
    <row r="30" customFormat="false" ht="14.25" hidden="false" customHeight="true" outlineLevel="0" collapsed="false">
      <c r="A30" s="2"/>
      <c r="B30" s="81"/>
      <c r="C30" s="60"/>
      <c r="D30" s="80"/>
      <c r="E30" s="81"/>
      <c r="F30" s="81"/>
      <c r="G30" s="81"/>
      <c r="H30" s="81"/>
      <c r="I30" s="81"/>
      <c r="J30" s="79"/>
      <c r="K30" s="79"/>
      <c r="L30" s="79"/>
      <c r="M30" s="79"/>
      <c r="N30" s="79"/>
      <c r="O30" s="81"/>
      <c r="P30" s="81"/>
      <c r="Q30" s="82"/>
      <c r="R30" s="79"/>
      <c r="S30" s="74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6"/>
    </row>
    <row r="31" customFormat="false" ht="14.25" hidden="false" customHeight="true" outlineLevel="0" collapsed="false">
      <c r="A31" s="2"/>
      <c r="B31" s="42"/>
      <c r="C31" s="60"/>
      <c r="D31" s="80"/>
      <c r="E31" s="42"/>
      <c r="F31" s="42"/>
      <c r="G31" s="42"/>
      <c r="H31" s="42"/>
      <c r="I31" s="42"/>
      <c r="J31" s="60"/>
      <c r="K31" s="60"/>
      <c r="L31" s="60"/>
      <c r="M31" s="60"/>
      <c r="N31" s="60"/>
      <c r="O31" s="42"/>
      <c r="P31" s="42"/>
      <c r="Q31" s="83"/>
      <c r="R31" s="60"/>
      <c r="S31" s="74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</row>
    <row r="32" customFormat="false" ht="14.25" hidden="false" customHeight="true" outlineLevel="0" collapsed="false">
      <c r="A32" s="2"/>
      <c r="B32" s="81"/>
      <c r="C32" s="79"/>
      <c r="D32" s="80"/>
      <c r="E32" s="81"/>
      <c r="F32" s="81"/>
      <c r="G32" s="81"/>
      <c r="H32" s="81"/>
      <c r="I32" s="81"/>
      <c r="J32" s="79"/>
      <c r="K32" s="79"/>
      <c r="L32" s="79"/>
      <c r="M32" s="79"/>
      <c r="N32" s="79"/>
      <c r="O32" s="81"/>
      <c r="P32" s="81"/>
      <c r="Q32" s="82"/>
      <c r="R32" s="79"/>
      <c r="S32" s="74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</row>
    <row r="33" customFormat="false" ht="14.25" hidden="false" customHeight="true" outlineLevel="0" collapsed="false">
      <c r="A33" s="2"/>
      <c r="B33" s="42"/>
      <c r="C33" s="74"/>
      <c r="D33" s="74"/>
      <c r="E33" s="72"/>
      <c r="F33" s="72"/>
      <c r="G33" s="72"/>
      <c r="H33" s="72"/>
      <c r="I33" s="72"/>
      <c r="J33" s="74"/>
      <c r="K33" s="74"/>
      <c r="L33" s="74"/>
      <c r="M33" s="74"/>
      <c r="N33" s="74"/>
      <c r="O33" s="72"/>
      <c r="P33" s="72"/>
      <c r="Q33" s="72"/>
      <c r="R33" s="74"/>
      <c r="S33" s="74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</row>
    <row r="34" customFormat="false" ht="14.25" hidden="false" customHeight="true" outlineLevel="0" collapsed="false">
      <c r="A34" s="2"/>
      <c r="B34" s="81"/>
      <c r="C34" s="74"/>
      <c r="D34" s="74"/>
      <c r="E34" s="72"/>
      <c r="F34" s="72"/>
      <c r="G34" s="72"/>
      <c r="H34" s="72"/>
      <c r="I34" s="72"/>
      <c r="J34" s="74"/>
      <c r="K34" s="74"/>
      <c r="L34" s="74"/>
      <c r="M34" s="74"/>
      <c r="N34" s="74"/>
      <c r="O34" s="72"/>
      <c r="P34" s="84"/>
      <c r="Q34" s="84"/>
      <c r="R34" s="85"/>
      <c r="S34" s="74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</row>
    <row r="35" customFormat="false" ht="14.25" hidden="false" customHeight="true" outlineLevel="0" collapsed="false">
      <c r="A35" s="2"/>
      <c r="B35" s="72"/>
      <c r="C35" s="74"/>
      <c r="D35" s="74"/>
      <c r="E35" s="72"/>
      <c r="F35" s="72"/>
      <c r="G35" s="72"/>
      <c r="H35" s="72"/>
      <c r="I35" s="72"/>
      <c r="J35" s="74"/>
      <c r="K35" s="74"/>
      <c r="L35" s="74"/>
      <c r="M35" s="74"/>
      <c r="N35" s="74"/>
      <c r="O35" s="72"/>
      <c r="P35" s="72"/>
      <c r="Q35" s="72"/>
      <c r="R35" s="74"/>
      <c r="S35" s="74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</row>
    <row r="36" customFormat="false" ht="14.25" hidden="false" customHeight="true" outlineLevel="0" collapsed="false">
      <c r="A36" s="2"/>
      <c r="B36" s="72"/>
      <c r="C36" s="74"/>
      <c r="D36" s="74"/>
      <c r="E36" s="72"/>
      <c r="F36" s="72"/>
      <c r="G36" s="72"/>
      <c r="H36" s="72"/>
      <c r="I36" s="72"/>
      <c r="J36" s="74"/>
      <c r="K36" s="74"/>
      <c r="L36" s="74"/>
      <c r="M36" s="74"/>
      <c r="N36" s="74"/>
      <c r="O36" s="72"/>
      <c r="P36" s="72"/>
      <c r="Q36" s="72"/>
      <c r="R36" s="74"/>
      <c r="S36" s="74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</row>
    <row r="37" customFormat="false" ht="14.25" hidden="false" customHeight="true" outlineLevel="0" collapsed="false">
      <c r="A37" s="2"/>
      <c r="B37" s="76"/>
      <c r="C37" s="86"/>
      <c r="D37" s="86"/>
      <c r="E37" s="87"/>
      <c r="F37" s="87"/>
      <c r="G37" s="87"/>
      <c r="H37" s="87"/>
      <c r="I37" s="87"/>
      <c r="J37" s="88"/>
      <c r="K37" s="88"/>
      <c r="L37" s="88"/>
      <c r="M37" s="86"/>
      <c r="N37" s="88"/>
      <c r="O37" s="87"/>
      <c r="P37" s="87"/>
      <c r="Q37" s="87"/>
      <c r="R37" s="86"/>
      <c r="S37" s="74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</row>
    <row r="38" customFormat="false" ht="14.25" hidden="false" customHeight="true" outlineLevel="0" collapsed="false">
      <c r="A38" s="2"/>
      <c r="B38" s="72"/>
      <c r="C38" s="86"/>
      <c r="D38" s="86"/>
      <c r="E38" s="87"/>
      <c r="F38" s="87"/>
      <c r="G38" s="87"/>
      <c r="H38" s="87"/>
      <c r="I38" s="87"/>
      <c r="J38" s="86"/>
      <c r="K38" s="86"/>
      <c r="L38" s="86"/>
      <c r="M38" s="86"/>
      <c r="N38" s="89"/>
      <c r="O38" s="89"/>
      <c r="P38" s="87"/>
      <c r="Q38" s="87"/>
      <c r="R38" s="86"/>
      <c r="S38" s="74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</row>
    <row r="39" customFormat="false" ht="14.25" hidden="false" customHeight="true" outlineLevel="0" collapsed="false">
      <c r="A39" s="2"/>
      <c r="B39" s="72"/>
      <c r="C39" s="90"/>
      <c r="D39" s="86"/>
      <c r="E39" s="87"/>
      <c r="F39" s="87"/>
      <c r="G39" s="87"/>
      <c r="H39" s="87"/>
      <c r="I39" s="87"/>
      <c r="J39" s="91"/>
      <c r="K39" s="91"/>
      <c r="L39" s="91"/>
      <c r="M39" s="86"/>
      <c r="N39" s="91"/>
      <c r="O39" s="87"/>
      <c r="P39" s="87"/>
      <c r="Q39" s="87"/>
      <c r="R39" s="86"/>
      <c r="S39" s="74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</row>
    <row r="40" customFormat="false" ht="14.25" hidden="false" customHeight="true" outlineLevel="0" collapsed="false">
      <c r="A40" s="92"/>
      <c r="B40" s="92"/>
      <c r="C40" s="25"/>
      <c r="D40" s="25"/>
      <c r="E40" s="73"/>
      <c r="F40" s="73"/>
      <c r="G40" s="73"/>
      <c r="H40" s="73"/>
      <c r="I40" s="73"/>
      <c r="J40" s="25"/>
      <c r="K40" s="25"/>
      <c r="L40" s="25"/>
      <c r="M40" s="80"/>
      <c r="N40" s="93"/>
      <c r="O40" s="94"/>
      <c r="P40" s="81"/>
      <c r="Q40" s="82"/>
      <c r="R40" s="79"/>
      <c r="S40" s="74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</row>
    <row r="41" customFormat="false" ht="14.25" hidden="false" customHeight="true" outlineLevel="0" collapsed="false">
      <c r="A41" s="2"/>
      <c r="B41" s="42"/>
      <c r="C41" s="86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87"/>
      <c r="Q41" s="82"/>
      <c r="R41" s="79"/>
      <c r="S41" s="74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</row>
    <row r="42" customFormat="false" ht="14.25" hidden="false" customHeight="true" outlineLevel="0" collapsed="false">
      <c r="A42" s="2"/>
      <c r="B42" s="72"/>
      <c r="C42" s="60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42"/>
      <c r="Q42" s="42"/>
      <c r="R42" s="60"/>
      <c r="S42" s="74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</row>
    <row r="43" customFormat="false" ht="14.25" hidden="false" customHeight="true" outlineLevel="0" collapsed="false">
      <c r="A43" s="2"/>
      <c r="B43" s="72"/>
      <c r="C43" s="74"/>
      <c r="D43" s="74"/>
      <c r="E43" s="72"/>
      <c r="F43" s="72"/>
      <c r="G43" s="72"/>
      <c r="H43" s="72"/>
      <c r="I43" s="72"/>
      <c r="J43" s="74"/>
      <c r="K43" s="74"/>
      <c r="L43" s="74"/>
      <c r="M43" s="74"/>
      <c r="N43" s="74"/>
      <c r="O43" s="72"/>
      <c r="P43" s="84"/>
      <c r="Q43" s="84"/>
      <c r="R43" s="85"/>
      <c r="S43" s="74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</row>
    <row r="44" customFormat="false" ht="14.25" hidden="false" customHeight="true" outlineLevel="0" collapsed="false">
      <c r="A44" s="95"/>
      <c r="B44" s="5"/>
      <c r="C44" s="96"/>
      <c r="D44" s="96"/>
      <c r="E44" s="5"/>
      <c r="F44" s="5"/>
      <c r="G44" s="5"/>
      <c r="H44" s="5"/>
      <c r="I44" s="5"/>
      <c r="J44" s="97"/>
      <c r="K44" s="97"/>
      <c r="L44" s="97"/>
      <c r="M44" s="96"/>
      <c r="N44" s="96"/>
      <c r="O44" s="5"/>
      <c r="P44" s="5"/>
      <c r="Q44" s="5"/>
      <c r="R44" s="74"/>
      <c r="S44" s="74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</row>
    <row r="45" customFormat="false" ht="14.25" hidden="false" customHeight="true" outlineLevel="0" collapsed="false">
      <c r="A45" s="95"/>
      <c r="B45" s="98"/>
      <c r="C45" s="98"/>
      <c r="D45" s="98"/>
      <c r="E45" s="99"/>
      <c r="F45" s="99"/>
      <c r="G45" s="99"/>
      <c r="H45" s="99"/>
      <c r="I45" s="99"/>
      <c r="J45" s="100"/>
      <c r="K45" s="100"/>
      <c r="L45" s="101"/>
      <c r="M45" s="101"/>
      <c r="N45" s="96"/>
      <c r="O45" s="5"/>
      <c r="P45" s="5"/>
      <c r="Q45" s="5"/>
      <c r="R45" s="74"/>
      <c r="S45" s="74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</row>
    <row r="46" customFormat="false" ht="18.75" hidden="false" customHeight="true" outlineLevel="0" collapsed="false">
      <c r="A46" s="95"/>
      <c r="B46" s="102" t="s">
        <v>64</v>
      </c>
      <c r="C46" s="102"/>
      <c r="D46" s="102"/>
      <c r="E46" s="98"/>
      <c r="F46" s="103" t="s">
        <v>65</v>
      </c>
      <c r="G46" s="103"/>
      <c r="H46" s="103"/>
      <c r="I46" s="103"/>
      <c r="J46" s="103"/>
      <c r="K46" s="103"/>
      <c r="L46" s="103"/>
      <c r="M46" s="98"/>
      <c r="N46" s="96"/>
      <c r="O46" s="5"/>
      <c r="P46" s="5"/>
      <c r="Q46" s="5"/>
      <c r="R46" s="74"/>
      <c r="S46" s="74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</row>
    <row r="47" customFormat="false" ht="20.25" hidden="false" customHeight="true" outlineLevel="0" collapsed="false">
      <c r="A47" s="104"/>
      <c r="B47" s="105" t="s">
        <v>66</v>
      </c>
      <c r="C47" s="105"/>
      <c r="D47" s="105"/>
      <c r="E47" s="106"/>
      <c r="F47" s="107" t="n">
        <f aca="false">C21</f>
        <v>0</v>
      </c>
      <c r="G47" s="107"/>
      <c r="H47" s="107"/>
      <c r="I47" s="107"/>
      <c r="J47" s="107"/>
      <c r="K47" s="107"/>
      <c r="L47" s="107"/>
      <c r="M47" s="96"/>
      <c r="N47" s="96"/>
      <c r="O47" s="5"/>
      <c r="P47" s="5"/>
      <c r="Q47" s="5"/>
      <c r="R47" s="74"/>
      <c r="S47" s="74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</row>
    <row r="48" customFormat="false" ht="22.5" hidden="false" customHeight="true" outlineLevel="0" collapsed="false">
      <c r="A48" s="104"/>
      <c r="B48" s="105" t="s">
        <v>67</v>
      </c>
      <c r="C48" s="105"/>
      <c r="D48" s="105"/>
      <c r="E48" s="106"/>
      <c r="F48" s="107" t="n">
        <f aca="false">D21+'02-ARCO'!C33+'03-UP'!C80+'05-NBB-HUVEPHARMA'!C26+'06-PWC'!D30</f>
        <v>0</v>
      </c>
      <c r="G48" s="107"/>
      <c r="H48" s="107"/>
      <c r="I48" s="107"/>
      <c r="J48" s="107"/>
      <c r="K48" s="107"/>
      <c r="L48" s="107"/>
      <c r="M48" s="96"/>
      <c r="N48" s="96"/>
      <c r="O48" s="5"/>
      <c r="P48" s="5"/>
      <c r="Q48" s="5"/>
      <c r="R48" s="74"/>
      <c r="S48" s="74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</row>
    <row r="49" customFormat="false" ht="19.5" hidden="false" customHeight="true" outlineLevel="0" collapsed="false">
      <c r="A49" s="104"/>
      <c r="B49" s="105" t="s">
        <v>68</v>
      </c>
      <c r="C49" s="105"/>
      <c r="D49" s="105"/>
      <c r="E49" s="108"/>
      <c r="F49" s="107" t="n">
        <f aca="false">'02-ARCO'!H33+'03-UP'!E80+'04-UPC'!D19+'05-NBB-HUVEPHARMA'!I26+'06-PWC'!H30+'07-AGROBOX'!D19+GIS!C8+JOURNALS!D6</f>
        <v>0</v>
      </c>
      <c r="G49" s="107"/>
      <c r="H49" s="107"/>
      <c r="I49" s="107"/>
      <c r="J49" s="107"/>
      <c r="K49" s="107"/>
      <c r="L49" s="107"/>
      <c r="M49" s="96"/>
      <c r="N49" s="96"/>
      <c r="O49" s="5"/>
      <c r="P49" s="5"/>
      <c r="Q49" s="5"/>
      <c r="R49" s="74"/>
      <c r="S49" s="74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</row>
    <row r="50" customFormat="false" ht="14.25" hidden="false" customHeight="true" outlineLevel="0" collapsed="false">
      <c r="A50" s="104"/>
      <c r="B50" s="105" t="s">
        <v>69</v>
      </c>
      <c r="C50" s="105"/>
      <c r="D50" s="105"/>
      <c r="E50" s="108"/>
      <c r="F50" s="107" t="n">
        <f aca="false">'02-ARCO'!J33+'03-UP'!F80+'04-UPC'!E19+'05-NBB-HUVEPHARMA'!H26</f>
        <v>0</v>
      </c>
      <c r="G50" s="107"/>
      <c r="H50" s="107"/>
      <c r="I50" s="107"/>
      <c r="J50" s="107"/>
      <c r="K50" s="107"/>
      <c r="L50" s="107"/>
      <c r="M50" s="96"/>
      <c r="N50" s="96"/>
      <c r="O50" s="5"/>
      <c r="P50" s="5"/>
      <c r="Q50" s="5"/>
      <c r="R50" s="74"/>
      <c r="S50" s="74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</row>
    <row r="51" customFormat="false" ht="14.25" hidden="false" customHeight="true" outlineLevel="0" collapsed="false">
      <c r="A51" s="104"/>
      <c r="B51" s="105" t="s">
        <v>70</v>
      </c>
      <c r="C51" s="105"/>
      <c r="D51" s="105"/>
      <c r="E51" s="108"/>
      <c r="F51" s="107" t="n">
        <f aca="false">'02-ARCO'!D33+'03-UP'!D80+'04-UPC'!C19+'07-AGROBOX'!C19+GIS!D8+JOURNALS!C6</f>
        <v>0</v>
      </c>
      <c r="G51" s="107"/>
      <c r="H51" s="107"/>
      <c r="I51" s="107"/>
      <c r="J51" s="107"/>
      <c r="K51" s="107"/>
      <c r="L51" s="107"/>
      <c r="M51" s="96"/>
      <c r="N51" s="96"/>
      <c r="O51" s="5"/>
      <c r="P51" s="5"/>
      <c r="Q51" s="5"/>
      <c r="R51" s="74"/>
      <c r="S51" s="74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</row>
    <row r="52" customFormat="false" ht="14.25" hidden="false" customHeight="true" outlineLevel="0" collapsed="false">
      <c r="A52" s="104"/>
      <c r="B52" s="105" t="s">
        <v>71</v>
      </c>
      <c r="C52" s="105"/>
      <c r="D52" s="105"/>
      <c r="E52" s="108"/>
      <c r="F52" s="109" t="n">
        <f aca="false">'02-ARCO'!I33+'03-UP'!L80+'05-NBB-HUVEPHARMA'!F26</f>
        <v>0</v>
      </c>
      <c r="G52" s="109"/>
      <c r="H52" s="109"/>
      <c r="I52" s="109"/>
      <c r="J52" s="109"/>
      <c r="K52" s="109"/>
      <c r="L52" s="109"/>
      <c r="M52" s="96"/>
      <c r="N52" s="96"/>
      <c r="O52" s="5"/>
      <c r="P52" s="5"/>
      <c r="Q52" s="5"/>
      <c r="R52" s="74"/>
      <c r="S52" s="74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</row>
    <row r="53" customFormat="false" ht="14.25" hidden="false" customHeight="true" outlineLevel="0" collapsed="false">
      <c r="A53" s="104"/>
      <c r="B53" s="105" t="s">
        <v>72</v>
      </c>
      <c r="C53" s="105"/>
      <c r="D53" s="105"/>
      <c r="E53" s="108"/>
      <c r="F53" s="107" t="n">
        <f aca="false">I21+'02-ARCO'!K33+'03-UP'!K80+'04-UPC'!F19+'05-NBB-HUVEPHARMA'!J26</f>
        <v>0</v>
      </c>
      <c r="G53" s="107"/>
      <c r="H53" s="107"/>
      <c r="I53" s="107"/>
      <c r="J53" s="107"/>
      <c r="K53" s="107"/>
      <c r="L53" s="107"/>
      <c r="M53" s="96"/>
      <c r="N53" s="96"/>
      <c r="O53" s="5"/>
      <c r="P53" s="5"/>
      <c r="Q53" s="5"/>
      <c r="R53" s="74"/>
      <c r="S53" s="74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</row>
    <row r="54" customFormat="false" ht="14.25" hidden="false" customHeight="true" outlineLevel="0" collapsed="false">
      <c r="A54" s="104"/>
      <c r="B54" s="105" t="s">
        <v>73</v>
      </c>
      <c r="C54" s="105"/>
      <c r="D54" s="105"/>
      <c r="E54" s="106"/>
      <c r="F54" s="107" t="n">
        <f aca="false">'03-UP'!AF80+'05-NBB-HUVEPHARMA'!T26</f>
        <v>0</v>
      </c>
      <c r="G54" s="107"/>
      <c r="H54" s="107"/>
      <c r="I54" s="107"/>
      <c r="J54" s="107"/>
      <c r="K54" s="107"/>
      <c r="L54" s="107"/>
      <c r="M54" s="96"/>
      <c r="N54" s="96"/>
      <c r="O54" s="5"/>
      <c r="P54" s="5"/>
      <c r="Q54" s="5"/>
      <c r="R54" s="74"/>
      <c r="S54" s="74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</row>
    <row r="55" customFormat="false" ht="14.25" hidden="false" customHeight="true" outlineLevel="0" collapsed="false">
      <c r="A55" s="104"/>
      <c r="B55" s="105" t="s">
        <v>74</v>
      </c>
      <c r="C55" s="105"/>
      <c r="D55" s="105"/>
      <c r="E55" s="106"/>
      <c r="F55" s="107" t="n">
        <f aca="false">E21+'02-ARCO'!G33+'03-UP'!G80+'06-PWC'!E30+'05-NBB-HUVEPHARMA'!G26</f>
        <v>0</v>
      </c>
      <c r="G55" s="107"/>
      <c r="H55" s="107"/>
      <c r="I55" s="107"/>
      <c r="J55" s="107"/>
      <c r="K55" s="107"/>
      <c r="L55" s="107"/>
      <c r="M55" s="96"/>
      <c r="N55" s="96"/>
      <c r="O55" s="5"/>
      <c r="P55" s="5"/>
      <c r="Q55" s="5"/>
      <c r="R55" s="74"/>
      <c r="S55" s="74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</row>
    <row r="56" customFormat="false" ht="14.25" hidden="false" customHeight="true" outlineLevel="0" collapsed="false">
      <c r="A56" s="104"/>
      <c r="B56" s="105" t="s">
        <v>75</v>
      </c>
      <c r="C56" s="105"/>
      <c r="D56" s="105"/>
      <c r="E56" s="106"/>
      <c r="F56" s="107" t="n">
        <f aca="false">O21+P21+'02-ARCO'!R33+'02-ARCO'!S33+'03-UP'!AB80+'03-UP'!AC80+'04-UPC'!P19+'04-UPC'!Q19+'05-NBB-HUVEPHARMA'!P26+'05-NBB-HUVEPHARMA'!Q26+'06-PWC'!L30+'06-PWC'!M30+'07-AGROBOX'!N19+'07-AGROBOX'!O19+PDFB!F12+PDFB!G12+GIS!I8+GIS!J8+JOURNALS!L6+JOURNALS!M6</f>
        <v>11511900</v>
      </c>
      <c r="G56" s="107"/>
      <c r="H56" s="107"/>
      <c r="I56" s="107"/>
      <c r="J56" s="107"/>
      <c r="K56" s="107"/>
      <c r="L56" s="107"/>
      <c r="M56" s="96"/>
      <c r="N56" s="96"/>
      <c r="O56" s="5"/>
      <c r="P56" s="5"/>
      <c r="Q56" s="5"/>
      <c r="R56" s="74"/>
      <c r="S56" s="74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</row>
    <row r="57" customFormat="false" ht="14.25" hidden="false" customHeight="true" outlineLevel="0" collapsed="false">
      <c r="A57" s="104"/>
      <c r="B57" s="105" t="s">
        <v>76</v>
      </c>
      <c r="C57" s="105"/>
      <c r="D57" s="105"/>
      <c r="E57" s="106"/>
      <c r="F57" s="107" t="n">
        <f aca="false">F21+'02-ARCO'!F33+'03-UP'!J80+'05-NBB-HUVEPHARMA'!E26+'06-PWC'!F30</f>
        <v>0</v>
      </c>
      <c r="G57" s="107"/>
      <c r="H57" s="107"/>
      <c r="I57" s="107"/>
      <c r="J57" s="107"/>
      <c r="K57" s="107"/>
      <c r="L57" s="107"/>
      <c r="M57" s="96"/>
      <c r="N57" s="96"/>
      <c r="O57" s="5"/>
      <c r="P57" s="5"/>
      <c r="Q57" s="5"/>
      <c r="R57" s="74"/>
      <c r="S57" s="74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</row>
    <row r="58" customFormat="false" ht="14.25" hidden="false" customHeight="true" outlineLevel="0" collapsed="false">
      <c r="A58" s="104"/>
      <c r="B58" s="105" t="s">
        <v>77</v>
      </c>
      <c r="C58" s="105"/>
      <c r="D58" s="105"/>
      <c r="E58" s="108"/>
      <c r="F58" s="107" t="n">
        <f aca="false">'02-ARCO'!U33+'03-UP'!AE80+'07-AGROBOX'!P19</f>
        <v>720625</v>
      </c>
      <c r="G58" s="107"/>
      <c r="H58" s="107"/>
      <c r="I58" s="107"/>
      <c r="J58" s="107"/>
      <c r="K58" s="107"/>
      <c r="L58" s="107"/>
      <c r="M58" s="96"/>
      <c r="N58" s="96"/>
      <c r="O58" s="5"/>
      <c r="P58" s="5"/>
      <c r="Q58" s="5"/>
      <c r="R58" s="74"/>
      <c r="S58" s="74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</row>
    <row r="59" customFormat="false" ht="14.25" hidden="false" customHeight="true" outlineLevel="0" collapsed="false">
      <c r="A59" s="104"/>
      <c r="B59" s="105" t="s">
        <v>78</v>
      </c>
      <c r="C59" s="105"/>
      <c r="D59" s="105"/>
      <c r="E59" s="106"/>
      <c r="F59" s="107" t="n">
        <f aca="false">'02-ARCO'!E33+'06-PWC'!G30+'03-UP'!M20</f>
        <v>0</v>
      </c>
      <c r="G59" s="107"/>
      <c r="H59" s="107"/>
      <c r="I59" s="107"/>
      <c r="J59" s="107"/>
      <c r="K59" s="107"/>
      <c r="L59" s="107"/>
      <c r="M59" s="96"/>
      <c r="N59" s="96"/>
      <c r="O59" s="5"/>
      <c r="P59" s="5"/>
      <c r="Q59" s="5"/>
      <c r="R59" s="74"/>
      <c r="S59" s="74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</row>
    <row r="60" customFormat="false" ht="14.25" hidden="false" customHeight="true" outlineLevel="0" collapsed="false">
      <c r="A60" s="104"/>
      <c r="B60" s="105" t="s">
        <v>79</v>
      </c>
      <c r="C60" s="105"/>
      <c r="D60" s="105"/>
      <c r="E60" s="108"/>
      <c r="F60" s="107" t="n">
        <f aca="false">'02-ARCO'!T33+'03-UP'!AD80+'04-UPC'!S19+'05-NBB-HUVEPHARMA'!S26+'06-PWC'!O30+'07-AGROBOX'!Q19+GIS!L8+JOURNALS!O6</f>
        <v>852625</v>
      </c>
      <c r="G60" s="107"/>
      <c r="H60" s="107"/>
      <c r="I60" s="107"/>
      <c r="J60" s="107"/>
      <c r="K60" s="107"/>
      <c r="L60" s="107"/>
      <c r="M60" s="96"/>
      <c r="N60" s="96"/>
      <c r="O60" s="5"/>
      <c r="P60" s="5"/>
      <c r="Q60" s="5"/>
      <c r="R60" s="74"/>
      <c r="S60" s="74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</row>
    <row r="61" customFormat="false" ht="14.25" hidden="false" customHeight="true" outlineLevel="0" collapsed="false">
      <c r="A61" s="104"/>
      <c r="B61" s="105" t="s">
        <v>80</v>
      </c>
      <c r="C61" s="105"/>
      <c r="D61" s="105"/>
      <c r="E61" s="108"/>
      <c r="F61" s="109" t="n">
        <f aca="false">'03-UP'!I80</f>
        <v>0</v>
      </c>
      <c r="G61" s="109"/>
      <c r="H61" s="109"/>
      <c r="I61" s="109"/>
      <c r="J61" s="109"/>
      <c r="K61" s="109"/>
      <c r="L61" s="109"/>
      <c r="M61" s="110"/>
      <c r="N61" s="5"/>
      <c r="O61" s="5"/>
      <c r="P61" s="5"/>
      <c r="Q61" s="5"/>
      <c r="R61" s="74"/>
      <c r="S61" s="74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</row>
    <row r="62" customFormat="false" ht="14.25" hidden="false" customHeight="true" outlineLevel="0" collapsed="false">
      <c r="A62" s="104"/>
      <c r="B62" s="105" t="s">
        <v>81</v>
      </c>
      <c r="C62" s="105"/>
      <c r="D62" s="105"/>
      <c r="E62" s="108"/>
      <c r="F62" s="107" t="n">
        <f aca="false">PDFB!C12</f>
        <v>0</v>
      </c>
      <c r="G62" s="107"/>
      <c r="H62" s="107"/>
      <c r="I62" s="107"/>
      <c r="J62" s="107"/>
      <c r="K62" s="107"/>
      <c r="L62" s="107"/>
      <c r="M62" s="96"/>
      <c r="N62" s="96"/>
      <c r="O62" s="5"/>
      <c r="P62" s="5"/>
      <c r="Q62" s="5"/>
      <c r="R62" s="74"/>
      <c r="S62" s="74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</row>
    <row r="63" customFormat="false" ht="14.25" hidden="false" customHeight="true" outlineLevel="0" collapsed="false">
      <c r="A63" s="104"/>
      <c r="B63" s="105" t="s">
        <v>82</v>
      </c>
      <c r="C63" s="105"/>
      <c r="D63" s="105"/>
      <c r="E63" s="108"/>
      <c r="F63" s="107" t="n">
        <f aca="false">'03-UP'!O80+'04-UPC'!J19+'05-NBB-HUVEPHARMA'!D26+'07-AGROBOX'!H19</f>
        <v>0</v>
      </c>
      <c r="G63" s="107"/>
      <c r="H63" s="107"/>
      <c r="I63" s="107"/>
      <c r="J63" s="107"/>
      <c r="K63" s="107"/>
      <c r="L63" s="107"/>
      <c r="M63" s="96"/>
      <c r="N63" s="96"/>
      <c r="O63" s="5"/>
      <c r="P63" s="5"/>
      <c r="Q63" s="5"/>
      <c r="R63" s="74"/>
      <c r="S63" s="74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</row>
    <row r="64" customFormat="false" ht="14.25" hidden="false" customHeight="true" outlineLevel="0" collapsed="false">
      <c r="A64" s="104"/>
      <c r="B64" s="105" t="s">
        <v>83</v>
      </c>
      <c r="C64" s="105"/>
      <c r="D64" s="105"/>
      <c r="E64" s="106"/>
      <c r="F64" s="107" t="n">
        <f aca="false">JOURNALS!E6+'07-AGROBOX'!I19</f>
        <v>0</v>
      </c>
      <c r="G64" s="107"/>
      <c r="H64" s="107"/>
      <c r="I64" s="107"/>
      <c r="J64" s="107"/>
      <c r="K64" s="107"/>
      <c r="L64" s="107"/>
      <c r="M64" s="96"/>
      <c r="N64" s="96"/>
      <c r="O64" s="5"/>
      <c r="P64" s="5"/>
      <c r="Q64" s="5"/>
      <c r="R64" s="74"/>
      <c r="S64" s="74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</row>
    <row r="65" customFormat="false" ht="14.25" hidden="false" customHeight="true" outlineLevel="0" collapsed="false">
      <c r="A65" s="104"/>
      <c r="B65" s="105" t="s">
        <v>84</v>
      </c>
      <c r="C65" s="105"/>
      <c r="D65" s="105"/>
      <c r="E65" s="106"/>
      <c r="F65" s="107" t="n">
        <f aca="false">'03-UP'!N80</f>
        <v>0</v>
      </c>
      <c r="G65" s="107"/>
      <c r="H65" s="107"/>
      <c r="I65" s="107"/>
      <c r="J65" s="107"/>
      <c r="K65" s="107"/>
      <c r="L65" s="107"/>
      <c r="M65" s="96"/>
      <c r="N65" s="96"/>
      <c r="O65" s="5"/>
      <c r="P65" s="5"/>
      <c r="Q65" s="5"/>
      <c r="R65" s="74"/>
      <c r="S65" s="74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</row>
    <row r="66" customFormat="false" ht="14.25" hidden="false" customHeight="true" outlineLevel="0" collapsed="false">
      <c r="A66" s="104"/>
      <c r="B66" s="105" t="s">
        <v>85</v>
      </c>
      <c r="C66" s="105"/>
      <c r="D66" s="105"/>
      <c r="E66" s="106"/>
      <c r="F66" s="107" t="n">
        <f aca="false">'03-UP'!T80+'07-AGROBOX'!F19+'04-UPC'!L19</f>
        <v>0</v>
      </c>
      <c r="G66" s="107"/>
      <c r="H66" s="107"/>
      <c r="I66" s="107"/>
      <c r="J66" s="107"/>
      <c r="K66" s="107"/>
      <c r="L66" s="107"/>
      <c r="M66" s="96"/>
      <c r="N66" s="96"/>
      <c r="O66" s="5"/>
      <c r="P66" s="5"/>
      <c r="Q66" s="5"/>
      <c r="R66" s="74"/>
      <c r="S66" s="74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</row>
    <row r="67" customFormat="false" ht="14.25" hidden="false" customHeight="true" outlineLevel="0" collapsed="false">
      <c r="A67" s="104"/>
      <c r="B67" s="105" t="s">
        <v>86</v>
      </c>
      <c r="C67" s="105"/>
      <c r="D67" s="105"/>
      <c r="E67" s="106"/>
      <c r="F67" s="107" t="n">
        <f aca="false">'03-UP'!P80+'04-UPC'!G19+'07-AGROBOX'!E19</f>
        <v>0</v>
      </c>
      <c r="G67" s="107"/>
      <c r="H67" s="107"/>
      <c r="I67" s="107"/>
      <c r="J67" s="107"/>
      <c r="K67" s="107"/>
      <c r="L67" s="107"/>
      <c r="M67" s="96"/>
      <c r="N67" s="96"/>
      <c r="O67" s="5"/>
      <c r="P67" s="5"/>
      <c r="Q67" s="5"/>
      <c r="R67" s="74"/>
      <c r="S67" s="74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</row>
    <row r="68" customFormat="false" ht="14.25" hidden="false" customHeight="true" outlineLevel="0" collapsed="false">
      <c r="A68" s="104"/>
      <c r="B68" s="105" t="s">
        <v>87</v>
      </c>
      <c r="C68" s="105"/>
      <c r="D68" s="105"/>
      <c r="E68" s="106"/>
      <c r="F68" s="107" t="n">
        <f aca="false">'02-ARCO'!M33+'03-UP'!R80+'05-NBB-HUVEPHARMA'!L26+'04-UPC'!I19</f>
        <v>0</v>
      </c>
      <c r="G68" s="107"/>
      <c r="H68" s="107"/>
      <c r="I68" s="107"/>
      <c r="J68" s="107"/>
      <c r="K68" s="107"/>
      <c r="L68" s="107"/>
      <c r="M68" s="96"/>
      <c r="N68" s="96"/>
      <c r="O68" s="5"/>
      <c r="P68" s="5"/>
      <c r="Q68" s="5"/>
      <c r="R68" s="74"/>
      <c r="S68" s="74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</row>
    <row r="69" customFormat="false" ht="14.25" hidden="false" customHeight="true" outlineLevel="0" collapsed="false">
      <c r="A69" s="104"/>
      <c r="B69" s="105" t="s">
        <v>88</v>
      </c>
      <c r="C69" s="105"/>
      <c r="D69" s="105"/>
      <c r="E69" s="106"/>
      <c r="F69" s="107" t="n">
        <f aca="false">'03-UP'!Q80+'07-AGROBOX'!G19</f>
        <v>0</v>
      </c>
      <c r="G69" s="107"/>
      <c r="H69" s="107"/>
      <c r="I69" s="107"/>
      <c r="J69" s="107"/>
      <c r="K69" s="107"/>
      <c r="L69" s="107"/>
      <c r="M69" s="96"/>
      <c r="N69" s="96"/>
      <c r="O69" s="5"/>
      <c r="P69" s="5"/>
      <c r="Q69" s="5"/>
      <c r="R69" s="74"/>
      <c r="S69" s="74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</row>
    <row r="70" customFormat="false" ht="14.25" hidden="false" customHeight="true" outlineLevel="0" collapsed="false">
      <c r="A70" s="104"/>
      <c r="B70" s="105" t="s">
        <v>89</v>
      </c>
      <c r="C70" s="105"/>
      <c r="D70" s="105"/>
      <c r="E70" s="106"/>
      <c r="F70" s="107" t="n">
        <f aca="false">'02-ARCO'!L33+'03-UP'!S80+'04-UPC'!K19</f>
        <v>0</v>
      </c>
      <c r="G70" s="107"/>
      <c r="H70" s="107"/>
      <c r="I70" s="107"/>
      <c r="J70" s="107"/>
      <c r="K70" s="107"/>
      <c r="L70" s="107"/>
      <c r="M70" s="96"/>
      <c r="N70" s="96"/>
      <c r="O70" s="5"/>
      <c r="P70" s="5"/>
      <c r="Q70" s="5"/>
      <c r="R70" s="74"/>
      <c r="S70" s="74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</row>
    <row r="71" customFormat="false" ht="14.25" hidden="false" customHeight="true" outlineLevel="0" collapsed="false">
      <c r="A71" s="104"/>
      <c r="B71" s="105" t="s">
        <v>90</v>
      </c>
      <c r="C71" s="105"/>
      <c r="D71" s="105"/>
      <c r="E71" s="106"/>
      <c r="F71" s="107" t="n">
        <f aca="false">'03-UP'!V80</f>
        <v>0</v>
      </c>
      <c r="G71" s="107"/>
      <c r="H71" s="107"/>
      <c r="I71" s="107"/>
      <c r="J71" s="107"/>
      <c r="K71" s="107"/>
      <c r="L71" s="107"/>
      <c r="M71" s="111"/>
      <c r="N71" s="96"/>
      <c r="O71" s="5"/>
      <c r="P71" s="5"/>
      <c r="Q71" s="5"/>
      <c r="R71" s="74"/>
      <c r="S71" s="74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</row>
    <row r="72" customFormat="false" ht="14.25" hidden="false" customHeight="true" outlineLevel="0" collapsed="false">
      <c r="A72" s="104"/>
      <c r="B72" s="105" t="s">
        <v>91</v>
      </c>
      <c r="C72" s="105"/>
      <c r="D72" s="105"/>
      <c r="E72" s="112"/>
      <c r="F72" s="107" t="n">
        <f aca="false">'03-UP'!U80+JOURNALS!G6+L21</f>
        <v>0</v>
      </c>
      <c r="G72" s="107"/>
      <c r="H72" s="107"/>
      <c r="I72" s="107"/>
      <c r="J72" s="107"/>
      <c r="K72" s="107"/>
      <c r="L72" s="107"/>
      <c r="M72" s="96"/>
      <c r="N72" s="96"/>
      <c r="O72" s="5"/>
      <c r="P72" s="5"/>
      <c r="Q72" s="5"/>
      <c r="R72" s="74"/>
      <c r="S72" s="74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</row>
    <row r="73" customFormat="false" ht="14.25" hidden="false" customHeight="true" outlineLevel="0" collapsed="false">
      <c r="A73" s="104"/>
      <c r="B73" s="105" t="s">
        <v>92</v>
      </c>
      <c r="C73" s="105"/>
      <c r="D73" s="105"/>
      <c r="E73" s="108"/>
      <c r="F73" s="109" t="n">
        <f aca="false">'02-ARCO'!N33+'03-UP'!W80+'07-AGROBOX'!J19+GIS!E8</f>
        <v>0</v>
      </c>
      <c r="G73" s="109"/>
      <c r="H73" s="109"/>
      <c r="I73" s="109"/>
      <c r="J73" s="109"/>
      <c r="K73" s="109"/>
      <c r="L73" s="109"/>
      <c r="M73" s="96"/>
      <c r="N73" s="96"/>
      <c r="O73" s="5"/>
      <c r="P73" s="5"/>
      <c r="Q73" s="5"/>
      <c r="R73" s="74"/>
      <c r="S73" s="74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</row>
    <row r="74" customFormat="false" ht="24" hidden="false" customHeight="true" outlineLevel="0" collapsed="false">
      <c r="A74" s="104"/>
      <c r="B74" s="105" t="s">
        <v>93</v>
      </c>
      <c r="C74" s="105"/>
      <c r="D74" s="105"/>
      <c r="E74" s="106"/>
      <c r="F74" s="107" t="n">
        <f aca="false">'03-UP'!X80+'04-UPC'!H19+'05-NBB-HUVEPHARMA'!K26</f>
        <v>0</v>
      </c>
      <c r="G74" s="107"/>
      <c r="H74" s="107"/>
      <c r="I74" s="107"/>
      <c r="J74" s="107"/>
      <c r="K74" s="107"/>
      <c r="L74" s="107"/>
      <c r="M74" s="96"/>
      <c r="N74" s="96"/>
      <c r="O74" s="5"/>
      <c r="P74" s="5"/>
      <c r="Q74" s="5"/>
      <c r="R74" s="74"/>
      <c r="S74" s="74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</row>
    <row r="75" customFormat="false" ht="24.75" hidden="false" customHeight="true" outlineLevel="0" collapsed="false">
      <c r="A75" s="104"/>
      <c r="B75" s="105"/>
      <c r="C75" s="105" t="s">
        <v>94</v>
      </c>
      <c r="D75" s="105"/>
      <c r="E75" s="106"/>
      <c r="F75" s="107" t="n">
        <f aca="false">'02-ARCO'!O33+'03-UP'!Y80+'04-UPC'!M19+'05-NBB-HUVEPHARMA'!M26+'06-PWC'!I30+'07-AGROBOX'!K19+GIS!F8+JOURNALS!I6</f>
        <v>8700000</v>
      </c>
      <c r="G75" s="107"/>
      <c r="H75" s="107"/>
      <c r="I75" s="107"/>
      <c r="J75" s="107"/>
      <c r="K75" s="107"/>
      <c r="L75" s="107"/>
      <c r="M75" s="113"/>
      <c r="N75" s="96"/>
      <c r="O75" s="5"/>
      <c r="P75" s="5"/>
      <c r="Q75" s="5"/>
      <c r="R75" s="74"/>
      <c r="S75" s="74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</row>
    <row r="76" s="116" customFormat="true" ht="18" hidden="false" customHeight="true" outlineLevel="0" collapsed="false">
      <c r="A76" s="114"/>
      <c r="B76" s="115" t="s">
        <v>95</v>
      </c>
      <c r="C76" s="115"/>
      <c r="D76" s="115"/>
      <c r="E76" s="106"/>
      <c r="F76" s="107" t="n">
        <f aca="false">SUM(F47:L75)</f>
        <v>21785150</v>
      </c>
      <c r="G76" s="107"/>
      <c r="H76" s="107"/>
      <c r="I76" s="107"/>
      <c r="J76" s="107"/>
      <c r="K76" s="107"/>
      <c r="L76" s="107"/>
      <c r="N76" s="117"/>
      <c r="O76" s="118"/>
      <c r="P76" s="118"/>
      <c r="Q76" s="118"/>
      <c r="R76" s="119"/>
      <c r="S76" s="119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</row>
    <row r="77" customFormat="false" ht="14.25" hidden="false" customHeight="true" outlineLevel="0" collapsed="false">
      <c r="A77" s="121"/>
      <c r="B77" s="122"/>
      <c r="C77" s="122"/>
      <c r="D77" s="122"/>
      <c r="E77" s="5"/>
      <c r="F77" s="123"/>
      <c r="G77" s="123"/>
      <c r="H77" s="123"/>
      <c r="I77" s="123"/>
      <c r="J77" s="123"/>
      <c r="K77" s="123"/>
      <c r="L77" s="123"/>
      <c r="M77" s="96"/>
      <c r="N77" s="96"/>
      <c r="O77" s="5"/>
      <c r="P77" s="5"/>
      <c r="Q77" s="5"/>
      <c r="R77" s="74"/>
      <c r="S77" s="74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</row>
    <row r="78" customFormat="false" ht="14.25" hidden="false" customHeight="true" outlineLevel="0" collapsed="false">
      <c r="A78" s="121"/>
      <c r="B78" s="96"/>
      <c r="C78" s="96"/>
      <c r="D78" s="96"/>
      <c r="E78" s="5"/>
      <c r="F78" s="124"/>
      <c r="G78" s="124"/>
      <c r="H78" s="124"/>
      <c r="I78" s="124"/>
      <c r="J78" s="125"/>
      <c r="K78" s="125"/>
      <c r="L78" s="125"/>
      <c r="M78" s="96"/>
      <c r="N78" s="96"/>
      <c r="O78" s="5"/>
      <c r="P78" s="5"/>
      <c r="Q78" s="5"/>
      <c r="R78" s="74"/>
      <c r="S78" s="74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</row>
    <row r="79" customFormat="false" ht="14.25" hidden="false" customHeight="true" outlineLevel="0" collapsed="false">
      <c r="A79" s="121"/>
      <c r="B79" s="96"/>
      <c r="C79" s="96"/>
      <c r="D79" s="96"/>
      <c r="E79" s="5"/>
      <c r="F79" s="124"/>
      <c r="G79" s="124"/>
      <c r="H79" s="124"/>
      <c r="I79" s="124"/>
      <c r="J79" s="125"/>
      <c r="K79" s="125"/>
      <c r="L79" s="125"/>
      <c r="M79" s="96"/>
      <c r="N79" s="96"/>
      <c r="O79" s="5"/>
      <c r="P79" s="5"/>
      <c r="Q79" s="5"/>
      <c r="R79" s="74"/>
      <c r="S79" s="74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</row>
    <row r="80" customFormat="false" ht="14.25" hidden="false" customHeight="true" outlineLevel="0" collapsed="false">
      <c r="A80" s="121"/>
      <c r="B80" s="96"/>
      <c r="C80" s="96"/>
      <c r="D80" s="96"/>
      <c r="E80" s="5"/>
      <c r="F80" s="5"/>
      <c r="G80" s="5"/>
      <c r="H80" s="5"/>
      <c r="I80" s="5"/>
      <c r="J80" s="96"/>
      <c r="K80" s="96"/>
      <c r="L80" s="96"/>
      <c r="M80" s="96"/>
      <c r="N80" s="96"/>
      <c r="O80" s="5"/>
      <c r="P80" s="5"/>
      <c r="Q80" s="5"/>
      <c r="R80" s="74"/>
      <c r="S80" s="74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</row>
    <row r="81" customFormat="false" ht="14.25" hidden="false" customHeight="true" outlineLevel="0" collapsed="false">
      <c r="A81" s="121"/>
      <c r="B81" s="5"/>
      <c r="C81" s="96"/>
      <c r="D81" s="96"/>
      <c r="E81" s="5"/>
      <c r="F81" s="5"/>
      <c r="G81" s="5"/>
      <c r="H81" s="5"/>
      <c r="I81" s="5"/>
      <c r="J81" s="96"/>
      <c r="K81" s="96"/>
      <c r="L81" s="96"/>
      <c r="M81" s="96"/>
      <c r="N81" s="96"/>
      <c r="O81" s="5"/>
      <c r="P81" s="5"/>
      <c r="Q81" s="5"/>
      <c r="R81" s="74"/>
      <c r="S81" s="74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</row>
    <row r="82" customFormat="false" ht="14.25" hidden="false" customHeight="true" outlineLevel="0" collapsed="false">
      <c r="A82" s="121"/>
      <c r="B82" s="5"/>
      <c r="C82" s="96"/>
      <c r="D82" s="96"/>
      <c r="E82" s="5"/>
      <c r="F82" s="5"/>
      <c r="G82" s="5"/>
      <c r="H82" s="5"/>
      <c r="I82" s="5"/>
      <c r="J82" s="96"/>
      <c r="K82" s="96"/>
      <c r="L82" s="96"/>
      <c r="M82" s="96"/>
      <c r="N82" s="96"/>
      <c r="O82" s="5"/>
      <c r="P82" s="5"/>
      <c r="Q82" s="5"/>
      <c r="R82" s="74"/>
      <c r="S82" s="74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</row>
    <row r="83" customFormat="false" ht="14.25" hidden="false" customHeight="true" outlineLevel="0" collapsed="false">
      <c r="A83" s="121"/>
      <c r="B83" s="5"/>
      <c r="C83" s="96"/>
      <c r="D83" s="96"/>
      <c r="E83" s="5"/>
      <c r="F83" s="5"/>
      <c r="G83" s="5"/>
      <c r="H83" s="5"/>
      <c r="I83" s="5"/>
      <c r="J83" s="96"/>
      <c r="K83" s="96"/>
      <c r="L83" s="96"/>
      <c r="M83" s="96"/>
      <c r="N83" s="96"/>
      <c r="O83" s="5"/>
      <c r="P83" s="5"/>
      <c r="Q83" s="5"/>
      <c r="R83" s="74"/>
      <c r="S83" s="74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</row>
    <row r="84" customFormat="false" ht="14.25" hidden="false" customHeight="true" outlineLevel="0" collapsed="false">
      <c r="A84" s="121"/>
      <c r="B84" s="5"/>
      <c r="C84" s="96"/>
      <c r="D84" s="96"/>
      <c r="E84" s="5"/>
      <c r="F84" s="5"/>
      <c r="G84" s="5"/>
      <c r="H84" s="5"/>
      <c r="I84" s="5"/>
      <c r="J84" s="96"/>
      <c r="K84" s="96"/>
      <c r="L84" s="96"/>
      <c r="M84" s="96"/>
      <c r="N84" s="96"/>
      <c r="O84" s="5"/>
      <c r="P84" s="5"/>
      <c r="Q84" s="5"/>
      <c r="R84" s="74"/>
      <c r="S84" s="74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</row>
    <row r="85" customFormat="false" ht="14.25" hidden="false" customHeight="true" outlineLevel="0" collapsed="false">
      <c r="A85" s="121"/>
      <c r="B85" s="5"/>
      <c r="C85" s="96"/>
      <c r="D85" s="96"/>
      <c r="E85" s="5"/>
      <c r="F85" s="5"/>
      <c r="G85" s="5"/>
      <c r="H85" s="5"/>
      <c r="I85" s="5"/>
      <c r="J85" s="96"/>
      <c r="K85" s="96"/>
      <c r="L85" s="96"/>
      <c r="M85" s="96"/>
      <c r="N85" s="96"/>
      <c r="O85" s="5"/>
      <c r="P85" s="5"/>
      <c r="Q85" s="5"/>
      <c r="R85" s="74"/>
      <c r="S85" s="74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</row>
    <row r="86" customFormat="false" ht="14.25" hidden="false" customHeight="true" outlineLevel="0" collapsed="false">
      <c r="A86" s="121"/>
      <c r="B86" s="5"/>
      <c r="C86" s="96"/>
      <c r="D86" s="96"/>
      <c r="E86" s="5"/>
      <c r="F86" s="5"/>
      <c r="G86" s="5"/>
      <c r="H86" s="5"/>
      <c r="I86" s="5"/>
      <c r="J86" s="96"/>
      <c r="K86" s="96"/>
      <c r="L86" s="96"/>
      <c r="M86" s="96"/>
      <c r="N86" s="96"/>
      <c r="O86" s="5"/>
      <c r="P86" s="5"/>
      <c r="Q86" s="5"/>
      <c r="R86" s="74"/>
      <c r="S86" s="74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</row>
    <row r="87" customFormat="false" ht="14.25" hidden="false" customHeight="true" outlineLevel="0" collapsed="false">
      <c r="A87" s="121"/>
      <c r="B87" s="5"/>
      <c r="C87" s="96"/>
      <c r="D87" s="96"/>
      <c r="E87" s="5"/>
      <c r="F87" s="5"/>
      <c r="G87" s="5"/>
      <c r="H87" s="5"/>
      <c r="I87" s="5"/>
      <c r="J87" s="96"/>
      <c r="K87" s="96"/>
      <c r="L87" s="96"/>
      <c r="M87" s="96"/>
      <c r="N87" s="96"/>
      <c r="O87" s="5"/>
      <c r="P87" s="5"/>
      <c r="Q87" s="5"/>
      <c r="R87" s="74"/>
      <c r="S87" s="74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</row>
    <row r="88" customFormat="false" ht="14.25" hidden="false" customHeight="true" outlineLevel="0" collapsed="false">
      <c r="A88" s="121"/>
      <c r="B88" s="5"/>
      <c r="C88" s="96"/>
      <c r="D88" s="96"/>
      <c r="E88" s="5"/>
      <c r="F88" s="5"/>
      <c r="G88" s="5"/>
      <c r="H88" s="5"/>
      <c r="I88" s="5"/>
      <c r="J88" s="96"/>
      <c r="K88" s="96"/>
      <c r="L88" s="96"/>
      <c r="M88" s="96"/>
      <c r="N88" s="96"/>
      <c r="O88" s="5"/>
      <c r="P88" s="5"/>
      <c r="Q88" s="5"/>
      <c r="R88" s="74"/>
      <c r="S88" s="74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</row>
    <row r="89" customFormat="false" ht="14.25" hidden="false" customHeight="true" outlineLevel="0" collapsed="false">
      <c r="A89" s="121"/>
      <c r="B89" s="5"/>
      <c r="C89" s="96"/>
      <c r="D89" s="96"/>
      <c r="E89" s="5"/>
      <c r="F89" s="5"/>
      <c r="G89" s="5"/>
      <c r="H89" s="5"/>
      <c r="I89" s="5"/>
      <c r="J89" s="96"/>
      <c r="K89" s="96"/>
      <c r="L89" s="96"/>
      <c r="M89" s="96"/>
      <c r="N89" s="96"/>
      <c r="O89" s="5"/>
      <c r="P89" s="5"/>
      <c r="Q89" s="5"/>
      <c r="R89" s="74"/>
      <c r="S89" s="74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</row>
    <row r="90" customFormat="false" ht="14.25" hidden="false" customHeight="true" outlineLevel="0" collapsed="false">
      <c r="A90" s="121"/>
      <c r="B90" s="5"/>
      <c r="C90" s="96"/>
      <c r="D90" s="96"/>
      <c r="E90" s="5"/>
      <c r="F90" s="5"/>
      <c r="G90" s="5"/>
      <c r="H90" s="5"/>
      <c r="I90" s="5"/>
      <c r="J90" s="96"/>
      <c r="K90" s="96"/>
      <c r="L90" s="96"/>
      <c r="M90" s="96"/>
      <c r="N90" s="96"/>
      <c r="O90" s="5"/>
      <c r="P90" s="5"/>
      <c r="Q90" s="5"/>
      <c r="R90" s="74"/>
      <c r="S90" s="74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</row>
    <row r="91" customFormat="false" ht="14.25" hidden="false" customHeight="true" outlineLevel="0" collapsed="false">
      <c r="A91" s="121"/>
      <c r="B91" s="5"/>
      <c r="C91" s="96"/>
      <c r="D91" s="96"/>
      <c r="E91" s="5"/>
      <c r="F91" s="5"/>
      <c r="G91" s="5"/>
      <c r="H91" s="5"/>
      <c r="I91" s="5"/>
      <c r="J91" s="96"/>
      <c r="K91" s="96"/>
      <c r="L91" s="96"/>
      <c r="M91" s="96"/>
      <c r="N91" s="96"/>
      <c r="O91" s="5"/>
      <c r="P91" s="5"/>
      <c r="Q91" s="5"/>
      <c r="R91" s="74"/>
      <c r="S91" s="74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</row>
    <row r="92" customFormat="false" ht="14.25" hidden="false" customHeight="true" outlineLevel="0" collapsed="false">
      <c r="A92" s="121"/>
      <c r="B92" s="5"/>
      <c r="C92" s="96"/>
      <c r="D92" s="96"/>
      <c r="E92" s="5"/>
      <c r="F92" s="5"/>
      <c r="G92" s="5"/>
      <c r="H92" s="5"/>
      <c r="I92" s="5"/>
      <c r="J92" s="96"/>
      <c r="K92" s="96"/>
      <c r="L92" s="96"/>
      <c r="M92" s="96"/>
      <c r="N92" s="96"/>
      <c r="O92" s="5"/>
      <c r="P92" s="5"/>
      <c r="Q92" s="5"/>
      <c r="R92" s="74"/>
      <c r="S92" s="74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</row>
    <row r="93" customFormat="false" ht="14.25" hidden="false" customHeight="true" outlineLevel="0" collapsed="false">
      <c r="A93" s="121"/>
      <c r="B93" s="5"/>
      <c r="C93" s="96"/>
      <c r="D93" s="96"/>
      <c r="E93" s="5"/>
      <c r="F93" s="5"/>
      <c r="G93" s="5"/>
      <c r="H93" s="5"/>
      <c r="I93" s="5"/>
      <c r="J93" s="96"/>
      <c r="K93" s="96"/>
      <c r="L93" s="96"/>
      <c r="M93" s="96"/>
      <c r="N93" s="96"/>
      <c r="O93" s="5"/>
      <c r="P93" s="5"/>
      <c r="Q93" s="5"/>
      <c r="R93" s="74"/>
      <c r="S93" s="74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</row>
    <row r="94" customFormat="false" ht="14.25" hidden="false" customHeight="true" outlineLevel="0" collapsed="false">
      <c r="A94" s="95"/>
      <c r="B94" s="126"/>
      <c r="C94" s="126"/>
      <c r="D94" s="126"/>
      <c r="E94" s="5"/>
      <c r="F94" s="5"/>
      <c r="G94" s="5"/>
      <c r="H94" s="5"/>
      <c r="I94" s="5"/>
      <c r="J94" s="96"/>
      <c r="K94" s="96"/>
      <c r="L94" s="96"/>
      <c r="M94" s="96"/>
      <c r="N94" s="96"/>
      <c r="O94" s="5"/>
      <c r="P94" s="5"/>
      <c r="Q94" s="5"/>
      <c r="R94" s="74"/>
      <c r="S94" s="74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</row>
    <row r="95" customFormat="false" ht="14.25" hidden="false" customHeight="true" outlineLevel="0" collapsed="false">
      <c r="A95" s="95"/>
      <c r="B95" s="126"/>
      <c r="C95" s="126"/>
      <c r="D95" s="126"/>
      <c r="E95" s="5"/>
      <c r="F95" s="5"/>
      <c r="G95" s="5"/>
      <c r="H95" s="5"/>
      <c r="I95" s="5"/>
      <c r="J95" s="96"/>
      <c r="K95" s="96"/>
      <c r="L95" s="96"/>
      <c r="M95" s="96"/>
      <c r="N95" s="96"/>
      <c r="O95" s="5"/>
      <c r="P95" s="5"/>
      <c r="Q95" s="5"/>
      <c r="R95" s="74"/>
      <c r="S95" s="74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</row>
    <row r="96" customFormat="false" ht="14.25" hidden="false" customHeight="true" outlineLevel="0" collapsed="false">
      <c r="A96" s="95"/>
      <c r="B96" s="126"/>
      <c r="C96" s="126"/>
      <c r="D96" s="126"/>
      <c r="E96" s="5"/>
      <c r="F96" s="5"/>
      <c r="G96" s="5"/>
      <c r="H96" s="5"/>
      <c r="I96" s="5"/>
      <c r="J96" s="96"/>
      <c r="K96" s="96"/>
      <c r="L96" s="96"/>
      <c r="M96" s="96"/>
      <c r="N96" s="96"/>
      <c r="O96" s="5"/>
      <c r="P96" s="5"/>
      <c r="Q96" s="5"/>
      <c r="R96" s="74"/>
      <c r="S96" s="74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</row>
    <row r="97" customFormat="false" ht="14.25" hidden="false" customHeight="true" outlineLevel="0" collapsed="false">
      <c r="A97" s="95"/>
      <c r="B97" s="126"/>
      <c r="C97" s="126"/>
      <c r="D97" s="126"/>
      <c r="E97" s="5"/>
      <c r="F97" s="5"/>
      <c r="G97" s="5"/>
      <c r="H97" s="5"/>
      <c r="I97" s="5"/>
      <c r="J97" s="96"/>
      <c r="K97" s="96"/>
      <c r="L97" s="96"/>
      <c r="M97" s="96"/>
      <c r="N97" s="96"/>
      <c r="O97" s="5"/>
      <c r="P97" s="5"/>
      <c r="Q97" s="5"/>
      <c r="R97" s="74"/>
      <c r="S97" s="74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</row>
    <row r="98" customFormat="false" ht="14.25" hidden="false" customHeight="true" outlineLevel="0" collapsed="false">
      <c r="A98" s="95"/>
      <c r="B98" s="126"/>
      <c r="C98" s="126"/>
      <c r="D98" s="126"/>
      <c r="E98" s="5"/>
      <c r="F98" s="5"/>
      <c r="G98" s="5"/>
      <c r="H98" s="5"/>
      <c r="I98" s="5"/>
      <c r="J98" s="96"/>
      <c r="K98" s="96"/>
      <c r="L98" s="96"/>
      <c r="M98" s="96"/>
      <c r="N98" s="96"/>
      <c r="O98" s="5"/>
      <c r="P98" s="5"/>
      <c r="Q98" s="5"/>
      <c r="R98" s="74"/>
      <c r="S98" s="74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</row>
    <row r="99" customFormat="false" ht="14.25" hidden="false" customHeight="true" outlineLevel="0" collapsed="false">
      <c r="A99" s="95"/>
      <c r="B99" s="126"/>
      <c r="C99" s="126"/>
      <c r="D99" s="126"/>
      <c r="E99" s="5"/>
      <c r="F99" s="5"/>
      <c r="G99" s="5"/>
      <c r="H99" s="5"/>
      <c r="I99" s="5"/>
      <c r="J99" s="96"/>
      <c r="K99" s="96"/>
      <c r="L99" s="96"/>
      <c r="M99" s="96"/>
      <c r="N99" s="96"/>
      <c r="O99" s="5"/>
      <c r="P99" s="5"/>
      <c r="Q99" s="5"/>
      <c r="R99" s="74"/>
      <c r="S99" s="74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</row>
    <row r="100" customFormat="false" ht="14.25" hidden="false" customHeight="true" outlineLevel="0" collapsed="false">
      <c r="A100" s="95"/>
      <c r="B100" s="126"/>
      <c r="C100" s="126"/>
      <c r="D100" s="126"/>
      <c r="E100" s="5"/>
      <c r="F100" s="5"/>
      <c r="G100" s="5"/>
      <c r="H100" s="5"/>
      <c r="I100" s="5"/>
      <c r="J100" s="96"/>
      <c r="K100" s="96"/>
      <c r="L100" s="96"/>
      <c r="M100" s="96"/>
      <c r="N100" s="96"/>
      <c r="O100" s="5"/>
      <c r="P100" s="5"/>
      <c r="Q100" s="5"/>
      <c r="R100" s="74"/>
      <c r="S100" s="74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</row>
    <row r="101" customFormat="false" ht="14.25" hidden="false" customHeight="true" outlineLevel="0" collapsed="false">
      <c r="A101" s="95"/>
      <c r="B101" s="126"/>
      <c r="C101" s="126"/>
      <c r="D101" s="126"/>
      <c r="E101" s="5"/>
      <c r="F101" s="5"/>
      <c r="G101" s="5"/>
      <c r="H101" s="5"/>
      <c r="I101" s="5"/>
      <c r="J101" s="96"/>
      <c r="K101" s="96"/>
      <c r="L101" s="96"/>
      <c r="M101" s="96"/>
      <c r="N101" s="96"/>
      <c r="O101" s="5"/>
      <c r="P101" s="5"/>
      <c r="Q101" s="5"/>
      <c r="R101" s="74"/>
      <c r="S101" s="74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</row>
    <row r="102" customFormat="false" ht="14.25" hidden="false" customHeight="true" outlineLevel="0" collapsed="false">
      <c r="A102" s="95"/>
      <c r="B102" s="126"/>
      <c r="C102" s="126"/>
      <c r="D102" s="126"/>
      <c r="E102" s="5"/>
      <c r="F102" s="5"/>
      <c r="G102" s="5"/>
      <c r="H102" s="5"/>
      <c r="I102" s="5"/>
      <c r="J102" s="96"/>
      <c r="K102" s="96"/>
      <c r="L102" s="96"/>
      <c r="M102" s="96"/>
      <c r="N102" s="96"/>
      <c r="O102" s="5"/>
      <c r="P102" s="5"/>
      <c r="Q102" s="5"/>
      <c r="R102" s="74"/>
      <c r="S102" s="74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</row>
    <row r="103" customFormat="false" ht="14.25" hidden="false" customHeight="true" outlineLevel="0" collapsed="false">
      <c r="A103" s="95"/>
      <c r="B103" s="126"/>
      <c r="C103" s="126"/>
      <c r="D103" s="126"/>
      <c r="E103" s="5"/>
      <c r="F103" s="5"/>
      <c r="G103" s="5"/>
      <c r="H103" s="5"/>
      <c r="I103" s="5"/>
      <c r="J103" s="96"/>
      <c r="K103" s="96"/>
      <c r="L103" s="96"/>
      <c r="M103" s="96"/>
      <c r="N103" s="96"/>
      <c r="O103" s="5"/>
      <c r="P103" s="5"/>
      <c r="Q103" s="5"/>
      <c r="R103" s="74"/>
      <c r="S103" s="74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</row>
    <row r="104" customFormat="false" ht="14.25" hidden="false" customHeight="true" outlineLevel="0" collapsed="false">
      <c r="A104" s="95"/>
      <c r="B104" s="126"/>
      <c r="C104" s="126"/>
      <c r="D104" s="126"/>
      <c r="E104" s="5"/>
      <c r="F104" s="5"/>
      <c r="G104" s="5"/>
      <c r="H104" s="5"/>
      <c r="I104" s="5"/>
      <c r="J104" s="96"/>
      <c r="K104" s="96"/>
      <c r="L104" s="96"/>
      <c r="M104" s="96"/>
      <c r="N104" s="96"/>
      <c r="O104" s="5"/>
      <c r="P104" s="5"/>
      <c r="Q104" s="5"/>
      <c r="R104" s="74"/>
      <c r="S104" s="74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</row>
    <row r="105" customFormat="false" ht="14.25" hidden="false" customHeight="true" outlineLevel="0" collapsed="false">
      <c r="A105" s="95"/>
      <c r="B105" s="126"/>
      <c r="C105" s="126"/>
      <c r="D105" s="126"/>
      <c r="E105" s="5"/>
      <c r="F105" s="5"/>
      <c r="G105" s="5"/>
      <c r="H105" s="5"/>
      <c r="I105" s="5"/>
      <c r="J105" s="127"/>
      <c r="K105" s="127"/>
      <c r="L105" s="127"/>
      <c r="M105" s="128"/>
      <c r="N105" s="128"/>
      <c r="O105" s="128"/>
      <c r="P105" s="128"/>
      <c r="Q105" s="128"/>
      <c r="R105" s="129"/>
      <c r="S105" s="129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</row>
    <row r="106" customFormat="false" ht="14.25" hidden="false" customHeight="true" outlineLevel="0" collapsed="false">
      <c r="A106" s="95"/>
      <c r="B106" s="126"/>
      <c r="C106" s="126"/>
      <c r="D106" s="126"/>
      <c r="E106" s="5"/>
      <c r="F106" s="5"/>
      <c r="G106" s="5"/>
      <c r="H106" s="5"/>
      <c r="I106" s="5"/>
      <c r="J106" s="127"/>
      <c r="K106" s="127"/>
      <c r="L106" s="127"/>
      <c r="M106" s="128"/>
      <c r="N106" s="128"/>
      <c r="O106" s="128"/>
      <c r="P106" s="128"/>
      <c r="Q106" s="128"/>
      <c r="R106" s="129"/>
      <c r="S106" s="129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</row>
    <row r="107" customFormat="false" ht="14.25" hidden="false" customHeight="true" outlineLevel="0" collapsed="false">
      <c r="A107" s="95"/>
      <c r="B107" s="126"/>
      <c r="C107" s="126"/>
      <c r="D107" s="126"/>
      <c r="E107" s="5"/>
      <c r="F107" s="5"/>
      <c r="G107" s="5"/>
      <c r="H107" s="5"/>
      <c r="I107" s="5"/>
      <c r="J107" s="127"/>
      <c r="K107" s="127"/>
      <c r="L107" s="127"/>
      <c r="M107" s="128"/>
      <c r="N107" s="128"/>
      <c r="O107" s="128"/>
      <c r="P107" s="128"/>
      <c r="Q107" s="128"/>
      <c r="R107" s="129"/>
      <c r="S107" s="129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</row>
    <row r="108" customFormat="false" ht="14.25" hidden="false" customHeight="true" outlineLevel="0" collapsed="false">
      <c r="A108" s="95"/>
      <c r="B108" s="126"/>
      <c r="C108" s="126"/>
      <c r="D108" s="126"/>
      <c r="E108" s="5"/>
      <c r="F108" s="5"/>
      <c r="G108" s="5"/>
      <c r="H108" s="5"/>
      <c r="I108" s="5"/>
      <c r="J108" s="127"/>
      <c r="K108" s="127"/>
      <c r="L108" s="127"/>
      <c r="M108" s="128"/>
      <c r="N108" s="128"/>
      <c r="O108" s="128"/>
      <c r="P108" s="128"/>
      <c r="Q108" s="128"/>
      <c r="R108" s="129"/>
      <c r="S108" s="129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</row>
    <row r="109" customFormat="false" ht="14.25" hidden="false" customHeight="true" outlineLevel="0" collapsed="false">
      <c r="A109" s="95"/>
      <c r="B109" s="126"/>
      <c r="C109" s="126"/>
      <c r="D109" s="126"/>
      <c r="E109" s="5"/>
      <c r="F109" s="5"/>
      <c r="G109" s="5"/>
      <c r="H109" s="5"/>
      <c r="I109" s="5"/>
      <c r="J109" s="127"/>
      <c r="K109" s="127"/>
      <c r="L109" s="127"/>
      <c r="M109" s="128"/>
      <c r="N109" s="128"/>
      <c r="O109" s="128"/>
      <c r="P109" s="128"/>
      <c r="Q109" s="128"/>
      <c r="R109" s="129"/>
      <c r="S109" s="129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</row>
    <row r="110" customFormat="false" ht="14.25" hidden="false" customHeight="true" outlineLevel="0" collapsed="false">
      <c r="A110" s="95"/>
      <c r="B110" s="89"/>
      <c r="C110" s="89"/>
      <c r="D110" s="89"/>
      <c r="E110" s="5"/>
      <c r="F110" s="5"/>
      <c r="G110" s="5"/>
      <c r="H110" s="5"/>
      <c r="I110" s="5"/>
      <c r="J110" s="127"/>
      <c r="K110" s="127"/>
      <c r="L110" s="127"/>
      <c r="M110" s="128"/>
      <c r="N110" s="128"/>
      <c r="O110" s="128"/>
      <c r="P110" s="128"/>
      <c r="Q110" s="128"/>
      <c r="R110" s="129"/>
      <c r="S110" s="129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</row>
    <row r="111" customFormat="false" ht="14.25" hidden="false" customHeight="true" outlineLevel="0" collapsed="false">
      <c r="A111" s="95"/>
      <c r="B111" s="89"/>
      <c r="C111" s="89"/>
      <c r="D111" s="89"/>
      <c r="E111" s="5"/>
      <c r="F111" s="5"/>
      <c r="G111" s="5"/>
      <c r="H111" s="5"/>
      <c r="I111" s="5"/>
      <c r="J111" s="127"/>
      <c r="K111" s="127"/>
      <c r="L111" s="127"/>
      <c r="M111" s="128"/>
      <c r="N111" s="128"/>
      <c r="O111" s="128"/>
      <c r="P111" s="128"/>
      <c r="Q111" s="128"/>
      <c r="R111" s="129"/>
      <c r="S111" s="129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</row>
    <row r="112" customFormat="false" ht="14.25" hidden="false" customHeight="true" outlineLevel="0" collapsed="false">
      <c r="A112" s="95"/>
      <c r="B112" s="89"/>
      <c r="C112" s="89"/>
      <c r="D112" s="89"/>
      <c r="E112" s="5"/>
      <c r="F112" s="5"/>
      <c r="G112" s="5"/>
      <c r="H112" s="5"/>
      <c r="I112" s="5"/>
      <c r="J112" s="127"/>
      <c r="K112" s="127"/>
      <c r="L112" s="127"/>
      <c r="M112" s="128"/>
      <c r="N112" s="128"/>
      <c r="O112" s="128"/>
      <c r="P112" s="128"/>
      <c r="Q112" s="128"/>
      <c r="R112" s="129"/>
      <c r="S112" s="129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</row>
    <row r="113" customFormat="false" ht="14.25" hidden="false" customHeight="true" outlineLevel="0" collapsed="false">
      <c r="A113" s="95"/>
      <c r="B113" s="89"/>
      <c r="C113" s="89"/>
      <c r="D113" s="89"/>
      <c r="E113" s="5"/>
      <c r="F113" s="5"/>
      <c r="G113" s="5"/>
      <c r="H113" s="5"/>
      <c r="I113" s="5"/>
      <c r="J113" s="127"/>
      <c r="K113" s="127"/>
      <c r="L113" s="127"/>
      <c r="M113" s="128"/>
      <c r="N113" s="128"/>
      <c r="O113" s="128"/>
      <c r="P113" s="128"/>
      <c r="Q113" s="128"/>
      <c r="R113" s="129"/>
      <c r="S113" s="129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</row>
    <row r="114" customFormat="false" ht="14.25" hidden="false" customHeight="true" outlineLevel="0" collapsed="false">
      <c r="A114" s="95"/>
      <c r="B114" s="89"/>
      <c r="C114" s="89"/>
      <c r="D114" s="89"/>
      <c r="E114" s="5"/>
      <c r="F114" s="5"/>
      <c r="G114" s="5"/>
      <c r="H114" s="5"/>
      <c r="I114" s="5"/>
      <c r="J114" s="127"/>
      <c r="K114" s="127"/>
      <c r="L114" s="127"/>
      <c r="M114" s="128"/>
      <c r="N114" s="128"/>
      <c r="O114" s="128"/>
      <c r="P114" s="128"/>
      <c r="Q114" s="128"/>
      <c r="R114" s="129"/>
      <c r="S114" s="129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</row>
    <row r="115" customFormat="false" ht="14.25" hidden="false" customHeight="true" outlineLevel="0" collapsed="false">
      <c r="A115" s="95"/>
      <c r="B115" s="89"/>
      <c r="C115" s="89"/>
      <c r="D115" s="89"/>
      <c r="E115" s="5"/>
      <c r="F115" s="5"/>
      <c r="G115" s="5"/>
      <c r="H115" s="5"/>
      <c r="I115" s="5"/>
      <c r="J115" s="127"/>
      <c r="K115" s="127"/>
      <c r="L115" s="127"/>
      <c r="M115" s="128"/>
      <c r="N115" s="128"/>
      <c r="O115" s="128"/>
      <c r="P115" s="128"/>
      <c r="Q115" s="128"/>
      <c r="R115" s="129"/>
      <c r="S115" s="129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</row>
    <row r="116" customFormat="false" ht="14.25" hidden="false" customHeight="true" outlineLevel="0" collapsed="false">
      <c r="A116" s="95"/>
      <c r="B116" s="89"/>
      <c r="C116" s="89"/>
      <c r="D116" s="89"/>
      <c r="E116" s="5"/>
      <c r="F116" s="5"/>
      <c r="G116" s="5"/>
      <c r="H116" s="5"/>
      <c r="I116" s="5"/>
      <c r="J116" s="127"/>
      <c r="K116" s="127"/>
      <c r="L116" s="127"/>
      <c r="M116" s="125"/>
      <c r="N116" s="125"/>
      <c r="O116" s="5"/>
      <c r="P116" s="5"/>
      <c r="Q116" s="5"/>
      <c r="R116" s="88"/>
      <c r="S116" s="88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</row>
    <row r="117" customFormat="false" ht="14.25" hidden="false" customHeight="true" outlineLevel="0" collapsed="false">
      <c r="A117" s="95"/>
      <c r="B117" s="89"/>
      <c r="C117" s="89"/>
      <c r="D117" s="89"/>
      <c r="E117" s="5"/>
      <c r="F117" s="5"/>
      <c r="G117" s="5"/>
      <c r="H117" s="5"/>
      <c r="I117" s="5"/>
      <c r="J117" s="127"/>
      <c r="K117" s="127"/>
      <c r="L117" s="127"/>
      <c r="M117" s="128"/>
      <c r="N117" s="128"/>
      <c r="O117" s="128"/>
      <c r="P117" s="128"/>
      <c r="Q117" s="128"/>
      <c r="R117" s="129"/>
      <c r="S117" s="129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</row>
    <row r="118" customFormat="false" ht="14.25" hidden="false" customHeight="true" outlineLevel="0" collapsed="false">
      <c r="A118" s="95"/>
      <c r="B118" s="89"/>
      <c r="C118" s="89"/>
      <c r="D118" s="89"/>
      <c r="E118" s="5"/>
      <c r="F118" s="5"/>
      <c r="G118" s="5"/>
      <c r="H118" s="5"/>
      <c r="I118" s="5"/>
      <c r="J118" s="127"/>
      <c r="K118" s="127"/>
      <c r="L118" s="127"/>
      <c r="M118" s="130"/>
      <c r="N118" s="130"/>
      <c r="O118" s="130"/>
      <c r="P118" s="130"/>
      <c r="Q118" s="130"/>
      <c r="R118" s="129"/>
      <c r="S118" s="129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</row>
    <row r="119" customFormat="false" ht="14.25" hidden="false" customHeight="true" outlineLevel="0" collapsed="false">
      <c r="A119" s="95"/>
      <c r="B119" s="89"/>
      <c r="C119" s="89"/>
      <c r="D119" s="89"/>
      <c r="E119" s="5"/>
      <c r="F119" s="5"/>
      <c r="G119" s="5"/>
      <c r="H119" s="5"/>
      <c r="I119" s="5"/>
      <c r="J119" s="127"/>
      <c r="K119" s="127"/>
      <c r="L119" s="127"/>
      <c r="M119" s="128"/>
      <c r="N119" s="128"/>
      <c r="O119" s="128"/>
      <c r="P119" s="128"/>
      <c r="Q119" s="128"/>
      <c r="R119" s="129"/>
      <c r="S119" s="129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</row>
    <row r="120" customFormat="false" ht="14.25" hidden="false" customHeight="true" outlineLevel="0" collapsed="false">
      <c r="A120" s="95"/>
      <c r="B120" s="89"/>
      <c r="C120" s="89"/>
      <c r="D120" s="89"/>
      <c r="E120" s="5"/>
      <c r="F120" s="5"/>
      <c r="G120" s="5"/>
      <c r="H120" s="5"/>
      <c r="I120" s="5"/>
      <c r="J120" s="127"/>
      <c r="K120" s="127"/>
      <c r="L120" s="127"/>
      <c r="M120" s="125"/>
      <c r="N120" s="125"/>
      <c r="O120" s="5"/>
      <c r="P120" s="5"/>
      <c r="Q120" s="5"/>
      <c r="R120" s="129"/>
      <c r="S120" s="129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</row>
    <row r="121" customFormat="false" ht="14.25" hidden="false" customHeight="true" outlineLevel="0" collapsed="false">
      <c r="A121" s="95"/>
      <c r="B121" s="89"/>
      <c r="C121" s="89"/>
      <c r="D121" s="89"/>
      <c r="E121" s="5"/>
      <c r="F121" s="5"/>
      <c r="G121" s="5"/>
      <c r="H121" s="5"/>
      <c r="I121" s="5"/>
      <c r="J121" s="127"/>
      <c r="K121" s="127"/>
      <c r="L121" s="127"/>
      <c r="M121" s="125"/>
      <c r="N121" s="125"/>
      <c r="O121" s="5"/>
      <c r="P121" s="5"/>
      <c r="Q121" s="5"/>
      <c r="R121" s="129"/>
      <c r="S121" s="129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</row>
    <row r="122" customFormat="false" ht="14.25" hidden="false" customHeight="true" outlineLevel="0" collapsed="false">
      <c r="A122" s="95"/>
      <c r="B122" s="89"/>
      <c r="C122" s="89"/>
      <c r="D122" s="89"/>
      <c r="E122" s="5"/>
      <c r="F122" s="5"/>
      <c r="G122" s="5"/>
      <c r="H122" s="5"/>
      <c r="I122" s="5"/>
      <c r="J122" s="127"/>
      <c r="K122" s="127"/>
      <c r="L122" s="127"/>
      <c r="M122" s="130"/>
      <c r="N122" s="130"/>
      <c r="O122" s="130"/>
      <c r="P122" s="130"/>
      <c r="Q122" s="130"/>
      <c r="R122" s="129"/>
      <c r="S122" s="129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</row>
    <row r="123" customFormat="false" ht="14.25" hidden="false" customHeight="true" outlineLevel="0" collapsed="false">
      <c r="A123" s="95"/>
      <c r="B123" s="5"/>
      <c r="C123" s="96"/>
      <c r="D123" s="96"/>
      <c r="E123" s="5"/>
      <c r="F123" s="5"/>
      <c r="G123" s="5"/>
      <c r="H123" s="5"/>
      <c r="I123" s="5"/>
      <c r="J123" s="127"/>
      <c r="K123" s="127"/>
      <c r="L123" s="127"/>
      <c r="M123" s="125"/>
      <c r="N123" s="125"/>
      <c r="O123" s="5"/>
      <c r="P123" s="5"/>
      <c r="Q123" s="5"/>
      <c r="R123" s="88"/>
      <c r="S123" s="88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</row>
    <row r="124" customFormat="false" ht="14.25" hidden="false" customHeight="true" outlineLevel="0" collapsed="false">
      <c r="A124" s="95"/>
      <c r="B124" s="5"/>
      <c r="C124" s="96"/>
      <c r="D124" s="96"/>
      <c r="E124" s="5"/>
      <c r="F124" s="5"/>
      <c r="G124" s="5"/>
      <c r="H124" s="5"/>
      <c r="I124" s="5"/>
      <c r="J124" s="96"/>
      <c r="K124" s="96"/>
      <c r="L124" s="122"/>
      <c r="M124" s="122"/>
      <c r="N124" s="122"/>
      <c r="O124" s="122"/>
      <c r="P124" s="5"/>
      <c r="Q124" s="5"/>
      <c r="R124" s="88"/>
      <c r="S124" s="88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</row>
    <row r="125" customFormat="false" ht="14.25" hidden="false" customHeight="true" outlineLevel="0" collapsed="false">
      <c r="A125" s="95"/>
      <c r="B125" s="5"/>
      <c r="C125" s="96"/>
      <c r="D125" s="96"/>
      <c r="E125" s="5"/>
      <c r="F125" s="5"/>
      <c r="G125" s="5"/>
      <c r="H125" s="5"/>
      <c r="I125" s="5"/>
      <c r="J125" s="96"/>
      <c r="K125" s="96"/>
      <c r="L125" s="122"/>
      <c r="M125" s="122"/>
      <c r="N125" s="122"/>
      <c r="O125" s="122"/>
      <c r="P125" s="5"/>
      <c r="Q125" s="5"/>
      <c r="R125" s="88"/>
      <c r="S125" s="88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</row>
    <row r="126" customFormat="false" ht="14.25" hidden="false" customHeight="true" outlineLevel="0" collapsed="false">
      <c r="A126" s="95"/>
      <c r="B126" s="5"/>
      <c r="C126" s="96"/>
      <c r="D126" s="96"/>
      <c r="E126" s="5"/>
      <c r="F126" s="5"/>
      <c r="G126" s="5"/>
      <c r="H126" s="5"/>
      <c r="I126" s="5"/>
      <c r="J126" s="96"/>
      <c r="K126" s="96"/>
      <c r="L126" s="122"/>
      <c r="M126" s="122"/>
      <c r="N126" s="122"/>
      <c r="O126" s="122"/>
      <c r="P126" s="5"/>
      <c r="Q126" s="5"/>
      <c r="R126" s="88"/>
      <c r="S126" s="131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</row>
    <row r="127" customFormat="false" ht="14.25" hidden="false" customHeight="true" outlineLevel="0" collapsed="false">
      <c r="A127" s="95"/>
      <c r="B127" s="5"/>
      <c r="C127" s="96"/>
      <c r="D127" s="96"/>
      <c r="E127" s="5"/>
      <c r="F127" s="5"/>
      <c r="G127" s="5"/>
      <c r="H127" s="5"/>
      <c r="I127" s="5"/>
      <c r="J127" s="96"/>
      <c r="K127" s="96"/>
      <c r="L127" s="122"/>
      <c r="M127" s="122"/>
      <c r="N127" s="122"/>
      <c r="O127" s="122"/>
      <c r="P127" s="5"/>
      <c r="Q127" s="5"/>
      <c r="R127" s="74"/>
      <c r="S127" s="13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</row>
    <row r="128" customFormat="false" ht="14.25" hidden="false" customHeight="true" outlineLevel="0" collapsed="false">
      <c r="A128" s="95"/>
      <c r="B128" s="5"/>
      <c r="C128" s="96"/>
      <c r="D128" s="96"/>
      <c r="E128" s="5"/>
      <c r="F128" s="5"/>
      <c r="G128" s="5"/>
      <c r="H128" s="5"/>
      <c r="I128" s="5"/>
      <c r="J128" s="96"/>
      <c r="K128" s="96"/>
      <c r="L128" s="122"/>
      <c r="M128" s="122"/>
      <c r="N128" s="122"/>
      <c r="O128" s="122"/>
      <c r="P128" s="5"/>
      <c r="Q128" s="5"/>
      <c r="R128" s="74"/>
      <c r="S128" s="74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</row>
    <row r="129" customFormat="false" ht="14.25" hidden="false" customHeight="true" outlineLevel="0" collapsed="false">
      <c r="A129" s="95"/>
      <c r="B129" s="5"/>
      <c r="C129" s="96"/>
      <c r="D129" s="96"/>
      <c r="E129" s="5"/>
      <c r="F129" s="5"/>
      <c r="G129" s="5"/>
      <c r="H129" s="5"/>
      <c r="I129" s="5"/>
      <c r="J129" s="96"/>
      <c r="K129" s="96"/>
      <c r="L129" s="122"/>
      <c r="M129" s="122"/>
      <c r="N129" s="122"/>
      <c r="O129" s="122"/>
      <c r="P129" s="5"/>
      <c r="Q129" s="5"/>
      <c r="R129" s="74"/>
      <c r="S129" s="74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</row>
    <row r="130" customFormat="false" ht="14.25" hidden="false" customHeight="true" outlineLevel="0" collapsed="false">
      <c r="A130" s="95"/>
      <c r="B130" s="5"/>
      <c r="C130" s="96"/>
      <c r="D130" s="96"/>
      <c r="E130" s="5"/>
      <c r="F130" s="5"/>
      <c r="G130" s="5"/>
      <c r="H130" s="5"/>
      <c r="I130" s="5"/>
      <c r="J130" s="96"/>
      <c r="K130" s="96"/>
      <c r="L130" s="122"/>
      <c r="M130" s="122"/>
      <c r="N130" s="122"/>
      <c r="O130" s="122"/>
      <c r="P130" s="5"/>
      <c r="Q130" s="5"/>
      <c r="R130" s="74"/>
      <c r="S130" s="74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</row>
    <row r="131" customFormat="false" ht="14.25" hidden="false" customHeight="true" outlineLevel="0" collapsed="false">
      <c r="A131" s="95"/>
      <c r="B131" s="5"/>
      <c r="C131" s="96"/>
      <c r="D131" s="96"/>
      <c r="E131" s="5"/>
      <c r="F131" s="5"/>
      <c r="G131" s="5"/>
      <c r="H131" s="5"/>
      <c r="I131" s="5"/>
      <c r="J131" s="96"/>
      <c r="K131" s="96"/>
      <c r="L131" s="122"/>
      <c r="M131" s="122"/>
      <c r="N131" s="122"/>
      <c r="O131" s="122"/>
      <c r="P131" s="5"/>
      <c r="Q131" s="5"/>
      <c r="R131" s="74"/>
      <c r="S131" s="74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</row>
    <row r="132" customFormat="false" ht="14.25" hidden="false" customHeight="true" outlineLevel="0" collapsed="false">
      <c r="A132" s="95"/>
      <c r="B132" s="5"/>
      <c r="C132" s="96"/>
      <c r="D132" s="96"/>
      <c r="E132" s="5"/>
      <c r="F132" s="5"/>
      <c r="G132" s="5"/>
      <c r="H132" s="5"/>
      <c r="I132" s="5"/>
      <c r="J132" s="96"/>
      <c r="K132" s="96"/>
      <c r="L132" s="122"/>
      <c r="M132" s="122"/>
      <c r="N132" s="122"/>
      <c r="O132" s="122"/>
      <c r="P132" s="5"/>
      <c r="Q132" s="5"/>
      <c r="R132" s="74"/>
      <c r="S132" s="74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</row>
    <row r="133" customFormat="false" ht="14.25" hidden="false" customHeight="true" outlineLevel="0" collapsed="false">
      <c r="A133" s="95"/>
      <c r="B133" s="5"/>
      <c r="C133" s="96"/>
      <c r="D133" s="96"/>
      <c r="E133" s="5"/>
      <c r="F133" s="5"/>
      <c r="G133" s="5"/>
      <c r="H133" s="5"/>
      <c r="I133" s="5"/>
      <c r="J133" s="96"/>
      <c r="K133" s="96"/>
      <c r="L133" s="122"/>
      <c r="M133" s="122"/>
      <c r="N133" s="122"/>
      <c r="O133" s="122"/>
      <c r="P133" s="5"/>
      <c r="Q133" s="5"/>
      <c r="R133" s="74"/>
      <c r="S133" s="74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</row>
    <row r="134" customFormat="false" ht="14.25" hidden="false" customHeight="true" outlineLevel="0" collapsed="false">
      <c r="A134" s="95"/>
      <c r="B134" s="5"/>
      <c r="C134" s="96"/>
      <c r="D134" s="96"/>
      <c r="E134" s="5"/>
      <c r="F134" s="5"/>
      <c r="G134" s="5"/>
      <c r="H134" s="5"/>
      <c r="I134" s="5"/>
      <c r="J134" s="96"/>
      <c r="K134" s="96"/>
      <c r="L134" s="122"/>
      <c r="M134" s="122"/>
      <c r="N134" s="122"/>
      <c r="O134" s="122"/>
      <c r="P134" s="5"/>
      <c r="Q134" s="5"/>
      <c r="R134" s="74"/>
      <c r="S134" s="74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</row>
    <row r="135" customFormat="false" ht="14.25" hidden="false" customHeight="true" outlineLevel="0" collapsed="false">
      <c r="A135" s="95"/>
      <c r="B135" s="5"/>
      <c r="C135" s="96"/>
      <c r="D135" s="96"/>
      <c r="E135" s="5"/>
      <c r="F135" s="5"/>
      <c r="G135" s="5"/>
      <c r="H135" s="5"/>
      <c r="I135" s="5"/>
      <c r="J135" s="96"/>
      <c r="K135" s="96"/>
      <c r="L135" s="122"/>
      <c r="M135" s="122"/>
      <c r="N135" s="122"/>
      <c r="O135" s="122"/>
      <c r="P135" s="5"/>
      <c r="Q135" s="5"/>
      <c r="R135" s="74"/>
      <c r="S135" s="74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</row>
    <row r="136" customFormat="false" ht="14.25" hidden="false" customHeight="true" outlineLevel="0" collapsed="false">
      <c r="A136" s="95"/>
      <c r="B136" s="5"/>
      <c r="C136" s="96"/>
      <c r="D136" s="96"/>
      <c r="E136" s="5"/>
      <c r="F136" s="5"/>
      <c r="G136" s="5"/>
      <c r="H136" s="5"/>
      <c r="I136" s="5"/>
      <c r="J136" s="96"/>
      <c r="K136" s="96"/>
      <c r="L136" s="122"/>
      <c r="M136" s="122"/>
      <c r="N136" s="122"/>
      <c r="O136" s="122"/>
      <c r="P136" s="5"/>
      <c r="Q136" s="5"/>
      <c r="R136" s="74"/>
      <c r="S136" s="74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</row>
    <row r="137" customFormat="false" ht="14.25" hidden="false" customHeight="true" outlineLevel="0" collapsed="false">
      <c r="A137" s="95"/>
      <c r="B137" s="5"/>
      <c r="C137" s="96"/>
      <c r="D137" s="96"/>
      <c r="E137" s="5"/>
      <c r="F137" s="5"/>
      <c r="G137" s="5"/>
      <c r="H137" s="5"/>
      <c r="I137" s="5"/>
      <c r="J137" s="96"/>
      <c r="K137" s="96"/>
      <c r="L137" s="122"/>
      <c r="M137" s="122"/>
      <c r="N137" s="122"/>
      <c r="O137" s="122"/>
      <c r="P137" s="5"/>
      <c r="Q137" s="5"/>
      <c r="R137" s="74"/>
      <c r="S137" s="74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</row>
    <row r="138" customFormat="false" ht="14.25" hidden="false" customHeight="true" outlineLevel="0" collapsed="false">
      <c r="A138" s="95"/>
      <c r="B138" s="5"/>
      <c r="C138" s="96"/>
      <c r="D138" s="96"/>
      <c r="E138" s="5"/>
      <c r="F138" s="5"/>
      <c r="G138" s="5"/>
      <c r="H138" s="5"/>
      <c r="I138" s="5"/>
      <c r="J138" s="96"/>
      <c r="K138" s="96"/>
      <c r="L138" s="96"/>
      <c r="M138" s="96"/>
      <c r="N138" s="96"/>
      <c r="O138" s="5"/>
      <c r="P138" s="5"/>
      <c r="Q138" s="5"/>
      <c r="R138" s="74"/>
      <c r="S138" s="74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</row>
    <row r="139" customFormat="false" ht="14.25" hidden="false" customHeight="true" outlineLevel="0" collapsed="false">
      <c r="A139" s="95"/>
      <c r="B139" s="5"/>
      <c r="C139" s="96"/>
      <c r="D139" s="96"/>
      <c r="E139" s="5"/>
      <c r="F139" s="5"/>
      <c r="G139" s="5"/>
      <c r="H139" s="5"/>
      <c r="I139" s="5"/>
      <c r="J139" s="96"/>
      <c r="K139" s="96"/>
      <c r="L139" s="96"/>
      <c r="M139" s="96"/>
      <c r="N139" s="96"/>
      <c r="O139" s="5"/>
      <c r="P139" s="5"/>
      <c r="Q139" s="5"/>
      <c r="R139" s="74"/>
      <c r="S139" s="74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</row>
    <row r="140" customFormat="false" ht="14.25" hidden="false" customHeight="true" outlineLevel="0" collapsed="false">
      <c r="A140" s="95"/>
      <c r="B140" s="5"/>
      <c r="C140" s="96"/>
      <c r="D140" s="96"/>
      <c r="E140" s="5"/>
      <c r="F140" s="5"/>
      <c r="G140" s="5"/>
      <c r="H140" s="5"/>
      <c r="I140" s="5"/>
      <c r="J140" s="96"/>
      <c r="K140" s="96"/>
      <c r="L140" s="96"/>
      <c r="M140" s="96"/>
      <c r="N140" s="96"/>
      <c r="O140" s="5"/>
      <c r="P140" s="5"/>
      <c r="Q140" s="5"/>
      <c r="R140" s="74"/>
      <c r="S140" s="74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</row>
    <row r="141" customFormat="false" ht="14.25" hidden="false" customHeight="true" outlineLevel="0" collapsed="false">
      <c r="A141" s="95"/>
      <c r="B141" s="5"/>
      <c r="C141" s="96"/>
      <c r="D141" s="96"/>
      <c r="E141" s="5"/>
      <c r="F141" s="5"/>
      <c r="G141" s="5"/>
      <c r="H141" s="5"/>
      <c r="I141" s="5"/>
      <c r="J141" s="96"/>
      <c r="K141" s="96"/>
      <c r="L141" s="96"/>
      <c r="M141" s="96"/>
      <c r="N141" s="96"/>
      <c r="O141" s="5"/>
      <c r="P141" s="5"/>
      <c r="Q141" s="5"/>
      <c r="R141" s="74"/>
      <c r="S141" s="74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</row>
    <row r="142" customFormat="false" ht="14.25" hidden="false" customHeight="true" outlineLevel="0" collapsed="false">
      <c r="A142" s="95"/>
      <c r="B142" s="5"/>
      <c r="C142" s="96"/>
      <c r="D142" s="96"/>
      <c r="E142" s="5"/>
      <c r="F142" s="5"/>
      <c r="G142" s="5"/>
      <c r="H142" s="5"/>
      <c r="I142" s="5"/>
      <c r="J142" s="96"/>
      <c r="K142" s="96"/>
      <c r="L142" s="96"/>
      <c r="M142" s="96"/>
      <c r="N142" s="96"/>
      <c r="O142" s="5"/>
      <c r="P142" s="5"/>
      <c r="Q142" s="5"/>
      <c r="R142" s="74"/>
      <c r="S142" s="74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</row>
    <row r="143" customFormat="false" ht="14.25" hidden="false" customHeight="true" outlineLevel="0" collapsed="false">
      <c r="A143" s="95"/>
      <c r="B143" s="5"/>
      <c r="C143" s="96"/>
      <c r="D143" s="96"/>
      <c r="E143" s="5"/>
      <c r="F143" s="5"/>
      <c r="G143" s="5"/>
      <c r="H143" s="5"/>
      <c r="I143" s="5"/>
      <c r="J143" s="96"/>
      <c r="K143" s="96"/>
      <c r="L143" s="96"/>
      <c r="M143" s="96"/>
      <c r="N143" s="96"/>
      <c r="O143" s="5"/>
      <c r="P143" s="5"/>
      <c r="Q143" s="5"/>
      <c r="R143" s="74"/>
      <c r="S143" s="74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</row>
    <row r="144" customFormat="false" ht="14.25" hidden="false" customHeight="true" outlineLevel="0" collapsed="false">
      <c r="A144" s="95"/>
      <c r="B144" s="5"/>
      <c r="C144" s="96"/>
      <c r="D144" s="96"/>
      <c r="E144" s="5"/>
      <c r="F144" s="5"/>
      <c r="G144" s="5"/>
      <c r="H144" s="5"/>
      <c r="I144" s="5"/>
      <c r="J144" s="96"/>
      <c r="K144" s="96"/>
      <c r="L144" s="96"/>
      <c r="M144" s="96"/>
      <c r="N144" s="96"/>
      <c r="O144" s="5"/>
      <c r="P144" s="5"/>
      <c r="Q144" s="5"/>
      <c r="R144" s="74"/>
      <c r="S144" s="74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</row>
    <row r="145" customFormat="false" ht="14.25" hidden="false" customHeight="true" outlineLevel="0" collapsed="false">
      <c r="A145" s="95"/>
      <c r="B145" s="5"/>
      <c r="C145" s="96"/>
      <c r="D145" s="96"/>
      <c r="E145" s="5"/>
      <c r="F145" s="5"/>
      <c r="G145" s="5"/>
      <c r="H145" s="5"/>
      <c r="I145" s="5"/>
      <c r="J145" s="96"/>
      <c r="K145" s="96"/>
      <c r="L145" s="96"/>
      <c r="M145" s="96"/>
      <c r="N145" s="96"/>
      <c r="O145" s="5"/>
      <c r="P145" s="5"/>
      <c r="Q145" s="5"/>
      <c r="R145" s="74"/>
      <c r="S145" s="74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</row>
    <row r="146" customFormat="false" ht="14.25" hidden="false" customHeight="true" outlineLevel="0" collapsed="false">
      <c r="A146" s="95"/>
      <c r="B146" s="5"/>
      <c r="C146" s="96"/>
      <c r="D146" s="96"/>
      <c r="E146" s="5"/>
      <c r="F146" s="5"/>
      <c r="G146" s="5"/>
      <c r="H146" s="5"/>
      <c r="I146" s="5"/>
      <c r="J146" s="96"/>
      <c r="K146" s="96"/>
      <c r="L146" s="96"/>
      <c r="M146" s="96"/>
      <c r="N146" s="96"/>
      <c r="O146" s="5"/>
      <c r="P146" s="5"/>
      <c r="Q146" s="5"/>
      <c r="R146" s="74"/>
      <c r="S146" s="74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</row>
    <row r="147" customFormat="false" ht="14.25" hidden="false" customHeight="true" outlineLevel="0" collapsed="false">
      <c r="A147" s="95"/>
      <c r="B147" s="5"/>
      <c r="C147" s="96"/>
      <c r="D147" s="96"/>
      <c r="E147" s="5"/>
      <c r="F147" s="5"/>
      <c r="G147" s="5"/>
      <c r="H147" s="5"/>
      <c r="I147" s="5"/>
      <c r="J147" s="96"/>
      <c r="K147" s="96"/>
      <c r="L147" s="96"/>
      <c r="M147" s="96"/>
      <c r="N147" s="96"/>
      <c r="O147" s="5"/>
      <c r="P147" s="5"/>
      <c r="Q147" s="5"/>
      <c r="R147" s="74"/>
      <c r="S147" s="74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</row>
    <row r="148" customFormat="false" ht="14.25" hidden="false" customHeight="true" outlineLevel="0" collapsed="false">
      <c r="A148" s="95"/>
      <c r="B148" s="5"/>
      <c r="C148" s="96"/>
      <c r="D148" s="96"/>
      <c r="E148" s="5"/>
      <c r="F148" s="5"/>
      <c r="G148" s="5"/>
      <c r="H148" s="5"/>
      <c r="I148" s="5"/>
      <c r="J148" s="96"/>
      <c r="K148" s="96"/>
      <c r="L148" s="96"/>
      <c r="M148" s="96"/>
      <c r="N148" s="96"/>
      <c r="O148" s="5"/>
      <c r="P148" s="5"/>
      <c r="Q148" s="5"/>
      <c r="R148" s="74"/>
      <c r="S148" s="74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</row>
    <row r="149" customFormat="false" ht="14.25" hidden="false" customHeight="true" outlineLevel="0" collapsed="false">
      <c r="A149" s="95"/>
      <c r="B149" s="5"/>
      <c r="C149" s="96"/>
      <c r="D149" s="96"/>
      <c r="E149" s="5"/>
      <c r="F149" s="5"/>
      <c r="G149" s="5"/>
      <c r="H149" s="5"/>
      <c r="I149" s="5"/>
      <c r="J149" s="96"/>
      <c r="K149" s="96"/>
      <c r="L149" s="96"/>
      <c r="M149" s="96"/>
      <c r="N149" s="96"/>
      <c r="O149" s="5"/>
      <c r="P149" s="5"/>
      <c r="Q149" s="5"/>
      <c r="R149" s="74"/>
      <c r="S149" s="74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</row>
    <row r="150" customFormat="false" ht="14.25" hidden="false" customHeight="true" outlineLevel="0" collapsed="false">
      <c r="A150" s="95"/>
      <c r="B150" s="5"/>
      <c r="C150" s="96"/>
      <c r="D150" s="96"/>
      <c r="E150" s="5"/>
      <c r="F150" s="5"/>
      <c r="G150" s="5"/>
      <c r="H150" s="5"/>
      <c r="I150" s="5"/>
      <c r="J150" s="96"/>
      <c r="K150" s="96"/>
      <c r="L150" s="96"/>
      <c r="M150" s="96"/>
      <c r="N150" s="96"/>
      <c r="O150" s="5"/>
      <c r="P150" s="5"/>
      <c r="Q150" s="5"/>
      <c r="R150" s="74"/>
      <c r="S150" s="74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</row>
    <row r="151" customFormat="false" ht="14.25" hidden="false" customHeight="true" outlineLevel="0" collapsed="false">
      <c r="A151" s="95"/>
      <c r="B151" s="5"/>
      <c r="C151" s="96"/>
      <c r="D151" s="96"/>
      <c r="E151" s="5"/>
      <c r="F151" s="5"/>
      <c r="G151" s="5"/>
      <c r="H151" s="5"/>
      <c r="I151" s="5"/>
      <c r="J151" s="96"/>
      <c r="K151" s="96"/>
      <c r="L151" s="96"/>
      <c r="M151" s="96"/>
      <c r="N151" s="96"/>
      <c r="O151" s="5"/>
      <c r="P151" s="5"/>
      <c r="Q151" s="5"/>
      <c r="R151" s="74"/>
      <c r="S151" s="74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</row>
    <row r="152" customFormat="false" ht="14.25" hidden="false" customHeight="true" outlineLevel="0" collapsed="false">
      <c r="A152" s="95"/>
      <c r="B152" s="5"/>
      <c r="C152" s="96"/>
      <c r="D152" s="96"/>
      <c r="E152" s="5"/>
      <c r="F152" s="5"/>
      <c r="G152" s="5"/>
      <c r="H152" s="5"/>
      <c r="I152" s="5"/>
      <c r="J152" s="96"/>
      <c r="K152" s="96"/>
      <c r="L152" s="96"/>
      <c r="M152" s="96"/>
      <c r="N152" s="96"/>
      <c r="O152" s="5"/>
      <c r="P152" s="5"/>
      <c r="Q152" s="5"/>
      <c r="R152" s="74"/>
      <c r="S152" s="74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</row>
    <row r="153" customFormat="false" ht="14.25" hidden="false" customHeight="true" outlineLevel="0" collapsed="false">
      <c r="A153" s="95"/>
      <c r="B153" s="5"/>
      <c r="C153" s="96"/>
      <c r="D153" s="96"/>
      <c r="E153" s="5"/>
      <c r="F153" s="5"/>
      <c r="G153" s="5"/>
      <c r="H153" s="5"/>
      <c r="I153" s="5"/>
      <c r="J153" s="96"/>
      <c r="K153" s="96"/>
      <c r="L153" s="96"/>
      <c r="M153" s="96"/>
      <c r="N153" s="96"/>
      <c r="O153" s="5"/>
      <c r="P153" s="5"/>
      <c r="Q153" s="5"/>
      <c r="R153" s="74"/>
      <c r="S153" s="74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</row>
    <row r="154" customFormat="false" ht="14.25" hidden="false" customHeight="true" outlineLevel="0" collapsed="false">
      <c r="A154" s="95"/>
      <c r="B154" s="5"/>
      <c r="C154" s="96"/>
      <c r="D154" s="96"/>
      <c r="E154" s="5"/>
      <c r="F154" s="5"/>
      <c r="G154" s="5"/>
      <c r="H154" s="5"/>
      <c r="I154" s="5"/>
      <c r="J154" s="96"/>
      <c r="K154" s="96"/>
      <c r="L154" s="96"/>
      <c r="M154" s="96"/>
      <c r="N154" s="96"/>
      <c r="O154" s="5"/>
      <c r="P154" s="5"/>
      <c r="Q154" s="5"/>
      <c r="R154" s="74"/>
      <c r="S154" s="74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</row>
    <row r="155" customFormat="false" ht="14.25" hidden="false" customHeight="true" outlineLevel="0" collapsed="false">
      <c r="A155" s="95"/>
      <c r="B155" s="5"/>
      <c r="C155" s="96"/>
      <c r="D155" s="96"/>
      <c r="E155" s="5"/>
      <c r="F155" s="5"/>
      <c r="G155" s="5"/>
      <c r="H155" s="5"/>
      <c r="I155" s="5"/>
      <c r="J155" s="96"/>
      <c r="K155" s="96"/>
      <c r="L155" s="96"/>
      <c r="M155" s="96"/>
      <c r="N155" s="96"/>
      <c r="O155" s="5"/>
      <c r="P155" s="5"/>
      <c r="Q155" s="5"/>
      <c r="R155" s="74"/>
      <c r="S155" s="74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</row>
    <row r="156" customFormat="false" ht="14.25" hidden="false" customHeight="true" outlineLevel="0" collapsed="false">
      <c r="A156" s="95"/>
      <c r="B156" s="5"/>
      <c r="C156" s="96"/>
      <c r="D156" s="96"/>
      <c r="E156" s="5"/>
      <c r="F156" s="5"/>
      <c r="G156" s="5"/>
      <c r="H156" s="5"/>
      <c r="I156" s="5"/>
      <c r="J156" s="96"/>
      <c r="K156" s="96"/>
      <c r="L156" s="96"/>
      <c r="M156" s="96"/>
      <c r="N156" s="96"/>
      <c r="O156" s="5"/>
      <c r="P156" s="5"/>
      <c r="Q156" s="5"/>
      <c r="R156" s="74"/>
      <c r="S156" s="74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</row>
    <row r="157" customFormat="false" ht="14.25" hidden="false" customHeight="true" outlineLevel="0" collapsed="false">
      <c r="A157" s="95"/>
      <c r="B157" s="5"/>
      <c r="C157" s="96"/>
      <c r="D157" s="96"/>
      <c r="E157" s="5"/>
      <c r="F157" s="5"/>
      <c r="G157" s="5"/>
      <c r="H157" s="5"/>
      <c r="I157" s="5"/>
      <c r="J157" s="96"/>
      <c r="K157" s="96"/>
      <c r="L157" s="96"/>
      <c r="M157" s="96"/>
      <c r="N157" s="96"/>
      <c r="O157" s="5"/>
      <c r="P157" s="5"/>
      <c r="Q157" s="5"/>
      <c r="R157" s="74"/>
      <c r="S157" s="74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</row>
    <row r="158" customFormat="false" ht="14.25" hidden="false" customHeight="true" outlineLevel="0" collapsed="false">
      <c r="A158" s="95"/>
      <c r="B158" s="5"/>
      <c r="C158" s="96"/>
      <c r="D158" s="96"/>
      <c r="E158" s="5"/>
      <c r="F158" s="5"/>
      <c r="G158" s="5"/>
      <c r="H158" s="5"/>
      <c r="I158" s="5"/>
      <c r="J158" s="96"/>
      <c r="K158" s="96"/>
      <c r="L158" s="96"/>
      <c r="M158" s="96"/>
      <c r="N158" s="96"/>
      <c r="O158" s="5"/>
      <c r="P158" s="5"/>
      <c r="Q158" s="5"/>
      <c r="R158" s="74"/>
      <c r="S158" s="74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</row>
    <row r="159" customFormat="false" ht="14.25" hidden="false" customHeight="true" outlineLevel="0" collapsed="false">
      <c r="A159" s="95"/>
      <c r="B159" s="5"/>
      <c r="C159" s="96"/>
      <c r="D159" s="96"/>
      <c r="E159" s="5"/>
      <c r="F159" s="5"/>
      <c r="G159" s="5"/>
      <c r="H159" s="5"/>
      <c r="I159" s="5"/>
      <c r="J159" s="96"/>
      <c r="K159" s="96"/>
      <c r="L159" s="96"/>
      <c r="M159" s="96"/>
      <c r="N159" s="96"/>
      <c r="O159" s="5"/>
      <c r="P159" s="5"/>
      <c r="Q159" s="5"/>
      <c r="R159" s="74"/>
      <c r="S159" s="74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</row>
    <row r="160" customFormat="false" ht="14.25" hidden="false" customHeight="true" outlineLevel="0" collapsed="false">
      <c r="A160" s="95"/>
      <c r="B160" s="5"/>
      <c r="C160" s="96"/>
      <c r="D160" s="96"/>
      <c r="E160" s="5"/>
      <c r="F160" s="5"/>
      <c r="G160" s="5"/>
      <c r="H160" s="5"/>
      <c r="I160" s="5"/>
      <c r="J160" s="96"/>
      <c r="K160" s="96"/>
      <c r="L160" s="96"/>
      <c r="M160" s="96"/>
      <c r="N160" s="96"/>
      <c r="O160" s="5"/>
      <c r="P160" s="5"/>
      <c r="Q160" s="5"/>
      <c r="R160" s="74"/>
      <c r="S160" s="74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</row>
    <row r="161" customFormat="false" ht="14.25" hidden="false" customHeight="true" outlineLevel="0" collapsed="false">
      <c r="A161" s="95"/>
      <c r="B161" s="5"/>
      <c r="C161" s="96"/>
      <c r="D161" s="96"/>
      <c r="E161" s="5"/>
      <c r="F161" s="5"/>
      <c r="G161" s="5"/>
      <c r="H161" s="5"/>
      <c r="I161" s="5"/>
      <c r="J161" s="96"/>
      <c r="K161" s="96"/>
      <c r="L161" s="96"/>
      <c r="M161" s="96"/>
      <c r="N161" s="96"/>
      <c r="O161" s="5"/>
      <c r="P161" s="5"/>
      <c r="Q161" s="5"/>
      <c r="R161" s="74"/>
      <c r="S161" s="74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</row>
    <row r="162" customFormat="false" ht="14.25" hidden="false" customHeight="true" outlineLevel="0" collapsed="false">
      <c r="A162" s="95"/>
      <c r="B162" s="5"/>
      <c r="C162" s="96"/>
      <c r="D162" s="96"/>
      <c r="E162" s="5"/>
      <c r="F162" s="5"/>
      <c r="G162" s="5"/>
      <c r="H162" s="5"/>
      <c r="I162" s="5"/>
      <c r="J162" s="96"/>
      <c r="K162" s="96"/>
      <c r="L162" s="96"/>
      <c r="M162" s="96"/>
      <c r="N162" s="96"/>
      <c r="O162" s="5"/>
      <c r="P162" s="5"/>
      <c r="Q162" s="5"/>
      <c r="R162" s="74"/>
      <c r="S162" s="74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</row>
    <row r="163" customFormat="false" ht="14.25" hidden="false" customHeight="true" outlineLevel="0" collapsed="false">
      <c r="A163" s="95"/>
      <c r="B163" s="5"/>
      <c r="C163" s="96"/>
      <c r="D163" s="96"/>
      <c r="E163" s="5"/>
      <c r="F163" s="5"/>
      <c r="G163" s="5"/>
      <c r="H163" s="5"/>
      <c r="I163" s="5"/>
      <c r="J163" s="96"/>
      <c r="K163" s="96"/>
      <c r="L163" s="96"/>
      <c r="M163" s="96"/>
      <c r="N163" s="96"/>
      <c r="O163" s="5"/>
      <c r="P163" s="5"/>
      <c r="Q163" s="5"/>
      <c r="R163" s="74"/>
      <c r="S163" s="74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</row>
    <row r="164" customFormat="false" ht="14.25" hidden="false" customHeight="true" outlineLevel="0" collapsed="false">
      <c r="A164" s="95"/>
      <c r="B164" s="5"/>
      <c r="C164" s="96"/>
      <c r="D164" s="96"/>
      <c r="E164" s="5"/>
      <c r="F164" s="5"/>
      <c r="G164" s="5"/>
      <c r="H164" s="5"/>
      <c r="I164" s="5"/>
      <c r="J164" s="96"/>
      <c r="K164" s="96"/>
      <c r="L164" s="96"/>
      <c r="M164" s="96"/>
      <c r="N164" s="96"/>
      <c r="O164" s="5"/>
      <c r="P164" s="5"/>
      <c r="Q164" s="5"/>
      <c r="R164" s="74"/>
      <c r="S164" s="74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</row>
    <row r="165" customFormat="false" ht="14.25" hidden="false" customHeight="true" outlineLevel="0" collapsed="false">
      <c r="A165" s="95"/>
      <c r="B165" s="5"/>
      <c r="C165" s="96"/>
      <c r="D165" s="96"/>
      <c r="E165" s="5"/>
      <c r="F165" s="5"/>
      <c r="G165" s="5"/>
      <c r="H165" s="5"/>
      <c r="I165" s="5"/>
      <c r="J165" s="96"/>
      <c r="K165" s="96"/>
      <c r="L165" s="96"/>
      <c r="M165" s="96"/>
      <c r="N165" s="96"/>
      <c r="O165" s="5"/>
      <c r="P165" s="5"/>
      <c r="Q165" s="5"/>
      <c r="R165" s="74"/>
      <c r="S165" s="74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</row>
    <row r="166" customFormat="false" ht="14.25" hidden="false" customHeight="true" outlineLevel="0" collapsed="false">
      <c r="A166" s="95"/>
      <c r="B166" s="5"/>
      <c r="C166" s="96"/>
      <c r="D166" s="96"/>
      <c r="E166" s="5"/>
      <c r="F166" s="5"/>
      <c r="G166" s="5"/>
      <c r="H166" s="5"/>
      <c r="I166" s="5"/>
      <c r="J166" s="96"/>
      <c r="K166" s="96"/>
      <c r="L166" s="96"/>
      <c r="M166" s="96"/>
      <c r="N166" s="96"/>
      <c r="O166" s="5"/>
      <c r="P166" s="5"/>
      <c r="Q166" s="5"/>
      <c r="R166" s="74"/>
      <c r="S166" s="74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</row>
    <row r="167" customFormat="false" ht="14.25" hidden="false" customHeight="true" outlineLevel="0" collapsed="false">
      <c r="A167" s="95"/>
      <c r="B167" s="5"/>
      <c r="C167" s="96"/>
      <c r="D167" s="96"/>
      <c r="E167" s="5"/>
      <c r="F167" s="5"/>
      <c r="G167" s="5"/>
      <c r="H167" s="5"/>
      <c r="I167" s="5"/>
      <c r="J167" s="96"/>
      <c r="K167" s="96"/>
      <c r="L167" s="96"/>
      <c r="M167" s="96"/>
      <c r="N167" s="96"/>
      <c r="O167" s="5"/>
      <c r="P167" s="5"/>
      <c r="Q167" s="5"/>
      <c r="R167" s="74"/>
      <c r="S167" s="74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</row>
    <row r="168" customFormat="false" ht="14.25" hidden="false" customHeight="true" outlineLevel="0" collapsed="false">
      <c r="A168" s="95"/>
      <c r="B168" s="5"/>
      <c r="C168" s="96"/>
      <c r="D168" s="96"/>
      <c r="E168" s="5"/>
      <c r="F168" s="5"/>
      <c r="G168" s="5"/>
      <c r="H168" s="5"/>
      <c r="I168" s="5"/>
      <c r="J168" s="96"/>
      <c r="K168" s="96"/>
      <c r="L168" s="96"/>
      <c r="M168" s="96"/>
      <c r="N168" s="96"/>
      <c r="O168" s="5"/>
      <c r="P168" s="5"/>
      <c r="Q168" s="5"/>
      <c r="R168" s="74"/>
      <c r="S168" s="74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</row>
    <row r="169" customFormat="false" ht="14.25" hidden="false" customHeight="true" outlineLevel="0" collapsed="false">
      <c r="A169" s="95"/>
      <c r="B169" s="5"/>
      <c r="C169" s="96"/>
      <c r="D169" s="96"/>
      <c r="E169" s="5"/>
      <c r="F169" s="5"/>
      <c r="G169" s="5"/>
      <c r="H169" s="5"/>
      <c r="I169" s="5"/>
      <c r="J169" s="96"/>
      <c r="K169" s="96"/>
      <c r="L169" s="96"/>
      <c r="M169" s="96"/>
      <c r="N169" s="96"/>
      <c r="O169" s="5"/>
      <c r="P169" s="5"/>
      <c r="Q169" s="5"/>
      <c r="R169" s="74"/>
      <c r="S169" s="74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</row>
    <row r="170" customFormat="false" ht="14.25" hidden="false" customHeight="true" outlineLevel="0" collapsed="false">
      <c r="A170" s="95"/>
      <c r="B170" s="5"/>
      <c r="C170" s="96"/>
      <c r="D170" s="96"/>
      <c r="E170" s="5"/>
      <c r="F170" s="5"/>
      <c r="G170" s="5"/>
      <c r="H170" s="5"/>
      <c r="I170" s="5"/>
      <c r="J170" s="96"/>
      <c r="K170" s="96"/>
      <c r="L170" s="96"/>
      <c r="M170" s="96"/>
      <c r="N170" s="96"/>
      <c r="O170" s="5"/>
      <c r="P170" s="5"/>
      <c r="Q170" s="5"/>
      <c r="R170" s="74"/>
      <c r="S170" s="74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</row>
    <row r="171" customFormat="false" ht="14.25" hidden="false" customHeight="true" outlineLevel="0" collapsed="false">
      <c r="A171" s="95"/>
      <c r="B171" s="5"/>
      <c r="C171" s="96"/>
      <c r="D171" s="96"/>
      <c r="E171" s="5"/>
      <c r="F171" s="5"/>
      <c r="G171" s="5"/>
      <c r="H171" s="5"/>
      <c r="I171" s="5"/>
      <c r="J171" s="96"/>
      <c r="K171" s="96"/>
      <c r="L171" s="96"/>
      <c r="M171" s="96"/>
      <c r="N171" s="96"/>
      <c r="O171" s="5"/>
      <c r="P171" s="5"/>
      <c r="Q171" s="5"/>
      <c r="R171" s="74"/>
      <c r="S171" s="74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</row>
    <row r="172" customFormat="false" ht="14.25" hidden="false" customHeight="true" outlineLevel="0" collapsed="false">
      <c r="A172" s="95"/>
      <c r="B172" s="5"/>
      <c r="C172" s="96"/>
      <c r="D172" s="96"/>
      <c r="E172" s="5"/>
      <c r="F172" s="5"/>
      <c r="G172" s="5"/>
      <c r="H172" s="5"/>
      <c r="I172" s="5"/>
      <c r="J172" s="96"/>
      <c r="K172" s="96"/>
      <c r="L172" s="96"/>
      <c r="M172" s="96"/>
      <c r="N172" s="96"/>
      <c r="O172" s="5"/>
      <c r="P172" s="5"/>
      <c r="Q172" s="5"/>
      <c r="R172" s="74"/>
      <c r="S172" s="74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</row>
    <row r="173" customFormat="false" ht="14.25" hidden="false" customHeight="true" outlineLevel="0" collapsed="false">
      <c r="A173" s="95"/>
      <c r="B173" s="5"/>
      <c r="C173" s="96"/>
      <c r="D173" s="96"/>
      <c r="E173" s="5"/>
      <c r="F173" s="5"/>
      <c r="G173" s="5"/>
      <c r="H173" s="5"/>
      <c r="I173" s="5"/>
      <c r="J173" s="96"/>
      <c r="K173" s="96"/>
      <c r="L173" s="96"/>
      <c r="M173" s="96"/>
      <c r="N173" s="96"/>
      <c r="O173" s="5"/>
      <c r="P173" s="5"/>
      <c r="Q173" s="5"/>
      <c r="R173" s="74"/>
      <c r="S173" s="74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</row>
    <row r="174" customFormat="false" ht="14.25" hidden="false" customHeight="true" outlineLevel="0" collapsed="false">
      <c r="A174" s="95"/>
      <c r="B174" s="5"/>
      <c r="C174" s="96"/>
      <c r="D174" s="96"/>
      <c r="E174" s="5"/>
      <c r="F174" s="5"/>
      <c r="G174" s="5"/>
      <c r="H174" s="5"/>
      <c r="I174" s="5"/>
      <c r="J174" s="96"/>
      <c r="K174" s="96"/>
      <c r="L174" s="96"/>
      <c r="M174" s="96"/>
      <c r="N174" s="96"/>
      <c r="O174" s="5"/>
      <c r="P174" s="5"/>
      <c r="Q174" s="5"/>
      <c r="R174" s="74"/>
      <c r="S174" s="74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</row>
    <row r="175" customFormat="false" ht="14.25" hidden="false" customHeight="true" outlineLevel="0" collapsed="false">
      <c r="A175" s="95"/>
      <c r="B175" s="5"/>
      <c r="C175" s="96"/>
      <c r="D175" s="96"/>
      <c r="E175" s="5"/>
      <c r="F175" s="5"/>
      <c r="G175" s="5"/>
      <c r="H175" s="5"/>
      <c r="I175" s="5"/>
      <c r="J175" s="96"/>
      <c r="K175" s="96"/>
      <c r="L175" s="96"/>
      <c r="M175" s="96"/>
      <c r="N175" s="96"/>
      <c r="O175" s="5"/>
      <c r="P175" s="5"/>
      <c r="Q175" s="5"/>
      <c r="R175" s="74"/>
      <c r="S175" s="74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</row>
    <row r="176" customFormat="false" ht="14.25" hidden="false" customHeight="true" outlineLevel="0" collapsed="false">
      <c r="A176" s="95"/>
      <c r="B176" s="5"/>
      <c r="C176" s="96"/>
      <c r="D176" s="96"/>
      <c r="E176" s="5"/>
      <c r="F176" s="5"/>
      <c r="G176" s="5"/>
      <c r="H176" s="5"/>
      <c r="I176" s="5"/>
      <c r="J176" s="96"/>
      <c r="K176" s="96"/>
      <c r="L176" s="96"/>
      <c r="M176" s="96"/>
      <c r="N176" s="96"/>
      <c r="O176" s="5"/>
      <c r="P176" s="5"/>
      <c r="Q176" s="5"/>
      <c r="R176" s="74"/>
      <c r="S176" s="74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</row>
    <row r="177" customFormat="false" ht="14.25" hidden="false" customHeight="true" outlineLevel="0" collapsed="false">
      <c r="A177" s="95"/>
      <c r="B177" s="5"/>
      <c r="C177" s="96"/>
      <c r="D177" s="96"/>
      <c r="E177" s="5"/>
      <c r="F177" s="5"/>
      <c r="G177" s="5"/>
      <c r="H177" s="5"/>
      <c r="I177" s="5"/>
      <c r="J177" s="96"/>
      <c r="K177" s="96"/>
      <c r="L177" s="96"/>
      <c r="M177" s="96"/>
      <c r="N177" s="96"/>
      <c r="O177" s="5"/>
      <c r="P177" s="5"/>
      <c r="Q177" s="5"/>
      <c r="R177" s="74"/>
      <c r="S177" s="74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</row>
    <row r="178" customFormat="false" ht="14.25" hidden="false" customHeight="true" outlineLevel="0" collapsed="false">
      <c r="A178" s="95"/>
      <c r="B178" s="5"/>
      <c r="C178" s="96"/>
      <c r="D178" s="96"/>
      <c r="E178" s="5"/>
      <c r="F178" s="5"/>
      <c r="G178" s="5"/>
      <c r="H178" s="5"/>
      <c r="I178" s="5"/>
      <c r="J178" s="96"/>
      <c r="K178" s="96"/>
      <c r="L178" s="96"/>
      <c r="M178" s="96"/>
      <c r="N178" s="96"/>
      <c r="O178" s="5"/>
      <c r="P178" s="5"/>
      <c r="Q178" s="5"/>
      <c r="R178" s="74"/>
      <c r="S178" s="74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</row>
    <row r="179" customFormat="false" ht="14.25" hidden="false" customHeight="true" outlineLevel="0" collapsed="false">
      <c r="A179" s="95"/>
      <c r="B179" s="5"/>
      <c r="C179" s="96"/>
      <c r="D179" s="96"/>
      <c r="E179" s="5"/>
      <c r="F179" s="5"/>
      <c r="G179" s="5"/>
      <c r="H179" s="5"/>
      <c r="I179" s="5"/>
      <c r="J179" s="96"/>
      <c r="K179" s="96"/>
      <c r="L179" s="96"/>
      <c r="M179" s="96"/>
      <c r="N179" s="96"/>
      <c r="O179" s="5"/>
      <c r="P179" s="5"/>
      <c r="Q179" s="5"/>
      <c r="R179" s="74"/>
      <c r="S179" s="74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</row>
    <row r="180" customFormat="false" ht="14.25" hidden="false" customHeight="true" outlineLevel="0" collapsed="false">
      <c r="A180" s="95"/>
      <c r="B180" s="5"/>
      <c r="C180" s="96"/>
      <c r="D180" s="96"/>
      <c r="E180" s="5"/>
      <c r="F180" s="5"/>
      <c r="G180" s="5"/>
      <c r="H180" s="5"/>
      <c r="I180" s="5"/>
      <c r="J180" s="96"/>
      <c r="K180" s="96"/>
      <c r="L180" s="96"/>
      <c r="M180" s="96"/>
      <c r="N180" s="96"/>
      <c r="O180" s="5"/>
      <c r="P180" s="5"/>
      <c r="Q180" s="5"/>
      <c r="R180" s="74"/>
      <c r="S180" s="74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</row>
    <row r="181" customFormat="false" ht="14.25" hidden="false" customHeight="true" outlineLevel="0" collapsed="false">
      <c r="A181" s="95"/>
      <c r="B181" s="5"/>
      <c r="C181" s="96"/>
      <c r="D181" s="96"/>
      <c r="E181" s="5"/>
      <c r="F181" s="5"/>
      <c r="G181" s="5"/>
      <c r="H181" s="5"/>
      <c r="I181" s="5"/>
      <c r="J181" s="96"/>
      <c r="K181" s="96"/>
      <c r="L181" s="96"/>
      <c r="M181" s="96"/>
      <c r="N181" s="96"/>
      <c r="O181" s="5"/>
      <c r="P181" s="5"/>
      <c r="Q181" s="5"/>
      <c r="R181" s="74"/>
      <c r="S181" s="74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</row>
    <row r="182" customFormat="false" ht="14.25" hidden="false" customHeight="true" outlineLevel="0" collapsed="false">
      <c r="A182" s="95"/>
      <c r="B182" s="5"/>
      <c r="C182" s="96"/>
      <c r="D182" s="96"/>
      <c r="E182" s="5"/>
      <c r="F182" s="5"/>
      <c r="G182" s="5"/>
      <c r="H182" s="5"/>
      <c r="I182" s="5"/>
      <c r="J182" s="96"/>
      <c r="K182" s="96"/>
      <c r="L182" s="96"/>
      <c r="M182" s="96"/>
      <c r="N182" s="96"/>
      <c r="O182" s="5"/>
      <c r="P182" s="5"/>
      <c r="Q182" s="5"/>
      <c r="R182" s="74"/>
      <c r="S182" s="74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</row>
    <row r="183" customFormat="false" ht="14.25" hidden="false" customHeight="true" outlineLevel="0" collapsed="false">
      <c r="A183" s="95"/>
      <c r="B183" s="5"/>
      <c r="C183" s="96"/>
      <c r="D183" s="96"/>
      <c r="E183" s="5"/>
      <c r="F183" s="5"/>
      <c r="G183" s="5"/>
      <c r="H183" s="5"/>
      <c r="I183" s="5"/>
      <c r="J183" s="96"/>
      <c r="K183" s="96"/>
      <c r="L183" s="96"/>
      <c r="M183" s="96"/>
      <c r="N183" s="96"/>
      <c r="O183" s="5"/>
      <c r="P183" s="5"/>
      <c r="Q183" s="5"/>
      <c r="R183" s="74"/>
      <c r="S183" s="74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</row>
    <row r="184" customFormat="false" ht="14.25" hidden="false" customHeight="true" outlineLevel="0" collapsed="false">
      <c r="A184" s="95"/>
      <c r="B184" s="5"/>
      <c r="C184" s="96"/>
      <c r="D184" s="96"/>
      <c r="E184" s="5"/>
      <c r="F184" s="5"/>
      <c r="G184" s="5"/>
      <c r="H184" s="5"/>
      <c r="I184" s="5"/>
      <c r="J184" s="96"/>
      <c r="K184" s="96"/>
      <c r="L184" s="96"/>
      <c r="M184" s="96"/>
      <c r="N184" s="96"/>
      <c r="O184" s="5"/>
      <c r="P184" s="5"/>
      <c r="Q184" s="5"/>
      <c r="R184" s="74"/>
      <c r="S184" s="74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</row>
    <row r="185" customFormat="false" ht="14.25" hidden="false" customHeight="true" outlineLevel="0" collapsed="false">
      <c r="A185" s="95"/>
      <c r="B185" s="5"/>
      <c r="C185" s="96"/>
      <c r="D185" s="96"/>
      <c r="E185" s="5"/>
      <c r="F185" s="5"/>
      <c r="G185" s="5"/>
      <c r="H185" s="5"/>
      <c r="I185" s="5"/>
      <c r="J185" s="96"/>
      <c r="K185" s="96"/>
      <c r="L185" s="96"/>
      <c r="M185" s="96"/>
      <c r="N185" s="96"/>
      <c r="O185" s="5"/>
      <c r="P185" s="5"/>
      <c r="Q185" s="5"/>
      <c r="R185" s="74"/>
      <c r="S185" s="74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</row>
    <row r="186" customFormat="false" ht="14.25" hidden="false" customHeight="true" outlineLevel="0" collapsed="false">
      <c r="A186" s="95"/>
      <c r="B186" s="5"/>
      <c r="C186" s="96"/>
      <c r="D186" s="96"/>
      <c r="E186" s="5"/>
      <c r="F186" s="5"/>
      <c r="G186" s="5"/>
      <c r="H186" s="5"/>
      <c r="I186" s="5"/>
      <c r="J186" s="96"/>
      <c r="K186" s="96"/>
      <c r="L186" s="96"/>
      <c r="M186" s="96"/>
      <c r="N186" s="96"/>
      <c r="O186" s="5"/>
      <c r="P186" s="5"/>
      <c r="Q186" s="5"/>
      <c r="R186" s="74"/>
      <c r="S186" s="74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</row>
    <row r="187" customFormat="false" ht="14.25" hidden="false" customHeight="true" outlineLevel="0" collapsed="false">
      <c r="A187" s="95"/>
      <c r="B187" s="5"/>
      <c r="C187" s="96"/>
      <c r="D187" s="96"/>
      <c r="E187" s="5"/>
      <c r="F187" s="5"/>
      <c r="G187" s="5"/>
      <c r="H187" s="5"/>
      <c r="I187" s="5"/>
      <c r="J187" s="96"/>
      <c r="K187" s="96"/>
      <c r="L187" s="96"/>
      <c r="M187" s="96"/>
      <c r="N187" s="96"/>
      <c r="O187" s="5"/>
      <c r="P187" s="5"/>
      <c r="Q187" s="5"/>
      <c r="R187" s="74"/>
      <c r="S187" s="74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</row>
    <row r="188" customFormat="false" ht="14.25" hidden="false" customHeight="true" outlineLevel="0" collapsed="false">
      <c r="A188" s="95"/>
      <c r="B188" s="5"/>
      <c r="C188" s="96"/>
      <c r="D188" s="96"/>
      <c r="E188" s="5"/>
      <c r="F188" s="5"/>
      <c r="G188" s="5"/>
      <c r="H188" s="5"/>
      <c r="I188" s="5"/>
      <c r="J188" s="96"/>
      <c r="K188" s="96"/>
      <c r="L188" s="96"/>
      <c r="M188" s="96"/>
      <c r="N188" s="96"/>
      <c r="O188" s="5"/>
      <c r="P188" s="5"/>
      <c r="Q188" s="5"/>
      <c r="R188" s="74"/>
      <c r="S188" s="74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</row>
    <row r="189" customFormat="false" ht="14.25" hidden="false" customHeight="true" outlineLevel="0" collapsed="false">
      <c r="A189" s="95"/>
      <c r="B189" s="5"/>
      <c r="C189" s="96"/>
      <c r="D189" s="96"/>
      <c r="E189" s="5"/>
      <c r="F189" s="5"/>
      <c r="G189" s="5"/>
      <c r="H189" s="5"/>
      <c r="I189" s="5"/>
      <c r="J189" s="96"/>
      <c r="K189" s="96"/>
      <c r="L189" s="96"/>
      <c r="M189" s="96"/>
      <c r="N189" s="96"/>
      <c r="O189" s="5"/>
      <c r="P189" s="5"/>
      <c r="Q189" s="5"/>
      <c r="R189" s="74"/>
      <c r="S189" s="74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</row>
    <row r="190" customFormat="false" ht="14.25" hidden="false" customHeight="true" outlineLevel="0" collapsed="false">
      <c r="A190" s="95"/>
      <c r="B190" s="5"/>
      <c r="C190" s="96"/>
      <c r="D190" s="96"/>
      <c r="E190" s="5"/>
      <c r="F190" s="5"/>
      <c r="G190" s="5"/>
      <c r="H190" s="5"/>
      <c r="I190" s="5"/>
      <c r="J190" s="96"/>
      <c r="K190" s="96"/>
      <c r="L190" s="96"/>
      <c r="M190" s="96"/>
      <c r="N190" s="96"/>
      <c r="O190" s="5"/>
      <c r="P190" s="5"/>
      <c r="Q190" s="5"/>
      <c r="R190" s="74"/>
      <c r="S190" s="74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</row>
    <row r="191" customFormat="false" ht="14.25" hidden="false" customHeight="true" outlineLevel="0" collapsed="false">
      <c r="A191" s="95"/>
      <c r="B191" s="5"/>
      <c r="C191" s="96"/>
      <c r="D191" s="96"/>
      <c r="E191" s="5"/>
      <c r="F191" s="5"/>
      <c r="G191" s="5"/>
      <c r="H191" s="5"/>
      <c r="I191" s="5"/>
      <c r="J191" s="96"/>
      <c r="K191" s="96"/>
      <c r="L191" s="96"/>
      <c r="M191" s="96"/>
      <c r="N191" s="96"/>
      <c r="O191" s="5"/>
      <c r="P191" s="5"/>
      <c r="Q191" s="5"/>
      <c r="R191" s="74"/>
      <c r="S191" s="74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</row>
    <row r="192" customFormat="false" ht="14.25" hidden="false" customHeight="true" outlineLevel="0" collapsed="false">
      <c r="A192" s="95"/>
      <c r="B192" s="5"/>
      <c r="C192" s="96"/>
      <c r="D192" s="96"/>
      <c r="E192" s="5"/>
      <c r="F192" s="5"/>
      <c r="G192" s="5"/>
      <c r="H192" s="5"/>
      <c r="I192" s="5"/>
      <c r="J192" s="96"/>
      <c r="K192" s="96"/>
      <c r="L192" s="96"/>
      <c r="M192" s="96"/>
      <c r="N192" s="96"/>
      <c r="O192" s="5"/>
      <c r="P192" s="5"/>
      <c r="Q192" s="5"/>
      <c r="R192" s="74"/>
      <c r="S192" s="74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</row>
    <row r="193" customFormat="false" ht="14.25" hidden="false" customHeight="true" outlineLevel="0" collapsed="false">
      <c r="A193" s="95"/>
      <c r="B193" s="5"/>
      <c r="C193" s="96"/>
      <c r="D193" s="96"/>
      <c r="E193" s="5"/>
      <c r="F193" s="5"/>
      <c r="G193" s="5"/>
      <c r="H193" s="5"/>
      <c r="I193" s="5"/>
      <c r="J193" s="96"/>
      <c r="K193" s="96"/>
      <c r="L193" s="96"/>
      <c r="M193" s="96"/>
      <c r="N193" s="96"/>
      <c r="O193" s="5"/>
      <c r="P193" s="5"/>
      <c r="Q193" s="5"/>
      <c r="R193" s="74"/>
      <c r="S193" s="74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</row>
    <row r="194" customFormat="false" ht="14.25" hidden="false" customHeight="true" outlineLevel="0" collapsed="false">
      <c r="A194" s="95"/>
      <c r="B194" s="5"/>
      <c r="C194" s="96"/>
      <c r="D194" s="96"/>
      <c r="E194" s="5"/>
      <c r="F194" s="5"/>
      <c r="G194" s="5"/>
      <c r="H194" s="5"/>
      <c r="I194" s="5"/>
      <c r="J194" s="96"/>
      <c r="K194" s="96"/>
      <c r="L194" s="96"/>
      <c r="M194" s="96"/>
      <c r="N194" s="96"/>
      <c r="O194" s="5"/>
      <c r="P194" s="5"/>
      <c r="Q194" s="5"/>
      <c r="R194" s="74"/>
      <c r="S194" s="74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</row>
    <row r="195" customFormat="false" ht="14.25" hidden="false" customHeight="true" outlineLevel="0" collapsed="false">
      <c r="A195" s="95"/>
      <c r="B195" s="5"/>
      <c r="C195" s="96"/>
      <c r="D195" s="96"/>
      <c r="E195" s="5"/>
      <c r="F195" s="5"/>
      <c r="G195" s="5"/>
      <c r="H195" s="5"/>
      <c r="I195" s="5"/>
      <c r="J195" s="96"/>
      <c r="K195" s="96"/>
      <c r="L195" s="96"/>
      <c r="M195" s="96"/>
      <c r="N195" s="96"/>
      <c r="O195" s="5"/>
      <c r="P195" s="5"/>
      <c r="Q195" s="5"/>
      <c r="R195" s="74"/>
      <c r="S195" s="74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</row>
    <row r="196" customFormat="false" ht="14.25" hidden="false" customHeight="true" outlineLevel="0" collapsed="false">
      <c r="A196" s="95"/>
      <c r="B196" s="5"/>
      <c r="C196" s="96"/>
      <c r="D196" s="96"/>
      <c r="E196" s="5"/>
      <c r="F196" s="5"/>
      <c r="G196" s="5"/>
      <c r="H196" s="5"/>
      <c r="I196" s="5"/>
      <c r="J196" s="96"/>
      <c r="K196" s="96"/>
      <c r="L196" s="96"/>
      <c r="M196" s="96"/>
      <c r="N196" s="96"/>
      <c r="O196" s="5"/>
      <c r="P196" s="5"/>
      <c r="Q196" s="5"/>
      <c r="R196" s="74"/>
      <c r="S196" s="74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</row>
    <row r="197" customFormat="false" ht="14.25" hidden="false" customHeight="true" outlineLevel="0" collapsed="false">
      <c r="A197" s="95"/>
      <c r="B197" s="5"/>
      <c r="C197" s="96"/>
      <c r="D197" s="96"/>
      <c r="E197" s="5"/>
      <c r="F197" s="5"/>
      <c r="G197" s="5"/>
      <c r="H197" s="5"/>
      <c r="I197" s="5"/>
      <c r="J197" s="96"/>
      <c r="K197" s="96"/>
      <c r="L197" s="96"/>
      <c r="M197" s="96"/>
      <c r="N197" s="96"/>
      <c r="O197" s="5"/>
      <c r="P197" s="5"/>
      <c r="Q197" s="5"/>
      <c r="R197" s="74"/>
      <c r="S197" s="74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</row>
    <row r="198" customFormat="false" ht="14.25" hidden="false" customHeight="true" outlineLevel="0" collapsed="false">
      <c r="A198" s="95"/>
      <c r="B198" s="5"/>
      <c r="C198" s="96"/>
      <c r="D198" s="96"/>
      <c r="E198" s="5"/>
      <c r="F198" s="5"/>
      <c r="G198" s="5"/>
      <c r="H198" s="5"/>
      <c r="I198" s="5"/>
      <c r="J198" s="96"/>
      <c r="K198" s="96"/>
      <c r="L198" s="96"/>
      <c r="M198" s="96"/>
      <c r="N198" s="96"/>
      <c r="O198" s="5"/>
      <c r="P198" s="5"/>
      <c r="Q198" s="5"/>
      <c r="R198" s="74"/>
      <c r="S198" s="74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</row>
    <row r="199" customFormat="false" ht="14.25" hidden="false" customHeight="true" outlineLevel="0" collapsed="false">
      <c r="A199" s="95"/>
      <c r="B199" s="5"/>
      <c r="C199" s="96"/>
      <c r="D199" s="96"/>
      <c r="E199" s="5"/>
      <c r="F199" s="5"/>
      <c r="G199" s="5"/>
      <c r="H199" s="5"/>
      <c r="I199" s="5"/>
      <c r="J199" s="96"/>
      <c r="K199" s="96"/>
      <c r="L199" s="96"/>
      <c r="M199" s="96"/>
      <c r="N199" s="96"/>
      <c r="O199" s="5"/>
      <c r="P199" s="5"/>
      <c r="Q199" s="5"/>
      <c r="R199" s="74"/>
      <c r="S199" s="74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</row>
    <row r="200" customFormat="false" ht="14.25" hidden="false" customHeight="true" outlineLevel="0" collapsed="false">
      <c r="A200" s="95"/>
      <c r="B200" s="5"/>
      <c r="C200" s="96"/>
      <c r="D200" s="96"/>
      <c r="E200" s="5"/>
      <c r="F200" s="5"/>
      <c r="G200" s="5"/>
      <c r="H200" s="5"/>
      <c r="I200" s="5"/>
      <c r="J200" s="96"/>
      <c r="K200" s="96"/>
      <c r="L200" s="96"/>
      <c r="M200" s="96"/>
      <c r="N200" s="96"/>
      <c r="O200" s="5"/>
      <c r="P200" s="5"/>
      <c r="Q200" s="5"/>
      <c r="R200" s="74"/>
      <c r="S200" s="74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</row>
    <row r="201" customFormat="false" ht="14.25" hidden="false" customHeight="true" outlineLevel="0" collapsed="false">
      <c r="A201" s="95"/>
      <c r="B201" s="5"/>
      <c r="C201" s="96"/>
      <c r="D201" s="96"/>
      <c r="E201" s="5"/>
      <c r="F201" s="5"/>
      <c r="G201" s="5"/>
      <c r="H201" s="5"/>
      <c r="I201" s="5"/>
      <c r="J201" s="96"/>
      <c r="K201" s="96"/>
      <c r="L201" s="96"/>
      <c r="M201" s="96"/>
      <c r="N201" s="96"/>
      <c r="O201" s="5"/>
      <c r="P201" s="5"/>
      <c r="Q201" s="5"/>
      <c r="R201" s="74"/>
      <c r="S201" s="74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</row>
    <row r="202" customFormat="false" ht="14.25" hidden="false" customHeight="true" outlineLevel="0" collapsed="false">
      <c r="A202" s="95"/>
      <c r="B202" s="5"/>
      <c r="C202" s="96"/>
      <c r="D202" s="96"/>
      <c r="E202" s="5"/>
      <c r="F202" s="5"/>
      <c r="G202" s="5"/>
      <c r="H202" s="5"/>
      <c r="I202" s="5"/>
      <c r="J202" s="96"/>
      <c r="K202" s="96"/>
      <c r="L202" s="96"/>
      <c r="M202" s="96"/>
      <c r="N202" s="96"/>
      <c r="O202" s="5"/>
      <c r="P202" s="5"/>
      <c r="Q202" s="5"/>
      <c r="R202" s="74"/>
      <c r="S202" s="74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</row>
    <row r="203" customFormat="false" ht="14.25" hidden="false" customHeight="true" outlineLevel="0" collapsed="false">
      <c r="A203" s="95"/>
      <c r="B203" s="5"/>
      <c r="C203" s="96"/>
      <c r="D203" s="96"/>
      <c r="E203" s="5"/>
      <c r="F203" s="5"/>
      <c r="G203" s="5"/>
      <c r="H203" s="5"/>
      <c r="I203" s="5"/>
      <c r="J203" s="96"/>
      <c r="K203" s="96"/>
      <c r="L203" s="96"/>
      <c r="M203" s="96"/>
      <c r="N203" s="96"/>
      <c r="O203" s="5"/>
      <c r="P203" s="5"/>
      <c r="Q203" s="5"/>
      <c r="R203" s="74"/>
      <c r="S203" s="74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</row>
    <row r="204" customFormat="false" ht="14.25" hidden="false" customHeight="true" outlineLevel="0" collapsed="false">
      <c r="A204" s="95"/>
      <c r="B204" s="5"/>
      <c r="C204" s="96"/>
      <c r="D204" s="96"/>
      <c r="E204" s="5"/>
      <c r="F204" s="5"/>
      <c r="G204" s="5"/>
      <c r="H204" s="5"/>
      <c r="I204" s="5"/>
      <c r="J204" s="96"/>
      <c r="K204" s="96"/>
      <c r="L204" s="96"/>
      <c r="M204" s="96"/>
      <c r="N204" s="96"/>
      <c r="O204" s="5"/>
      <c r="P204" s="5"/>
      <c r="Q204" s="5"/>
      <c r="R204" s="74"/>
      <c r="S204" s="74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</row>
    <row r="205" customFormat="false" ht="14.25" hidden="false" customHeight="true" outlineLevel="0" collapsed="false">
      <c r="A205" s="95"/>
      <c r="B205" s="5"/>
      <c r="C205" s="96"/>
      <c r="D205" s="96"/>
      <c r="E205" s="5"/>
      <c r="F205" s="5"/>
      <c r="G205" s="5"/>
      <c r="H205" s="5"/>
      <c r="I205" s="5"/>
      <c r="J205" s="96"/>
      <c r="K205" s="96"/>
      <c r="L205" s="96"/>
      <c r="M205" s="96"/>
      <c r="N205" s="96"/>
      <c r="O205" s="5"/>
      <c r="P205" s="5"/>
      <c r="Q205" s="5"/>
      <c r="R205" s="74"/>
      <c r="S205" s="74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</row>
    <row r="206" customFormat="false" ht="14.25" hidden="false" customHeight="true" outlineLevel="0" collapsed="false">
      <c r="A206" s="95"/>
      <c r="B206" s="5"/>
      <c r="C206" s="96"/>
      <c r="D206" s="96"/>
      <c r="E206" s="5"/>
      <c r="F206" s="5"/>
      <c r="G206" s="5"/>
      <c r="H206" s="5"/>
      <c r="I206" s="5"/>
      <c r="J206" s="96"/>
      <c r="K206" s="96"/>
      <c r="L206" s="96"/>
      <c r="M206" s="96"/>
      <c r="N206" s="96"/>
      <c r="O206" s="5"/>
      <c r="P206" s="5"/>
      <c r="Q206" s="5"/>
      <c r="R206" s="74"/>
      <c r="S206" s="74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</row>
    <row r="207" customFormat="false" ht="14.25" hidden="false" customHeight="true" outlineLevel="0" collapsed="false">
      <c r="A207" s="95"/>
      <c r="B207" s="5"/>
      <c r="C207" s="96"/>
      <c r="D207" s="96"/>
      <c r="E207" s="5"/>
      <c r="F207" s="5"/>
      <c r="G207" s="5"/>
      <c r="H207" s="5"/>
      <c r="I207" s="5"/>
      <c r="J207" s="96"/>
      <c r="K207" s="96"/>
      <c r="L207" s="96"/>
      <c r="M207" s="96"/>
      <c r="N207" s="96"/>
      <c r="O207" s="5"/>
      <c r="P207" s="5"/>
      <c r="Q207" s="5"/>
      <c r="R207" s="74"/>
      <c r="S207" s="74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</row>
    <row r="208" customFormat="false" ht="14.25" hidden="false" customHeight="true" outlineLevel="0" collapsed="false">
      <c r="A208" s="95"/>
      <c r="B208" s="5"/>
      <c r="C208" s="96"/>
      <c r="D208" s="96"/>
      <c r="E208" s="5"/>
      <c r="F208" s="5"/>
      <c r="G208" s="5"/>
      <c r="H208" s="5"/>
      <c r="I208" s="5"/>
      <c r="J208" s="96"/>
      <c r="K208" s="96"/>
      <c r="L208" s="96"/>
      <c r="M208" s="96"/>
      <c r="N208" s="96"/>
      <c r="O208" s="5"/>
      <c r="P208" s="5"/>
      <c r="Q208" s="5"/>
      <c r="R208" s="74"/>
      <c r="S208" s="74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</row>
    <row r="209" customFormat="false" ht="14.25" hidden="false" customHeight="true" outlineLevel="0" collapsed="false">
      <c r="A209" s="95"/>
      <c r="B209" s="5"/>
      <c r="C209" s="96"/>
      <c r="D209" s="96"/>
      <c r="E209" s="5"/>
      <c r="F209" s="5"/>
      <c r="G209" s="5"/>
      <c r="H209" s="5"/>
      <c r="I209" s="5"/>
      <c r="J209" s="96"/>
      <c r="K209" s="96"/>
      <c r="L209" s="96"/>
      <c r="M209" s="96"/>
      <c r="N209" s="96"/>
      <c r="O209" s="5"/>
      <c r="P209" s="5"/>
      <c r="Q209" s="5"/>
      <c r="R209" s="74"/>
      <c r="S209" s="74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</row>
    <row r="210" customFormat="false" ht="14.25" hidden="false" customHeight="true" outlineLevel="0" collapsed="false">
      <c r="A210" s="95"/>
      <c r="B210" s="5"/>
      <c r="C210" s="96"/>
      <c r="D210" s="96"/>
      <c r="E210" s="5"/>
      <c r="F210" s="5"/>
      <c r="G210" s="5"/>
      <c r="H210" s="5"/>
      <c r="I210" s="5"/>
      <c r="J210" s="96"/>
      <c r="K210" s="96"/>
      <c r="L210" s="96"/>
      <c r="M210" s="96"/>
      <c r="N210" s="96"/>
      <c r="O210" s="5"/>
      <c r="P210" s="5"/>
      <c r="Q210" s="5"/>
      <c r="R210" s="74"/>
      <c r="S210" s="74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</row>
    <row r="211" customFormat="false" ht="14.25" hidden="false" customHeight="true" outlineLevel="0" collapsed="false">
      <c r="A211" s="95"/>
      <c r="B211" s="5"/>
      <c r="C211" s="96"/>
      <c r="D211" s="96"/>
      <c r="E211" s="5"/>
      <c r="F211" s="5"/>
      <c r="G211" s="5"/>
      <c r="H211" s="5"/>
      <c r="I211" s="5"/>
      <c r="J211" s="96"/>
      <c r="K211" s="96"/>
      <c r="L211" s="96"/>
      <c r="M211" s="96"/>
      <c r="N211" s="96"/>
      <c r="O211" s="5"/>
      <c r="P211" s="5"/>
      <c r="Q211" s="5"/>
      <c r="R211" s="74"/>
      <c r="S211" s="74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</row>
    <row r="212" customFormat="false" ht="14.25" hidden="false" customHeight="true" outlineLevel="0" collapsed="false">
      <c r="A212" s="95"/>
      <c r="B212" s="5"/>
      <c r="C212" s="96"/>
      <c r="D212" s="96"/>
      <c r="E212" s="5"/>
      <c r="F212" s="5"/>
      <c r="G212" s="5"/>
      <c r="H212" s="5"/>
      <c r="I212" s="5"/>
      <c r="J212" s="96"/>
      <c r="K212" s="96"/>
      <c r="L212" s="96"/>
      <c r="M212" s="96"/>
      <c r="N212" s="96"/>
      <c r="O212" s="5"/>
      <c r="P212" s="5"/>
      <c r="Q212" s="5"/>
      <c r="R212" s="74"/>
      <c r="S212" s="74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</row>
    <row r="213" customFormat="false" ht="14.25" hidden="false" customHeight="true" outlineLevel="0" collapsed="false">
      <c r="A213" s="95"/>
      <c r="B213" s="5"/>
      <c r="C213" s="96"/>
      <c r="D213" s="96"/>
      <c r="E213" s="5"/>
      <c r="F213" s="5"/>
      <c r="G213" s="5"/>
      <c r="H213" s="5"/>
      <c r="I213" s="5"/>
      <c r="J213" s="96"/>
      <c r="K213" s="96"/>
      <c r="L213" s="96"/>
      <c r="M213" s="96"/>
      <c r="N213" s="96"/>
      <c r="O213" s="5"/>
      <c r="P213" s="5"/>
      <c r="Q213" s="5"/>
      <c r="R213" s="74"/>
      <c r="S213" s="74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</row>
    <row r="214" customFormat="false" ht="14.25" hidden="false" customHeight="true" outlineLevel="0" collapsed="false">
      <c r="A214" s="95"/>
      <c r="B214" s="5"/>
      <c r="C214" s="96"/>
      <c r="D214" s="96"/>
      <c r="E214" s="5"/>
      <c r="F214" s="5"/>
      <c r="G214" s="5"/>
      <c r="H214" s="5"/>
      <c r="I214" s="5"/>
      <c r="J214" s="96"/>
      <c r="K214" s="96"/>
      <c r="L214" s="96"/>
      <c r="M214" s="96"/>
      <c r="N214" s="96"/>
      <c r="O214" s="5"/>
      <c r="P214" s="5"/>
      <c r="Q214" s="5"/>
      <c r="R214" s="74"/>
      <c r="S214" s="74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</row>
    <row r="215" customFormat="false" ht="14.25" hidden="false" customHeight="true" outlineLevel="0" collapsed="false">
      <c r="A215" s="95"/>
      <c r="B215" s="5"/>
      <c r="C215" s="96"/>
      <c r="D215" s="96"/>
      <c r="E215" s="5"/>
      <c r="F215" s="5"/>
      <c r="G215" s="5"/>
      <c r="H215" s="5"/>
      <c r="I215" s="5"/>
      <c r="J215" s="96"/>
      <c r="K215" s="96"/>
      <c r="L215" s="96"/>
      <c r="M215" s="96"/>
      <c r="N215" s="96"/>
      <c r="O215" s="5"/>
      <c r="P215" s="5"/>
      <c r="Q215" s="5"/>
      <c r="R215" s="74"/>
      <c r="S215" s="74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</row>
    <row r="216" customFormat="false" ht="14.25" hidden="false" customHeight="true" outlineLevel="0" collapsed="false">
      <c r="A216" s="95"/>
      <c r="B216" s="5"/>
      <c r="C216" s="96"/>
      <c r="D216" s="96"/>
      <c r="E216" s="5"/>
      <c r="F216" s="5"/>
      <c r="G216" s="5"/>
      <c r="H216" s="5"/>
      <c r="I216" s="5"/>
      <c r="J216" s="96"/>
      <c r="K216" s="96"/>
      <c r="L216" s="96"/>
      <c r="M216" s="96"/>
      <c r="N216" s="96"/>
      <c r="O216" s="5"/>
      <c r="P216" s="5"/>
      <c r="Q216" s="5"/>
      <c r="R216" s="74"/>
      <c r="S216" s="74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</row>
    <row r="217" customFormat="false" ht="14.25" hidden="false" customHeight="true" outlineLevel="0" collapsed="false">
      <c r="A217" s="95"/>
      <c r="B217" s="5"/>
      <c r="C217" s="96"/>
      <c r="D217" s="96"/>
      <c r="E217" s="5"/>
      <c r="F217" s="5"/>
      <c r="G217" s="5"/>
      <c r="H217" s="5"/>
      <c r="I217" s="5"/>
      <c r="J217" s="96"/>
      <c r="K217" s="96"/>
      <c r="L217" s="96"/>
      <c r="M217" s="96"/>
      <c r="N217" s="96"/>
      <c r="O217" s="5"/>
      <c r="P217" s="5"/>
      <c r="Q217" s="5"/>
      <c r="R217" s="74"/>
      <c r="S217" s="74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</row>
    <row r="218" customFormat="false" ht="14.25" hidden="false" customHeight="true" outlineLevel="0" collapsed="false">
      <c r="A218" s="95"/>
      <c r="B218" s="5"/>
      <c r="C218" s="96"/>
      <c r="D218" s="96"/>
      <c r="E218" s="5"/>
      <c r="F218" s="5"/>
      <c r="G218" s="5"/>
      <c r="H218" s="5"/>
      <c r="I218" s="5"/>
      <c r="J218" s="96"/>
      <c r="K218" s="96"/>
      <c r="L218" s="96"/>
      <c r="M218" s="96"/>
      <c r="N218" s="96"/>
      <c r="O218" s="5"/>
      <c r="P218" s="5"/>
      <c r="Q218" s="5"/>
      <c r="R218" s="74"/>
      <c r="S218" s="74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</row>
    <row r="219" customFormat="false" ht="14.25" hidden="false" customHeight="true" outlineLevel="0" collapsed="false">
      <c r="A219" s="95"/>
      <c r="B219" s="5"/>
      <c r="C219" s="96"/>
      <c r="D219" s="96"/>
      <c r="E219" s="5"/>
      <c r="F219" s="5"/>
      <c r="G219" s="5"/>
      <c r="H219" s="5"/>
      <c r="I219" s="5"/>
      <c r="J219" s="96"/>
      <c r="K219" s="96"/>
      <c r="L219" s="96"/>
      <c r="M219" s="96"/>
      <c r="N219" s="96"/>
      <c r="O219" s="5"/>
      <c r="P219" s="5"/>
      <c r="Q219" s="5"/>
      <c r="R219" s="74"/>
      <c r="S219" s="74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</row>
    <row r="220" customFormat="false" ht="14.25" hidden="false" customHeight="true" outlineLevel="0" collapsed="false">
      <c r="A220" s="95"/>
      <c r="B220" s="5"/>
      <c r="C220" s="96"/>
      <c r="D220" s="96"/>
      <c r="E220" s="5"/>
      <c r="F220" s="5"/>
      <c r="G220" s="5"/>
      <c r="H220" s="5"/>
      <c r="I220" s="5"/>
      <c r="J220" s="96"/>
      <c r="K220" s="96"/>
      <c r="L220" s="96"/>
      <c r="M220" s="96"/>
      <c r="N220" s="96"/>
      <c r="O220" s="5"/>
      <c r="P220" s="5"/>
      <c r="Q220" s="5"/>
      <c r="R220" s="74"/>
      <c r="S220" s="74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</row>
    <row r="221" customFormat="false" ht="14.25" hidden="false" customHeight="true" outlineLevel="0" collapsed="false">
      <c r="A221" s="95"/>
      <c r="B221" s="5"/>
      <c r="C221" s="96"/>
      <c r="D221" s="96"/>
      <c r="E221" s="5"/>
      <c r="F221" s="5"/>
      <c r="G221" s="5"/>
      <c r="H221" s="5"/>
      <c r="I221" s="5"/>
      <c r="J221" s="96"/>
      <c r="K221" s="96"/>
      <c r="L221" s="96"/>
      <c r="M221" s="96"/>
      <c r="N221" s="96"/>
      <c r="O221" s="5"/>
      <c r="P221" s="5"/>
      <c r="Q221" s="5"/>
      <c r="R221" s="74"/>
      <c r="S221" s="74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</row>
    <row r="222" customFormat="false" ht="14.25" hidden="false" customHeight="true" outlineLevel="0" collapsed="false">
      <c r="A222" s="95"/>
      <c r="B222" s="5"/>
      <c r="C222" s="96"/>
      <c r="D222" s="96"/>
      <c r="E222" s="5"/>
      <c r="F222" s="5"/>
      <c r="G222" s="5"/>
      <c r="H222" s="5"/>
      <c r="I222" s="5"/>
      <c r="J222" s="96"/>
      <c r="K222" s="96"/>
      <c r="L222" s="96"/>
      <c r="M222" s="96"/>
      <c r="N222" s="96"/>
      <c r="O222" s="5"/>
      <c r="P222" s="5"/>
      <c r="Q222" s="5"/>
      <c r="R222" s="74"/>
      <c r="S222" s="74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</row>
    <row r="223" customFormat="false" ht="14.25" hidden="false" customHeight="true" outlineLevel="0" collapsed="false">
      <c r="A223" s="95"/>
      <c r="B223" s="5"/>
      <c r="C223" s="96"/>
      <c r="D223" s="96"/>
      <c r="E223" s="5"/>
      <c r="F223" s="5"/>
      <c r="G223" s="5"/>
      <c r="H223" s="5"/>
      <c r="I223" s="5"/>
      <c r="J223" s="96"/>
      <c r="K223" s="96"/>
      <c r="L223" s="96"/>
      <c r="M223" s="96"/>
      <c r="N223" s="96"/>
      <c r="O223" s="5"/>
      <c r="P223" s="5"/>
      <c r="Q223" s="5"/>
      <c r="R223" s="74"/>
      <c r="S223" s="74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</row>
    <row r="224" customFormat="false" ht="14.25" hidden="false" customHeight="true" outlineLevel="0" collapsed="false">
      <c r="A224" s="95"/>
      <c r="B224" s="5"/>
      <c r="C224" s="96"/>
      <c r="D224" s="96"/>
      <c r="E224" s="5"/>
      <c r="F224" s="5"/>
      <c r="G224" s="5"/>
      <c r="H224" s="5"/>
      <c r="I224" s="5"/>
      <c r="J224" s="96"/>
      <c r="K224" s="96"/>
      <c r="L224" s="96"/>
      <c r="M224" s="96"/>
      <c r="N224" s="96"/>
      <c r="O224" s="5"/>
      <c r="P224" s="5"/>
      <c r="Q224" s="5"/>
      <c r="R224" s="74"/>
      <c r="S224" s="74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</row>
    <row r="225" customFormat="false" ht="14.25" hidden="false" customHeight="true" outlineLevel="0" collapsed="false">
      <c r="A225" s="95"/>
      <c r="B225" s="5"/>
      <c r="C225" s="96"/>
      <c r="D225" s="96"/>
      <c r="E225" s="5"/>
      <c r="F225" s="5"/>
      <c r="G225" s="5"/>
      <c r="H225" s="5"/>
      <c r="I225" s="5"/>
      <c r="J225" s="96"/>
      <c r="K225" s="96"/>
      <c r="L225" s="96"/>
      <c r="M225" s="96"/>
      <c r="N225" s="96"/>
      <c r="O225" s="5"/>
      <c r="P225" s="5"/>
      <c r="Q225" s="5"/>
      <c r="R225" s="74"/>
      <c r="S225" s="74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</row>
    <row r="226" customFormat="false" ht="14.25" hidden="false" customHeight="true" outlineLevel="0" collapsed="false">
      <c r="A226" s="95"/>
      <c r="B226" s="5"/>
      <c r="C226" s="96"/>
      <c r="D226" s="96"/>
      <c r="E226" s="5"/>
      <c r="F226" s="5"/>
      <c r="G226" s="5"/>
      <c r="H226" s="5"/>
      <c r="I226" s="5"/>
      <c r="J226" s="96"/>
      <c r="K226" s="96"/>
      <c r="L226" s="96"/>
      <c r="M226" s="96"/>
      <c r="N226" s="96"/>
      <c r="O226" s="5"/>
      <c r="P226" s="5"/>
      <c r="Q226" s="5"/>
      <c r="R226" s="74"/>
      <c r="S226" s="74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</row>
    <row r="227" customFormat="false" ht="14.25" hidden="false" customHeight="true" outlineLevel="0" collapsed="false">
      <c r="A227" s="133"/>
      <c r="B227" s="76"/>
      <c r="C227" s="17"/>
      <c r="D227" s="17"/>
      <c r="E227" s="76"/>
      <c r="F227" s="76"/>
      <c r="G227" s="76"/>
      <c r="H227" s="76"/>
      <c r="I227" s="76"/>
      <c r="J227" s="17"/>
      <c r="K227" s="17"/>
      <c r="L227" s="17"/>
      <c r="M227" s="17"/>
      <c r="N227" s="17"/>
      <c r="O227" s="76"/>
      <c r="P227" s="76"/>
      <c r="Q227" s="76"/>
      <c r="R227" s="74"/>
      <c r="S227" s="74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</row>
    <row r="228" customFormat="false" ht="14.25" hidden="false" customHeight="true" outlineLevel="0" collapsed="false">
      <c r="A228" s="2"/>
      <c r="B228" s="72"/>
      <c r="C228" s="74"/>
      <c r="D228" s="74"/>
      <c r="E228" s="72"/>
      <c r="F228" s="72"/>
      <c r="G228" s="72"/>
      <c r="H228" s="72"/>
      <c r="I228" s="72"/>
      <c r="J228" s="74"/>
      <c r="K228" s="74"/>
      <c r="L228" s="74"/>
      <c r="M228" s="74"/>
      <c r="N228" s="74"/>
      <c r="O228" s="72"/>
      <c r="P228" s="72"/>
      <c r="Q228" s="72"/>
      <c r="R228" s="74"/>
      <c r="S228" s="74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</row>
    <row r="229" customFormat="false" ht="14.25" hidden="false" customHeight="true" outlineLevel="0" collapsed="false">
      <c r="A229" s="2"/>
      <c r="B229" s="72"/>
      <c r="C229" s="74"/>
      <c r="D229" s="74"/>
      <c r="E229" s="72"/>
      <c r="F229" s="72"/>
      <c r="G229" s="72"/>
      <c r="H229" s="72"/>
      <c r="I229" s="72"/>
      <c r="J229" s="74"/>
      <c r="K229" s="74"/>
      <c r="L229" s="74"/>
      <c r="M229" s="74"/>
      <c r="N229" s="74"/>
      <c r="O229" s="72"/>
      <c r="P229" s="72"/>
      <c r="Q229" s="72"/>
      <c r="R229" s="74"/>
      <c r="S229" s="74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</row>
    <row r="230" customFormat="false" ht="14.25" hidden="false" customHeight="true" outlineLevel="0" collapsed="false">
      <c r="A230" s="2"/>
      <c r="B230" s="72"/>
      <c r="C230" s="74"/>
      <c r="D230" s="74"/>
      <c r="E230" s="72"/>
      <c r="F230" s="72"/>
      <c r="G230" s="72"/>
      <c r="H230" s="72"/>
      <c r="I230" s="72"/>
      <c r="J230" s="74"/>
      <c r="K230" s="74"/>
      <c r="L230" s="74"/>
      <c r="M230" s="74"/>
      <c r="N230" s="74"/>
      <c r="O230" s="72"/>
      <c r="P230" s="72"/>
      <c r="Q230" s="72"/>
      <c r="R230" s="74"/>
      <c r="S230" s="74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</row>
    <row r="231" customFormat="false" ht="14.25" hidden="false" customHeight="true" outlineLevel="0" collapsed="false">
      <c r="A231" s="2"/>
      <c r="B231" s="72"/>
      <c r="C231" s="74"/>
      <c r="D231" s="74"/>
      <c r="E231" s="72"/>
      <c r="F231" s="72"/>
      <c r="G231" s="72"/>
      <c r="H231" s="72"/>
      <c r="I231" s="72"/>
      <c r="J231" s="74"/>
      <c r="K231" s="74"/>
      <c r="L231" s="74"/>
      <c r="M231" s="74"/>
      <c r="N231" s="74"/>
      <c r="O231" s="72"/>
      <c r="P231" s="72"/>
      <c r="Q231" s="72"/>
      <c r="R231" s="74"/>
      <c r="S231" s="74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</row>
    <row r="232" customFormat="false" ht="14.25" hidden="false" customHeight="true" outlineLevel="0" collapsed="false">
      <c r="A232" s="2"/>
      <c r="B232" s="72"/>
      <c r="C232" s="74"/>
      <c r="D232" s="74"/>
      <c r="E232" s="72"/>
      <c r="F232" s="72"/>
      <c r="G232" s="72"/>
      <c r="H232" s="72"/>
      <c r="I232" s="72"/>
      <c r="J232" s="74"/>
      <c r="K232" s="74"/>
      <c r="L232" s="74"/>
      <c r="M232" s="74"/>
      <c r="N232" s="74"/>
      <c r="O232" s="72"/>
      <c r="P232" s="72"/>
      <c r="Q232" s="72"/>
      <c r="R232" s="74"/>
      <c r="S232" s="74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</row>
    <row r="233" customFormat="false" ht="14.25" hidden="false" customHeight="true" outlineLevel="0" collapsed="false">
      <c r="A233" s="2"/>
      <c r="B233" s="72"/>
      <c r="C233" s="74"/>
      <c r="D233" s="74"/>
      <c r="E233" s="72"/>
      <c r="F233" s="72"/>
      <c r="G233" s="72"/>
      <c r="H233" s="72"/>
      <c r="I233" s="72"/>
      <c r="J233" s="74"/>
      <c r="K233" s="74"/>
      <c r="L233" s="74"/>
      <c r="M233" s="74"/>
      <c r="N233" s="74"/>
      <c r="O233" s="72"/>
      <c r="P233" s="72"/>
      <c r="Q233" s="72"/>
      <c r="R233" s="74"/>
      <c r="S233" s="74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</row>
    <row r="234" customFormat="false" ht="14.25" hidden="false" customHeight="true" outlineLevel="0" collapsed="false">
      <c r="A234" s="2"/>
      <c r="B234" s="72"/>
      <c r="C234" s="74"/>
      <c r="D234" s="74"/>
      <c r="E234" s="72"/>
      <c r="F234" s="72"/>
      <c r="G234" s="72"/>
      <c r="H234" s="72"/>
      <c r="I234" s="72"/>
      <c r="J234" s="74"/>
      <c r="K234" s="74"/>
      <c r="L234" s="74"/>
      <c r="M234" s="74"/>
      <c r="N234" s="74"/>
      <c r="O234" s="72"/>
      <c r="P234" s="72"/>
      <c r="Q234" s="72"/>
      <c r="R234" s="74"/>
      <c r="S234" s="74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</row>
    <row r="235" customFormat="false" ht="14.25" hidden="false" customHeight="true" outlineLevel="0" collapsed="false">
      <c r="A235" s="2"/>
      <c r="B235" s="72"/>
      <c r="C235" s="74"/>
      <c r="D235" s="74"/>
      <c r="E235" s="72"/>
      <c r="F235" s="72"/>
      <c r="G235" s="72"/>
      <c r="H235" s="72"/>
      <c r="I235" s="72"/>
      <c r="J235" s="74"/>
      <c r="K235" s="74"/>
      <c r="L235" s="74"/>
      <c r="M235" s="74"/>
      <c r="N235" s="74"/>
      <c r="O235" s="72"/>
      <c r="P235" s="72"/>
      <c r="Q235" s="72"/>
      <c r="R235" s="74"/>
      <c r="S235" s="74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</row>
    <row r="236" customFormat="false" ht="14.25" hidden="false" customHeight="true" outlineLevel="0" collapsed="false">
      <c r="A236" s="2"/>
      <c r="B236" s="72"/>
      <c r="C236" s="74"/>
      <c r="D236" s="74"/>
      <c r="E236" s="72"/>
      <c r="F236" s="72"/>
      <c r="G236" s="72"/>
      <c r="H236" s="72"/>
      <c r="I236" s="72"/>
      <c r="J236" s="74"/>
      <c r="K236" s="74"/>
      <c r="L236" s="74"/>
      <c r="M236" s="74"/>
      <c r="N236" s="74"/>
      <c r="O236" s="72"/>
      <c r="P236" s="72"/>
      <c r="Q236" s="72"/>
      <c r="R236" s="74"/>
      <c r="S236" s="74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</row>
    <row r="237" customFormat="false" ht="14.25" hidden="false" customHeight="true" outlineLevel="0" collapsed="false">
      <c r="A237" s="2"/>
      <c r="B237" s="72"/>
      <c r="C237" s="74"/>
      <c r="D237" s="74"/>
      <c r="E237" s="72"/>
      <c r="F237" s="72"/>
      <c r="G237" s="72"/>
      <c r="H237" s="72"/>
      <c r="I237" s="72"/>
      <c r="J237" s="74"/>
      <c r="K237" s="74"/>
      <c r="L237" s="74"/>
      <c r="M237" s="74"/>
      <c r="N237" s="74"/>
      <c r="O237" s="72"/>
      <c r="P237" s="72"/>
      <c r="Q237" s="72"/>
      <c r="R237" s="74"/>
      <c r="S237" s="74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</row>
    <row r="238" customFormat="false" ht="14.25" hidden="false" customHeight="true" outlineLevel="0" collapsed="false">
      <c r="A238" s="2"/>
      <c r="B238" s="72"/>
      <c r="C238" s="74"/>
      <c r="D238" s="74"/>
      <c r="E238" s="72"/>
      <c r="F238" s="72"/>
      <c r="G238" s="72"/>
      <c r="H238" s="72"/>
      <c r="I238" s="72"/>
      <c r="J238" s="74"/>
      <c r="K238" s="74"/>
      <c r="L238" s="74"/>
      <c r="M238" s="74"/>
      <c r="N238" s="74"/>
      <c r="O238" s="72"/>
      <c r="P238" s="72"/>
      <c r="Q238" s="72"/>
      <c r="R238" s="74"/>
      <c r="S238" s="74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</row>
    <row r="239" customFormat="false" ht="14.25" hidden="false" customHeight="true" outlineLevel="0" collapsed="false">
      <c r="A239" s="2"/>
      <c r="B239" s="72"/>
      <c r="C239" s="74"/>
      <c r="D239" s="74"/>
      <c r="E239" s="72"/>
      <c r="F239" s="72"/>
      <c r="G239" s="72"/>
      <c r="H239" s="72"/>
      <c r="I239" s="72"/>
      <c r="J239" s="74"/>
      <c r="K239" s="74"/>
      <c r="L239" s="74"/>
      <c r="M239" s="74"/>
      <c r="N239" s="74"/>
      <c r="O239" s="72"/>
      <c r="P239" s="72"/>
      <c r="Q239" s="72"/>
      <c r="R239" s="74"/>
      <c r="S239" s="74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</row>
    <row r="240" customFormat="false" ht="14.25" hidden="false" customHeight="true" outlineLevel="0" collapsed="false">
      <c r="A240" s="2"/>
      <c r="B240" s="72"/>
      <c r="C240" s="74"/>
      <c r="D240" s="74"/>
      <c r="E240" s="72"/>
      <c r="F240" s="72"/>
      <c r="G240" s="72"/>
      <c r="H240" s="72"/>
      <c r="I240" s="72"/>
      <c r="J240" s="74"/>
      <c r="K240" s="74"/>
      <c r="L240" s="74"/>
      <c r="M240" s="74"/>
      <c r="N240" s="74"/>
      <c r="O240" s="72"/>
      <c r="P240" s="72"/>
      <c r="Q240" s="72"/>
      <c r="R240" s="74"/>
      <c r="S240" s="74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</row>
    <row r="241" customFormat="false" ht="14.25" hidden="false" customHeight="true" outlineLevel="0" collapsed="false">
      <c r="A241" s="2"/>
      <c r="B241" s="72"/>
      <c r="C241" s="74"/>
      <c r="D241" s="74"/>
      <c r="E241" s="72"/>
      <c r="F241" s="72"/>
      <c r="G241" s="72"/>
      <c r="H241" s="72"/>
      <c r="I241" s="72"/>
      <c r="J241" s="74"/>
      <c r="K241" s="74"/>
      <c r="L241" s="74"/>
      <c r="M241" s="74"/>
      <c r="N241" s="74"/>
      <c r="O241" s="72"/>
      <c r="P241" s="72"/>
      <c r="Q241" s="72"/>
      <c r="R241" s="74"/>
      <c r="S241" s="74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</row>
    <row r="242" customFormat="false" ht="14.25" hidden="false" customHeight="true" outlineLevel="0" collapsed="false">
      <c r="A242" s="2"/>
      <c r="B242" s="72"/>
      <c r="C242" s="74"/>
      <c r="D242" s="74"/>
      <c r="E242" s="72"/>
      <c r="F242" s="72"/>
      <c r="G242" s="72"/>
      <c r="H242" s="72"/>
      <c r="I242" s="72"/>
      <c r="J242" s="74"/>
      <c r="K242" s="74"/>
      <c r="L242" s="74"/>
      <c r="M242" s="74"/>
      <c r="N242" s="74"/>
      <c r="O242" s="72"/>
      <c r="P242" s="72"/>
      <c r="Q242" s="72"/>
      <c r="R242" s="74"/>
      <c r="S242" s="74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</row>
    <row r="243" customFormat="false" ht="14.25" hidden="false" customHeight="true" outlineLevel="0" collapsed="false">
      <c r="A243" s="2"/>
      <c r="B243" s="72"/>
      <c r="C243" s="74"/>
      <c r="D243" s="74"/>
      <c r="E243" s="72"/>
      <c r="F243" s="72"/>
      <c r="G243" s="72"/>
      <c r="H243" s="72"/>
      <c r="I243" s="72"/>
      <c r="J243" s="74"/>
      <c r="K243" s="74"/>
      <c r="L243" s="74"/>
      <c r="M243" s="74"/>
      <c r="N243" s="74"/>
      <c r="O243" s="72"/>
      <c r="P243" s="72"/>
      <c r="Q243" s="72"/>
      <c r="R243" s="74"/>
      <c r="S243" s="74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</row>
    <row r="244" customFormat="false" ht="14.25" hidden="false" customHeight="true" outlineLevel="0" collapsed="false">
      <c r="A244" s="2"/>
      <c r="B244" s="72"/>
      <c r="C244" s="74"/>
      <c r="D244" s="74"/>
      <c r="E244" s="72"/>
      <c r="F244" s="72"/>
      <c r="G244" s="72"/>
      <c r="H244" s="72"/>
      <c r="I244" s="72"/>
      <c r="J244" s="74"/>
      <c r="K244" s="74"/>
      <c r="L244" s="74"/>
      <c r="M244" s="74"/>
      <c r="N244" s="74"/>
      <c r="O244" s="72"/>
      <c r="P244" s="72"/>
      <c r="Q244" s="72"/>
      <c r="R244" s="74"/>
      <c r="S244" s="74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</row>
    <row r="245" customFormat="false" ht="14.25" hidden="false" customHeight="true" outlineLevel="0" collapsed="false">
      <c r="A245" s="2"/>
      <c r="B245" s="72"/>
      <c r="C245" s="74"/>
      <c r="D245" s="74"/>
      <c r="E245" s="72"/>
      <c r="F245" s="72"/>
      <c r="G245" s="72"/>
      <c r="H245" s="72"/>
      <c r="I245" s="72"/>
      <c r="J245" s="74"/>
      <c r="K245" s="74"/>
      <c r="L245" s="74"/>
      <c r="M245" s="74"/>
      <c r="N245" s="74"/>
      <c r="O245" s="72"/>
      <c r="P245" s="72"/>
      <c r="Q245" s="72"/>
      <c r="R245" s="74"/>
      <c r="S245" s="74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</row>
    <row r="246" customFormat="false" ht="14.25" hidden="false" customHeight="true" outlineLevel="0" collapsed="false">
      <c r="A246" s="2"/>
      <c r="B246" s="72"/>
      <c r="C246" s="74"/>
      <c r="D246" s="74"/>
      <c r="E246" s="72"/>
      <c r="F246" s="72"/>
      <c r="G246" s="72"/>
      <c r="H246" s="72"/>
      <c r="I246" s="72"/>
      <c r="J246" s="74"/>
      <c r="K246" s="74"/>
      <c r="L246" s="74"/>
      <c r="M246" s="74"/>
      <c r="N246" s="74"/>
      <c r="O246" s="72"/>
      <c r="P246" s="72"/>
      <c r="Q246" s="72"/>
      <c r="R246" s="74"/>
      <c r="S246" s="74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</row>
    <row r="247" customFormat="false" ht="14.25" hidden="false" customHeight="true" outlineLevel="0" collapsed="false">
      <c r="A247" s="2"/>
      <c r="B247" s="72"/>
      <c r="C247" s="74"/>
      <c r="D247" s="74"/>
      <c r="E247" s="72"/>
      <c r="F247" s="72"/>
      <c r="G247" s="72"/>
      <c r="H247" s="72"/>
      <c r="I247" s="72"/>
      <c r="J247" s="74"/>
      <c r="K247" s="74"/>
      <c r="L247" s="74"/>
      <c r="M247" s="74"/>
      <c r="N247" s="74"/>
      <c r="O247" s="72"/>
      <c r="P247" s="72"/>
      <c r="Q247" s="72"/>
      <c r="R247" s="74"/>
      <c r="S247" s="74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</row>
    <row r="248" customFormat="false" ht="14.25" hidden="false" customHeight="true" outlineLevel="0" collapsed="false">
      <c r="A248" s="2"/>
      <c r="B248" s="72"/>
      <c r="C248" s="74"/>
      <c r="D248" s="74"/>
      <c r="E248" s="72"/>
      <c r="F248" s="72"/>
      <c r="G248" s="72"/>
      <c r="H248" s="72"/>
      <c r="I248" s="72"/>
      <c r="J248" s="74"/>
      <c r="K248" s="74"/>
      <c r="L248" s="74"/>
      <c r="M248" s="74"/>
      <c r="N248" s="74"/>
      <c r="O248" s="72"/>
      <c r="P248" s="72"/>
      <c r="Q248" s="72"/>
      <c r="R248" s="74"/>
      <c r="S248" s="74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</row>
    <row r="249" customFormat="false" ht="14.25" hidden="false" customHeight="true" outlineLevel="0" collapsed="false">
      <c r="A249" s="2"/>
      <c r="B249" s="72"/>
      <c r="C249" s="74"/>
      <c r="D249" s="74"/>
      <c r="E249" s="72"/>
      <c r="F249" s="72"/>
      <c r="G249" s="72"/>
      <c r="H249" s="72"/>
      <c r="I249" s="72"/>
      <c r="J249" s="74"/>
      <c r="K249" s="74"/>
      <c r="L249" s="74"/>
      <c r="M249" s="74"/>
      <c r="N249" s="74"/>
      <c r="O249" s="72"/>
      <c r="P249" s="72"/>
      <c r="Q249" s="72"/>
      <c r="R249" s="74"/>
      <c r="S249" s="74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</row>
    <row r="250" customFormat="false" ht="14.25" hidden="false" customHeight="true" outlineLevel="0" collapsed="false">
      <c r="A250" s="2"/>
      <c r="B250" s="72"/>
      <c r="C250" s="74"/>
      <c r="D250" s="74"/>
      <c r="E250" s="72"/>
      <c r="F250" s="72"/>
      <c r="G250" s="72"/>
      <c r="H250" s="72"/>
      <c r="I250" s="72"/>
      <c r="J250" s="74"/>
      <c r="K250" s="74"/>
      <c r="L250" s="74"/>
      <c r="M250" s="74"/>
      <c r="N250" s="74"/>
      <c r="O250" s="72"/>
      <c r="P250" s="72"/>
      <c r="Q250" s="72"/>
      <c r="R250" s="74"/>
      <c r="S250" s="74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</row>
    <row r="251" customFormat="false" ht="14.25" hidden="false" customHeight="true" outlineLevel="0" collapsed="false">
      <c r="A251" s="2"/>
      <c r="B251" s="72"/>
      <c r="C251" s="74"/>
      <c r="D251" s="74"/>
      <c r="E251" s="72"/>
      <c r="F251" s="72"/>
      <c r="G251" s="72"/>
      <c r="H251" s="72"/>
      <c r="I251" s="72"/>
      <c r="J251" s="74"/>
      <c r="K251" s="74"/>
      <c r="L251" s="74"/>
      <c r="M251" s="74"/>
      <c r="N251" s="74"/>
      <c r="O251" s="72"/>
      <c r="P251" s="72"/>
      <c r="Q251" s="72"/>
      <c r="R251" s="74"/>
      <c r="S251" s="74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</row>
    <row r="252" customFormat="false" ht="14.25" hidden="false" customHeight="true" outlineLevel="0" collapsed="false">
      <c r="A252" s="2"/>
      <c r="B252" s="72"/>
      <c r="C252" s="74"/>
      <c r="D252" s="74"/>
      <c r="E252" s="72"/>
      <c r="F252" s="72"/>
      <c r="G252" s="72"/>
      <c r="H252" s="72"/>
      <c r="I252" s="72"/>
      <c r="J252" s="74"/>
      <c r="K252" s="74"/>
      <c r="L252" s="74"/>
      <c r="M252" s="74"/>
      <c r="N252" s="74"/>
      <c r="O252" s="72"/>
      <c r="P252" s="72"/>
      <c r="Q252" s="72"/>
      <c r="R252" s="74"/>
      <c r="S252" s="74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</row>
    <row r="253" customFormat="false" ht="14.25" hidden="false" customHeight="true" outlineLevel="0" collapsed="false">
      <c r="A253" s="134"/>
      <c r="C253" s="135"/>
      <c r="D253" s="136"/>
      <c r="J253" s="136"/>
      <c r="K253" s="136"/>
    </row>
    <row r="254" customFormat="false" ht="14.25" hidden="false" customHeight="true" outlineLevel="0" collapsed="false">
      <c r="A254" s="134"/>
      <c r="C254" s="135"/>
      <c r="D254" s="136"/>
      <c r="J254" s="136"/>
      <c r="K254" s="136"/>
    </row>
    <row r="255" customFormat="false" ht="14.25" hidden="false" customHeight="true" outlineLevel="0" collapsed="false">
      <c r="A255" s="134"/>
      <c r="C255" s="135"/>
      <c r="D255" s="136"/>
      <c r="J255" s="136"/>
      <c r="K255" s="136"/>
    </row>
    <row r="256" customFormat="false" ht="14.25" hidden="false" customHeight="true" outlineLevel="0" collapsed="false">
      <c r="A256" s="134"/>
      <c r="C256" s="135"/>
      <c r="D256" s="136"/>
      <c r="J256" s="136"/>
      <c r="K256" s="136"/>
    </row>
    <row r="257" customFormat="false" ht="14.25" hidden="false" customHeight="true" outlineLevel="0" collapsed="false">
      <c r="A257" s="134"/>
      <c r="C257" s="135"/>
      <c r="D257" s="136"/>
      <c r="J257" s="136"/>
      <c r="K257" s="136"/>
    </row>
    <row r="258" customFormat="false" ht="14.25" hidden="false" customHeight="true" outlineLevel="0" collapsed="false">
      <c r="A258" s="134"/>
      <c r="C258" s="135"/>
      <c r="D258" s="136"/>
      <c r="J258" s="136"/>
      <c r="K258" s="136"/>
    </row>
    <row r="259" customFormat="false" ht="14.25" hidden="false" customHeight="true" outlineLevel="0" collapsed="false">
      <c r="A259" s="134"/>
      <c r="C259" s="135"/>
      <c r="D259" s="136"/>
      <c r="J259" s="136"/>
      <c r="K259" s="136"/>
    </row>
    <row r="260" customFormat="false" ht="14.25" hidden="false" customHeight="true" outlineLevel="0" collapsed="false">
      <c r="A260" s="134"/>
      <c r="C260" s="135"/>
      <c r="D260" s="136"/>
      <c r="J260" s="136"/>
      <c r="K260" s="136"/>
    </row>
    <row r="261" customFormat="false" ht="14.25" hidden="false" customHeight="true" outlineLevel="0" collapsed="false">
      <c r="A261" s="134"/>
      <c r="C261" s="135"/>
      <c r="D261" s="136"/>
      <c r="J261" s="136"/>
      <c r="K261" s="136"/>
    </row>
    <row r="262" customFormat="false" ht="14.25" hidden="false" customHeight="true" outlineLevel="0" collapsed="false">
      <c r="A262" s="134"/>
      <c r="C262" s="135"/>
      <c r="D262" s="136"/>
      <c r="J262" s="136"/>
      <c r="K262" s="136"/>
    </row>
    <row r="263" customFormat="false" ht="14.25" hidden="false" customHeight="true" outlineLevel="0" collapsed="false">
      <c r="A263" s="134"/>
      <c r="C263" s="135"/>
      <c r="D263" s="136"/>
      <c r="J263" s="136"/>
      <c r="K263" s="136"/>
    </row>
    <row r="264" customFormat="false" ht="14.25" hidden="false" customHeight="true" outlineLevel="0" collapsed="false">
      <c r="A264" s="134"/>
      <c r="C264" s="135"/>
      <c r="D264" s="136"/>
      <c r="J264" s="136"/>
      <c r="K264" s="136"/>
    </row>
    <row r="265" customFormat="false" ht="14.25" hidden="false" customHeight="true" outlineLevel="0" collapsed="false">
      <c r="A265" s="134"/>
      <c r="C265" s="135"/>
      <c r="D265" s="136"/>
      <c r="J265" s="136"/>
      <c r="K265" s="136"/>
    </row>
    <row r="266" customFormat="false" ht="14.25" hidden="false" customHeight="true" outlineLevel="0" collapsed="false">
      <c r="A266" s="134"/>
      <c r="C266" s="135"/>
      <c r="D266" s="136"/>
      <c r="J266" s="136"/>
      <c r="K266" s="136"/>
    </row>
    <row r="267" customFormat="false" ht="14.25" hidden="false" customHeight="true" outlineLevel="0" collapsed="false">
      <c r="A267" s="134"/>
      <c r="C267" s="135"/>
      <c r="D267" s="136"/>
      <c r="J267" s="136"/>
      <c r="K267" s="136"/>
    </row>
    <row r="268" customFormat="false" ht="14.25" hidden="false" customHeight="true" outlineLevel="0" collapsed="false">
      <c r="A268" s="134"/>
      <c r="C268" s="135"/>
      <c r="D268" s="136"/>
      <c r="J268" s="136"/>
      <c r="K268" s="136"/>
    </row>
    <row r="269" customFormat="false" ht="14.25" hidden="false" customHeight="true" outlineLevel="0" collapsed="false">
      <c r="A269" s="134"/>
      <c r="C269" s="135"/>
      <c r="D269" s="136"/>
      <c r="J269" s="136"/>
      <c r="K269" s="136"/>
    </row>
    <row r="270" customFormat="false" ht="14.25" hidden="false" customHeight="true" outlineLevel="0" collapsed="false">
      <c r="A270" s="134"/>
      <c r="C270" s="135"/>
      <c r="D270" s="136"/>
      <c r="J270" s="136"/>
      <c r="K270" s="136"/>
    </row>
    <row r="271" customFormat="false" ht="14.25" hidden="false" customHeight="true" outlineLevel="0" collapsed="false">
      <c r="A271" s="134"/>
      <c r="C271" s="135"/>
      <c r="D271" s="136"/>
      <c r="J271" s="136"/>
      <c r="K271" s="136"/>
    </row>
    <row r="272" customFormat="false" ht="14.25" hidden="false" customHeight="true" outlineLevel="0" collapsed="false">
      <c r="A272" s="134"/>
      <c r="C272" s="135"/>
      <c r="D272" s="136"/>
      <c r="J272" s="136"/>
      <c r="K272" s="136"/>
    </row>
    <row r="273" customFormat="false" ht="14.25" hidden="false" customHeight="true" outlineLevel="0" collapsed="false">
      <c r="A273" s="134"/>
      <c r="C273" s="135"/>
      <c r="D273" s="136"/>
      <c r="J273" s="136"/>
      <c r="K273" s="136"/>
    </row>
    <row r="274" customFormat="false" ht="14.25" hidden="false" customHeight="true" outlineLevel="0" collapsed="false">
      <c r="A274" s="134"/>
      <c r="C274" s="135"/>
      <c r="D274" s="136"/>
      <c r="J274" s="136"/>
      <c r="K274" s="136"/>
    </row>
    <row r="275" customFormat="false" ht="14.25" hidden="false" customHeight="true" outlineLevel="0" collapsed="false">
      <c r="A275" s="134"/>
      <c r="C275" s="135"/>
      <c r="D275" s="136"/>
      <c r="J275" s="136"/>
      <c r="K275" s="136"/>
    </row>
    <row r="276" customFormat="false" ht="14.25" hidden="false" customHeight="true" outlineLevel="0" collapsed="false">
      <c r="A276" s="134"/>
      <c r="C276" s="135"/>
      <c r="D276" s="136"/>
      <c r="J276" s="136"/>
      <c r="K276" s="136"/>
    </row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</sheetData>
  <mergeCells count="146">
    <mergeCell ref="B1:T1"/>
    <mergeCell ref="U2:Y2"/>
    <mergeCell ref="Z2:Z4"/>
    <mergeCell ref="U3:Y3"/>
    <mergeCell ref="B28:B29"/>
    <mergeCell ref="N38:O38"/>
    <mergeCell ref="A40:B40"/>
    <mergeCell ref="L45:M45"/>
    <mergeCell ref="B46:D46"/>
    <mergeCell ref="F46:L46"/>
    <mergeCell ref="B47:D47"/>
    <mergeCell ref="F47:L47"/>
    <mergeCell ref="B48:D48"/>
    <mergeCell ref="F48:L48"/>
    <mergeCell ref="B49:D49"/>
    <mergeCell ref="F49:L49"/>
    <mergeCell ref="B50:D50"/>
    <mergeCell ref="F50:L50"/>
    <mergeCell ref="B51:D51"/>
    <mergeCell ref="F51:L51"/>
    <mergeCell ref="B52:D52"/>
    <mergeCell ref="F52:L52"/>
    <mergeCell ref="B53:D53"/>
    <mergeCell ref="F53:L53"/>
    <mergeCell ref="B54:D54"/>
    <mergeCell ref="F54:L54"/>
    <mergeCell ref="B55:D55"/>
    <mergeCell ref="F55:L55"/>
    <mergeCell ref="B56:D56"/>
    <mergeCell ref="F56:L56"/>
    <mergeCell ref="B57:D57"/>
    <mergeCell ref="F57:L57"/>
    <mergeCell ref="B58:D58"/>
    <mergeCell ref="F58:L58"/>
    <mergeCell ref="B59:D59"/>
    <mergeCell ref="F59:L59"/>
    <mergeCell ref="B60:D60"/>
    <mergeCell ref="F60:L60"/>
    <mergeCell ref="B61:D61"/>
    <mergeCell ref="F61:L61"/>
    <mergeCell ref="B62:D62"/>
    <mergeCell ref="F62:L62"/>
    <mergeCell ref="B63:D63"/>
    <mergeCell ref="F63:L63"/>
    <mergeCell ref="B64:D64"/>
    <mergeCell ref="F64:L64"/>
    <mergeCell ref="B65:D65"/>
    <mergeCell ref="F65:L65"/>
    <mergeCell ref="B66:D66"/>
    <mergeCell ref="F66:L66"/>
    <mergeCell ref="B67:D67"/>
    <mergeCell ref="F67:L67"/>
    <mergeCell ref="B68:D68"/>
    <mergeCell ref="F68:L68"/>
    <mergeCell ref="B69:D69"/>
    <mergeCell ref="F69:L69"/>
    <mergeCell ref="B70:D70"/>
    <mergeCell ref="F70:L70"/>
    <mergeCell ref="B71:D71"/>
    <mergeCell ref="F71:L71"/>
    <mergeCell ref="B72:D72"/>
    <mergeCell ref="F72:L72"/>
    <mergeCell ref="B73:D73"/>
    <mergeCell ref="F73:L73"/>
    <mergeCell ref="B74:D74"/>
    <mergeCell ref="F74:L74"/>
    <mergeCell ref="F75:L75"/>
    <mergeCell ref="B76:D76"/>
    <mergeCell ref="F76:L76"/>
    <mergeCell ref="B77:D77"/>
    <mergeCell ref="F77:L77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M105:Q105"/>
    <mergeCell ref="R105:S105"/>
    <mergeCell ref="B106:D106"/>
    <mergeCell ref="M106:Q106"/>
    <mergeCell ref="R106:S106"/>
    <mergeCell ref="B107:D107"/>
    <mergeCell ref="M107:Q107"/>
    <mergeCell ref="R107:S107"/>
    <mergeCell ref="B108:D108"/>
    <mergeCell ref="M108:Q108"/>
    <mergeCell ref="R108:S108"/>
    <mergeCell ref="B109:D109"/>
    <mergeCell ref="M109:Q109"/>
    <mergeCell ref="R109:S109"/>
    <mergeCell ref="B110:D110"/>
    <mergeCell ref="M110:Q110"/>
    <mergeCell ref="R110:S110"/>
    <mergeCell ref="B111:D111"/>
    <mergeCell ref="M111:Q111"/>
    <mergeCell ref="R111:S111"/>
    <mergeCell ref="B112:D112"/>
    <mergeCell ref="M112:Q112"/>
    <mergeCell ref="R112:S112"/>
    <mergeCell ref="B113:D113"/>
    <mergeCell ref="M113:Q113"/>
    <mergeCell ref="R113:S113"/>
    <mergeCell ref="B114:D114"/>
    <mergeCell ref="M114:Q114"/>
    <mergeCell ref="R114:S114"/>
    <mergeCell ref="B115:D115"/>
    <mergeCell ref="M115:Q115"/>
    <mergeCell ref="R115:S115"/>
    <mergeCell ref="B116:D116"/>
    <mergeCell ref="B117:D117"/>
    <mergeCell ref="M117:Q117"/>
    <mergeCell ref="R117:S117"/>
    <mergeCell ref="B118:D118"/>
    <mergeCell ref="M118:Q118"/>
    <mergeCell ref="R118:S118"/>
    <mergeCell ref="B119:D119"/>
    <mergeCell ref="M119:Q119"/>
    <mergeCell ref="R119:S119"/>
    <mergeCell ref="B120:D120"/>
    <mergeCell ref="R120:S120"/>
    <mergeCell ref="B121:D121"/>
    <mergeCell ref="R121:S121"/>
    <mergeCell ref="B122:D122"/>
    <mergeCell ref="M122:Q122"/>
    <mergeCell ref="R122:S122"/>
    <mergeCell ref="L124:O124"/>
    <mergeCell ref="L125:O125"/>
    <mergeCell ref="L126:O126"/>
    <mergeCell ref="L127:O127"/>
    <mergeCell ref="L128:O128"/>
    <mergeCell ref="L129:O129"/>
    <mergeCell ref="L130:O130"/>
    <mergeCell ref="L131:O131"/>
    <mergeCell ref="L132:O132"/>
    <mergeCell ref="L133:O133"/>
    <mergeCell ref="L134:O134"/>
    <mergeCell ref="L135:O135"/>
    <mergeCell ref="L136:O136"/>
    <mergeCell ref="L137:O1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F18" activeCellId="0" sqref="F18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8.4"/>
    <col collapsed="false" customWidth="true" hidden="false" outlineLevel="0" max="2" min="2" style="1" width="11.1"/>
    <col collapsed="false" customWidth="true" hidden="false" outlineLevel="0" max="3" min="3" style="1" width="12.4"/>
    <col collapsed="false" customWidth="true" hidden="false" outlineLevel="0" max="4" min="4" style="1" width="13.4"/>
    <col collapsed="false" customWidth="true" hidden="false" outlineLevel="0" max="9" min="5" style="1" width="10.4"/>
    <col collapsed="false" customWidth="true" hidden="false" outlineLevel="0" max="10" min="10" style="1" width="17.4"/>
    <col collapsed="false" customWidth="true" hidden="false" outlineLevel="0" max="11" min="11" style="1" width="19.1"/>
    <col collapsed="false" customWidth="true" hidden="false" outlineLevel="0" max="12" min="12" style="1" width="12.9"/>
    <col collapsed="false" customWidth="true" hidden="false" outlineLevel="0" max="13" min="13" style="1" width="12"/>
    <col collapsed="false" customWidth="true" hidden="false" outlineLevel="0" max="14" min="14" style="1" width="18.4"/>
    <col collapsed="false" customWidth="true" hidden="false" outlineLevel="0" max="15" min="15" style="1" width="21.1"/>
    <col collapsed="false" customWidth="true" hidden="false" outlineLevel="0" max="16" min="16" style="1" width="13.4"/>
    <col collapsed="false" customWidth="true" hidden="false" outlineLevel="0" max="17" min="17" style="1" width="21.9"/>
    <col collapsed="false" customWidth="true" hidden="false" outlineLevel="0" max="26" min="18" style="1" width="16.83"/>
    <col collapsed="false" customWidth="true" hidden="false" outlineLevel="0" max="27" min="27" style="1" width="56.4"/>
    <col collapsed="false" customWidth="true" hidden="false" outlineLevel="0" max="36" min="28" style="1" width="8.6"/>
  </cols>
  <sheetData>
    <row r="1" customFormat="false" ht="14.25" hidden="false" customHeight="true" outlineLevel="0" collapsed="false">
      <c r="A1" s="250"/>
      <c r="B1" s="3" t="s">
        <v>441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4"/>
      <c r="U1" s="4"/>
      <c r="V1" s="4"/>
      <c r="W1" s="4"/>
      <c r="X1" s="4"/>
      <c r="Y1" s="4"/>
      <c r="Z1" s="4"/>
      <c r="AA1" s="143"/>
    </row>
    <row r="2" customFormat="false" ht="14.25" hidden="false" customHeight="true" outlineLevel="0" collapsed="false">
      <c r="A2" s="224"/>
      <c r="B2" s="7"/>
      <c r="C2" s="7"/>
      <c r="D2" s="7"/>
      <c r="E2" s="7"/>
      <c r="F2" s="7"/>
      <c r="G2" s="7"/>
      <c r="H2" s="7"/>
      <c r="I2" s="7"/>
      <c r="J2" s="7" t="n">
        <v>2400</v>
      </c>
      <c r="K2" s="7" t="n">
        <v>1200</v>
      </c>
      <c r="L2" s="7"/>
      <c r="M2" s="7"/>
      <c r="N2" s="7"/>
      <c r="O2" s="7"/>
      <c r="P2" s="7"/>
      <c r="Q2" s="225"/>
      <c r="R2" s="13" t="s">
        <v>1</v>
      </c>
      <c r="S2" s="13"/>
      <c r="T2" s="13"/>
      <c r="U2" s="13"/>
      <c r="V2" s="13"/>
      <c r="W2" s="14" t="s">
        <v>2</v>
      </c>
      <c r="X2" s="15"/>
      <c r="Y2" s="16"/>
      <c r="Z2" s="16"/>
      <c r="AA2" s="78"/>
    </row>
    <row r="3" customFormat="false" ht="14.25" hidden="false" customHeight="true" outlineLevel="0" collapsed="false">
      <c r="A3" s="244"/>
      <c r="B3" s="238"/>
      <c r="C3" s="20" t="s">
        <v>102</v>
      </c>
      <c r="D3" s="20" t="s">
        <v>106</v>
      </c>
      <c r="E3" s="20" t="s">
        <v>442</v>
      </c>
      <c r="F3" s="20" t="s">
        <v>25</v>
      </c>
      <c r="G3" s="20" t="s">
        <v>443</v>
      </c>
      <c r="H3" s="20" t="s">
        <v>444</v>
      </c>
      <c r="I3" s="20" t="s">
        <v>445</v>
      </c>
      <c r="J3" s="20" t="s">
        <v>13</v>
      </c>
      <c r="K3" s="20" t="s">
        <v>13</v>
      </c>
      <c r="L3" s="20" t="s">
        <v>14</v>
      </c>
      <c r="M3" s="20" t="s">
        <v>15</v>
      </c>
      <c r="N3" s="20" t="s">
        <v>100</v>
      </c>
      <c r="O3" s="20" t="s">
        <v>17</v>
      </c>
      <c r="P3" s="20" t="s">
        <v>101</v>
      </c>
      <c r="Q3" s="20" t="s">
        <v>14</v>
      </c>
      <c r="R3" s="22" t="s">
        <v>19</v>
      </c>
      <c r="S3" s="22"/>
      <c r="T3" s="22"/>
      <c r="U3" s="22"/>
      <c r="V3" s="22"/>
      <c r="W3" s="14"/>
      <c r="X3" s="23" t="s">
        <v>20</v>
      </c>
      <c r="Y3" s="24" t="s">
        <v>21</v>
      </c>
      <c r="Z3" s="25" t="s">
        <v>22</v>
      </c>
      <c r="AA3" s="20" t="s">
        <v>424</v>
      </c>
    </row>
    <row r="4" customFormat="false" ht="14.25" hidden="false" customHeight="true" outlineLevel="0" collapsed="false">
      <c r="A4" s="251"/>
      <c r="B4" s="252" t="s">
        <v>435</v>
      </c>
      <c r="C4" s="252" t="s">
        <v>11</v>
      </c>
      <c r="D4" s="252" t="s">
        <v>11</v>
      </c>
      <c r="E4" s="252" t="s">
        <v>390</v>
      </c>
      <c r="F4" s="252" t="s">
        <v>446</v>
      </c>
      <c r="G4" s="252" t="s">
        <v>446</v>
      </c>
      <c r="H4" s="252" t="s">
        <v>447</v>
      </c>
      <c r="I4" s="252" t="s">
        <v>374</v>
      </c>
      <c r="J4" s="252" t="s">
        <v>26</v>
      </c>
      <c r="K4" s="252" t="s">
        <v>27</v>
      </c>
      <c r="L4" s="252" t="s">
        <v>28</v>
      </c>
      <c r="M4" s="252" t="s">
        <v>29</v>
      </c>
      <c r="N4" s="253" t="s">
        <v>115</v>
      </c>
      <c r="O4" s="253" t="s">
        <v>392</v>
      </c>
      <c r="P4" s="252" t="s">
        <v>116</v>
      </c>
      <c r="Q4" s="252"/>
      <c r="R4" s="33" t="n">
        <v>0.3</v>
      </c>
      <c r="S4" s="34" t="n">
        <v>0.5</v>
      </c>
      <c r="T4" s="35" t="n">
        <v>1</v>
      </c>
      <c r="U4" s="36" t="n">
        <v>1.3</v>
      </c>
      <c r="V4" s="37" t="n">
        <v>1.5</v>
      </c>
      <c r="W4" s="14"/>
      <c r="X4" s="38"/>
      <c r="Y4" s="39"/>
      <c r="Z4" s="39"/>
      <c r="AA4" s="113"/>
    </row>
    <row r="5" customFormat="false" ht="18.65" hidden="false" customHeight="true" outlineLevel="0" collapsed="false">
      <c r="A5" s="224" t="s">
        <v>448</v>
      </c>
      <c r="B5" s="231" t="s">
        <v>449</v>
      </c>
      <c r="C5" s="232"/>
      <c r="D5" s="234"/>
      <c r="E5" s="234"/>
      <c r="F5" s="234"/>
      <c r="G5" s="234"/>
      <c r="H5" s="234"/>
      <c r="I5" s="234" t="n">
        <v>75000</v>
      </c>
      <c r="J5" s="233" t="n">
        <v>25</v>
      </c>
      <c r="K5" s="233" t="n">
        <v>0</v>
      </c>
      <c r="L5" s="234" t="n">
        <f aca="false">J5*J2+K5*K2</f>
        <v>60000</v>
      </c>
      <c r="M5" s="234" t="n">
        <v>35000</v>
      </c>
      <c r="N5" s="232"/>
      <c r="O5" s="232" t="n">
        <v>0</v>
      </c>
      <c r="P5" s="232" t="n">
        <v>0</v>
      </c>
      <c r="Q5" s="211" t="n">
        <f aca="false">C5+D5+E5+F5+G5+H5+I5+L5+M5+N5+O5+P5</f>
        <v>170000</v>
      </c>
      <c r="R5" s="211"/>
      <c r="S5" s="211"/>
      <c r="T5" s="211"/>
      <c r="U5" s="211"/>
      <c r="V5" s="211"/>
      <c r="W5" s="211"/>
      <c r="X5" s="211"/>
      <c r="Y5" s="211" t="n">
        <v>300000</v>
      </c>
      <c r="Z5" s="254" t="n">
        <f aca="false">Q5-L5-M5-Y5</f>
        <v>-225000</v>
      </c>
      <c r="AA5" s="231" t="s">
        <v>450</v>
      </c>
    </row>
    <row r="6" customFormat="false" ht="18.65" hidden="false" customHeight="true" outlineLevel="0" collapsed="false">
      <c r="A6" s="78"/>
      <c r="B6" s="78"/>
      <c r="C6" s="232" t="n">
        <f aca="false">SUM(C5)</f>
        <v>0</v>
      </c>
      <c r="D6" s="234" t="n">
        <f aca="false">SUM(D5)</f>
        <v>0</v>
      </c>
      <c r="E6" s="234" t="n">
        <f aca="false">SUM(E5)</f>
        <v>0</v>
      </c>
      <c r="F6" s="232" t="n">
        <v>0</v>
      </c>
      <c r="G6" s="232" t="n">
        <v>0</v>
      </c>
      <c r="H6" s="232" t="n">
        <v>0</v>
      </c>
      <c r="I6" s="234" t="n">
        <f aca="false">SUM(I5)</f>
        <v>75000</v>
      </c>
      <c r="J6" s="227" t="n">
        <v>0</v>
      </c>
      <c r="K6" s="227" t="n">
        <v>0</v>
      </c>
      <c r="L6" s="234" t="n">
        <f aca="false">SUM(L5)</f>
        <v>60000</v>
      </c>
      <c r="M6" s="234" t="n">
        <f aca="false">SUM(M5)</f>
        <v>35000</v>
      </c>
      <c r="N6" s="234" t="n">
        <v>0</v>
      </c>
      <c r="O6" s="234" t="n">
        <f aca="false">SUM(O5)</f>
        <v>0</v>
      </c>
      <c r="P6" s="234" t="n">
        <v>0</v>
      </c>
      <c r="Q6" s="211" t="n">
        <f aca="false">C6+D6+E6+F6+G6+H6+I6+L6+M6+N6+O6+P6</f>
        <v>170000</v>
      </c>
      <c r="R6" s="211"/>
      <c r="S6" s="211"/>
      <c r="T6" s="211"/>
      <c r="U6" s="211"/>
      <c r="V6" s="211"/>
      <c r="W6" s="211"/>
      <c r="X6" s="211"/>
      <c r="Y6" s="211"/>
      <c r="Z6" s="211"/>
      <c r="AA6" s="78"/>
    </row>
    <row r="7" customFormat="false" ht="14.25" hidden="false" customHeight="true" outlineLevel="0" collapsed="false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20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>
      <c r="G11" s="143" t="s">
        <v>451</v>
      </c>
      <c r="H11" s="72"/>
      <c r="I11" s="255"/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4">
    <mergeCell ref="B1:Q1"/>
    <mergeCell ref="R2:V2"/>
    <mergeCell ref="W2:W4"/>
    <mergeCell ref="R3:V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N29" activeCellId="0" sqref="N29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4.4"/>
    <col collapsed="false" customWidth="true" hidden="false" outlineLevel="0" max="2" min="2" style="1" width="7.7"/>
    <col collapsed="false" customWidth="true" hidden="false" outlineLevel="0" max="3" min="3" style="1" width="12.79"/>
    <col collapsed="false" customWidth="true" hidden="false" outlineLevel="0" max="4" min="4" style="1" width="14.1"/>
    <col collapsed="false" customWidth="true" hidden="false" outlineLevel="0" max="5" min="5" style="1" width="12.4"/>
    <col collapsed="false" customWidth="true" hidden="false" outlineLevel="0" max="6" min="6" style="1" width="18.9"/>
    <col collapsed="false" customWidth="true" hidden="false" outlineLevel="0" max="7" min="7" style="1" width="13"/>
    <col collapsed="false" customWidth="true" hidden="false" outlineLevel="0" max="8" min="8" style="1" width="14.1"/>
    <col collapsed="false" customWidth="true" hidden="false" outlineLevel="0" max="9" min="9" style="1" width="13"/>
    <col collapsed="false" customWidth="true" hidden="false" outlineLevel="0" max="10" min="10" style="1" width="11.4"/>
    <col collapsed="false" customWidth="true" hidden="false" outlineLevel="0" max="12" min="11" style="1" width="10.4"/>
    <col collapsed="false" customWidth="true" hidden="false" outlineLevel="0" max="13" min="13" style="1" width="11"/>
    <col collapsed="false" customWidth="true" hidden="false" outlineLevel="0" max="15" min="14" style="1" width="10.9"/>
    <col collapsed="false" customWidth="true" hidden="false" outlineLevel="0" max="17" min="16" style="1" width="12.2"/>
    <col collapsed="false" customWidth="true" hidden="false" outlineLevel="0" max="18" min="18" style="1" width="11.4"/>
    <col collapsed="false" customWidth="true" hidden="false" outlineLevel="0" max="19" min="19" style="1" width="13.1"/>
    <col collapsed="false" customWidth="true" hidden="false" outlineLevel="0" max="20" min="20" style="1" width="15.8"/>
    <col collapsed="false" customWidth="true" hidden="false" outlineLevel="0" max="21" min="21" style="1" width="18.2"/>
    <col collapsed="false" customWidth="true" hidden="false" outlineLevel="0" max="22" min="22" style="1" width="28.4"/>
    <col collapsed="false" customWidth="true" hidden="false" outlineLevel="0" max="23" min="23" style="1" width="17.31"/>
    <col collapsed="false" customWidth="true" hidden="false" outlineLevel="0" max="32" min="24" style="1" width="16.32"/>
    <col collapsed="false" customWidth="true" hidden="false" outlineLevel="0" max="33" min="33" style="1" width="114.9"/>
    <col collapsed="false" customWidth="true" hidden="false" outlineLevel="0" max="36" min="34" style="1" width="8.6"/>
  </cols>
  <sheetData>
    <row r="1" customFormat="false" ht="14.25" hidden="false" customHeight="true" outlineLevel="0" collapsed="false">
      <c r="A1" s="72" t="s">
        <v>96</v>
      </c>
      <c r="B1" s="137" t="s">
        <v>97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8"/>
      <c r="Y1" s="138"/>
      <c r="Z1" s="138"/>
      <c r="AA1" s="138"/>
      <c r="AB1" s="138"/>
      <c r="AC1" s="138"/>
      <c r="AD1" s="138"/>
      <c r="AE1" s="138"/>
      <c r="AF1" s="138"/>
    </row>
    <row r="2" customFormat="false" ht="14.25" hidden="false" customHeight="true" outlineLevel="0" collapsed="false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 t="n">
        <v>2400</v>
      </c>
      <c r="Q2" s="140" t="n">
        <v>1200</v>
      </c>
      <c r="R2" s="140"/>
      <c r="S2" s="140"/>
      <c r="T2" s="140"/>
      <c r="U2" s="140"/>
      <c r="V2" s="141"/>
      <c r="W2" s="20"/>
      <c r="X2" s="13" t="s">
        <v>1</v>
      </c>
      <c r="Y2" s="13"/>
      <c r="Z2" s="13"/>
      <c r="AA2" s="13"/>
      <c r="AB2" s="13"/>
      <c r="AC2" s="14" t="s">
        <v>2</v>
      </c>
      <c r="AD2" s="15"/>
      <c r="AE2" s="16"/>
      <c r="AF2" s="16"/>
      <c r="AG2" s="139"/>
    </row>
    <row r="3" customFormat="false" ht="14.25" hidden="false" customHeight="true" outlineLevel="0" collapsed="false">
      <c r="A3" s="139"/>
      <c r="B3" s="139"/>
      <c r="C3" s="142" t="s">
        <v>4</v>
      </c>
      <c r="D3" s="142" t="s">
        <v>8</v>
      </c>
      <c r="E3" s="142" t="s">
        <v>8</v>
      </c>
      <c r="F3" s="142" t="s">
        <v>98</v>
      </c>
      <c r="G3" s="142" t="s">
        <v>11</v>
      </c>
      <c r="H3" s="142" t="s">
        <v>8</v>
      </c>
      <c r="I3" s="142" t="s">
        <v>11</v>
      </c>
      <c r="J3" s="142" t="s">
        <v>8</v>
      </c>
      <c r="K3" s="142" t="s">
        <v>8</v>
      </c>
      <c r="L3" s="142" t="s">
        <v>8</v>
      </c>
      <c r="M3" s="142" t="s">
        <v>11</v>
      </c>
      <c r="N3" s="142" t="s">
        <v>8</v>
      </c>
      <c r="O3" s="142" t="s">
        <v>99</v>
      </c>
      <c r="P3" s="142" t="s">
        <v>13</v>
      </c>
      <c r="Q3" s="142" t="s">
        <v>13</v>
      </c>
      <c r="R3" s="142" t="s">
        <v>14</v>
      </c>
      <c r="S3" s="142" t="s">
        <v>15</v>
      </c>
      <c r="T3" s="142" t="s">
        <v>17</v>
      </c>
      <c r="U3" s="20" t="s">
        <v>100</v>
      </c>
      <c r="V3" s="142" t="s">
        <v>101</v>
      </c>
      <c r="W3" s="142" t="s">
        <v>14</v>
      </c>
      <c r="X3" s="22" t="s">
        <v>19</v>
      </c>
      <c r="Y3" s="22"/>
      <c r="Z3" s="22"/>
      <c r="AA3" s="22"/>
      <c r="AB3" s="22"/>
      <c r="AC3" s="14"/>
      <c r="AD3" s="23" t="s">
        <v>20</v>
      </c>
      <c r="AE3" s="24" t="s">
        <v>21</v>
      </c>
      <c r="AF3" s="25" t="s">
        <v>22</v>
      </c>
      <c r="AG3" s="142" t="s">
        <v>23</v>
      </c>
    </row>
    <row r="4" customFormat="false" ht="14.25" hidden="false" customHeight="true" outlineLevel="0" collapsed="false">
      <c r="A4" s="143"/>
      <c r="B4" s="144"/>
      <c r="C4" s="145"/>
      <c r="D4" s="145" t="s">
        <v>102</v>
      </c>
      <c r="E4" s="145" t="s">
        <v>103</v>
      </c>
      <c r="F4" s="145" t="s">
        <v>104</v>
      </c>
      <c r="G4" s="145" t="s">
        <v>105</v>
      </c>
      <c r="H4" s="145" t="s">
        <v>106</v>
      </c>
      <c r="I4" s="145" t="s">
        <v>107</v>
      </c>
      <c r="J4" s="145" t="s">
        <v>108</v>
      </c>
      <c r="K4" s="145" t="s">
        <v>109</v>
      </c>
      <c r="L4" s="145" t="s">
        <v>110</v>
      </c>
      <c r="M4" s="145" t="s">
        <v>111</v>
      </c>
      <c r="N4" s="145" t="s">
        <v>112</v>
      </c>
      <c r="O4" s="145" t="s">
        <v>113</v>
      </c>
      <c r="P4" s="145" t="s">
        <v>26</v>
      </c>
      <c r="Q4" s="145" t="s">
        <v>27</v>
      </c>
      <c r="R4" s="145" t="s">
        <v>28</v>
      </c>
      <c r="S4" s="145" t="s">
        <v>29</v>
      </c>
      <c r="T4" s="145" t="s">
        <v>114</v>
      </c>
      <c r="U4" s="29" t="s">
        <v>115</v>
      </c>
      <c r="V4" s="145" t="s">
        <v>116</v>
      </c>
      <c r="W4" s="145"/>
      <c r="X4" s="33" t="n">
        <v>0.3</v>
      </c>
      <c r="Y4" s="34" t="n">
        <v>0.5</v>
      </c>
      <c r="Z4" s="35" t="n">
        <v>1</v>
      </c>
      <c r="AA4" s="36" t="n">
        <v>1.3</v>
      </c>
      <c r="AB4" s="37" t="n">
        <v>1.5</v>
      </c>
      <c r="AC4" s="14"/>
      <c r="AD4" s="38"/>
      <c r="AE4" s="39"/>
      <c r="AF4" s="39"/>
      <c r="AG4" s="145"/>
    </row>
    <row r="5" customFormat="false" ht="14.25" hidden="false" customHeight="true" outlineLevel="0" collapsed="false">
      <c r="A5" s="146" t="s">
        <v>117</v>
      </c>
      <c r="B5" s="147" t="s">
        <v>118</v>
      </c>
      <c r="C5" s="53"/>
      <c r="D5" s="51"/>
      <c r="E5" s="51"/>
      <c r="F5" s="51"/>
      <c r="G5" s="51"/>
      <c r="H5" s="51"/>
      <c r="I5" s="53"/>
      <c r="J5" s="53"/>
      <c r="K5" s="53"/>
      <c r="L5" s="53"/>
      <c r="M5" s="53"/>
      <c r="N5" s="53"/>
      <c r="O5" s="53" t="n">
        <v>75000</v>
      </c>
      <c r="P5" s="148" t="n">
        <v>24</v>
      </c>
      <c r="Q5" s="149" t="n">
        <v>0</v>
      </c>
      <c r="R5" s="53" t="n">
        <f aca="false">P5*P2+Q5*Q2</f>
        <v>57600</v>
      </c>
      <c r="S5" s="53" t="n">
        <v>21000</v>
      </c>
      <c r="T5" s="51"/>
      <c r="U5" s="51"/>
      <c r="V5" s="53"/>
      <c r="W5" s="150" t="n">
        <f aca="false">C5+D5+E5+F5+G5+H5+I5+J5+K5+L5+M5+N5+O5+R5+S5+T5+U5+V5</f>
        <v>153600</v>
      </c>
      <c r="X5" s="150"/>
      <c r="Y5" s="150"/>
      <c r="Z5" s="150"/>
      <c r="AA5" s="150"/>
      <c r="AB5" s="150"/>
      <c r="AC5" s="150"/>
      <c r="AD5" s="150"/>
      <c r="AE5" s="150" t="n">
        <v>300000</v>
      </c>
      <c r="AF5" s="151" t="n">
        <f aca="false">W5-R5-S5-AE5</f>
        <v>-225000</v>
      </c>
      <c r="AG5" s="152"/>
    </row>
    <row r="6" customFormat="false" ht="14.25" hidden="false" customHeight="true" outlineLevel="0" collapsed="false">
      <c r="A6" s="146" t="s">
        <v>119</v>
      </c>
      <c r="B6" s="147" t="s">
        <v>120</v>
      </c>
      <c r="C6" s="53"/>
      <c r="D6" s="51"/>
      <c r="E6" s="51"/>
      <c r="F6" s="51"/>
      <c r="G6" s="51"/>
      <c r="H6" s="51"/>
      <c r="I6" s="53"/>
      <c r="J6" s="53"/>
      <c r="K6" s="53"/>
      <c r="L6" s="53"/>
      <c r="M6" s="53"/>
      <c r="N6" s="53"/>
      <c r="O6" s="53" t="n">
        <v>75000</v>
      </c>
      <c r="P6" s="148" t="n">
        <v>24</v>
      </c>
      <c r="Q6" s="149" t="n">
        <v>0</v>
      </c>
      <c r="R6" s="53" t="n">
        <f aca="false">P6*P2+Q6*Q2</f>
        <v>57600</v>
      </c>
      <c r="S6" s="53" t="n">
        <v>19250</v>
      </c>
      <c r="T6" s="51" t="n">
        <v>2500</v>
      </c>
      <c r="U6" s="51"/>
      <c r="V6" s="51"/>
      <c r="W6" s="150" t="n">
        <f aca="false">C6+D6+E6+F6+G6+H6+I6+J6+K6+L6+M6+N6+O6+R6+S6+T6+U6+V6</f>
        <v>154350</v>
      </c>
      <c r="X6" s="150"/>
      <c r="Y6" s="150"/>
      <c r="Z6" s="150"/>
      <c r="AA6" s="150"/>
      <c r="AB6" s="150"/>
      <c r="AC6" s="150"/>
      <c r="AD6" s="150"/>
      <c r="AE6" s="150" t="n">
        <v>300000</v>
      </c>
      <c r="AF6" s="151" t="n">
        <f aca="false">W6-R6-S6-AE6</f>
        <v>-222500</v>
      </c>
      <c r="AG6" s="153" t="s">
        <v>121</v>
      </c>
    </row>
    <row r="7" customFormat="false" ht="14.25" hidden="false" customHeight="true" outlineLevel="0" collapsed="false">
      <c r="A7" s="146" t="s">
        <v>122</v>
      </c>
      <c r="B7" s="147" t="s">
        <v>123</v>
      </c>
      <c r="C7" s="53"/>
      <c r="D7" s="51"/>
      <c r="E7" s="51"/>
      <c r="F7" s="51"/>
      <c r="G7" s="51"/>
      <c r="H7" s="51"/>
      <c r="I7" s="53"/>
      <c r="J7" s="53"/>
      <c r="K7" s="53"/>
      <c r="L7" s="53"/>
      <c r="M7" s="53"/>
      <c r="N7" s="53"/>
      <c r="O7" s="53" t="n">
        <v>75000</v>
      </c>
      <c r="P7" s="148" t="n">
        <v>17</v>
      </c>
      <c r="Q7" s="149" t="n">
        <v>0</v>
      </c>
      <c r="R7" s="53" t="n">
        <f aca="false">P7*P2+Q7*Q2</f>
        <v>40800</v>
      </c>
      <c r="S7" s="53" t="n">
        <v>1750</v>
      </c>
      <c r="T7" s="51"/>
      <c r="U7" s="51" t="n">
        <v>57500</v>
      </c>
      <c r="V7" s="51"/>
      <c r="W7" s="150" t="n">
        <f aca="false">C7+D7+E7+F7+G7+H7+I7+J7+K7+L7+M7+N7+O7+R7+S7+T7+U7+V7</f>
        <v>175050</v>
      </c>
      <c r="X7" s="150"/>
      <c r="Y7" s="150"/>
      <c r="Z7" s="150"/>
      <c r="AA7" s="150"/>
      <c r="AB7" s="150"/>
      <c r="AC7" s="150"/>
      <c r="AD7" s="150"/>
      <c r="AE7" s="150" t="n">
        <v>250771.89</v>
      </c>
      <c r="AF7" s="151" t="n">
        <f aca="false">W7-R7-S7-AE7</f>
        <v>-118271.89</v>
      </c>
      <c r="AG7" s="153" t="s">
        <v>124</v>
      </c>
    </row>
    <row r="8" customFormat="false" ht="14.25" hidden="false" customHeight="true" outlineLevel="0" collapsed="false">
      <c r="A8" s="146" t="s">
        <v>125</v>
      </c>
      <c r="B8" s="147" t="s">
        <v>126</v>
      </c>
      <c r="C8" s="53"/>
      <c r="D8" s="51"/>
      <c r="E8" s="51"/>
      <c r="F8" s="51"/>
      <c r="G8" s="51"/>
      <c r="H8" s="51"/>
      <c r="I8" s="53"/>
      <c r="J8" s="53"/>
      <c r="K8" s="53"/>
      <c r="L8" s="53"/>
      <c r="M8" s="53"/>
      <c r="N8" s="53"/>
      <c r="O8" s="53" t="n">
        <v>75000</v>
      </c>
      <c r="P8" s="148" t="n">
        <v>24</v>
      </c>
      <c r="Q8" s="149" t="n">
        <v>0</v>
      </c>
      <c r="R8" s="53" t="n">
        <f aca="false">P8*P2+Q8*Q2</f>
        <v>57600</v>
      </c>
      <c r="S8" s="53" t="n">
        <v>22750</v>
      </c>
      <c r="T8" s="51"/>
      <c r="U8" s="51"/>
      <c r="V8" s="51"/>
      <c r="W8" s="150" t="n">
        <f aca="false">C8+D8+E8+F8+G8+H8+I8+J8+K8+L8+M8+N8+O8+R8+S8+T8+U8+V8</f>
        <v>155350</v>
      </c>
      <c r="X8" s="150"/>
      <c r="Y8" s="150"/>
      <c r="Z8" s="150"/>
      <c r="AA8" s="150"/>
      <c r="AB8" s="150"/>
      <c r="AC8" s="150"/>
      <c r="AD8" s="150"/>
      <c r="AE8" s="150" t="n">
        <v>300000</v>
      </c>
      <c r="AF8" s="151" t="n">
        <f aca="false">W8-R8-S8-AE8</f>
        <v>-225000</v>
      </c>
      <c r="AG8" s="152"/>
    </row>
    <row r="9" customFormat="false" ht="14.25" hidden="false" customHeight="true" outlineLevel="0" collapsed="false">
      <c r="A9" s="146" t="s">
        <v>127</v>
      </c>
      <c r="B9" s="147" t="s">
        <v>128</v>
      </c>
      <c r="C9" s="53"/>
      <c r="D9" s="51"/>
      <c r="E9" s="51"/>
      <c r="F9" s="51"/>
      <c r="G9" s="51"/>
      <c r="H9" s="51"/>
      <c r="I9" s="53"/>
      <c r="J9" s="53"/>
      <c r="K9" s="53"/>
      <c r="L9" s="53"/>
      <c r="M9" s="53"/>
      <c r="N9" s="53"/>
      <c r="O9" s="53" t="n">
        <v>75000</v>
      </c>
      <c r="P9" s="148" t="n">
        <v>23</v>
      </c>
      <c r="Q9" s="149" t="n">
        <v>0</v>
      </c>
      <c r="R9" s="53" t="n">
        <f aca="false">P9*P2+Q9*Q2</f>
        <v>55200</v>
      </c>
      <c r="S9" s="53" t="n">
        <v>19250</v>
      </c>
      <c r="T9" s="51"/>
      <c r="U9" s="51"/>
      <c r="V9" s="51"/>
      <c r="W9" s="150" t="n">
        <f aca="false">C9+D9+E9+F9+G9+H9+I9+J9+K9+L9+M9+N9+O9+R9+S9+T9+U9+V9</f>
        <v>149450</v>
      </c>
      <c r="X9" s="150"/>
      <c r="Y9" s="150"/>
      <c r="Z9" s="150"/>
      <c r="AA9" s="150"/>
      <c r="AB9" s="150"/>
      <c r="AC9" s="150"/>
      <c r="AD9" s="150"/>
      <c r="AE9" s="150" t="n">
        <v>289060.42</v>
      </c>
      <c r="AF9" s="151" t="n">
        <f aca="false">W9-R9-S9-AE9</f>
        <v>-214060.42</v>
      </c>
      <c r="AG9" s="152"/>
    </row>
    <row r="10" customFormat="false" ht="14.25" hidden="false" customHeight="true" outlineLevel="0" collapsed="false">
      <c r="A10" s="146" t="s">
        <v>129</v>
      </c>
      <c r="B10" s="147" t="s">
        <v>130</v>
      </c>
      <c r="C10" s="53"/>
      <c r="D10" s="51"/>
      <c r="E10" s="51"/>
      <c r="F10" s="51"/>
      <c r="G10" s="51"/>
      <c r="H10" s="51"/>
      <c r="I10" s="53"/>
      <c r="J10" s="53"/>
      <c r="K10" s="53"/>
      <c r="L10" s="53"/>
      <c r="M10" s="53"/>
      <c r="N10" s="53"/>
      <c r="O10" s="53" t="n">
        <v>75000</v>
      </c>
      <c r="P10" s="148" t="n">
        <v>23</v>
      </c>
      <c r="Q10" s="149" t="n">
        <v>0</v>
      </c>
      <c r="R10" s="53" t="n">
        <f aca="false">P10*P2+Q10*Q2</f>
        <v>55200</v>
      </c>
      <c r="S10" s="53" t="n">
        <v>14000</v>
      </c>
      <c r="T10" s="51"/>
      <c r="U10" s="51" t="n">
        <v>72500</v>
      </c>
      <c r="V10" s="51"/>
      <c r="W10" s="150" t="n">
        <f aca="false">C10+D10+E10+F10+G10+H10+I10+J10+K10+L10+M10+N10+O10+R10+S10+T10+U10+V10</f>
        <v>216700</v>
      </c>
      <c r="X10" s="150"/>
      <c r="Y10" s="150"/>
      <c r="Z10" s="150"/>
      <c r="AA10" s="150"/>
      <c r="AB10" s="150"/>
      <c r="AC10" s="150"/>
      <c r="AD10" s="150"/>
      <c r="AE10" s="150" t="n">
        <v>300000</v>
      </c>
      <c r="AF10" s="151" t="n">
        <f aca="false">W10-R10-S10-AE10</f>
        <v>-152500</v>
      </c>
      <c r="AG10" s="152" t="s">
        <v>131</v>
      </c>
    </row>
    <row r="11" customFormat="false" ht="14.25" hidden="false" customHeight="true" outlineLevel="0" collapsed="false">
      <c r="A11" s="146" t="s">
        <v>132</v>
      </c>
      <c r="B11" s="147" t="s">
        <v>133</v>
      </c>
      <c r="C11" s="53"/>
      <c r="D11" s="51"/>
      <c r="E11" s="51"/>
      <c r="F11" s="51"/>
      <c r="G11" s="51"/>
      <c r="H11" s="51"/>
      <c r="I11" s="53"/>
      <c r="J11" s="53"/>
      <c r="K11" s="53"/>
      <c r="L11" s="53"/>
      <c r="M11" s="53"/>
      <c r="N11" s="53"/>
      <c r="O11" s="53" t="n">
        <v>75000</v>
      </c>
      <c r="P11" s="148" t="n">
        <v>22</v>
      </c>
      <c r="Q11" s="149" t="n">
        <v>0</v>
      </c>
      <c r="R11" s="53" t="n">
        <f aca="false">P11*P2+Q11*Q2</f>
        <v>52800</v>
      </c>
      <c r="S11" s="53" t="n">
        <v>14000</v>
      </c>
      <c r="T11" s="51"/>
      <c r="U11" s="51"/>
      <c r="V11" s="51"/>
      <c r="W11" s="150" t="n">
        <f aca="false">C11+D11+E11+F11+G11+H11+I11+J11+K11+L11+M11+N11+O11+R11+S11+T11+U11+V11</f>
        <v>141800</v>
      </c>
      <c r="X11" s="150"/>
      <c r="Y11" s="150"/>
      <c r="Z11" s="150"/>
      <c r="AA11" s="150"/>
      <c r="AB11" s="150"/>
      <c r="AC11" s="150"/>
      <c r="AD11" s="150"/>
      <c r="AE11" s="150" t="n">
        <v>278120.84</v>
      </c>
      <c r="AF11" s="151" t="n">
        <f aca="false">W11-R11-S11-AE11</f>
        <v>-203120.84</v>
      </c>
      <c r="AG11" s="152"/>
    </row>
    <row r="12" customFormat="false" ht="14.25" hidden="false" customHeight="true" outlineLevel="0" collapsed="false">
      <c r="A12" s="146" t="s">
        <v>134</v>
      </c>
      <c r="B12" s="147" t="s">
        <v>135</v>
      </c>
      <c r="C12" s="53"/>
      <c r="D12" s="51"/>
      <c r="E12" s="51"/>
      <c r="F12" s="51"/>
      <c r="G12" s="51"/>
      <c r="H12" s="51"/>
      <c r="I12" s="53"/>
      <c r="J12" s="53"/>
      <c r="K12" s="53"/>
      <c r="L12" s="53"/>
      <c r="M12" s="53"/>
      <c r="N12" s="53"/>
      <c r="O12" s="53" t="n">
        <v>75000</v>
      </c>
      <c r="P12" s="148" t="n">
        <v>21</v>
      </c>
      <c r="Q12" s="149" t="n">
        <v>0</v>
      </c>
      <c r="R12" s="53" t="n">
        <f aca="false">P12*P2+Q12*Q2</f>
        <v>50400</v>
      </c>
      <c r="S12" s="53" t="n">
        <v>22750</v>
      </c>
      <c r="T12" s="51"/>
      <c r="U12" s="51"/>
      <c r="V12" s="51"/>
      <c r="W12" s="150" t="n">
        <f aca="false">C12+D12+E12+F12+G12+H12+I12+J12+K12+L12+M12+N12+O12+R12+S12+T12+U12+V12</f>
        <v>148150</v>
      </c>
      <c r="X12" s="150"/>
      <c r="Y12" s="150"/>
      <c r="Z12" s="150"/>
      <c r="AA12" s="150"/>
      <c r="AB12" s="150"/>
      <c r="AC12" s="150"/>
      <c r="AD12" s="150"/>
      <c r="AE12" s="150" t="n">
        <v>267181.26</v>
      </c>
      <c r="AF12" s="151" t="n">
        <f aca="false">W12-R12-S12-AE12</f>
        <v>-192181.26</v>
      </c>
      <c r="AG12" s="152"/>
    </row>
    <row r="13" customFormat="false" ht="14.25" hidden="false" customHeight="true" outlineLevel="0" collapsed="false">
      <c r="A13" s="146" t="s">
        <v>136</v>
      </c>
      <c r="B13" s="147" t="s">
        <v>137</v>
      </c>
      <c r="C13" s="53"/>
      <c r="D13" s="51"/>
      <c r="E13" s="51"/>
      <c r="F13" s="51"/>
      <c r="G13" s="51"/>
      <c r="H13" s="51"/>
      <c r="I13" s="53"/>
      <c r="J13" s="53"/>
      <c r="K13" s="53"/>
      <c r="L13" s="53"/>
      <c r="M13" s="53"/>
      <c r="N13" s="53"/>
      <c r="O13" s="53" t="n">
        <v>75000</v>
      </c>
      <c r="P13" s="148" t="n">
        <v>22</v>
      </c>
      <c r="Q13" s="149" t="n">
        <v>0</v>
      </c>
      <c r="R13" s="53" t="n">
        <f aca="false">P13*P2+Q13*Q2</f>
        <v>52800</v>
      </c>
      <c r="S13" s="53" t="n">
        <v>17500</v>
      </c>
      <c r="T13" s="51"/>
      <c r="U13" s="51"/>
      <c r="V13" s="51"/>
      <c r="W13" s="150" t="n">
        <f aca="false">C13+D13+E13+F13+G13+H13+I13+J13+K13+L13+M13+N13+O13+R13+S13+T13+U13+V13</f>
        <v>145300</v>
      </c>
      <c r="X13" s="150"/>
      <c r="Y13" s="150"/>
      <c r="Z13" s="150"/>
      <c r="AA13" s="150"/>
      <c r="AB13" s="150"/>
      <c r="AC13" s="150"/>
      <c r="AD13" s="150"/>
      <c r="AE13" s="150" t="n">
        <v>278120.84</v>
      </c>
      <c r="AF13" s="151" t="n">
        <f aca="false">W13-R13-S13-AE13</f>
        <v>-203120.84</v>
      </c>
      <c r="AG13" s="152"/>
    </row>
    <row r="14" customFormat="false" ht="14.25" hidden="false" customHeight="true" outlineLevel="0" collapsed="false">
      <c r="A14" s="146" t="s">
        <v>138</v>
      </c>
      <c r="B14" s="147" t="s">
        <v>139</v>
      </c>
      <c r="C14" s="53"/>
      <c r="D14" s="51"/>
      <c r="E14" s="51"/>
      <c r="F14" s="51"/>
      <c r="G14" s="51"/>
      <c r="H14" s="51"/>
      <c r="I14" s="53"/>
      <c r="J14" s="53"/>
      <c r="K14" s="53"/>
      <c r="L14" s="53"/>
      <c r="M14" s="53"/>
      <c r="N14" s="53"/>
      <c r="O14" s="53" t="n">
        <v>75000</v>
      </c>
      <c r="P14" s="148" t="n">
        <v>24</v>
      </c>
      <c r="Q14" s="149" t="n">
        <v>0</v>
      </c>
      <c r="R14" s="53" t="n">
        <f aca="false">P14*P2+Q14*Q2</f>
        <v>57600</v>
      </c>
      <c r="S14" s="53" t="n">
        <v>22750</v>
      </c>
      <c r="T14" s="51"/>
      <c r="U14" s="51"/>
      <c r="V14" s="51"/>
      <c r="W14" s="150" t="n">
        <f aca="false">C14+D14+E14+F14+G14+H14+I14+J14+K14+L14+M14+N14+O14+R14+S14+T14+U14+V14</f>
        <v>155350</v>
      </c>
      <c r="X14" s="150"/>
      <c r="Y14" s="150"/>
      <c r="Z14" s="150"/>
      <c r="AA14" s="150"/>
      <c r="AB14" s="150"/>
      <c r="AC14" s="150"/>
      <c r="AD14" s="150"/>
      <c r="AE14" s="150" t="n">
        <v>300000</v>
      </c>
      <c r="AF14" s="151" t="n">
        <f aca="false">W14-R14-S14-AE14</f>
        <v>-225000</v>
      </c>
      <c r="AG14" s="152"/>
    </row>
    <row r="15" customFormat="false" ht="14.25" hidden="false" customHeight="true" outlineLevel="0" collapsed="false">
      <c r="A15" s="146" t="s">
        <v>140</v>
      </c>
      <c r="B15" s="147" t="s">
        <v>141</v>
      </c>
      <c r="C15" s="53"/>
      <c r="D15" s="51"/>
      <c r="E15" s="51"/>
      <c r="F15" s="51"/>
      <c r="G15" s="51"/>
      <c r="H15" s="51"/>
      <c r="I15" s="53"/>
      <c r="J15" s="53"/>
      <c r="K15" s="53"/>
      <c r="L15" s="53"/>
      <c r="M15" s="53"/>
      <c r="N15" s="53"/>
      <c r="O15" s="53" t="n">
        <v>75000</v>
      </c>
      <c r="P15" s="148" t="n">
        <v>24</v>
      </c>
      <c r="Q15" s="149" t="n">
        <v>0</v>
      </c>
      <c r="R15" s="53" t="n">
        <f aca="false">P15*P2+Q15*Q2</f>
        <v>57600</v>
      </c>
      <c r="S15" s="53" t="n">
        <v>22750</v>
      </c>
      <c r="T15" s="51"/>
      <c r="U15" s="51"/>
      <c r="V15" s="51"/>
      <c r="W15" s="150" t="n">
        <f aca="false">C15+D15+E15+F15+G15+H15+I15+J15+K15+L15+M15+N15+O15+R15+S15+T15+U15+V15</f>
        <v>155350</v>
      </c>
      <c r="X15" s="150"/>
      <c r="Y15" s="150"/>
      <c r="Z15" s="150"/>
      <c r="AA15" s="150"/>
      <c r="AB15" s="150"/>
      <c r="AC15" s="150"/>
      <c r="AD15" s="150"/>
      <c r="AE15" s="150" t="n">
        <v>300000</v>
      </c>
      <c r="AF15" s="151" t="n">
        <f aca="false">W15-R15-S15-AE15</f>
        <v>-225000</v>
      </c>
      <c r="AG15" s="152"/>
    </row>
    <row r="16" customFormat="false" ht="14.25" hidden="false" customHeight="true" outlineLevel="0" collapsed="false">
      <c r="A16" s="146" t="s">
        <v>142</v>
      </c>
      <c r="B16" s="147" t="s">
        <v>143</v>
      </c>
      <c r="C16" s="53"/>
      <c r="D16" s="51"/>
      <c r="E16" s="51"/>
      <c r="F16" s="51"/>
      <c r="G16" s="51"/>
      <c r="H16" s="51"/>
      <c r="I16" s="53"/>
      <c r="J16" s="53"/>
      <c r="K16" s="53"/>
      <c r="L16" s="53"/>
      <c r="M16" s="53"/>
      <c r="N16" s="53"/>
      <c r="O16" s="53" t="n">
        <v>75000</v>
      </c>
      <c r="P16" s="148" t="n">
        <v>23</v>
      </c>
      <c r="Q16" s="149" t="n">
        <v>0</v>
      </c>
      <c r="R16" s="53" t="n">
        <f aca="false">P16*P2+Q16*Q2</f>
        <v>55200</v>
      </c>
      <c r="S16" s="53" t="n">
        <v>21000</v>
      </c>
      <c r="T16" s="51"/>
      <c r="U16" s="51" t="n">
        <v>15000</v>
      </c>
      <c r="V16" s="51"/>
      <c r="W16" s="150" t="n">
        <f aca="false">C16+D16+E16+F16+G16+H16+I16+J16+K16+L16+M16+N16+O16+R16+S16+T16+U16+V16</f>
        <v>166200</v>
      </c>
      <c r="X16" s="150"/>
      <c r="Y16" s="150"/>
      <c r="Z16" s="150"/>
      <c r="AA16" s="150"/>
      <c r="AB16" s="150"/>
      <c r="AC16" s="150"/>
      <c r="AD16" s="150"/>
      <c r="AE16" s="150" t="n">
        <v>294530.21</v>
      </c>
      <c r="AF16" s="151" t="n">
        <f aca="false">W16-R16-S16-AE16</f>
        <v>-204530.21</v>
      </c>
      <c r="AG16" s="152" t="s">
        <v>144</v>
      </c>
    </row>
    <row r="17" customFormat="false" ht="14.25" hidden="false" customHeight="true" outlineLevel="0" collapsed="false">
      <c r="A17" s="146" t="s">
        <v>145</v>
      </c>
      <c r="B17" s="147" t="s">
        <v>146</v>
      </c>
      <c r="C17" s="53"/>
      <c r="D17" s="51"/>
      <c r="E17" s="51"/>
      <c r="F17" s="51"/>
      <c r="G17" s="51"/>
      <c r="H17" s="51"/>
      <c r="I17" s="53"/>
      <c r="J17" s="53"/>
      <c r="K17" s="53"/>
      <c r="L17" s="53"/>
      <c r="M17" s="53"/>
      <c r="N17" s="53"/>
      <c r="O17" s="53" t="n">
        <v>75000</v>
      </c>
      <c r="P17" s="148" t="n">
        <v>22</v>
      </c>
      <c r="Q17" s="149" t="n">
        <v>0</v>
      </c>
      <c r="R17" s="53" t="n">
        <f aca="false">P17*P2+Q17*Q2</f>
        <v>52800</v>
      </c>
      <c r="S17" s="53" t="n">
        <v>21000</v>
      </c>
      <c r="T17" s="51"/>
      <c r="U17" s="51"/>
      <c r="V17" s="51"/>
      <c r="W17" s="150" t="n">
        <f aca="false">C17+D17+E17+F17+G17+H17+I17+J17+K17+L17+M17+N17+O17+R17+S17+T17+U17+V17</f>
        <v>148800</v>
      </c>
      <c r="X17" s="150"/>
      <c r="Y17" s="150"/>
      <c r="Z17" s="150"/>
      <c r="AA17" s="150"/>
      <c r="AB17" s="150"/>
      <c r="AC17" s="150"/>
      <c r="AD17" s="150"/>
      <c r="AE17" s="150" t="n">
        <v>256241.68</v>
      </c>
      <c r="AF17" s="151" t="n">
        <f aca="false">W17-R17-S17-AE17</f>
        <v>-181241.68</v>
      </c>
      <c r="AG17" s="152"/>
    </row>
    <row r="18" customFormat="false" ht="14.25" hidden="false" customHeight="true" outlineLevel="0" collapsed="false">
      <c r="A18" s="146" t="s">
        <v>147</v>
      </c>
      <c r="B18" s="147" t="s">
        <v>148</v>
      </c>
      <c r="C18" s="53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3" t="n">
        <v>75000</v>
      </c>
      <c r="P18" s="148" t="n">
        <v>21</v>
      </c>
      <c r="Q18" s="149" t="n">
        <v>0</v>
      </c>
      <c r="R18" s="53" t="n">
        <f aca="false">P18*P2+Q18*Q2</f>
        <v>50400</v>
      </c>
      <c r="S18" s="53" t="n">
        <v>22750</v>
      </c>
      <c r="T18" s="51" t="n">
        <v>33750</v>
      </c>
      <c r="U18" s="51" t="n">
        <v>15000</v>
      </c>
      <c r="V18" s="51"/>
      <c r="W18" s="150" t="n">
        <f aca="false">C18+D18+E18+F18+G18+H18+I18+J18+K18+L18+M18+N18+O18+R18+S18+T18+U18+V18</f>
        <v>196900</v>
      </c>
      <c r="X18" s="150"/>
      <c r="Y18" s="150"/>
      <c r="Z18" s="150"/>
      <c r="AA18" s="150"/>
      <c r="AB18" s="150"/>
      <c r="AC18" s="150"/>
      <c r="AD18" s="150"/>
      <c r="AE18" s="150" t="n">
        <v>278120.84</v>
      </c>
      <c r="AF18" s="151" t="n">
        <f aca="false">W18-R18-S18-AE18</f>
        <v>-154370.84</v>
      </c>
      <c r="AG18" s="152" t="s">
        <v>149</v>
      </c>
    </row>
    <row r="19" customFormat="false" ht="14.25" hidden="false" customHeight="true" outlineLevel="0" collapsed="false">
      <c r="A19" s="146" t="s">
        <v>150</v>
      </c>
      <c r="B19" s="147" t="s">
        <v>151</v>
      </c>
      <c r="C19" s="53"/>
      <c r="D19" s="51"/>
      <c r="E19" s="51"/>
      <c r="F19" s="51"/>
      <c r="G19" s="51"/>
      <c r="H19" s="51"/>
      <c r="I19" s="53"/>
      <c r="J19" s="53"/>
      <c r="K19" s="53"/>
      <c r="L19" s="53"/>
      <c r="M19" s="53"/>
      <c r="N19" s="53"/>
      <c r="O19" s="53" t="n">
        <v>75000</v>
      </c>
      <c r="P19" s="148" t="n">
        <v>25</v>
      </c>
      <c r="Q19" s="149" t="n">
        <v>0</v>
      </c>
      <c r="R19" s="53" t="n">
        <f aca="false">P19*P2+Q19*Q2</f>
        <v>60000</v>
      </c>
      <c r="S19" s="53" t="n">
        <v>35000</v>
      </c>
      <c r="T19" s="51"/>
      <c r="U19" s="51" t="n">
        <v>15000</v>
      </c>
      <c r="V19" s="51"/>
      <c r="W19" s="150" t="n">
        <f aca="false">C19+D19+E19+F19+G19+H19+I19+J19+K19+L19+M19+N19+O19+R19+S19+T19+U19+V19</f>
        <v>185000</v>
      </c>
      <c r="X19" s="150"/>
      <c r="Y19" s="150"/>
      <c r="Z19" s="150"/>
      <c r="AA19" s="150"/>
      <c r="AB19" s="150"/>
      <c r="AC19" s="150"/>
      <c r="AD19" s="150"/>
      <c r="AE19" s="150" t="n">
        <v>300000</v>
      </c>
      <c r="AF19" s="151" t="n">
        <f aca="false">W19-R19-S19-AE19</f>
        <v>-210000</v>
      </c>
      <c r="AG19" s="42" t="s">
        <v>152</v>
      </c>
    </row>
    <row r="20" customFormat="false" ht="14.25" hidden="false" customHeight="true" outlineLevel="0" collapsed="false">
      <c r="A20" s="146" t="s">
        <v>153</v>
      </c>
      <c r="B20" s="147" t="s">
        <v>154</v>
      </c>
      <c r="C20" s="53"/>
      <c r="D20" s="51"/>
      <c r="E20" s="51"/>
      <c r="F20" s="51"/>
      <c r="G20" s="51"/>
      <c r="H20" s="51"/>
      <c r="I20" s="53"/>
      <c r="J20" s="53"/>
      <c r="K20" s="53"/>
      <c r="L20" s="53"/>
      <c r="M20" s="53"/>
      <c r="N20" s="53"/>
      <c r="O20" s="53" t="n">
        <v>75000</v>
      </c>
      <c r="P20" s="148" t="n">
        <v>24</v>
      </c>
      <c r="Q20" s="149" t="n">
        <v>0</v>
      </c>
      <c r="R20" s="53" t="n">
        <f aca="false">P20*P2+Q20*Q2</f>
        <v>57600</v>
      </c>
      <c r="S20" s="53" t="n">
        <v>22750</v>
      </c>
      <c r="T20" s="51"/>
      <c r="U20" s="51"/>
      <c r="V20" s="51"/>
      <c r="W20" s="150" t="n">
        <f aca="false">C20+D20+E20+F20+G20+H20+I20+J20+K20+L20+M20+N20+O20+R20+S20+T20+U20+V20</f>
        <v>155350</v>
      </c>
      <c r="X20" s="150"/>
      <c r="Y20" s="150"/>
      <c r="Z20" s="150"/>
      <c r="AA20" s="150"/>
      <c r="AB20" s="150"/>
      <c r="AC20" s="150"/>
      <c r="AD20" s="150"/>
      <c r="AE20" s="150" t="n">
        <v>300000</v>
      </c>
      <c r="AF20" s="151" t="n">
        <f aca="false">W20-R20-S20-AE20</f>
        <v>-225000</v>
      </c>
      <c r="AG20" s="152"/>
    </row>
    <row r="21" customFormat="false" ht="14.25" hidden="false" customHeight="true" outlineLevel="0" collapsed="false">
      <c r="A21" s="146" t="s">
        <v>155</v>
      </c>
      <c r="B21" s="147" t="s">
        <v>156</v>
      </c>
      <c r="C21" s="53"/>
      <c r="D21" s="51"/>
      <c r="E21" s="51"/>
      <c r="F21" s="51"/>
      <c r="G21" s="51"/>
      <c r="H21" s="51"/>
      <c r="I21" s="53"/>
      <c r="J21" s="53"/>
      <c r="K21" s="53"/>
      <c r="L21" s="53"/>
      <c r="M21" s="53"/>
      <c r="N21" s="53"/>
      <c r="O21" s="53" t="n">
        <v>75000</v>
      </c>
      <c r="P21" s="148" t="n">
        <v>22</v>
      </c>
      <c r="Q21" s="149" t="n">
        <v>0</v>
      </c>
      <c r="R21" s="53" t="n">
        <f aca="false">P21*P2+Q21*Q2</f>
        <v>52800</v>
      </c>
      <c r="S21" s="53" t="n">
        <v>21000</v>
      </c>
      <c r="T21" s="51"/>
      <c r="U21" s="51" t="n">
        <v>15000</v>
      </c>
      <c r="V21" s="51"/>
      <c r="W21" s="150" t="n">
        <f aca="false">C21+D21+E21+F21+G21+H21+I21+J21+K21+L21+M21+N21+O21+R21+S21+T21+U21+V21</f>
        <v>163800</v>
      </c>
      <c r="X21" s="150"/>
      <c r="Y21" s="150"/>
      <c r="Z21" s="150"/>
      <c r="AA21" s="150"/>
      <c r="AB21" s="150"/>
      <c r="AC21" s="150"/>
      <c r="AD21" s="150"/>
      <c r="AE21" s="150" t="n">
        <v>289060.42</v>
      </c>
      <c r="AF21" s="151" t="n">
        <f aca="false">W21-R21-S21-AE21</f>
        <v>-199060.42</v>
      </c>
      <c r="AG21" s="152" t="s">
        <v>157</v>
      </c>
    </row>
    <row r="22" customFormat="false" ht="14.25" hidden="false" customHeight="true" outlineLevel="0" collapsed="false">
      <c r="A22" s="146" t="s">
        <v>158</v>
      </c>
      <c r="B22" s="147" t="s">
        <v>159</v>
      </c>
      <c r="C22" s="53"/>
      <c r="D22" s="51"/>
      <c r="E22" s="51"/>
      <c r="F22" s="51"/>
      <c r="G22" s="51"/>
      <c r="H22" s="51"/>
      <c r="I22" s="53"/>
      <c r="J22" s="53"/>
      <c r="K22" s="53"/>
      <c r="L22" s="53"/>
      <c r="M22" s="53"/>
      <c r="N22" s="53"/>
      <c r="O22" s="53" t="n">
        <v>75000</v>
      </c>
      <c r="P22" s="148" t="n">
        <v>24</v>
      </c>
      <c r="Q22" s="149" t="n">
        <v>0</v>
      </c>
      <c r="R22" s="53" t="n">
        <f aca="false">P22*P2+Q22*Q2</f>
        <v>57600</v>
      </c>
      <c r="S22" s="53" t="n">
        <v>21000</v>
      </c>
      <c r="T22" s="51"/>
      <c r="U22" s="51"/>
      <c r="V22" s="51"/>
      <c r="W22" s="150" t="n">
        <f aca="false">C22+D22+E22+F22+G22+H22+I22+J22+K22+L22+M22+N22+O22+R22+S22+T22+U22+V22</f>
        <v>153600</v>
      </c>
      <c r="X22" s="150"/>
      <c r="Y22" s="150"/>
      <c r="Z22" s="150"/>
      <c r="AA22" s="150"/>
      <c r="AB22" s="150"/>
      <c r="AC22" s="150"/>
      <c r="AD22" s="150"/>
      <c r="AE22" s="150" t="n">
        <v>300000</v>
      </c>
      <c r="AF22" s="151" t="n">
        <f aca="false">W22-R22-S22-AE22</f>
        <v>-225000</v>
      </c>
      <c r="AG22" s="152"/>
    </row>
    <row r="23" customFormat="false" ht="14.25" hidden="false" customHeight="true" outlineLevel="0" collapsed="false">
      <c r="A23" s="146" t="s">
        <v>160</v>
      </c>
      <c r="B23" s="147" t="s">
        <v>161</v>
      </c>
      <c r="C23" s="53"/>
      <c r="D23" s="51"/>
      <c r="E23" s="51"/>
      <c r="F23" s="51"/>
      <c r="G23" s="51"/>
      <c r="H23" s="51"/>
      <c r="I23" s="53"/>
      <c r="J23" s="53"/>
      <c r="K23" s="53"/>
      <c r="L23" s="53"/>
      <c r="M23" s="53"/>
      <c r="N23" s="53"/>
      <c r="O23" s="53" t="n">
        <v>75000</v>
      </c>
      <c r="P23" s="148" t="n">
        <v>24</v>
      </c>
      <c r="Q23" s="149" t="n">
        <v>0</v>
      </c>
      <c r="R23" s="53" t="n">
        <f aca="false">P23*P2+Q23*Q2</f>
        <v>57600</v>
      </c>
      <c r="S23" s="53" t="n">
        <v>21000</v>
      </c>
      <c r="T23" s="51"/>
      <c r="U23" s="51"/>
      <c r="V23" s="51"/>
      <c r="W23" s="150" t="n">
        <f aca="false">C23+D23+E23+F23+G23+H23+I23+J23+K23+L23+M23+N23+O23+R23+S23+T23+U23+V23</f>
        <v>153600</v>
      </c>
      <c r="X23" s="150"/>
      <c r="Y23" s="150"/>
      <c r="Z23" s="150"/>
      <c r="AA23" s="150"/>
      <c r="AB23" s="150"/>
      <c r="AC23" s="150"/>
      <c r="AD23" s="150"/>
      <c r="AE23" s="150" t="n">
        <v>300000</v>
      </c>
      <c r="AF23" s="151" t="n">
        <f aca="false">W23-R23-S23-AE23</f>
        <v>-225000</v>
      </c>
      <c r="AG23" s="152"/>
    </row>
    <row r="24" customFormat="false" ht="14.25" hidden="false" customHeight="true" outlineLevel="0" collapsed="false">
      <c r="A24" s="146" t="s">
        <v>162</v>
      </c>
      <c r="B24" s="147" t="s">
        <v>163</v>
      </c>
      <c r="C24" s="53"/>
      <c r="D24" s="51"/>
      <c r="E24" s="51"/>
      <c r="F24" s="51"/>
      <c r="G24" s="51"/>
      <c r="H24" s="51"/>
      <c r="I24" s="53"/>
      <c r="J24" s="53"/>
      <c r="K24" s="53"/>
      <c r="L24" s="53"/>
      <c r="M24" s="53"/>
      <c r="N24" s="53"/>
      <c r="O24" s="53" t="n">
        <v>75000</v>
      </c>
      <c r="P24" s="148" t="n">
        <v>18</v>
      </c>
      <c r="Q24" s="149" t="n">
        <v>0</v>
      </c>
      <c r="R24" s="53" t="n">
        <f aca="false">P24*P2+Q24*Q2</f>
        <v>43200</v>
      </c>
      <c r="S24" s="53" t="n">
        <v>21000</v>
      </c>
      <c r="T24" s="51"/>
      <c r="U24" s="51"/>
      <c r="V24" s="51"/>
      <c r="W24" s="150" t="n">
        <f aca="false">C24+D24+E24+F24+G24+H24+I24+J24+K24+L24+M24+N24+O24+R24+S24+T24+U24+V24</f>
        <v>139200</v>
      </c>
      <c r="X24" s="150"/>
      <c r="Y24" s="150"/>
      <c r="Z24" s="150"/>
      <c r="AA24" s="150"/>
      <c r="AB24" s="150"/>
      <c r="AC24" s="150"/>
      <c r="AD24" s="150"/>
      <c r="AE24" s="150" t="n">
        <v>212483.36</v>
      </c>
      <c r="AF24" s="151" t="n">
        <f aca="false">W24-R24-S24-AE24</f>
        <v>-137483.36</v>
      </c>
      <c r="AG24" s="152"/>
    </row>
    <row r="25" customFormat="false" ht="14.25" hidden="false" customHeight="true" outlineLevel="0" collapsed="false">
      <c r="A25" s="146" t="s">
        <v>164</v>
      </c>
      <c r="B25" s="147" t="s">
        <v>165</v>
      </c>
      <c r="C25" s="53"/>
      <c r="D25" s="51"/>
      <c r="E25" s="51"/>
      <c r="F25" s="51"/>
      <c r="G25" s="51"/>
      <c r="H25" s="51"/>
      <c r="I25" s="53"/>
      <c r="J25" s="53"/>
      <c r="K25" s="53"/>
      <c r="L25" s="53"/>
      <c r="M25" s="53"/>
      <c r="N25" s="53"/>
      <c r="O25" s="53" t="n">
        <v>75000</v>
      </c>
      <c r="P25" s="148" t="n">
        <v>24</v>
      </c>
      <c r="Q25" s="149" t="n">
        <v>0</v>
      </c>
      <c r="R25" s="53" t="n">
        <f aca="false">P25*P2+Q25*Q2</f>
        <v>57600</v>
      </c>
      <c r="S25" s="53" t="n">
        <v>21000</v>
      </c>
      <c r="T25" s="51" t="n">
        <v>2500</v>
      </c>
      <c r="U25" s="51"/>
      <c r="V25" s="51"/>
      <c r="W25" s="150" t="n">
        <f aca="false">C25+D25+E25+F25+G25+H25+I25+J25+K25+L25+M25+N25+O25+R25+S25+T25+U25+V25</f>
        <v>156100</v>
      </c>
      <c r="X25" s="150"/>
      <c r="Y25" s="150"/>
      <c r="Z25" s="150"/>
      <c r="AA25" s="150"/>
      <c r="AB25" s="150"/>
      <c r="AC25" s="150"/>
      <c r="AD25" s="150"/>
      <c r="AE25" s="150" t="n">
        <v>300000</v>
      </c>
      <c r="AF25" s="151" t="n">
        <f aca="false">W25-R25-S25-AE25</f>
        <v>-222500</v>
      </c>
      <c r="AG25" s="154" t="s">
        <v>121</v>
      </c>
    </row>
    <row r="26" customFormat="false" ht="14.25" hidden="false" customHeight="true" outlineLevel="0" collapsed="false">
      <c r="A26" s="146" t="s">
        <v>166</v>
      </c>
      <c r="B26" s="147" t="s">
        <v>167</v>
      </c>
      <c r="C26" s="53"/>
      <c r="D26" s="51"/>
      <c r="E26" s="51"/>
      <c r="F26" s="51"/>
      <c r="G26" s="51"/>
      <c r="H26" s="51"/>
      <c r="I26" s="53"/>
      <c r="J26" s="53"/>
      <c r="K26" s="53"/>
      <c r="L26" s="53"/>
      <c r="M26" s="53"/>
      <c r="N26" s="53"/>
      <c r="O26" s="53" t="n">
        <v>75000</v>
      </c>
      <c r="P26" s="148" t="n">
        <v>24</v>
      </c>
      <c r="Q26" s="149" t="n">
        <v>0</v>
      </c>
      <c r="R26" s="53" t="n">
        <f aca="false">P26*P2+Q26*Q2</f>
        <v>57600</v>
      </c>
      <c r="S26" s="53" t="n">
        <v>21000</v>
      </c>
      <c r="T26" s="51"/>
      <c r="U26" s="51"/>
      <c r="V26" s="51"/>
      <c r="W26" s="150" t="n">
        <f aca="false">C26+D26+E26+F26+G26+H26+I26+J26+K26+L26+M26+N26+O26+R26+S26+T26+U26+V26</f>
        <v>153600</v>
      </c>
      <c r="X26" s="150"/>
      <c r="Y26" s="150"/>
      <c r="Z26" s="150"/>
      <c r="AA26" s="150"/>
      <c r="AB26" s="150"/>
      <c r="AC26" s="150"/>
      <c r="AD26" s="150"/>
      <c r="AE26" s="150" t="n">
        <v>300000</v>
      </c>
      <c r="AF26" s="151" t="n">
        <f aca="false">W26-R26-S26-AE26</f>
        <v>-225000</v>
      </c>
      <c r="AG26" s="152"/>
    </row>
    <row r="27" customFormat="false" ht="14.25" hidden="false" customHeight="true" outlineLevel="0" collapsed="false">
      <c r="A27" s="146" t="s">
        <v>168</v>
      </c>
      <c r="B27" s="147" t="s">
        <v>169</v>
      </c>
      <c r="C27" s="53"/>
      <c r="D27" s="51"/>
      <c r="E27" s="51"/>
      <c r="F27" s="51"/>
      <c r="G27" s="51"/>
      <c r="H27" s="51"/>
      <c r="I27" s="53"/>
      <c r="J27" s="53"/>
      <c r="K27" s="53"/>
      <c r="L27" s="53"/>
      <c r="M27" s="53"/>
      <c r="N27" s="53"/>
      <c r="O27" s="53" t="n">
        <v>75000</v>
      </c>
      <c r="P27" s="148" t="n">
        <v>24</v>
      </c>
      <c r="Q27" s="149" t="n">
        <v>0</v>
      </c>
      <c r="R27" s="53" t="n">
        <f aca="false">P27*P2+Q27*Q2</f>
        <v>57600</v>
      </c>
      <c r="S27" s="53" t="n">
        <v>22750</v>
      </c>
      <c r="T27" s="51" t="n">
        <v>2500</v>
      </c>
      <c r="U27" s="51"/>
      <c r="V27" s="51"/>
      <c r="W27" s="150" t="n">
        <f aca="false">C27+D27+E27+F27+G27+H27+I27+J27+K27+L27+M27+N27+O27+R27+S27+T27+U27+V27</f>
        <v>157850</v>
      </c>
      <c r="X27" s="150"/>
      <c r="Y27" s="150"/>
      <c r="Z27" s="150"/>
      <c r="AA27" s="150"/>
      <c r="AB27" s="150"/>
      <c r="AC27" s="150"/>
      <c r="AD27" s="150"/>
      <c r="AE27" s="150" t="n">
        <v>300000</v>
      </c>
      <c r="AF27" s="151" t="n">
        <f aca="false">W27-R27-S27-AE27</f>
        <v>-222500</v>
      </c>
      <c r="AG27" s="155" t="s">
        <v>121</v>
      </c>
    </row>
    <row r="28" customFormat="false" ht="14.25" hidden="false" customHeight="true" outlineLevel="0" collapsed="false">
      <c r="A28" s="146" t="s">
        <v>170</v>
      </c>
      <c r="B28" s="147" t="s">
        <v>171</v>
      </c>
      <c r="C28" s="53"/>
      <c r="D28" s="51"/>
      <c r="E28" s="51"/>
      <c r="F28" s="51"/>
      <c r="G28" s="51"/>
      <c r="H28" s="51"/>
      <c r="I28" s="53"/>
      <c r="J28" s="53"/>
      <c r="K28" s="53"/>
      <c r="L28" s="53"/>
      <c r="M28" s="53"/>
      <c r="N28" s="53"/>
      <c r="O28" s="53" t="n">
        <v>75000</v>
      </c>
      <c r="P28" s="148" t="n">
        <v>23</v>
      </c>
      <c r="Q28" s="149" t="n">
        <v>0</v>
      </c>
      <c r="R28" s="53" t="n">
        <f aca="false">P28*P2+Q28*Q2</f>
        <v>55200</v>
      </c>
      <c r="S28" s="53" t="n">
        <v>17500</v>
      </c>
      <c r="T28" s="51" t="n">
        <v>2500</v>
      </c>
      <c r="U28" s="51" t="n">
        <v>15000</v>
      </c>
      <c r="V28" s="51"/>
      <c r="W28" s="150" t="n">
        <f aca="false">C28+D28+E28+F28+G28+H28+I28+J28+K28+L28+M28+N28+O28+R28+S28+T28+U28+V28</f>
        <v>165200</v>
      </c>
      <c r="X28" s="150"/>
      <c r="Y28" s="150"/>
      <c r="Z28" s="150"/>
      <c r="AA28" s="150"/>
      <c r="AB28" s="150"/>
      <c r="AC28" s="150"/>
      <c r="AD28" s="150"/>
      <c r="AE28" s="150" t="n">
        <v>300000</v>
      </c>
      <c r="AF28" s="151" t="n">
        <f aca="false">W28-R28-S28-AE28</f>
        <v>-207500</v>
      </c>
      <c r="AG28" s="154" t="s">
        <v>172</v>
      </c>
    </row>
    <row r="29" customFormat="false" ht="14.25" hidden="false" customHeight="true" outlineLevel="0" collapsed="false">
      <c r="A29" s="146"/>
      <c r="B29" s="156"/>
      <c r="C29" s="53"/>
      <c r="D29" s="51"/>
      <c r="E29" s="51"/>
      <c r="F29" s="51"/>
      <c r="G29" s="51"/>
      <c r="H29" s="51"/>
      <c r="I29" s="53"/>
      <c r="J29" s="53"/>
      <c r="K29" s="53"/>
      <c r="L29" s="53"/>
      <c r="M29" s="53"/>
      <c r="N29" s="53"/>
      <c r="O29" s="53"/>
      <c r="P29" s="149"/>
      <c r="Q29" s="149"/>
      <c r="R29" s="53"/>
      <c r="S29" s="53"/>
      <c r="T29" s="53"/>
      <c r="U29" s="53"/>
      <c r="V29" s="51"/>
      <c r="W29" s="150" t="n">
        <f aca="false">C29+D29+E29+F29+G29+H29+I29+J29+K29+L29+M29+N29+O29+R29+S29+T29+U29+V29</f>
        <v>0</v>
      </c>
      <c r="X29" s="150"/>
      <c r="Y29" s="150"/>
      <c r="Z29" s="150"/>
      <c r="AA29" s="150"/>
      <c r="AB29" s="150"/>
      <c r="AC29" s="150"/>
      <c r="AD29" s="150"/>
      <c r="AE29" s="150"/>
      <c r="AF29" s="150"/>
      <c r="AG29" s="42"/>
    </row>
    <row r="30" customFormat="false" ht="14.25" hidden="false" customHeight="true" outlineLevel="0" collapsed="false">
      <c r="A30" s="146"/>
      <c r="B30" s="156"/>
      <c r="C30" s="53"/>
      <c r="D30" s="51"/>
      <c r="E30" s="51"/>
      <c r="F30" s="51"/>
      <c r="G30" s="53"/>
      <c r="H30" s="51"/>
      <c r="I30" s="53"/>
      <c r="J30" s="53"/>
      <c r="K30" s="53"/>
      <c r="L30" s="53"/>
      <c r="M30" s="53"/>
      <c r="N30" s="53"/>
      <c r="O30" s="53"/>
      <c r="P30" s="149"/>
      <c r="Q30" s="149"/>
      <c r="R30" s="53"/>
      <c r="S30" s="53"/>
      <c r="T30" s="53"/>
      <c r="U30" s="53"/>
      <c r="V30" s="51"/>
      <c r="W30" s="150" t="n">
        <f aca="false">C30+D30+E30+F30+G30+H30+I30+J30+K30+L30+M30+N30+O30+R30+S30+T30+U30+V30</f>
        <v>0</v>
      </c>
      <c r="X30" s="150"/>
      <c r="Y30" s="150"/>
      <c r="Z30" s="150"/>
      <c r="AA30" s="150"/>
      <c r="AB30" s="150"/>
      <c r="AC30" s="150"/>
      <c r="AD30" s="150"/>
      <c r="AE30" s="150"/>
      <c r="AF30" s="150"/>
      <c r="AG30" s="42"/>
    </row>
    <row r="31" customFormat="false" ht="14.25" hidden="false" customHeight="true" outlineLevel="0" collapsed="false">
      <c r="A31" s="146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8"/>
      <c r="R31" s="157"/>
      <c r="S31" s="157"/>
      <c r="T31" s="157"/>
      <c r="U31" s="157"/>
      <c r="V31" s="157"/>
      <c r="W31" s="150" t="n">
        <f aca="false">C31+D31+E31+F31+G31+H31+I31+J31+K31+L31+M31+N31+O31+R31+S31+T31+U31+V31</f>
        <v>0</v>
      </c>
      <c r="X31" s="150"/>
      <c r="Y31" s="150"/>
      <c r="Z31" s="150"/>
      <c r="AA31" s="150"/>
      <c r="AB31" s="150"/>
      <c r="AC31" s="150"/>
      <c r="AD31" s="150"/>
      <c r="AE31" s="150"/>
      <c r="AF31" s="150"/>
      <c r="AG31" s="64"/>
    </row>
    <row r="32" customFormat="false" ht="14.25" hidden="false" customHeight="true" outlineLevel="0" collapsed="false">
      <c r="A32" s="146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8"/>
      <c r="R32" s="157"/>
      <c r="S32" s="157"/>
      <c r="T32" s="157"/>
      <c r="U32" s="157"/>
      <c r="V32" s="157"/>
      <c r="W32" s="150" t="n">
        <f aca="false">C32+D32+E32+F32+G32+H32+I32+J32+K32+L32+M32+N32+O32+R32+S32+T32+U32+V32</f>
        <v>0</v>
      </c>
      <c r="X32" s="150"/>
      <c r="Y32" s="150"/>
      <c r="Z32" s="150"/>
      <c r="AA32" s="150"/>
      <c r="AB32" s="150"/>
      <c r="AC32" s="150"/>
      <c r="AD32" s="150"/>
      <c r="AE32" s="150"/>
      <c r="AF32" s="150"/>
      <c r="AG32" s="64"/>
    </row>
    <row r="33" customFormat="false" ht="14.25" hidden="false" customHeight="true" outlineLevel="0" collapsed="false">
      <c r="A33" s="42"/>
      <c r="B33" s="42"/>
      <c r="C33" s="159" t="n">
        <f aca="false">SUM(C5:C30)</f>
        <v>0</v>
      </c>
      <c r="D33" s="159" t="n">
        <f aca="false">SUM(D5:D30)</f>
        <v>0</v>
      </c>
      <c r="E33" s="159" t="n">
        <f aca="false">SUM(E5:E30)</f>
        <v>0</v>
      </c>
      <c r="F33" s="159" t="n">
        <f aca="false">SUM(F5:F30)</f>
        <v>0</v>
      </c>
      <c r="G33" s="159" t="n">
        <f aca="false">SUM(G5:G30)</f>
        <v>0</v>
      </c>
      <c r="H33" s="157" t="n">
        <f aca="false">SUM(H5:H30)</f>
        <v>0</v>
      </c>
      <c r="I33" s="159" t="n">
        <f aca="false">SUM(I5:I30)</f>
        <v>0</v>
      </c>
      <c r="J33" s="159" t="n">
        <f aca="false">SUM(J5:J30)</f>
        <v>0</v>
      </c>
      <c r="K33" s="159" t="n">
        <f aca="false">SUM(K5:K30)</f>
        <v>0</v>
      </c>
      <c r="L33" s="159" t="n">
        <f aca="false">SUM(L5:L30)</f>
        <v>0</v>
      </c>
      <c r="M33" s="159" t="n">
        <f aca="false">SUM(M5:M30)</f>
        <v>0</v>
      </c>
      <c r="N33" s="159" t="n">
        <f aca="false">SUM(N5:N30)</f>
        <v>0</v>
      </c>
      <c r="O33" s="159" t="n">
        <f aca="false">SUM(O5:O30)</f>
        <v>1800000</v>
      </c>
      <c r="P33" s="159"/>
      <c r="Q33" s="42"/>
      <c r="R33" s="159" t="n">
        <f aca="false">SUM(R5:R30)</f>
        <v>1310400</v>
      </c>
      <c r="S33" s="159" t="n">
        <f aca="false">SUM(S5:S30)</f>
        <v>486500</v>
      </c>
      <c r="T33" s="159" t="n">
        <f aca="false">SUM(T5:T30)</f>
        <v>43750</v>
      </c>
      <c r="U33" s="159" t="n">
        <f aca="false">SUM(U5:U30)</f>
        <v>205000</v>
      </c>
      <c r="V33" s="160" t="n">
        <f aca="false">SUM(V5:V30)</f>
        <v>0</v>
      </c>
      <c r="W33" s="150" t="n">
        <f aca="false">C33+D33+E33+F33+G33+H33+I33+J33+K33+L33+M33+N33+O33+R33+S33+T33+U33+V33</f>
        <v>3845650</v>
      </c>
      <c r="X33" s="150"/>
      <c r="Y33" s="150"/>
      <c r="Z33" s="150"/>
      <c r="AA33" s="150"/>
      <c r="AB33" s="150"/>
      <c r="AC33" s="150"/>
      <c r="AD33" s="150"/>
      <c r="AE33" s="150"/>
      <c r="AF33" s="150"/>
      <c r="AG33" s="160"/>
    </row>
    <row r="34" customFormat="false" ht="14.25" hidden="false" customHeight="true" outlineLevel="0" collapsed="false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39"/>
    </row>
    <row r="35" customFormat="false" ht="14.25" hidden="false" customHeight="true" outlineLevel="0" collapsed="false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39"/>
    </row>
    <row r="36" customFormat="false" ht="14.25" hidden="false" customHeight="true" outlineLevel="0" collapsed="false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39"/>
    </row>
    <row r="37" customFormat="false" ht="14.25" hidden="false" customHeight="true" outlineLevel="0" collapsed="false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61" t="s">
        <v>18</v>
      </c>
      <c r="V37" s="162" t="n">
        <f aca="false">W33</f>
        <v>3845650</v>
      </c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39"/>
    </row>
    <row r="38" customFormat="false" ht="14.25" hidden="false" customHeight="true" outlineLevel="0" collapsed="false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39"/>
    </row>
    <row r="39" customFormat="false" ht="14.25" hidden="false" customHeight="true" outlineLevel="0" collapsed="false">
      <c r="A39" s="139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39"/>
    </row>
    <row r="40" customFormat="false" ht="14.25" hidden="false" customHeight="true" outlineLevel="0" collapsed="false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39"/>
    </row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>
      <c r="H111" s="86"/>
    </row>
    <row r="112" customFormat="false" ht="14.25" hidden="false" customHeight="true" outlineLevel="0" collapsed="false">
      <c r="H112" s="86"/>
    </row>
    <row r="113" customFormat="false" ht="14.25" hidden="false" customHeight="true" outlineLevel="0" collapsed="false">
      <c r="H113" s="86"/>
    </row>
    <row r="114" customFormat="false" ht="14.25" hidden="false" customHeight="true" outlineLevel="0" collapsed="false">
      <c r="H114" s="86"/>
    </row>
    <row r="115" customFormat="false" ht="14.25" hidden="false" customHeight="true" outlineLevel="0" collapsed="false">
      <c r="H115" s="86"/>
    </row>
    <row r="116" customFormat="false" ht="14.25" hidden="false" customHeight="true" outlineLevel="0" collapsed="false">
      <c r="H116" s="86"/>
    </row>
    <row r="117" customFormat="false" ht="14.25" hidden="false" customHeight="true" outlineLevel="0" collapsed="false">
      <c r="H117" s="86"/>
    </row>
    <row r="118" customFormat="false" ht="14.25" hidden="false" customHeight="true" outlineLevel="0" collapsed="false">
      <c r="H118" s="86"/>
    </row>
    <row r="119" customFormat="false" ht="14.25" hidden="false" customHeight="true" outlineLevel="0" collapsed="false">
      <c r="H119" s="86"/>
    </row>
    <row r="120" customFormat="false" ht="14.25" hidden="false" customHeight="true" outlineLevel="0" collapsed="false">
      <c r="H120" s="86"/>
    </row>
    <row r="121" customFormat="false" ht="14.25" hidden="false" customHeight="true" outlineLevel="0" collapsed="false">
      <c r="H121" s="86"/>
    </row>
    <row r="122" customFormat="false" ht="14.25" hidden="false" customHeight="true" outlineLevel="0" collapsed="false">
      <c r="H122" s="86"/>
    </row>
    <row r="123" customFormat="false" ht="14.25" hidden="false" customHeight="true" outlineLevel="0" collapsed="false">
      <c r="H123" s="86"/>
    </row>
    <row r="124" customFormat="false" ht="14.25" hidden="false" customHeight="true" outlineLevel="0" collapsed="false">
      <c r="H124" s="86"/>
    </row>
    <row r="125" customFormat="false" ht="14.25" hidden="false" customHeight="true" outlineLevel="0" collapsed="false">
      <c r="H125" s="86"/>
    </row>
    <row r="126" customFormat="false" ht="14.25" hidden="false" customHeight="true" outlineLevel="0" collapsed="false">
      <c r="H126" s="86"/>
    </row>
    <row r="127" customFormat="false" ht="14.25" hidden="false" customHeight="true" outlineLevel="0" collapsed="false">
      <c r="H127" s="86"/>
    </row>
    <row r="128" customFormat="false" ht="14.25" hidden="false" customHeight="true" outlineLevel="0" collapsed="false">
      <c r="H128" s="86"/>
    </row>
    <row r="129" customFormat="false" ht="14.25" hidden="false" customHeight="true" outlineLevel="0" collapsed="false">
      <c r="H129" s="86"/>
    </row>
    <row r="130" customFormat="false" ht="14.25" hidden="false" customHeight="true" outlineLevel="0" collapsed="false">
      <c r="H130" s="86"/>
    </row>
    <row r="131" customFormat="false" ht="14.25" hidden="false" customHeight="true" outlineLevel="0" collapsed="false">
      <c r="H131" s="86"/>
    </row>
    <row r="132" customFormat="false" ht="14.25" hidden="false" customHeight="true" outlineLevel="0" collapsed="false">
      <c r="H132" s="86"/>
    </row>
    <row r="133" customFormat="false" ht="14.25" hidden="false" customHeight="true" outlineLevel="0" collapsed="false">
      <c r="H133" s="86"/>
    </row>
    <row r="134" customFormat="false" ht="14.25" hidden="false" customHeight="true" outlineLevel="0" collapsed="false">
      <c r="H134" s="86"/>
    </row>
    <row r="135" customFormat="false" ht="14.25" hidden="false" customHeight="true" outlineLevel="0" collapsed="false">
      <c r="H135" s="86"/>
    </row>
    <row r="136" customFormat="false" ht="14.25" hidden="false" customHeight="true" outlineLevel="0" collapsed="false">
      <c r="H136" s="86"/>
    </row>
    <row r="137" customFormat="false" ht="14.25" hidden="false" customHeight="true" outlineLevel="0" collapsed="false">
      <c r="H137" s="86"/>
    </row>
    <row r="138" customFormat="false" ht="14.25" hidden="false" customHeight="true" outlineLevel="0" collapsed="false">
      <c r="H138" s="86"/>
    </row>
    <row r="139" customFormat="false" ht="14.25" hidden="false" customHeight="true" outlineLevel="0" collapsed="false">
      <c r="H139" s="86"/>
    </row>
    <row r="140" customFormat="false" ht="14.25" hidden="false" customHeight="true" outlineLevel="0" collapsed="false">
      <c r="H140" s="86"/>
    </row>
    <row r="141" customFormat="false" ht="14.25" hidden="false" customHeight="true" outlineLevel="0" collapsed="false">
      <c r="H141" s="86"/>
    </row>
    <row r="142" customFormat="false" ht="14.25" hidden="false" customHeight="true" outlineLevel="0" collapsed="false">
      <c r="H142" s="86"/>
    </row>
    <row r="143" customFormat="false" ht="14.25" hidden="false" customHeight="true" outlineLevel="0" collapsed="false">
      <c r="H143" s="86"/>
    </row>
    <row r="144" customFormat="false" ht="14.25" hidden="false" customHeight="true" outlineLevel="0" collapsed="false">
      <c r="H144" s="86"/>
    </row>
    <row r="145" customFormat="false" ht="14.25" hidden="false" customHeight="true" outlineLevel="0" collapsed="false">
      <c r="H145" s="86"/>
    </row>
    <row r="146" customFormat="false" ht="14.25" hidden="false" customHeight="true" outlineLevel="0" collapsed="false">
      <c r="H146" s="86"/>
    </row>
    <row r="147" customFormat="false" ht="14.25" hidden="false" customHeight="true" outlineLevel="0" collapsed="false">
      <c r="H147" s="86"/>
    </row>
    <row r="148" customFormat="false" ht="14.25" hidden="false" customHeight="true" outlineLevel="0" collapsed="false">
      <c r="H148" s="86"/>
    </row>
    <row r="149" customFormat="false" ht="14.25" hidden="false" customHeight="true" outlineLevel="0" collapsed="false">
      <c r="H149" s="86"/>
    </row>
    <row r="150" customFormat="false" ht="14.25" hidden="false" customHeight="true" outlineLevel="0" collapsed="false">
      <c r="H150" s="86"/>
    </row>
    <row r="151" customFormat="false" ht="14.25" hidden="false" customHeight="true" outlineLevel="0" collapsed="false">
      <c r="H151" s="86"/>
    </row>
    <row r="152" customFormat="false" ht="14.25" hidden="false" customHeight="true" outlineLevel="0" collapsed="false">
      <c r="H152" s="86"/>
    </row>
    <row r="153" customFormat="false" ht="14.25" hidden="false" customHeight="true" outlineLevel="0" collapsed="false">
      <c r="H153" s="86"/>
    </row>
    <row r="154" customFormat="false" ht="14.25" hidden="false" customHeight="true" outlineLevel="0" collapsed="false">
      <c r="H154" s="86"/>
    </row>
    <row r="155" customFormat="false" ht="14.25" hidden="false" customHeight="true" outlineLevel="0" collapsed="false">
      <c r="H155" s="86"/>
    </row>
    <row r="156" customFormat="false" ht="14.25" hidden="false" customHeight="true" outlineLevel="0" collapsed="false">
      <c r="H156" s="86"/>
    </row>
    <row r="157" customFormat="false" ht="14.25" hidden="false" customHeight="true" outlineLevel="0" collapsed="false">
      <c r="H157" s="86"/>
    </row>
    <row r="158" customFormat="false" ht="14.25" hidden="false" customHeight="true" outlineLevel="0" collapsed="false">
      <c r="H158" s="86"/>
    </row>
    <row r="159" customFormat="false" ht="14.25" hidden="false" customHeight="true" outlineLevel="0" collapsed="false">
      <c r="H159" s="86"/>
    </row>
    <row r="160" customFormat="false" ht="14.25" hidden="false" customHeight="true" outlineLevel="0" collapsed="false">
      <c r="A160" s="72"/>
      <c r="D160" s="72"/>
      <c r="E160" s="72"/>
      <c r="H160" s="74"/>
    </row>
    <row r="161" customFormat="false" ht="14.25" hidden="false" customHeight="true" outlineLevel="0" collapsed="false">
      <c r="A161" s="72"/>
      <c r="D161" s="72"/>
      <c r="E161" s="72"/>
      <c r="H161" s="74"/>
    </row>
    <row r="162" customFormat="false" ht="14.25" hidden="false" customHeight="true" outlineLevel="0" collapsed="false">
      <c r="A162" s="72"/>
      <c r="D162" s="72"/>
      <c r="E162" s="72"/>
      <c r="H162" s="74"/>
    </row>
    <row r="163" customFormat="false" ht="14.25" hidden="false" customHeight="true" outlineLevel="0" collapsed="false">
      <c r="A163" s="72"/>
      <c r="D163" s="72"/>
      <c r="E163" s="72"/>
      <c r="H163" s="74"/>
    </row>
    <row r="164" customFormat="false" ht="14.25" hidden="false" customHeight="true" outlineLevel="0" collapsed="false">
      <c r="A164" s="72"/>
      <c r="D164" s="72"/>
      <c r="E164" s="72"/>
      <c r="H164" s="74"/>
    </row>
    <row r="165" customFormat="false" ht="14.25" hidden="false" customHeight="true" outlineLevel="0" collapsed="false">
      <c r="A165" s="72"/>
      <c r="D165" s="72"/>
      <c r="E165" s="72"/>
      <c r="H165" s="74"/>
    </row>
    <row r="166" customFormat="false" ht="14.25" hidden="false" customHeight="true" outlineLevel="0" collapsed="false">
      <c r="A166" s="72"/>
      <c r="D166" s="72"/>
      <c r="E166" s="72"/>
      <c r="H166" s="74"/>
    </row>
    <row r="167" customFormat="false" ht="14.25" hidden="false" customHeight="true" outlineLevel="0" collapsed="false">
      <c r="A167" s="72"/>
      <c r="D167" s="72"/>
      <c r="E167" s="72"/>
      <c r="H167" s="74"/>
    </row>
    <row r="168" customFormat="false" ht="14.25" hidden="false" customHeight="true" outlineLevel="0" collapsed="false">
      <c r="A168" s="72"/>
      <c r="D168" s="72"/>
      <c r="E168" s="72"/>
      <c r="H168" s="74"/>
    </row>
    <row r="169" customFormat="false" ht="14.25" hidden="false" customHeight="true" outlineLevel="0" collapsed="false">
      <c r="A169" s="72"/>
      <c r="D169" s="72"/>
      <c r="E169" s="72"/>
      <c r="H169" s="74"/>
    </row>
    <row r="170" customFormat="false" ht="14.25" hidden="false" customHeight="true" outlineLevel="0" collapsed="false">
      <c r="A170" s="72"/>
      <c r="D170" s="72"/>
      <c r="E170" s="72"/>
      <c r="H170" s="74"/>
    </row>
    <row r="171" customFormat="false" ht="14.25" hidden="false" customHeight="true" outlineLevel="0" collapsed="false">
      <c r="A171" s="72"/>
      <c r="D171" s="72"/>
      <c r="E171" s="72"/>
      <c r="H171" s="74"/>
    </row>
    <row r="172" customFormat="false" ht="14.25" hidden="false" customHeight="true" outlineLevel="0" collapsed="false">
      <c r="A172" s="72"/>
      <c r="D172" s="72"/>
      <c r="E172" s="72"/>
      <c r="H172" s="74"/>
    </row>
    <row r="173" customFormat="false" ht="14.25" hidden="false" customHeight="true" outlineLevel="0" collapsed="false">
      <c r="A173" s="72"/>
      <c r="D173" s="72"/>
      <c r="E173" s="72"/>
      <c r="H173" s="74"/>
    </row>
    <row r="174" customFormat="false" ht="14.25" hidden="false" customHeight="true" outlineLevel="0" collapsed="false">
      <c r="A174" s="72"/>
      <c r="D174" s="72"/>
      <c r="E174" s="72"/>
      <c r="H174" s="74"/>
    </row>
    <row r="175" customFormat="false" ht="14.25" hidden="false" customHeight="true" outlineLevel="0" collapsed="false">
      <c r="A175" s="72"/>
      <c r="D175" s="72"/>
      <c r="E175" s="72"/>
      <c r="H175" s="74"/>
    </row>
    <row r="176" customFormat="false" ht="14.25" hidden="false" customHeight="true" outlineLevel="0" collapsed="false">
      <c r="A176" s="72"/>
      <c r="D176" s="72"/>
      <c r="E176" s="72"/>
      <c r="H176" s="74"/>
    </row>
    <row r="177" customFormat="false" ht="14.25" hidden="false" customHeight="true" outlineLevel="0" collapsed="false">
      <c r="A177" s="72"/>
      <c r="D177" s="72"/>
      <c r="E177" s="72"/>
      <c r="H177" s="74"/>
    </row>
    <row r="178" customFormat="false" ht="14.25" hidden="false" customHeight="true" outlineLevel="0" collapsed="false">
      <c r="A178" s="72"/>
      <c r="D178" s="72"/>
      <c r="E178" s="72"/>
      <c r="H178" s="74"/>
    </row>
    <row r="179" customFormat="false" ht="14.25" hidden="false" customHeight="true" outlineLevel="0" collapsed="false">
      <c r="A179" s="72"/>
      <c r="D179" s="72"/>
      <c r="E179" s="72"/>
      <c r="H179" s="74"/>
    </row>
    <row r="180" customFormat="false" ht="14.25" hidden="false" customHeight="true" outlineLevel="0" collapsed="false">
      <c r="A180" s="72"/>
      <c r="D180" s="72"/>
      <c r="E180" s="72"/>
      <c r="H180" s="74"/>
    </row>
    <row r="181" customFormat="false" ht="14.25" hidden="false" customHeight="true" outlineLevel="0" collapsed="false">
      <c r="A181" s="72"/>
      <c r="D181" s="72"/>
      <c r="E181" s="72"/>
      <c r="H181" s="74"/>
    </row>
    <row r="182" customFormat="false" ht="14.25" hidden="false" customHeight="true" outlineLevel="0" collapsed="false">
      <c r="A182" s="72"/>
      <c r="D182" s="72"/>
      <c r="E182" s="72"/>
      <c r="H182" s="74"/>
    </row>
    <row r="183" customFormat="false" ht="14.25" hidden="false" customHeight="true" outlineLevel="0" collapsed="false">
      <c r="A183" s="72"/>
      <c r="D183" s="72"/>
      <c r="E183" s="72"/>
      <c r="H183" s="74"/>
    </row>
    <row r="184" customFormat="false" ht="14.25" hidden="false" customHeight="true" outlineLevel="0" collapsed="false">
      <c r="A184" s="72"/>
      <c r="D184" s="72"/>
      <c r="E184" s="72"/>
      <c r="H184" s="74"/>
    </row>
    <row r="185" customFormat="false" ht="14.25" hidden="false" customHeight="true" outlineLevel="0" collapsed="false">
      <c r="A185" s="72"/>
      <c r="D185" s="72"/>
      <c r="E185" s="72"/>
      <c r="H185" s="74"/>
    </row>
    <row r="186" customFormat="false" ht="14.25" hidden="false" customHeight="true" outlineLevel="0" collapsed="false">
      <c r="A186" s="72"/>
      <c r="D186" s="72"/>
      <c r="E186" s="72"/>
      <c r="H186" s="74"/>
    </row>
    <row r="187" customFormat="false" ht="14.25" hidden="false" customHeight="true" outlineLevel="0" collapsed="false">
      <c r="A187" s="72"/>
      <c r="D187" s="72"/>
      <c r="E187" s="72"/>
      <c r="H187" s="74"/>
    </row>
    <row r="188" customFormat="false" ht="14.25" hidden="false" customHeight="true" outlineLevel="0" collapsed="false">
      <c r="A188" s="72"/>
      <c r="D188" s="72"/>
      <c r="E188" s="72"/>
      <c r="H188" s="74"/>
    </row>
    <row r="189" customFormat="false" ht="14.25" hidden="false" customHeight="true" outlineLevel="0" collapsed="false">
      <c r="A189" s="72"/>
      <c r="D189" s="72"/>
      <c r="E189" s="72"/>
      <c r="H189" s="74"/>
    </row>
    <row r="190" customFormat="false" ht="14.25" hidden="false" customHeight="true" outlineLevel="0" collapsed="false">
      <c r="A190" s="72"/>
      <c r="D190" s="72"/>
      <c r="E190" s="72"/>
      <c r="H190" s="74"/>
    </row>
    <row r="191" customFormat="false" ht="14.25" hidden="false" customHeight="true" outlineLevel="0" collapsed="false">
      <c r="A191" s="72"/>
      <c r="D191" s="72"/>
      <c r="E191" s="72"/>
      <c r="H191" s="74"/>
    </row>
    <row r="192" customFormat="false" ht="14.25" hidden="false" customHeight="true" outlineLevel="0" collapsed="false">
      <c r="A192" s="72"/>
      <c r="D192" s="72"/>
      <c r="E192" s="72"/>
      <c r="H192" s="74"/>
    </row>
    <row r="193" customFormat="false" ht="14.25" hidden="false" customHeight="true" outlineLevel="0" collapsed="false">
      <c r="A193" s="72"/>
      <c r="D193" s="72"/>
      <c r="E193" s="72"/>
      <c r="H193" s="74"/>
    </row>
    <row r="194" customFormat="false" ht="14.25" hidden="false" customHeight="true" outlineLevel="0" collapsed="false">
      <c r="A194" s="72"/>
      <c r="D194" s="72"/>
      <c r="E194" s="72"/>
      <c r="H194" s="74"/>
    </row>
    <row r="195" customFormat="false" ht="14.25" hidden="false" customHeight="true" outlineLevel="0" collapsed="false">
      <c r="A195" s="72"/>
      <c r="D195" s="72"/>
      <c r="E195" s="72"/>
      <c r="H195" s="74"/>
    </row>
    <row r="196" customFormat="false" ht="14.25" hidden="false" customHeight="true" outlineLevel="0" collapsed="false">
      <c r="A196" s="72"/>
      <c r="D196" s="72"/>
      <c r="E196" s="72"/>
      <c r="H196" s="74"/>
    </row>
    <row r="197" customFormat="false" ht="14.25" hidden="false" customHeight="true" outlineLevel="0" collapsed="false">
      <c r="A197" s="72"/>
      <c r="D197" s="72"/>
      <c r="E197" s="72"/>
      <c r="H197" s="74"/>
    </row>
    <row r="198" customFormat="false" ht="14.25" hidden="false" customHeight="true" outlineLevel="0" collapsed="false">
      <c r="A198" s="72"/>
      <c r="D198" s="72"/>
      <c r="E198" s="72"/>
      <c r="H198" s="74"/>
    </row>
    <row r="199" customFormat="false" ht="14.25" hidden="false" customHeight="true" outlineLevel="0" collapsed="false">
      <c r="A199" s="72"/>
      <c r="D199" s="72"/>
      <c r="E199" s="72"/>
      <c r="H199" s="74"/>
    </row>
    <row r="200" customFormat="false" ht="14.25" hidden="false" customHeight="true" outlineLevel="0" collapsed="false">
      <c r="A200" s="72"/>
      <c r="D200" s="72"/>
      <c r="E200" s="72"/>
      <c r="H200" s="74"/>
    </row>
    <row r="201" customFormat="false" ht="14.25" hidden="false" customHeight="true" outlineLevel="0" collapsed="false">
      <c r="A201" s="72"/>
      <c r="D201" s="72"/>
      <c r="E201" s="72"/>
      <c r="H201" s="74"/>
    </row>
    <row r="202" customFormat="false" ht="14.25" hidden="false" customHeight="true" outlineLevel="0" collapsed="false">
      <c r="A202" s="72"/>
      <c r="D202" s="72"/>
      <c r="E202" s="72"/>
      <c r="H202" s="74"/>
    </row>
    <row r="203" customFormat="false" ht="14.25" hidden="false" customHeight="true" outlineLevel="0" collapsed="false">
      <c r="A203" s="72"/>
      <c r="D203" s="72"/>
      <c r="E203" s="72"/>
      <c r="H203" s="74"/>
    </row>
    <row r="204" customFormat="false" ht="14.25" hidden="false" customHeight="true" outlineLevel="0" collapsed="false">
      <c r="A204" s="72"/>
      <c r="D204" s="72"/>
      <c r="E204" s="72"/>
      <c r="H204" s="74"/>
    </row>
    <row r="205" customFormat="false" ht="14.25" hidden="false" customHeight="true" outlineLevel="0" collapsed="false">
      <c r="A205" s="72"/>
      <c r="D205" s="72"/>
      <c r="E205" s="72"/>
      <c r="H205" s="74"/>
    </row>
    <row r="206" customFormat="false" ht="14.25" hidden="false" customHeight="true" outlineLevel="0" collapsed="false">
      <c r="A206" s="72"/>
      <c r="D206" s="72"/>
      <c r="E206" s="72"/>
      <c r="H206" s="74"/>
    </row>
    <row r="207" customFormat="false" ht="14.25" hidden="false" customHeight="true" outlineLevel="0" collapsed="false">
      <c r="A207" s="72"/>
      <c r="D207" s="72"/>
      <c r="E207" s="72"/>
      <c r="H207" s="74"/>
    </row>
    <row r="208" customFormat="false" ht="14.25" hidden="false" customHeight="true" outlineLevel="0" collapsed="false">
      <c r="A208" s="72"/>
      <c r="D208" s="72"/>
      <c r="E208" s="72"/>
      <c r="H208" s="74"/>
    </row>
    <row r="209" customFormat="false" ht="14.25" hidden="false" customHeight="true" outlineLevel="0" collapsed="false">
      <c r="A209" s="72"/>
      <c r="D209" s="72"/>
      <c r="E209" s="72"/>
      <c r="H209" s="74"/>
    </row>
    <row r="210" customFormat="false" ht="14.25" hidden="false" customHeight="true" outlineLevel="0" collapsed="false">
      <c r="A210" s="72"/>
      <c r="D210" s="72"/>
      <c r="E210" s="72"/>
      <c r="H210" s="74"/>
    </row>
    <row r="211" customFormat="false" ht="14.25" hidden="false" customHeight="true" outlineLevel="0" collapsed="false">
      <c r="A211" s="72"/>
      <c r="D211" s="72"/>
      <c r="E211" s="72"/>
      <c r="H211" s="74"/>
    </row>
    <row r="212" customFormat="false" ht="14.25" hidden="false" customHeight="true" outlineLevel="0" collapsed="false">
      <c r="A212" s="72"/>
      <c r="D212" s="72"/>
      <c r="E212" s="72"/>
      <c r="H212" s="74"/>
    </row>
    <row r="213" customFormat="false" ht="14.25" hidden="false" customHeight="true" outlineLevel="0" collapsed="false">
      <c r="A213" s="72"/>
      <c r="D213" s="72"/>
      <c r="E213" s="72"/>
      <c r="H213" s="74"/>
    </row>
    <row r="214" customFormat="false" ht="14.25" hidden="false" customHeight="true" outlineLevel="0" collapsed="false">
      <c r="A214" s="72"/>
      <c r="D214" s="72"/>
      <c r="E214" s="72"/>
      <c r="H214" s="74"/>
    </row>
    <row r="215" customFormat="false" ht="14.25" hidden="false" customHeight="true" outlineLevel="0" collapsed="false">
      <c r="A215" s="72"/>
      <c r="D215" s="72"/>
      <c r="E215" s="72"/>
      <c r="H215" s="74"/>
    </row>
    <row r="216" customFormat="false" ht="14.25" hidden="false" customHeight="true" outlineLevel="0" collapsed="false">
      <c r="A216" s="72"/>
      <c r="D216" s="72"/>
      <c r="E216" s="72"/>
      <c r="H216" s="74"/>
    </row>
    <row r="217" customFormat="false" ht="14.25" hidden="false" customHeight="true" outlineLevel="0" collapsed="false">
      <c r="A217" s="72"/>
      <c r="D217" s="72"/>
      <c r="E217" s="72"/>
      <c r="H217" s="74"/>
    </row>
    <row r="218" customFormat="false" ht="14.25" hidden="false" customHeight="true" outlineLevel="0" collapsed="false">
      <c r="A218" s="72"/>
      <c r="D218" s="72"/>
      <c r="E218" s="72"/>
      <c r="H218" s="74"/>
    </row>
    <row r="219" customFormat="false" ht="14.25" hidden="false" customHeight="true" outlineLevel="0" collapsed="false">
      <c r="A219" s="72"/>
      <c r="D219" s="72"/>
      <c r="E219" s="72"/>
      <c r="H219" s="74"/>
    </row>
    <row r="220" customFormat="false" ht="14.25" hidden="false" customHeight="true" outlineLevel="0" collapsed="false">
      <c r="A220" s="72"/>
      <c r="D220" s="72"/>
      <c r="E220" s="72"/>
      <c r="H220" s="74"/>
    </row>
    <row r="221" customFormat="false" ht="14.25" hidden="false" customHeight="true" outlineLevel="0" collapsed="false">
      <c r="A221" s="72"/>
      <c r="D221" s="72"/>
      <c r="E221" s="72"/>
      <c r="H221" s="74"/>
    </row>
    <row r="222" customFormat="false" ht="14.25" hidden="false" customHeight="true" outlineLevel="0" collapsed="false">
      <c r="A222" s="72"/>
      <c r="D222" s="72"/>
      <c r="E222" s="72"/>
      <c r="H222" s="74"/>
    </row>
    <row r="223" customFormat="false" ht="14.25" hidden="false" customHeight="true" outlineLevel="0" collapsed="false">
      <c r="A223" s="72"/>
      <c r="D223" s="72"/>
      <c r="E223" s="72"/>
      <c r="H223" s="74"/>
    </row>
    <row r="224" customFormat="false" ht="14.25" hidden="false" customHeight="true" outlineLevel="0" collapsed="false">
      <c r="A224" s="72"/>
      <c r="D224" s="72"/>
      <c r="E224" s="72"/>
      <c r="H224" s="74"/>
    </row>
    <row r="225" customFormat="false" ht="14.25" hidden="false" customHeight="true" outlineLevel="0" collapsed="false">
      <c r="A225" s="72"/>
      <c r="D225" s="72"/>
      <c r="E225" s="72"/>
      <c r="H225" s="74"/>
    </row>
    <row r="226" customFormat="false" ht="14.25" hidden="false" customHeight="true" outlineLevel="0" collapsed="false">
      <c r="A226" s="72"/>
      <c r="D226" s="72"/>
      <c r="E226" s="72"/>
      <c r="H226" s="74"/>
    </row>
    <row r="227" customFormat="false" ht="14.25" hidden="false" customHeight="true" outlineLevel="0" collapsed="false">
      <c r="A227" s="72"/>
      <c r="D227" s="72"/>
      <c r="E227" s="72"/>
      <c r="H227" s="74"/>
    </row>
    <row r="228" customFormat="false" ht="14.25" hidden="false" customHeight="true" outlineLevel="0" collapsed="false">
      <c r="A228" s="72"/>
      <c r="D228" s="72"/>
      <c r="E228" s="72"/>
      <c r="H228" s="74"/>
    </row>
    <row r="229" customFormat="false" ht="14.25" hidden="false" customHeight="true" outlineLevel="0" collapsed="false">
      <c r="A229" s="72"/>
      <c r="D229" s="72"/>
      <c r="E229" s="72"/>
      <c r="H229" s="74"/>
    </row>
    <row r="230" customFormat="false" ht="14.25" hidden="false" customHeight="true" outlineLevel="0" collapsed="false">
      <c r="A230" s="72"/>
      <c r="D230" s="72"/>
      <c r="E230" s="72"/>
      <c r="H230" s="74"/>
    </row>
    <row r="231" customFormat="false" ht="14.25" hidden="false" customHeight="true" outlineLevel="0" collapsed="false">
      <c r="A231" s="72"/>
      <c r="D231" s="72"/>
      <c r="E231" s="72"/>
      <c r="H231" s="74"/>
    </row>
    <row r="232" customFormat="false" ht="14.25" hidden="false" customHeight="true" outlineLevel="0" collapsed="false">
      <c r="A232" s="72"/>
      <c r="D232" s="72"/>
      <c r="E232" s="72"/>
      <c r="H232" s="74"/>
    </row>
    <row r="233" customFormat="false" ht="14.25" hidden="false" customHeight="true" outlineLevel="0" collapsed="false">
      <c r="A233" s="72"/>
      <c r="D233" s="72"/>
      <c r="E233" s="72"/>
      <c r="H233" s="74"/>
    </row>
    <row r="234" customFormat="false" ht="14.25" hidden="false" customHeight="true" outlineLevel="0" collapsed="false">
      <c r="A234" s="72"/>
      <c r="D234" s="72"/>
      <c r="E234" s="72"/>
      <c r="H234" s="74"/>
    </row>
    <row r="235" customFormat="false" ht="14.25" hidden="false" customHeight="true" outlineLevel="0" collapsed="false">
      <c r="A235" s="72"/>
      <c r="D235" s="72"/>
      <c r="E235" s="72"/>
      <c r="H235" s="74"/>
    </row>
    <row r="236" customFormat="false" ht="14.25" hidden="false" customHeight="true" outlineLevel="0" collapsed="false">
      <c r="A236" s="72"/>
      <c r="D236" s="72"/>
      <c r="E236" s="72"/>
      <c r="H236" s="74"/>
    </row>
    <row r="237" customFormat="false" ht="14.25" hidden="false" customHeight="true" outlineLevel="0" collapsed="false">
      <c r="A237" s="72"/>
      <c r="D237" s="72"/>
      <c r="E237" s="72"/>
      <c r="H237" s="74"/>
    </row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4">
    <mergeCell ref="B1:W1"/>
    <mergeCell ref="X2:AB2"/>
    <mergeCell ref="AC2:AC4"/>
    <mergeCell ref="X3:A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AG66" activePane="bottomRight" state="frozen"/>
      <selection pane="topLeft" activeCell="A1" activeCellId="0" sqref="A1"/>
      <selection pane="topRight" activeCell="AG1" activeCellId="0" sqref="AG1"/>
      <selection pane="bottomLeft" activeCell="A66" activeCellId="0" sqref="A66"/>
      <selection pane="bottomRight" activeCell="C6" activeCellId="0" sqref="C6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14.81"/>
    <col collapsed="false" customWidth="true" hidden="false" outlineLevel="0" max="2" min="2" style="1" width="19.74"/>
    <col collapsed="false" customWidth="true" hidden="false" outlineLevel="0" max="3" min="3" style="1" width="11"/>
    <col collapsed="false" customWidth="true" hidden="false" outlineLevel="0" max="4" min="4" style="1" width="13.9"/>
    <col collapsed="false" customWidth="true" hidden="false" outlineLevel="0" max="5" min="5" style="1" width="14.4"/>
    <col collapsed="false" customWidth="true" hidden="false" outlineLevel="0" max="6" min="6" style="1" width="11.4"/>
    <col collapsed="false" customWidth="true" hidden="false" outlineLevel="0" max="7" min="7" style="1" width="14.4"/>
    <col collapsed="false" customWidth="true" hidden="false" outlineLevel="0" max="8" min="8" style="1" width="12.4"/>
    <col collapsed="false" customWidth="true" hidden="false" outlineLevel="0" max="9" min="9" style="1" width="13.4"/>
    <col collapsed="false" customWidth="true" hidden="false" outlineLevel="0" max="10" min="10" style="1" width="19"/>
    <col collapsed="false" customWidth="true" hidden="false" outlineLevel="0" max="11" min="11" style="1" width="13.4"/>
    <col collapsed="false" customWidth="true" hidden="false" outlineLevel="0" max="12" min="12" style="1" width="13.9"/>
    <col collapsed="false" customWidth="true" hidden="false" outlineLevel="0" max="13" min="13" style="1" width="11.4"/>
    <col collapsed="false" customWidth="true" hidden="false" outlineLevel="0" max="14" min="14" style="1" width="13.9"/>
    <col collapsed="false" customWidth="true" hidden="false" outlineLevel="0" max="15" min="15" style="1" width="12.4"/>
    <col collapsed="false" customWidth="true" hidden="false" outlineLevel="0" max="16" min="16" style="1" width="10.4"/>
    <col collapsed="false" customWidth="true" hidden="false" outlineLevel="0" max="17" min="17" style="1" width="12.1"/>
    <col collapsed="false" customWidth="true" hidden="false" outlineLevel="0" max="18" min="18" style="1" width="11.4"/>
    <col collapsed="false" customWidth="true" hidden="false" outlineLevel="0" max="19" min="19" style="1" width="13.2"/>
    <col collapsed="false" customWidth="true" hidden="false" outlineLevel="0" max="21" min="20" style="1" width="11.4"/>
    <col collapsed="false" customWidth="true" hidden="false" outlineLevel="0" max="22" min="22" style="1" width="9.81"/>
    <col collapsed="false" customWidth="true" hidden="false" outlineLevel="0" max="25" min="23" style="1" width="11.4"/>
    <col collapsed="false" customWidth="true" hidden="false" outlineLevel="0" max="26" min="26" style="1" width="11.6"/>
    <col collapsed="false" customWidth="true" hidden="false" outlineLevel="0" max="27" min="27" style="1" width="7.31"/>
    <col collapsed="false" customWidth="true" hidden="false" outlineLevel="0" max="28" min="28" style="1" width="9.9"/>
    <col collapsed="false" customWidth="true" hidden="false" outlineLevel="0" max="29" min="29" style="1" width="12.31"/>
    <col collapsed="false" customWidth="true" hidden="false" outlineLevel="0" max="30" min="30" style="1" width="14.28"/>
    <col collapsed="false" customWidth="true" hidden="false" outlineLevel="0" max="31" min="31" style="1" width="20.2"/>
    <col collapsed="false" customWidth="true" hidden="false" outlineLevel="0" max="32" min="32" style="1" width="12.2"/>
    <col collapsed="false" customWidth="true" hidden="false" outlineLevel="0" max="33" min="33" style="1" width="17.4"/>
    <col collapsed="false" customWidth="true" hidden="false" outlineLevel="0" max="38" min="34" style="1" width="13.03"/>
    <col collapsed="false" customWidth="true" hidden="false" outlineLevel="0" max="39" min="39" style="1" width="15.06"/>
    <col collapsed="false" customWidth="true" hidden="false" outlineLevel="0" max="42" min="40" style="1" width="16.19"/>
    <col collapsed="false" customWidth="true" hidden="false" outlineLevel="0" max="43" min="43" style="1" width="48.4"/>
  </cols>
  <sheetData>
    <row r="1" customFormat="false" ht="14.25" hidden="false" customHeight="true" outlineLevel="0" collapsed="false">
      <c r="A1" s="163"/>
      <c r="B1" s="164"/>
      <c r="C1" s="164"/>
      <c r="D1" s="164"/>
      <c r="E1" s="165"/>
      <c r="F1" s="163"/>
      <c r="G1" s="166"/>
      <c r="H1" s="164"/>
      <c r="I1" s="164"/>
      <c r="J1" s="167"/>
      <c r="K1" s="167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8"/>
      <c r="Z1" s="167"/>
      <c r="AA1" s="164"/>
      <c r="AB1" s="164"/>
      <c r="AC1" s="164"/>
      <c r="AD1" s="164"/>
      <c r="AE1" s="164"/>
      <c r="AF1" s="164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8"/>
    </row>
    <row r="2" customFormat="false" ht="14.25" hidden="false" customHeight="true" outlineLevel="0" collapsed="false">
      <c r="A2" s="169"/>
      <c r="B2" s="170" t="s">
        <v>173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38"/>
      <c r="AI2" s="138"/>
      <c r="AJ2" s="138"/>
      <c r="AK2" s="138"/>
      <c r="AL2" s="138"/>
      <c r="AM2" s="138"/>
      <c r="AN2" s="138"/>
      <c r="AO2" s="138"/>
      <c r="AP2" s="138"/>
      <c r="AQ2" s="167"/>
    </row>
    <row r="3" customFormat="false" ht="14.25" hidden="false" customHeight="true" outlineLevel="0" collapsed="false">
      <c r="A3" s="171"/>
      <c r="B3" s="172"/>
      <c r="C3" s="172"/>
      <c r="D3" s="172"/>
      <c r="E3" s="172"/>
      <c r="F3" s="173"/>
      <c r="G3" s="173"/>
      <c r="H3" s="172"/>
      <c r="I3" s="172"/>
      <c r="J3" s="137"/>
      <c r="K3" s="137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4"/>
      <c r="Z3" s="137" t="n">
        <v>2400</v>
      </c>
      <c r="AA3" s="172" t="n">
        <v>1200</v>
      </c>
      <c r="AB3" s="172"/>
      <c r="AC3" s="172"/>
      <c r="AD3" s="172"/>
      <c r="AE3" s="172"/>
      <c r="AF3" s="172"/>
      <c r="AG3" s="175"/>
      <c r="AH3" s="13" t="s">
        <v>1</v>
      </c>
      <c r="AI3" s="13"/>
      <c r="AJ3" s="13"/>
      <c r="AK3" s="13"/>
      <c r="AL3" s="13"/>
      <c r="AM3" s="14" t="s">
        <v>2</v>
      </c>
      <c r="AN3" s="15"/>
      <c r="AO3" s="16"/>
      <c r="AP3" s="16"/>
      <c r="AQ3" s="176"/>
    </row>
    <row r="4" customFormat="false" ht="14.25" hidden="false" customHeight="true" outlineLevel="0" collapsed="false">
      <c r="A4" s="156"/>
      <c r="B4" s="177"/>
      <c r="C4" s="178" t="s">
        <v>8</v>
      </c>
      <c r="D4" s="178" t="s">
        <v>8</v>
      </c>
      <c r="E4" s="178" t="s">
        <v>8</v>
      </c>
      <c r="F4" s="179" t="s">
        <v>8</v>
      </c>
      <c r="G4" s="179" t="s">
        <v>8</v>
      </c>
      <c r="H4" s="178" t="s">
        <v>8</v>
      </c>
      <c r="I4" s="178" t="s">
        <v>8</v>
      </c>
      <c r="J4" s="178" t="s">
        <v>8</v>
      </c>
      <c r="K4" s="178" t="s">
        <v>8</v>
      </c>
      <c r="L4" s="178" t="s">
        <v>8</v>
      </c>
      <c r="M4" s="178" t="s">
        <v>8</v>
      </c>
      <c r="N4" s="178" t="s">
        <v>8</v>
      </c>
      <c r="O4" s="178" t="s">
        <v>8</v>
      </c>
      <c r="P4" s="178" t="s">
        <v>8</v>
      </c>
      <c r="Q4" s="178" t="s">
        <v>8</v>
      </c>
      <c r="R4" s="178" t="s">
        <v>8</v>
      </c>
      <c r="S4" s="178" t="s">
        <v>8</v>
      </c>
      <c r="T4" s="178" t="s">
        <v>8</v>
      </c>
      <c r="U4" s="178" t="s">
        <v>8</v>
      </c>
      <c r="V4" s="178" t="s">
        <v>8</v>
      </c>
      <c r="W4" s="178" t="s">
        <v>8</v>
      </c>
      <c r="X4" s="178" t="s">
        <v>8</v>
      </c>
      <c r="Y4" s="180" t="s">
        <v>174</v>
      </c>
      <c r="Z4" s="181" t="s">
        <v>13</v>
      </c>
      <c r="AA4" s="178" t="s">
        <v>13</v>
      </c>
      <c r="AB4" s="178" t="s">
        <v>18</v>
      </c>
      <c r="AC4" s="178" t="s">
        <v>15</v>
      </c>
      <c r="AD4" s="178" t="s">
        <v>175</v>
      </c>
      <c r="AE4" s="178" t="s">
        <v>100</v>
      </c>
      <c r="AF4" s="178" t="s">
        <v>101</v>
      </c>
      <c r="AG4" s="178" t="s">
        <v>18</v>
      </c>
      <c r="AH4" s="22" t="s">
        <v>19</v>
      </c>
      <c r="AI4" s="22"/>
      <c r="AJ4" s="22"/>
      <c r="AK4" s="22"/>
      <c r="AL4" s="22"/>
      <c r="AM4" s="14"/>
      <c r="AN4" s="23" t="s">
        <v>20</v>
      </c>
      <c r="AO4" s="24" t="s">
        <v>21</v>
      </c>
      <c r="AP4" s="25" t="s">
        <v>22</v>
      </c>
      <c r="AQ4" s="178" t="s">
        <v>23</v>
      </c>
    </row>
    <row r="5" customFormat="false" ht="14.25" hidden="false" customHeight="true" outlineLevel="0" collapsed="false">
      <c r="A5" s="156"/>
      <c r="B5" s="177"/>
      <c r="C5" s="178" t="s">
        <v>176</v>
      </c>
      <c r="D5" s="178" t="s">
        <v>177</v>
      </c>
      <c r="E5" s="178" t="s">
        <v>106</v>
      </c>
      <c r="F5" s="179" t="s">
        <v>108</v>
      </c>
      <c r="G5" s="179" t="s">
        <v>105</v>
      </c>
      <c r="H5" s="178" t="s">
        <v>178</v>
      </c>
      <c r="I5" s="178" t="s">
        <v>179</v>
      </c>
      <c r="J5" s="178" t="s">
        <v>180</v>
      </c>
      <c r="K5" s="178" t="s">
        <v>109</v>
      </c>
      <c r="L5" s="178" t="s">
        <v>107</v>
      </c>
      <c r="M5" s="178" t="s">
        <v>103</v>
      </c>
      <c r="N5" s="178" t="s">
        <v>181</v>
      </c>
      <c r="O5" s="178" t="s">
        <v>182</v>
      </c>
      <c r="P5" s="178" t="s">
        <v>183</v>
      </c>
      <c r="Q5" s="178" t="s">
        <v>184</v>
      </c>
      <c r="R5" s="178" t="s">
        <v>185</v>
      </c>
      <c r="S5" s="178" t="s">
        <v>110</v>
      </c>
      <c r="T5" s="178" t="s">
        <v>186</v>
      </c>
      <c r="U5" s="178" t="s">
        <v>187</v>
      </c>
      <c r="V5" s="178" t="s">
        <v>188</v>
      </c>
      <c r="W5" s="178" t="s">
        <v>112</v>
      </c>
      <c r="X5" s="178" t="s">
        <v>189</v>
      </c>
      <c r="Y5" s="180" t="s">
        <v>113</v>
      </c>
      <c r="Z5" s="181" t="s">
        <v>26</v>
      </c>
      <c r="AA5" s="178" t="s">
        <v>27</v>
      </c>
      <c r="AB5" s="178" t="s">
        <v>28</v>
      </c>
      <c r="AC5" s="178" t="s">
        <v>29</v>
      </c>
      <c r="AD5" s="178" t="s">
        <v>190</v>
      </c>
      <c r="AE5" s="178" t="s">
        <v>115</v>
      </c>
      <c r="AF5" s="178" t="s">
        <v>191</v>
      </c>
      <c r="AG5" s="178"/>
      <c r="AH5" s="33" t="n">
        <v>0.3</v>
      </c>
      <c r="AI5" s="34" t="n">
        <v>0.5</v>
      </c>
      <c r="AJ5" s="35" t="n">
        <v>1</v>
      </c>
      <c r="AK5" s="36" t="n">
        <v>1.3</v>
      </c>
      <c r="AL5" s="37" t="n">
        <v>1.5</v>
      </c>
      <c r="AM5" s="14"/>
      <c r="AN5" s="38"/>
      <c r="AO5" s="39"/>
      <c r="AP5" s="39"/>
      <c r="AQ5" s="178"/>
    </row>
    <row r="6" customFormat="false" ht="14.25" hidden="false" customHeight="true" outlineLevel="0" collapsed="false">
      <c r="A6" s="182" t="s">
        <v>192</v>
      </c>
      <c r="B6" s="182" t="s">
        <v>193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 t="n">
        <v>75000</v>
      </c>
      <c r="Z6" s="182" t="n">
        <v>12</v>
      </c>
      <c r="AA6" s="182" t="n">
        <v>0</v>
      </c>
      <c r="AB6" s="183" t="n">
        <f aca="false">Z6*Z3+AA6*AA3</f>
        <v>28800</v>
      </c>
      <c r="AC6" s="183" t="n">
        <v>42000</v>
      </c>
      <c r="AD6" s="183" t="n">
        <v>2500</v>
      </c>
      <c r="AE6" s="183"/>
      <c r="AF6" s="183"/>
      <c r="AG6" s="150" t="n">
        <f aca="false">C6+D6+E6+F6+G6++H6+I6+J6+K6+L6+M6+N6+O6+P6+Q6+R6+S6+T6+U6+V6+W6+X6+Y6+AB6+AC6+AD6+AE6+AF6</f>
        <v>148300</v>
      </c>
      <c r="AH6" s="150"/>
      <c r="AI6" s="150"/>
      <c r="AJ6" s="150"/>
      <c r="AK6" s="150"/>
      <c r="AL6" s="150"/>
      <c r="AM6" s="150"/>
      <c r="AN6" s="150"/>
      <c r="AO6" s="150" t="n">
        <v>300000</v>
      </c>
      <c r="AP6" s="184" t="n">
        <f aca="false">AG6-AB6-AC6-AO6</f>
        <v>-222500</v>
      </c>
      <c r="AQ6" s="182" t="s">
        <v>121</v>
      </c>
    </row>
    <row r="7" customFormat="false" ht="14.25" hidden="false" customHeight="true" outlineLevel="0" collapsed="false">
      <c r="A7" s="182" t="s">
        <v>194</v>
      </c>
      <c r="B7" s="182" t="s">
        <v>195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 t="n">
        <v>75000</v>
      </c>
      <c r="Z7" s="182" t="n">
        <v>25</v>
      </c>
      <c r="AA7" s="182" t="n">
        <v>0</v>
      </c>
      <c r="AB7" s="183" t="n">
        <f aca="false">Z7*Z3+AA7*AA3</f>
        <v>60000</v>
      </c>
      <c r="AC7" s="183" t="n">
        <v>31500</v>
      </c>
      <c r="AD7" s="183"/>
      <c r="AE7" s="183"/>
      <c r="AF7" s="183"/>
      <c r="AG7" s="150" t="n">
        <f aca="false">C7+D7+E7+F7+G7++H7+I7+J7+K7+L7+M7+N7+O7+P7+Q7+R7+S7+T7+U7+V7+W7+X7+Y7+AB7+AC7+AD7+AE7+AF7</f>
        <v>166500</v>
      </c>
      <c r="AH7" s="150"/>
      <c r="AI7" s="150"/>
      <c r="AJ7" s="150"/>
      <c r="AK7" s="150"/>
      <c r="AL7" s="150"/>
      <c r="AM7" s="150"/>
      <c r="AN7" s="150"/>
      <c r="AO7" s="150" t="n">
        <v>300000</v>
      </c>
      <c r="AP7" s="184" t="n">
        <f aca="false">AG7-AB7-AC7-AO7</f>
        <v>-225000</v>
      </c>
      <c r="AQ7" s="182"/>
    </row>
    <row r="8" customFormat="false" ht="14.25" hidden="false" customHeight="true" outlineLevel="0" collapsed="false">
      <c r="A8" s="182" t="s">
        <v>196</v>
      </c>
      <c r="B8" s="182" t="s">
        <v>197</v>
      </c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 t="n">
        <v>75000</v>
      </c>
      <c r="Z8" s="182" t="n">
        <v>25</v>
      </c>
      <c r="AA8" s="182" t="n">
        <v>0</v>
      </c>
      <c r="AB8" s="183" t="n">
        <f aca="false">Z8*Z3+AA8*AA3</f>
        <v>60000</v>
      </c>
      <c r="AC8" s="183" t="n">
        <v>22750</v>
      </c>
      <c r="AD8" s="183"/>
      <c r="AE8" s="183" t="n">
        <v>70000</v>
      </c>
      <c r="AF8" s="183"/>
      <c r="AG8" s="150" t="n">
        <f aca="false">C8+D8+E8+F8+G8++H8+I8+J8+K8+L8+M8+N8+O8+P8+Q8+R8+S8+T8+U8+V8+W8+X8+Y8+AB8+AC8+AD8+AE8+AF8</f>
        <v>227750</v>
      </c>
      <c r="AH8" s="150"/>
      <c r="AI8" s="150"/>
      <c r="AJ8" s="150"/>
      <c r="AK8" s="150"/>
      <c r="AL8" s="150"/>
      <c r="AM8" s="150"/>
      <c r="AN8" s="150"/>
      <c r="AO8" s="150" t="n">
        <v>300000</v>
      </c>
      <c r="AP8" s="184" t="n">
        <f aca="false">AG8-AB8-AC8-AO8</f>
        <v>-155000</v>
      </c>
      <c r="AQ8" s="182" t="s">
        <v>198</v>
      </c>
    </row>
    <row r="9" customFormat="false" ht="14.25" hidden="false" customHeight="true" outlineLevel="0" collapsed="false">
      <c r="A9" s="182" t="s">
        <v>199</v>
      </c>
      <c r="B9" s="182" t="s">
        <v>200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 t="n">
        <v>75000</v>
      </c>
      <c r="Z9" s="182" t="n">
        <v>25</v>
      </c>
      <c r="AA9" s="182" t="n">
        <v>0</v>
      </c>
      <c r="AB9" s="183" t="n">
        <f aca="false">Z9*Z3+AA9*AA3</f>
        <v>60000</v>
      </c>
      <c r="AC9" s="183" t="n">
        <v>42000</v>
      </c>
      <c r="AD9" s="183"/>
      <c r="AE9" s="183"/>
      <c r="AF9" s="183"/>
      <c r="AG9" s="150" t="n">
        <f aca="false">C9+D9+E9+F9+G9++H9+I9+J9+K9+L9+M9+N9+O9+P9+Q9+R9+S9+T9+U9+V9+W9+X9+Y9+AB9+AC9+AD9+AE9+AF9</f>
        <v>177000</v>
      </c>
      <c r="AH9" s="150"/>
      <c r="AI9" s="150"/>
      <c r="AJ9" s="150"/>
      <c r="AK9" s="150"/>
      <c r="AL9" s="150"/>
      <c r="AM9" s="150"/>
      <c r="AN9" s="150"/>
      <c r="AO9" s="150" t="n">
        <v>300000</v>
      </c>
      <c r="AP9" s="184" t="n">
        <f aca="false">AG9-AB9-AC9-AO9</f>
        <v>-225000</v>
      </c>
      <c r="AQ9" s="182"/>
    </row>
    <row r="10" customFormat="false" ht="14.25" hidden="false" customHeight="true" outlineLevel="0" collapsed="false">
      <c r="A10" s="182" t="s">
        <v>201</v>
      </c>
      <c r="B10" s="182" t="s">
        <v>202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 t="n">
        <v>75000</v>
      </c>
      <c r="Z10" s="182" t="n">
        <v>26</v>
      </c>
      <c r="AA10" s="182" t="n">
        <v>0</v>
      </c>
      <c r="AB10" s="183" t="n">
        <f aca="false">Z10*Z3+AA10*AA3</f>
        <v>62400</v>
      </c>
      <c r="AC10" s="183" t="n">
        <v>45500</v>
      </c>
      <c r="AD10" s="183"/>
      <c r="AE10" s="183"/>
      <c r="AF10" s="183"/>
      <c r="AG10" s="150" t="n">
        <f aca="false">C10+D10+E10+F10+G10++H10+I10+J10+K10+L10+M10+N10+O10+P10+Q10+R10+S10+T10+U10+V10+W10+X10+Y10+AB10+AC10+AD10+AE10+AF10</f>
        <v>182900</v>
      </c>
      <c r="AH10" s="150"/>
      <c r="AI10" s="150"/>
      <c r="AJ10" s="150"/>
      <c r="AK10" s="150"/>
      <c r="AL10" s="150"/>
      <c r="AM10" s="150"/>
      <c r="AN10" s="150"/>
      <c r="AO10" s="150" t="n">
        <v>300000</v>
      </c>
      <c r="AP10" s="184" t="n">
        <f aca="false">AG10-AB10-AC10-AO10</f>
        <v>-225000</v>
      </c>
      <c r="AQ10" s="185"/>
    </row>
    <row r="11" customFormat="false" ht="14.25" hidden="false" customHeight="true" outlineLevel="0" collapsed="false">
      <c r="A11" s="182" t="s">
        <v>203</v>
      </c>
      <c r="B11" s="182" t="s">
        <v>204</v>
      </c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 t="n">
        <v>75000</v>
      </c>
      <c r="Z11" s="182" t="n">
        <v>26</v>
      </c>
      <c r="AA11" s="182" t="n">
        <v>0</v>
      </c>
      <c r="AB11" s="183" t="n">
        <f aca="false">Z11*Z3+AA11*AA3</f>
        <v>62400</v>
      </c>
      <c r="AC11" s="183" t="n">
        <v>43750</v>
      </c>
      <c r="AD11" s="183"/>
      <c r="AE11" s="183"/>
      <c r="AF11" s="183"/>
      <c r="AG11" s="150" t="n">
        <f aca="false">C11+D11+E11+F11+G11++H11+I11+J11+K11+L11+M11+N11+O11+P11+Q11+R11+S11+T11+U11+V11+W11+X11+Y11+AB11+AC11+AD11+AE11+AF11</f>
        <v>181150</v>
      </c>
      <c r="AH11" s="150"/>
      <c r="AI11" s="150"/>
      <c r="AJ11" s="150"/>
      <c r="AK11" s="150"/>
      <c r="AL11" s="150"/>
      <c r="AM11" s="150"/>
      <c r="AN11" s="150"/>
      <c r="AO11" s="150" t="n">
        <v>300000</v>
      </c>
      <c r="AP11" s="184" t="n">
        <f aca="false">AG11-AB11-AC11-AO11</f>
        <v>-225000</v>
      </c>
      <c r="AQ11" s="182"/>
    </row>
    <row r="12" customFormat="false" ht="14.25" hidden="false" customHeight="true" outlineLevel="0" collapsed="false">
      <c r="A12" s="182" t="s">
        <v>205</v>
      </c>
      <c r="B12" s="182" t="s">
        <v>206</v>
      </c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 t="n">
        <v>75000</v>
      </c>
      <c r="Z12" s="182" t="n">
        <v>26</v>
      </c>
      <c r="AA12" s="182" t="n">
        <v>0</v>
      </c>
      <c r="AB12" s="183" t="n">
        <f aca="false">Z12*Z3+AA12*AA3</f>
        <v>62400</v>
      </c>
      <c r="AC12" s="183" t="n">
        <v>36750</v>
      </c>
      <c r="AD12" s="183"/>
      <c r="AE12" s="183"/>
      <c r="AF12" s="183"/>
      <c r="AG12" s="150" t="n">
        <f aca="false">C12+D12+E12+F12+G12++H12+I12+J12+K12+L12+M12+N12+O12+P12+Q12+R12+S12+T12+U12+V12+W12+X12+Y12+AB12+AC12+AD12+AE12+AF12</f>
        <v>174150</v>
      </c>
      <c r="AH12" s="150"/>
      <c r="AI12" s="150"/>
      <c r="AJ12" s="150"/>
      <c r="AK12" s="150"/>
      <c r="AL12" s="150"/>
      <c r="AM12" s="150"/>
      <c r="AN12" s="150"/>
      <c r="AO12" s="150" t="n">
        <v>300000</v>
      </c>
      <c r="AP12" s="184" t="n">
        <f aca="false">AG12-AB12-AC12-AO12</f>
        <v>-225000</v>
      </c>
      <c r="AQ12" s="182"/>
    </row>
    <row r="13" customFormat="false" ht="14.25" hidden="false" customHeight="true" outlineLevel="0" collapsed="false">
      <c r="A13" s="182" t="s">
        <v>207</v>
      </c>
      <c r="B13" s="182" t="s">
        <v>208</v>
      </c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 t="n">
        <v>75000</v>
      </c>
      <c r="Z13" s="182" t="n">
        <v>13</v>
      </c>
      <c r="AA13" s="182" t="n">
        <v>0</v>
      </c>
      <c r="AB13" s="183" t="n">
        <f aca="false">Z13*Z3+AA13*AA3</f>
        <v>31200</v>
      </c>
      <c r="AC13" s="183" t="n">
        <v>43750</v>
      </c>
      <c r="AD13" s="183" t="n">
        <v>2500</v>
      </c>
      <c r="AE13" s="183"/>
      <c r="AF13" s="183"/>
      <c r="AG13" s="150" t="n">
        <f aca="false">C13+D13+E13+F13+G13++H13+I13+J13+K13+L13+M13+N13+O13+P13+Q13+R13+S13+T13+U13+V13+W13+X13+Y13+AB13+AC13+AD13+AE13+AF13</f>
        <v>152450</v>
      </c>
      <c r="AH13" s="150"/>
      <c r="AI13" s="150"/>
      <c r="AJ13" s="150"/>
      <c r="AK13" s="150"/>
      <c r="AL13" s="150"/>
      <c r="AM13" s="150"/>
      <c r="AN13" s="150"/>
      <c r="AO13" s="150" t="n">
        <v>300000</v>
      </c>
      <c r="AP13" s="184" t="n">
        <f aca="false">AG13-AB13-AC13-AO13</f>
        <v>-222500</v>
      </c>
      <c r="AQ13" s="182" t="s">
        <v>121</v>
      </c>
    </row>
    <row r="14" customFormat="false" ht="14.25" hidden="false" customHeight="true" outlineLevel="0" collapsed="false">
      <c r="A14" s="182" t="s">
        <v>209</v>
      </c>
      <c r="B14" s="182" t="s">
        <v>210</v>
      </c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 t="n">
        <v>75000</v>
      </c>
      <c r="Z14" s="182" t="n">
        <v>24</v>
      </c>
      <c r="AA14" s="182" t="n">
        <v>0</v>
      </c>
      <c r="AB14" s="183" t="n">
        <f aca="false">Z14*Z3+AA14*AA3</f>
        <v>57600</v>
      </c>
      <c r="AC14" s="183" t="n">
        <v>43750</v>
      </c>
      <c r="AD14" s="183"/>
      <c r="AE14" s="183"/>
      <c r="AF14" s="183"/>
      <c r="AG14" s="150" t="n">
        <f aca="false">C14+D14+E14+F14+G14++H14+I14+J14+K14+L14+M14+N14+O14+P14+Q14+R14+S14+T14+U14+V14+W14+X14+Y14+AB14+AC14+AD14+AE14+AF14</f>
        <v>176350</v>
      </c>
      <c r="AH14" s="150"/>
      <c r="AI14" s="150"/>
      <c r="AJ14" s="150"/>
      <c r="AK14" s="150"/>
      <c r="AL14" s="150"/>
      <c r="AM14" s="150"/>
      <c r="AN14" s="150"/>
      <c r="AO14" s="150" t="n">
        <v>300000</v>
      </c>
      <c r="AP14" s="184" t="n">
        <f aca="false">AG14-AB14-AC14-AO14</f>
        <v>-225000</v>
      </c>
      <c r="AQ14" s="182"/>
    </row>
    <row r="15" customFormat="false" ht="14.25" hidden="false" customHeight="true" outlineLevel="0" collapsed="false">
      <c r="A15" s="182" t="s">
        <v>211</v>
      </c>
      <c r="B15" s="182" t="s">
        <v>212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 t="n">
        <v>75000</v>
      </c>
      <c r="Z15" s="182" t="n">
        <v>23</v>
      </c>
      <c r="AA15" s="182" t="n">
        <v>0</v>
      </c>
      <c r="AB15" s="183" t="n">
        <f aca="false">Z15*Z3+AA15*AA3</f>
        <v>55200</v>
      </c>
      <c r="AC15" s="183" t="n">
        <v>35000</v>
      </c>
      <c r="AD15" s="183" t="n">
        <v>20625</v>
      </c>
      <c r="AE15" s="183"/>
      <c r="AF15" s="183"/>
      <c r="AG15" s="150" t="n">
        <f aca="false">C15+D15+E15+F15+G15++H15+I15+J15+K15+L15+M15+N15+O15+P15+Q15+R15+S15+T15+U15+V15+W15+X15+Y15+AB15+AC15+AD15+AE15+AF15</f>
        <v>185825</v>
      </c>
      <c r="AH15" s="150"/>
      <c r="AI15" s="150"/>
      <c r="AJ15" s="150"/>
      <c r="AK15" s="150"/>
      <c r="AL15" s="150"/>
      <c r="AM15" s="150"/>
      <c r="AN15" s="150"/>
      <c r="AO15" s="150" t="n">
        <v>256241.68</v>
      </c>
      <c r="AP15" s="184" t="n">
        <f aca="false">AG15-AB15-AC15-AO15</f>
        <v>-160616.68</v>
      </c>
      <c r="AQ15" s="182" t="s">
        <v>213</v>
      </c>
    </row>
    <row r="16" customFormat="false" ht="14.25" hidden="false" customHeight="true" outlineLevel="0" collapsed="false">
      <c r="A16" s="182" t="s">
        <v>214</v>
      </c>
      <c r="B16" s="182" t="s">
        <v>215</v>
      </c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 t="n">
        <v>0</v>
      </c>
      <c r="Z16" s="182" t="n">
        <v>18</v>
      </c>
      <c r="AA16" s="182" t="n">
        <v>0</v>
      </c>
      <c r="AB16" s="183" t="n">
        <f aca="false">Z16*Z3+AA16*AA3</f>
        <v>43200</v>
      </c>
      <c r="AC16" s="183" t="n">
        <v>5250</v>
      </c>
      <c r="AD16" s="183" t="n">
        <v>7500</v>
      </c>
      <c r="AE16" s="183" t="n">
        <v>15000</v>
      </c>
      <c r="AF16" s="183"/>
      <c r="AG16" s="150" t="n">
        <f aca="false">C16+D16+E16+F16+G16++H16+I16+J16+K16+L16+M16+N16+O16+P16+Q16+R16+S16+T16+U16+V16+W16+X16+Y16+AB16+AC16+AD16+AE16+AF16</f>
        <v>70950</v>
      </c>
      <c r="AH16" s="150"/>
      <c r="AI16" s="150"/>
      <c r="AJ16" s="150"/>
      <c r="AK16" s="150"/>
      <c r="AL16" s="150"/>
      <c r="AM16" s="150"/>
      <c r="AN16" s="150"/>
      <c r="AO16" s="150" t="n">
        <v>212483.36</v>
      </c>
      <c r="AP16" s="184" t="n">
        <f aca="false">AG16-AB16-AC16-AO16</f>
        <v>-189983.36</v>
      </c>
      <c r="AQ16" s="182" t="s">
        <v>216</v>
      </c>
    </row>
    <row r="17" customFormat="false" ht="14.25" hidden="false" customHeight="true" outlineLevel="0" collapsed="false">
      <c r="A17" s="182" t="s">
        <v>217</v>
      </c>
      <c r="B17" s="182" t="s">
        <v>218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 t="n">
        <v>75000</v>
      </c>
      <c r="Z17" s="182" t="n">
        <v>21</v>
      </c>
      <c r="AA17" s="182" t="n">
        <v>0</v>
      </c>
      <c r="AB17" s="183" t="n">
        <f aca="false">Z17*Z3+AA17*AA3</f>
        <v>50400</v>
      </c>
      <c r="AC17" s="183" t="n">
        <v>24500</v>
      </c>
      <c r="AD17" s="183" t="n">
        <v>158000</v>
      </c>
      <c r="AE17" s="183" t="n">
        <v>57500</v>
      </c>
      <c r="AF17" s="183"/>
      <c r="AG17" s="150" t="n">
        <f aca="false">C17+D17+E17+F17+G17++H17+I17+J17+K17+L17+M17+N17+O17+P17+Q17+R17+S17+T17+U17+V17+W17+X17+Y17+AB17+AC17+AD17+AE17+AF17</f>
        <v>365400</v>
      </c>
      <c r="AH17" s="150"/>
      <c r="AI17" s="150"/>
      <c r="AJ17" s="150"/>
      <c r="AK17" s="150"/>
      <c r="AL17" s="150"/>
      <c r="AM17" s="150"/>
      <c r="AN17" s="150"/>
      <c r="AO17" s="150" t="n">
        <v>272651.05</v>
      </c>
      <c r="AP17" s="184" t="n">
        <f aca="false">AG17-AB17-AC17-AO17</f>
        <v>17848.95</v>
      </c>
      <c r="AQ17" s="182" t="s">
        <v>219</v>
      </c>
    </row>
    <row r="18" customFormat="false" ht="14.25" hidden="false" customHeight="true" outlineLevel="0" collapsed="false">
      <c r="A18" s="182" t="s">
        <v>220</v>
      </c>
      <c r="B18" s="182" t="s">
        <v>221</v>
      </c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 t="n">
        <v>75000</v>
      </c>
      <c r="Z18" s="182" t="n">
        <v>26</v>
      </c>
      <c r="AA18" s="182" t="n">
        <v>0</v>
      </c>
      <c r="AB18" s="183" t="n">
        <f aca="false">Z18*Z3+AA18*AA3</f>
        <v>62400</v>
      </c>
      <c r="AC18" s="183" t="n">
        <v>35000</v>
      </c>
      <c r="AD18" s="183"/>
      <c r="AE18" s="183"/>
      <c r="AF18" s="183"/>
      <c r="AG18" s="150" t="n">
        <f aca="false">C18+D18+E18+F18+G18++H18+I18+J18+K18+L18+M18+N18+O18+P18+Q18+R18+S18+T18+U18+V18+W18+X18+Y18+AB18+AC18+AD18+AE18+AF18</f>
        <v>172400</v>
      </c>
      <c r="AH18" s="150"/>
      <c r="AI18" s="150"/>
      <c r="AJ18" s="150"/>
      <c r="AK18" s="150"/>
      <c r="AL18" s="150"/>
      <c r="AM18" s="150"/>
      <c r="AN18" s="150"/>
      <c r="AO18" s="150" t="n">
        <v>300000</v>
      </c>
      <c r="AP18" s="184" t="n">
        <f aca="false">AG18-AB18-AC18-AO18</f>
        <v>-225000</v>
      </c>
      <c r="AQ18" s="182"/>
    </row>
    <row r="19" customFormat="false" ht="14.25" hidden="false" customHeight="true" outlineLevel="0" collapsed="false">
      <c r="A19" s="182" t="s">
        <v>222</v>
      </c>
      <c r="B19" s="182" t="s">
        <v>223</v>
      </c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 t="n">
        <v>75000</v>
      </c>
      <c r="Z19" s="182" t="n">
        <v>25</v>
      </c>
      <c r="AA19" s="182" t="n">
        <v>0</v>
      </c>
      <c r="AB19" s="183" t="n">
        <f aca="false">Z19*Z3+AA19*AA3</f>
        <v>60000</v>
      </c>
      <c r="AC19" s="183" t="n">
        <v>33250</v>
      </c>
      <c r="AD19" s="183" t="n">
        <v>92500</v>
      </c>
      <c r="AE19" s="183"/>
      <c r="AF19" s="183"/>
      <c r="AG19" s="150" t="n">
        <f aca="false">C19+D19+E19+F19+G19++H19+I19+J19+K19+L19+M19+N19+O19+P19+Q19+R19+S19+T19+U19+V19+W19+X19+Y19+AB19+AC19+AD19+AE19+AF19</f>
        <v>260750</v>
      </c>
      <c r="AH19" s="150"/>
      <c r="AI19" s="150"/>
      <c r="AJ19" s="150"/>
      <c r="AK19" s="150"/>
      <c r="AL19" s="150"/>
      <c r="AM19" s="150"/>
      <c r="AN19" s="150"/>
      <c r="AO19" s="150" t="n">
        <v>300000</v>
      </c>
      <c r="AP19" s="184" t="n">
        <f aca="false">AG19-AB19-AC19-AO19</f>
        <v>-132500</v>
      </c>
      <c r="AQ19" s="182" t="s">
        <v>224</v>
      </c>
    </row>
    <row r="20" customFormat="false" ht="14.25" hidden="false" customHeight="true" outlineLevel="0" collapsed="false">
      <c r="A20" s="182" t="s">
        <v>225</v>
      </c>
      <c r="B20" s="182" t="s">
        <v>226</v>
      </c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 t="n">
        <v>75000</v>
      </c>
      <c r="Z20" s="182" t="n">
        <v>23</v>
      </c>
      <c r="AA20" s="182" t="n">
        <v>0</v>
      </c>
      <c r="AB20" s="183" t="n">
        <f aca="false">Z20*Z3+AA20*AA3</f>
        <v>55200</v>
      </c>
      <c r="AC20" s="183" t="n">
        <v>10500</v>
      </c>
      <c r="AD20" s="183"/>
      <c r="AE20" s="183" t="n">
        <v>72500</v>
      </c>
      <c r="AF20" s="183"/>
      <c r="AG20" s="150" t="n">
        <f aca="false">C20+D20+E20+F20+G20++H20+I20+J20+K20+L20+M20+N20+O20+P20+Q20+R20+S20+T20+U20+V20+W20+X20+Y20+AB20+AC20+AD20+AE20+AF20</f>
        <v>213200</v>
      </c>
      <c r="AH20" s="150"/>
      <c r="AI20" s="150"/>
      <c r="AJ20" s="150"/>
      <c r="AK20" s="150"/>
      <c r="AL20" s="150"/>
      <c r="AM20" s="150"/>
      <c r="AN20" s="150"/>
      <c r="AO20" s="150" t="n">
        <v>300000</v>
      </c>
      <c r="AP20" s="184" t="n">
        <f aca="false">AG20-AB20-AC20-AO20</f>
        <v>-152500</v>
      </c>
      <c r="AQ20" s="182" t="s">
        <v>227</v>
      </c>
    </row>
    <row r="21" customFormat="false" ht="14.25" hidden="false" customHeight="true" outlineLevel="0" collapsed="false">
      <c r="A21" s="182" t="s">
        <v>228</v>
      </c>
      <c r="B21" s="182" t="s">
        <v>229</v>
      </c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 t="n">
        <v>75000</v>
      </c>
      <c r="Z21" s="182" t="n">
        <v>23</v>
      </c>
      <c r="AA21" s="182" t="n">
        <v>0</v>
      </c>
      <c r="AB21" s="183" t="n">
        <f aca="false">Z21*Z3+AA21*AA3</f>
        <v>55200</v>
      </c>
      <c r="AC21" s="183" t="n">
        <v>43750</v>
      </c>
      <c r="AD21" s="183"/>
      <c r="AE21" s="183"/>
      <c r="AF21" s="183"/>
      <c r="AG21" s="150" t="n">
        <f aca="false">C21+D21+E21+F21+G21++H21+I21+J21+K21+L21+M21+N21+O21+P21+Q21+R21+S21+T21+U21+V21+W21+X21+Y21+AB21+AC21+AD21+AE21+AF21</f>
        <v>173950</v>
      </c>
      <c r="AH21" s="150"/>
      <c r="AI21" s="150"/>
      <c r="AJ21" s="150"/>
      <c r="AK21" s="150"/>
      <c r="AL21" s="150"/>
      <c r="AM21" s="150"/>
      <c r="AN21" s="150"/>
      <c r="AO21" s="150" t="n">
        <v>300000</v>
      </c>
      <c r="AP21" s="184" t="n">
        <f aca="false">AG21-AB21-AC21-AO21</f>
        <v>-225000</v>
      </c>
      <c r="AQ21" s="182"/>
    </row>
    <row r="22" customFormat="false" ht="14.25" hidden="false" customHeight="true" outlineLevel="0" collapsed="false">
      <c r="A22" s="182" t="s">
        <v>230</v>
      </c>
      <c r="B22" s="182" t="s">
        <v>231</v>
      </c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 t="n">
        <v>75000</v>
      </c>
      <c r="Z22" s="182" t="n">
        <v>26</v>
      </c>
      <c r="AA22" s="182" t="n">
        <v>0</v>
      </c>
      <c r="AB22" s="183" t="n">
        <f aca="false">Z22*Z3+AA22*AA3</f>
        <v>62400</v>
      </c>
      <c r="AC22" s="183" t="n">
        <v>33250</v>
      </c>
      <c r="AD22" s="183"/>
      <c r="AE22" s="183"/>
      <c r="AF22" s="183"/>
      <c r="AG22" s="150" t="n">
        <f aca="false">C22+D22+E22+F22+G22++H22+I22+J22+K22+L22+M22+N22+O22+P22+Q22+R22+S22+T22+U22+V22+W22+X22+Y22+AB22+AC22+AD22+AE22+AF22</f>
        <v>170650</v>
      </c>
      <c r="AH22" s="150"/>
      <c r="AI22" s="150"/>
      <c r="AJ22" s="150"/>
      <c r="AK22" s="150"/>
      <c r="AL22" s="150"/>
      <c r="AM22" s="150"/>
      <c r="AN22" s="150"/>
      <c r="AO22" s="150" t="n">
        <v>300000</v>
      </c>
      <c r="AP22" s="184" t="n">
        <f aca="false">AG22-AB22-AC22-AO22</f>
        <v>-225000</v>
      </c>
      <c r="AQ22" s="182"/>
    </row>
    <row r="23" customFormat="false" ht="14.25" hidden="false" customHeight="true" outlineLevel="0" collapsed="false">
      <c r="A23" s="182" t="s">
        <v>232</v>
      </c>
      <c r="B23" s="182" t="s">
        <v>233</v>
      </c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 t="n">
        <v>75000</v>
      </c>
      <c r="Z23" s="182" t="n">
        <v>21</v>
      </c>
      <c r="AA23" s="182" t="n">
        <v>0</v>
      </c>
      <c r="AB23" s="183" t="n">
        <f aca="false">Z23*Z3+AA23*AA3</f>
        <v>50400</v>
      </c>
      <c r="AC23" s="183" t="n">
        <v>33250</v>
      </c>
      <c r="AD23" s="183"/>
      <c r="AE23" s="183"/>
      <c r="AF23" s="183"/>
      <c r="AG23" s="150" t="n">
        <f aca="false">C23+D23+E23+F23+G23++H23+I23+J23+K23+L23+M23+N23+O23+P23+Q23+R23+S23+T23+U23+V23+W23+X23+Y23+AB23+AC23+AD23+AE23+AF23</f>
        <v>158650</v>
      </c>
      <c r="AH23" s="150"/>
      <c r="AI23" s="150"/>
      <c r="AJ23" s="150"/>
      <c r="AK23" s="150"/>
      <c r="AL23" s="150"/>
      <c r="AM23" s="150"/>
      <c r="AN23" s="150"/>
      <c r="AO23" s="150" t="n">
        <v>228892.73</v>
      </c>
      <c r="AP23" s="184" t="n">
        <f aca="false">AG23-AB23-AC23-AO23</f>
        <v>-153892.73</v>
      </c>
      <c r="AQ23" s="182"/>
    </row>
    <row r="24" customFormat="false" ht="14.25" hidden="false" customHeight="true" outlineLevel="0" collapsed="false">
      <c r="A24" s="182" t="s">
        <v>234</v>
      </c>
      <c r="B24" s="182" t="s">
        <v>235</v>
      </c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 t="n">
        <v>75000</v>
      </c>
      <c r="Z24" s="182" t="n">
        <v>24</v>
      </c>
      <c r="AA24" s="182" t="n">
        <v>0</v>
      </c>
      <c r="AB24" s="183" t="n">
        <f aca="false">Z24*Z3+AA24*AA3</f>
        <v>57600</v>
      </c>
      <c r="AC24" s="183" t="n">
        <v>35000</v>
      </c>
      <c r="AD24" s="183" t="n">
        <v>21250</v>
      </c>
      <c r="AE24" s="183"/>
      <c r="AF24" s="183"/>
      <c r="AG24" s="150" t="n">
        <f aca="false">C24+D24+E24+F24+G24++H24+I24+J24+K24+L24+M24+N24+O24+P24+Q24+R24+S24+T24+U24+V24+W24+X24+Y24+AB24+AC24+AD24+AE24+AF24</f>
        <v>188850</v>
      </c>
      <c r="AH24" s="150"/>
      <c r="AI24" s="150"/>
      <c r="AJ24" s="150"/>
      <c r="AK24" s="150"/>
      <c r="AL24" s="150"/>
      <c r="AM24" s="150"/>
      <c r="AN24" s="150"/>
      <c r="AO24" s="150" t="n">
        <v>267181.26</v>
      </c>
      <c r="AP24" s="184" t="n">
        <f aca="false">AG24-AB24-AC24-AO24</f>
        <v>-170931.26</v>
      </c>
      <c r="AQ24" s="182" t="s">
        <v>236</v>
      </c>
    </row>
    <row r="25" customFormat="false" ht="14.25" hidden="false" customHeight="true" outlineLevel="0" collapsed="false">
      <c r="A25" s="182" t="s">
        <v>237</v>
      </c>
      <c r="B25" s="182" t="s">
        <v>238</v>
      </c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 t="n">
        <v>75000</v>
      </c>
      <c r="Z25" s="182" t="n">
        <v>25</v>
      </c>
      <c r="AA25" s="182" t="n">
        <v>0</v>
      </c>
      <c r="AB25" s="183" t="n">
        <f aca="false">Z25*Z3+AA25*AA3</f>
        <v>60000</v>
      </c>
      <c r="AC25" s="183" t="n">
        <v>35000</v>
      </c>
      <c r="AD25" s="183"/>
      <c r="AE25" s="183"/>
      <c r="AF25" s="183"/>
      <c r="AG25" s="150" t="n">
        <f aca="false">C25+D25+E25+F25+G25++H25+I25+J25+K25+L25+M25+N25+O25+P25+Q25+R25+S25+T25+U25+V25+W25+X25+Y25+AB25+AC25+AD25+AE25+AF25</f>
        <v>170000</v>
      </c>
      <c r="AH25" s="150"/>
      <c r="AI25" s="150"/>
      <c r="AJ25" s="150"/>
      <c r="AK25" s="150"/>
      <c r="AL25" s="150"/>
      <c r="AM25" s="150"/>
      <c r="AN25" s="150"/>
      <c r="AO25" s="150" t="n">
        <v>300000</v>
      </c>
      <c r="AP25" s="184" t="n">
        <f aca="false">AG25-AB25-AC25-AO25</f>
        <v>-225000</v>
      </c>
      <c r="AQ25" s="182"/>
    </row>
    <row r="26" customFormat="false" ht="14.25" hidden="false" customHeight="true" outlineLevel="0" collapsed="false">
      <c r="A26" s="182" t="s">
        <v>239</v>
      </c>
      <c r="B26" s="182" t="s">
        <v>240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 t="n">
        <v>75000</v>
      </c>
      <c r="Z26" s="182" t="n">
        <v>25</v>
      </c>
      <c r="AA26" s="182" t="n">
        <v>0</v>
      </c>
      <c r="AB26" s="183" t="n">
        <f aca="false">Z26*Z3+AA26*AA3</f>
        <v>60000</v>
      </c>
      <c r="AC26" s="183" t="n">
        <v>31500</v>
      </c>
      <c r="AD26" s="183" t="n">
        <v>88750</v>
      </c>
      <c r="AE26" s="183"/>
      <c r="AF26" s="183"/>
      <c r="AG26" s="150" t="n">
        <f aca="false">C26+D26+E26+F26+G26++H26+I26+J26+K26+L26+M26+N26+O26+P26+Q26+R26+S26+T26+U26+V26+W26+X26+Y26+AB26+AC26+AD26+AE26+AF26</f>
        <v>255250</v>
      </c>
      <c r="AH26" s="150"/>
      <c r="AI26" s="150"/>
      <c r="AJ26" s="150"/>
      <c r="AK26" s="150"/>
      <c r="AL26" s="150"/>
      <c r="AM26" s="150"/>
      <c r="AN26" s="150"/>
      <c r="AO26" s="150" t="n">
        <v>300000</v>
      </c>
      <c r="AP26" s="184" t="n">
        <f aca="false">AG26-AB26-AC26-AO26</f>
        <v>-136250</v>
      </c>
      <c r="AQ26" s="182" t="s">
        <v>241</v>
      </c>
    </row>
    <row r="27" customFormat="false" ht="14.25" hidden="false" customHeight="true" outlineLevel="0" collapsed="false">
      <c r="A27" s="182" t="s">
        <v>242</v>
      </c>
      <c r="B27" s="182" t="s">
        <v>243</v>
      </c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 t="n">
        <v>75000</v>
      </c>
      <c r="Z27" s="182" t="n">
        <v>25</v>
      </c>
      <c r="AA27" s="182" t="n">
        <v>0</v>
      </c>
      <c r="AB27" s="183" t="n">
        <f aca="false">Z27*Z3+AA27*AA3</f>
        <v>60000</v>
      </c>
      <c r="AC27" s="183" t="n">
        <v>19250</v>
      </c>
      <c r="AD27" s="183"/>
      <c r="AE27" s="183"/>
      <c r="AF27" s="183"/>
      <c r="AG27" s="150" t="n">
        <f aca="false">C27+D27+E27+F27+G27++H27+I27+J27+K27+L27+M27+N27+O27+P27+Q27+R27+S27+T27+U27+V27+W27+X27+Y27+AB27+AC27+AD27+AE27+AF27</f>
        <v>154250</v>
      </c>
      <c r="AH27" s="150"/>
      <c r="AI27" s="150"/>
      <c r="AJ27" s="150"/>
      <c r="AK27" s="150"/>
      <c r="AL27" s="150"/>
      <c r="AM27" s="150"/>
      <c r="AN27" s="150"/>
      <c r="AO27" s="150" t="n">
        <v>300000</v>
      </c>
      <c r="AP27" s="184" t="n">
        <f aca="false">AG27-AB27-AC27-AO27</f>
        <v>-225000</v>
      </c>
      <c r="AQ27" s="182"/>
    </row>
    <row r="28" customFormat="false" ht="14.25" hidden="false" customHeight="true" outlineLevel="0" collapsed="false">
      <c r="A28" s="182" t="s">
        <v>244</v>
      </c>
      <c r="B28" s="182" t="s">
        <v>245</v>
      </c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 t="n">
        <v>75000</v>
      </c>
      <c r="Z28" s="182" t="n">
        <v>25</v>
      </c>
      <c r="AA28" s="182" t="n">
        <v>0</v>
      </c>
      <c r="AB28" s="183" t="n">
        <f aca="false">Z28*Z3+AA28*AA3</f>
        <v>60000</v>
      </c>
      <c r="AC28" s="183" t="n">
        <v>35000</v>
      </c>
      <c r="AD28" s="183" t="n">
        <v>15000</v>
      </c>
      <c r="AE28" s="183"/>
      <c r="AF28" s="183"/>
      <c r="AG28" s="150" t="n">
        <f aca="false">C28+D28+E28+F28+G28++H28+I28+J28+K28+L28+M28+N28+O28+P28+Q28+R28+S28+T28+U28+V28+W28+X28+Y28+AB28+AC28+AD28+AE28+AF28</f>
        <v>185000</v>
      </c>
      <c r="AH28" s="150"/>
      <c r="AI28" s="150"/>
      <c r="AJ28" s="150"/>
      <c r="AK28" s="150"/>
      <c r="AL28" s="150"/>
      <c r="AM28" s="150"/>
      <c r="AN28" s="150"/>
      <c r="AO28" s="150" t="n">
        <v>300000</v>
      </c>
      <c r="AP28" s="184" t="n">
        <f aca="false">AG28-AB28-AC28-AO28</f>
        <v>-210000</v>
      </c>
      <c r="AQ28" s="182" t="s">
        <v>246</v>
      </c>
    </row>
    <row r="29" customFormat="false" ht="14.25" hidden="false" customHeight="true" outlineLevel="0" collapsed="false">
      <c r="A29" s="182" t="s">
        <v>247</v>
      </c>
      <c r="B29" s="182" t="s">
        <v>248</v>
      </c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 t="n">
        <v>75000</v>
      </c>
      <c r="Z29" s="182" t="n">
        <v>26</v>
      </c>
      <c r="AA29" s="182" t="n">
        <v>0</v>
      </c>
      <c r="AB29" s="183" t="n">
        <f aca="false">Z29*Z3+AA29*AA3</f>
        <v>62400</v>
      </c>
      <c r="AC29" s="183" t="n">
        <v>43750</v>
      </c>
      <c r="AD29" s="183"/>
      <c r="AE29" s="183"/>
      <c r="AF29" s="183"/>
      <c r="AG29" s="150" t="n">
        <f aca="false">C29+D29+E29+F29+G29++H29+I29+J29+K29+L29+M29+N29+O29+P29+Q29+R29+S29+T29+U29+V29+W29+X29+Y29+AB29+AC29+AD29+AE29+AF29</f>
        <v>181150</v>
      </c>
      <c r="AH29" s="150"/>
      <c r="AI29" s="150"/>
      <c r="AJ29" s="150"/>
      <c r="AK29" s="150"/>
      <c r="AL29" s="150"/>
      <c r="AM29" s="150"/>
      <c r="AN29" s="150"/>
      <c r="AO29" s="150" t="n">
        <v>300000</v>
      </c>
      <c r="AP29" s="184" t="n">
        <f aca="false">AG29-AB29-AC29-AO29</f>
        <v>-225000</v>
      </c>
      <c r="AQ29" s="182"/>
    </row>
    <row r="30" customFormat="false" ht="14.25" hidden="false" customHeight="true" outlineLevel="0" collapsed="false">
      <c r="A30" s="182" t="s">
        <v>249</v>
      </c>
      <c r="B30" s="182" t="s">
        <v>250</v>
      </c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 t="n">
        <v>75000</v>
      </c>
      <c r="Z30" s="182" t="n">
        <v>25</v>
      </c>
      <c r="AA30" s="182" t="n">
        <v>0</v>
      </c>
      <c r="AB30" s="183" t="n">
        <f aca="false">Z30*Z3+AA30*AA3</f>
        <v>60000</v>
      </c>
      <c r="AC30" s="183" t="n">
        <v>36750</v>
      </c>
      <c r="AD30" s="183"/>
      <c r="AE30" s="183"/>
      <c r="AF30" s="183"/>
      <c r="AG30" s="150" t="n">
        <f aca="false">C30+D30+E30+F30+G30++H30+I30+J30+K30+L30+M30+N30+O30+P30+Q30+R30+S30+T30+U30+V30+W30+X30+Y30+AB30+AC30+AD30+AE30+AF30</f>
        <v>171750</v>
      </c>
      <c r="AH30" s="150"/>
      <c r="AI30" s="150"/>
      <c r="AJ30" s="150"/>
      <c r="AK30" s="150"/>
      <c r="AL30" s="150"/>
      <c r="AM30" s="150"/>
      <c r="AN30" s="150"/>
      <c r="AO30" s="150" t="n">
        <v>289060.42</v>
      </c>
      <c r="AP30" s="184" t="n">
        <f aca="false">AG30-AB30-AC30-AO30</f>
        <v>-214060.42</v>
      </c>
      <c r="AQ30" s="182"/>
    </row>
    <row r="31" customFormat="false" ht="14.25" hidden="false" customHeight="true" outlineLevel="0" collapsed="false">
      <c r="A31" s="182" t="s">
        <v>251</v>
      </c>
      <c r="B31" s="182" t="s">
        <v>252</v>
      </c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 t="n">
        <v>75000</v>
      </c>
      <c r="Z31" s="182" t="n">
        <v>26</v>
      </c>
      <c r="AA31" s="182" t="n">
        <v>0</v>
      </c>
      <c r="AB31" s="183" t="n">
        <f aca="false">Z31*Z3+AA31*AA3</f>
        <v>62400</v>
      </c>
      <c r="AC31" s="183" t="n">
        <v>43750</v>
      </c>
      <c r="AD31" s="183"/>
      <c r="AE31" s="183"/>
      <c r="AF31" s="183"/>
      <c r="AG31" s="150" t="n">
        <f aca="false">C31+D31+E31+F31+G31++H31+I31+J31+K31+L31+M31+N31+O31+P31+Q31+R31+S31+T31+U31+V31+W31+X31+Y31+AB31+AC31+AD31+AE31+AF31</f>
        <v>181150</v>
      </c>
      <c r="AH31" s="150"/>
      <c r="AI31" s="150"/>
      <c r="AJ31" s="150"/>
      <c r="AK31" s="150"/>
      <c r="AL31" s="150"/>
      <c r="AM31" s="150"/>
      <c r="AN31" s="150"/>
      <c r="AO31" s="150" t="n">
        <v>300000</v>
      </c>
      <c r="AP31" s="184" t="n">
        <f aca="false">AG31-AB31-AC31-AO31</f>
        <v>-225000</v>
      </c>
      <c r="AQ31" s="182"/>
    </row>
    <row r="32" customFormat="false" ht="14.25" hidden="false" customHeight="true" outlineLevel="0" collapsed="false">
      <c r="A32" s="182" t="s">
        <v>253</v>
      </c>
      <c r="B32" s="182" t="s">
        <v>254</v>
      </c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 t="n">
        <v>75000</v>
      </c>
      <c r="Z32" s="182" t="n">
        <v>25</v>
      </c>
      <c r="AA32" s="182" t="n">
        <v>0</v>
      </c>
      <c r="AB32" s="183" t="n">
        <f aca="false">Z32*Z3+AA32*AA3</f>
        <v>60000</v>
      </c>
      <c r="AC32" s="183" t="n">
        <v>36750</v>
      </c>
      <c r="AD32" s="183"/>
      <c r="AE32" s="183"/>
      <c r="AF32" s="183"/>
      <c r="AG32" s="150" t="n">
        <f aca="false">C32+D32+E32+F32+G32++H32+I32+J32+K32+L32+M32+N32+O32+P32+Q32+R32+S32+T32+U32+V32+W32+X32+Y32+AB32+AC32+AD32+AE32+AF32</f>
        <v>171750</v>
      </c>
      <c r="AH32" s="150"/>
      <c r="AI32" s="150"/>
      <c r="AJ32" s="150"/>
      <c r="AK32" s="150"/>
      <c r="AL32" s="150"/>
      <c r="AM32" s="150"/>
      <c r="AN32" s="150"/>
      <c r="AO32" s="150" t="n">
        <v>300000</v>
      </c>
      <c r="AP32" s="184" t="n">
        <f aca="false">AG32-AB32-AC32-AO32</f>
        <v>-225000</v>
      </c>
      <c r="AQ32" s="182"/>
    </row>
    <row r="33" customFormat="false" ht="14.25" hidden="false" customHeight="true" outlineLevel="0" collapsed="false">
      <c r="A33" s="182" t="s">
        <v>255</v>
      </c>
      <c r="B33" s="182" t="s">
        <v>256</v>
      </c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 t="n">
        <v>75000</v>
      </c>
      <c r="Z33" s="182" t="n">
        <v>21</v>
      </c>
      <c r="AA33" s="182" t="n">
        <v>0</v>
      </c>
      <c r="AB33" s="183" t="n">
        <f aca="false">Z33*Z3+AA33*AA3</f>
        <v>50400</v>
      </c>
      <c r="AC33" s="183" t="n">
        <v>35000</v>
      </c>
      <c r="AD33" s="183"/>
      <c r="AE33" s="183"/>
      <c r="AF33" s="183"/>
      <c r="AG33" s="150" t="n">
        <f aca="false">C33+D33+E33+F33+G33++H33+I33+J33+K33+L33+M33+N33+O33+P33+Q33+R33+S33+T33+U33+V33+W33+X33+Y33+AB33+AC33+AD33+AE33+AF33</f>
        <v>160400</v>
      </c>
      <c r="AH33" s="150"/>
      <c r="AI33" s="150"/>
      <c r="AJ33" s="150"/>
      <c r="AK33" s="150"/>
      <c r="AL33" s="150"/>
      <c r="AM33" s="150"/>
      <c r="AN33" s="150"/>
      <c r="AO33" s="150" t="n">
        <v>289060.42</v>
      </c>
      <c r="AP33" s="184" t="n">
        <f aca="false">AG33-AB33-AC33-AO33</f>
        <v>-214060.42</v>
      </c>
      <c r="AQ33" s="182"/>
    </row>
    <row r="34" customFormat="false" ht="14.25" hidden="false" customHeight="true" outlineLevel="0" collapsed="false">
      <c r="A34" s="182" t="s">
        <v>257</v>
      </c>
      <c r="B34" s="182" t="s">
        <v>258</v>
      </c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 t="n">
        <v>75000</v>
      </c>
      <c r="Z34" s="182" t="n">
        <v>25</v>
      </c>
      <c r="AA34" s="182" t="n">
        <v>0</v>
      </c>
      <c r="AB34" s="183" t="n">
        <f aca="false">Z34*Z3+AA34*AA3</f>
        <v>60000</v>
      </c>
      <c r="AC34" s="183" t="n">
        <v>35000</v>
      </c>
      <c r="AD34" s="183" t="n">
        <v>31125</v>
      </c>
      <c r="AE34" s="183"/>
      <c r="AF34" s="183"/>
      <c r="AG34" s="150" t="n">
        <f aca="false">C34+D34+E34+F34+G34++H34+I34+J34+K34+L34+M34+N34+O34+P34+Q34+R34+S34+T34+U34+V34+W34+X34+Y34+AB34+AC34+AD34+AE34+AF34</f>
        <v>201125</v>
      </c>
      <c r="AH34" s="150"/>
      <c r="AI34" s="150"/>
      <c r="AJ34" s="150"/>
      <c r="AK34" s="150"/>
      <c r="AL34" s="150"/>
      <c r="AM34" s="150"/>
      <c r="AN34" s="150"/>
      <c r="AO34" s="150" t="n">
        <v>300000</v>
      </c>
      <c r="AP34" s="184" t="n">
        <f aca="false">AG34-AB34-AC34-AO34</f>
        <v>-193875</v>
      </c>
      <c r="AQ34" s="182" t="s">
        <v>259</v>
      </c>
    </row>
    <row r="35" customFormat="false" ht="14.25" hidden="false" customHeight="true" outlineLevel="0" collapsed="false">
      <c r="A35" s="182" t="s">
        <v>260</v>
      </c>
      <c r="B35" s="182" t="s">
        <v>261</v>
      </c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 t="n">
        <v>75000</v>
      </c>
      <c r="Z35" s="182" t="n">
        <v>25</v>
      </c>
      <c r="AA35" s="182" t="n">
        <v>0</v>
      </c>
      <c r="AB35" s="183" t="n">
        <f aca="false">Z35*Z3+AA35*AA3</f>
        <v>60000</v>
      </c>
      <c r="AC35" s="183" t="n">
        <v>35000</v>
      </c>
      <c r="AD35" s="183" t="n">
        <v>38750</v>
      </c>
      <c r="AE35" s="183"/>
      <c r="AF35" s="183"/>
      <c r="AG35" s="150" t="n">
        <f aca="false">C35+D35+E35+F35+G35++H35+I35+J35+K35+L35+M35+N35+O35+P35+Q35+R35+S35+T35+U35+V35+W35+X35+Y35+AB35+AC35+AD35+AE35+AF35</f>
        <v>208750</v>
      </c>
      <c r="AH35" s="150"/>
      <c r="AI35" s="150"/>
      <c r="AJ35" s="150"/>
      <c r="AK35" s="150"/>
      <c r="AL35" s="150"/>
      <c r="AM35" s="150"/>
      <c r="AN35" s="150"/>
      <c r="AO35" s="150" t="n">
        <v>300000</v>
      </c>
      <c r="AP35" s="184" t="n">
        <f aca="false">AG35-AB35-AC35-AO35</f>
        <v>-186250</v>
      </c>
      <c r="AQ35" s="182" t="s">
        <v>262</v>
      </c>
    </row>
    <row r="36" customFormat="false" ht="14.25" hidden="false" customHeight="true" outlineLevel="0" collapsed="false">
      <c r="A36" s="182" t="s">
        <v>263</v>
      </c>
      <c r="B36" s="182" t="s">
        <v>264</v>
      </c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 t="n">
        <v>75000</v>
      </c>
      <c r="Z36" s="182" t="n">
        <v>21</v>
      </c>
      <c r="AA36" s="182" t="n">
        <v>0</v>
      </c>
      <c r="AB36" s="183" t="n">
        <f aca="false">Z36*Z3+AA36*AA3</f>
        <v>50400</v>
      </c>
      <c r="AC36" s="183" t="n">
        <v>21000</v>
      </c>
      <c r="AD36" s="183"/>
      <c r="AE36" s="183" t="n">
        <v>30000</v>
      </c>
      <c r="AF36" s="183"/>
      <c r="AG36" s="150" t="n">
        <f aca="false">C36+D36+E36+F36+G36++H36+I36+J36+K36+L36+M36+N36+O36+P36+Q36+R36+S36+T36+U36+V36+W36+X36+Y36+AB36+AC36+AD36+AE36+AF36</f>
        <v>176400</v>
      </c>
      <c r="AH36" s="150"/>
      <c r="AI36" s="150"/>
      <c r="AJ36" s="150"/>
      <c r="AK36" s="150"/>
      <c r="AL36" s="150"/>
      <c r="AM36" s="150"/>
      <c r="AN36" s="150"/>
      <c r="AO36" s="150" t="n">
        <v>300000</v>
      </c>
      <c r="AP36" s="184" t="n">
        <f aca="false">AG36-AB36-AC36-AO36</f>
        <v>-195000</v>
      </c>
      <c r="AQ36" s="182" t="s">
        <v>265</v>
      </c>
    </row>
    <row r="37" customFormat="false" ht="14.25" hidden="false" customHeight="true" outlineLevel="0" collapsed="false">
      <c r="A37" s="182" t="s">
        <v>266</v>
      </c>
      <c r="B37" s="182" t="s">
        <v>267</v>
      </c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 t="n">
        <v>75000</v>
      </c>
      <c r="Z37" s="182" t="n">
        <v>26</v>
      </c>
      <c r="AA37" s="182" t="n">
        <v>0</v>
      </c>
      <c r="AB37" s="183" t="n">
        <f aca="false">Z37*Z3+AA37*AA3</f>
        <v>62400</v>
      </c>
      <c r="AC37" s="183" t="n">
        <v>43750</v>
      </c>
      <c r="AD37" s="183"/>
      <c r="AE37" s="183"/>
      <c r="AF37" s="183"/>
      <c r="AG37" s="150" t="n">
        <f aca="false">C37+D37+E37+F37+G37++H37+I37+J37+K37+L37+M37+N37+O37+P37+Q37+R37+S37+T37+U37+V37+W37+X37+Y37+AB37+AC37+AD37+AE37+AF37</f>
        <v>181150</v>
      </c>
      <c r="AH37" s="150"/>
      <c r="AI37" s="150"/>
      <c r="AJ37" s="150"/>
      <c r="AK37" s="150"/>
      <c r="AL37" s="150"/>
      <c r="AM37" s="150"/>
      <c r="AN37" s="150"/>
      <c r="AO37" s="150" t="n">
        <v>300000</v>
      </c>
      <c r="AP37" s="184" t="n">
        <f aca="false">AG37-AB37-AC37-AO37</f>
        <v>-225000</v>
      </c>
      <c r="AQ37" s="182"/>
    </row>
    <row r="38" customFormat="false" ht="14.25" hidden="false" customHeight="true" outlineLevel="0" collapsed="false">
      <c r="A38" s="182" t="s">
        <v>268</v>
      </c>
      <c r="B38" s="182" t="s">
        <v>269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 t="n">
        <v>75000</v>
      </c>
      <c r="Z38" s="182" t="n">
        <v>26</v>
      </c>
      <c r="AA38" s="182" t="n">
        <v>0</v>
      </c>
      <c r="AB38" s="183" t="n">
        <f aca="false">Z38*Z3+AA38*AA3</f>
        <v>62400</v>
      </c>
      <c r="AC38" s="183" t="n">
        <v>43750</v>
      </c>
      <c r="AD38" s="183"/>
      <c r="AE38" s="183"/>
      <c r="AF38" s="183"/>
      <c r="AG38" s="150" t="n">
        <f aca="false">C38+D38+E38+F38+G38++H38+I38+J38+K38+L38+M38+N38+O38+P38+Q38+R38+S38+T38+U38+V38+W38+X38+Y38+AB38+AC38+AD38+AE38+AF38</f>
        <v>181150</v>
      </c>
      <c r="AH38" s="150"/>
      <c r="AI38" s="150"/>
      <c r="AJ38" s="150"/>
      <c r="AK38" s="150"/>
      <c r="AL38" s="150"/>
      <c r="AM38" s="150"/>
      <c r="AN38" s="150"/>
      <c r="AO38" s="150" t="n">
        <v>300000</v>
      </c>
      <c r="AP38" s="184" t="n">
        <f aca="false">AG38-AB38-AC38-AO38</f>
        <v>-225000</v>
      </c>
      <c r="AQ38" s="182"/>
    </row>
    <row r="39" customFormat="false" ht="14.25" hidden="false" customHeight="true" outlineLevel="0" collapsed="false">
      <c r="A39" s="182" t="s">
        <v>270</v>
      </c>
      <c r="B39" s="182" t="s">
        <v>271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 t="n">
        <v>75000</v>
      </c>
      <c r="Z39" s="182" t="n">
        <v>25</v>
      </c>
      <c r="AA39" s="182" t="n">
        <v>0</v>
      </c>
      <c r="AB39" s="183" t="n">
        <f aca="false">Z39*Z3+AA39*AA3</f>
        <v>60000</v>
      </c>
      <c r="AC39" s="183" t="n">
        <v>29750</v>
      </c>
      <c r="AD39" s="183"/>
      <c r="AE39" s="183"/>
      <c r="AF39" s="183"/>
      <c r="AG39" s="150" t="n">
        <f aca="false">C39+D39+E39+F39+G39++H39+I39+J39+K39+L39+M39+N39+O39+P39+Q39+R39+S39+T39+U39+V39+W39+X39+Y39+AB39+AC39+AD39+AE39+AF39</f>
        <v>164750</v>
      </c>
      <c r="AH39" s="150"/>
      <c r="AI39" s="150"/>
      <c r="AJ39" s="150"/>
      <c r="AK39" s="150"/>
      <c r="AL39" s="150"/>
      <c r="AM39" s="150"/>
      <c r="AN39" s="150"/>
      <c r="AO39" s="150" t="n">
        <v>300000</v>
      </c>
      <c r="AP39" s="184" t="n">
        <f aca="false">AG39-AB39-AC39-AO39</f>
        <v>-225000</v>
      </c>
      <c r="AQ39" s="182"/>
    </row>
    <row r="40" customFormat="false" ht="14.25" hidden="false" customHeight="true" outlineLevel="0" collapsed="false">
      <c r="A40" s="182" t="s">
        <v>272</v>
      </c>
      <c r="B40" s="182" t="s">
        <v>273</v>
      </c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 t="n">
        <v>75000</v>
      </c>
      <c r="Z40" s="182" t="n">
        <v>23</v>
      </c>
      <c r="AA40" s="182" t="n">
        <v>0</v>
      </c>
      <c r="AB40" s="183" t="n">
        <f aca="false">Z40*Z3+AA40*AA3</f>
        <v>55200</v>
      </c>
      <c r="AC40" s="183" t="n">
        <v>35000</v>
      </c>
      <c r="AD40" s="183"/>
      <c r="AE40" s="183"/>
      <c r="AF40" s="183"/>
      <c r="AG40" s="150" t="n">
        <f aca="false">C40+D40+E40+F40+G40++H40+I40+J40+K40+L40+M40+N40+O40+P40+Q40+R40+S40+T40+U40+V40+W40+X40+Y40+AB40+AC40+AD40+AE40+AF40</f>
        <v>165200</v>
      </c>
      <c r="AH40" s="150"/>
      <c r="AI40" s="150"/>
      <c r="AJ40" s="150"/>
      <c r="AK40" s="150"/>
      <c r="AL40" s="150"/>
      <c r="AM40" s="150"/>
      <c r="AN40" s="150"/>
      <c r="AO40" s="150" t="n">
        <v>256241.68</v>
      </c>
      <c r="AP40" s="184" t="n">
        <f aca="false">AG40-AB40-AC40-AO40</f>
        <v>-181241.68</v>
      </c>
      <c r="AQ40" s="182"/>
    </row>
    <row r="41" customFormat="false" ht="14.25" hidden="false" customHeight="true" outlineLevel="0" collapsed="false">
      <c r="A41" s="182" t="s">
        <v>274</v>
      </c>
      <c r="B41" s="182" t="s">
        <v>275</v>
      </c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 t="n">
        <v>75000</v>
      </c>
      <c r="Z41" s="182" t="n">
        <v>22</v>
      </c>
      <c r="AA41" s="182" t="n">
        <v>0</v>
      </c>
      <c r="AB41" s="183" t="n">
        <f aca="false">Z41*Z3+AA41*AA3</f>
        <v>52800</v>
      </c>
      <c r="AC41" s="183" t="n">
        <v>42000</v>
      </c>
      <c r="AD41" s="183"/>
      <c r="AE41" s="183"/>
      <c r="AF41" s="183"/>
      <c r="AG41" s="150" t="n">
        <f aca="false">C41+D41+E41+F41+G41++H41+I41+J41+K41+L41+M41+N41+O41+P41+Q41+R41+S41+T41+U41+V41+W41+X41+Y41+AB41+AC41+AD41+AE41+AF41</f>
        <v>169800</v>
      </c>
      <c r="AH41" s="150"/>
      <c r="AI41" s="150"/>
      <c r="AJ41" s="150"/>
      <c r="AK41" s="150"/>
      <c r="AL41" s="150"/>
      <c r="AM41" s="150"/>
      <c r="AN41" s="150"/>
      <c r="AO41" s="150" t="n">
        <v>267181.26</v>
      </c>
      <c r="AP41" s="184" t="n">
        <f aca="false">AG41-AB41-AC41-AO41</f>
        <v>-192181.26</v>
      </c>
      <c r="AQ41" s="182"/>
    </row>
    <row r="42" customFormat="false" ht="14.25" hidden="false" customHeight="true" outlineLevel="0" collapsed="false">
      <c r="A42" s="182" t="s">
        <v>276</v>
      </c>
      <c r="B42" s="182" t="s">
        <v>277</v>
      </c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 t="n">
        <v>75000</v>
      </c>
      <c r="Z42" s="182" t="n">
        <v>24</v>
      </c>
      <c r="AA42" s="182" t="n">
        <v>0</v>
      </c>
      <c r="AB42" s="183" t="n">
        <f aca="false">Z42*Z3+AA42*AA3</f>
        <v>57600</v>
      </c>
      <c r="AC42" s="183" t="n">
        <v>43750</v>
      </c>
      <c r="AD42" s="183"/>
      <c r="AE42" s="183"/>
      <c r="AF42" s="183"/>
      <c r="AG42" s="150" t="n">
        <f aca="false">C42+D42+E42+F42+G42++H42+I42+J42+K42+L42+M42+N42+O42+P42+Q42+R42+S42+T42+U42+V42+W42+X42+Y42+AB42+AC42+AD42+AE42+AF42</f>
        <v>176350</v>
      </c>
      <c r="AH42" s="150"/>
      <c r="AI42" s="150"/>
      <c r="AJ42" s="150"/>
      <c r="AK42" s="150"/>
      <c r="AL42" s="150"/>
      <c r="AM42" s="150"/>
      <c r="AN42" s="150"/>
      <c r="AO42" s="150" t="n">
        <v>300000</v>
      </c>
      <c r="AP42" s="184" t="n">
        <f aca="false">AG42-AB42-AC42-AO42</f>
        <v>-225000</v>
      </c>
      <c r="AQ42" s="182"/>
    </row>
    <row r="43" customFormat="false" ht="14.25" hidden="false" customHeight="true" outlineLevel="0" collapsed="false">
      <c r="A43" s="182" t="s">
        <v>278</v>
      </c>
      <c r="B43" s="182" t="s">
        <v>279</v>
      </c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 t="n">
        <v>75000</v>
      </c>
      <c r="Z43" s="182" t="n">
        <v>26</v>
      </c>
      <c r="AA43" s="182" t="n">
        <v>0</v>
      </c>
      <c r="AB43" s="183" t="n">
        <f aca="false">Z43*Z3+AA43*AA3</f>
        <v>62400</v>
      </c>
      <c r="AC43" s="183" t="n">
        <v>45500</v>
      </c>
      <c r="AD43" s="183"/>
      <c r="AE43" s="183"/>
      <c r="AF43" s="183"/>
      <c r="AG43" s="150" t="n">
        <f aca="false">C43+D43+E43+F43+G43++H43+I43+J43+K43+L43+M43+N43+O43+P43+Q43+R43+S43+T43+U43+V43+W43+X43+Y43+AB43+AC43+AD43+AE43+AF43</f>
        <v>182900</v>
      </c>
      <c r="AH43" s="150"/>
      <c r="AI43" s="150"/>
      <c r="AJ43" s="150"/>
      <c r="AK43" s="150"/>
      <c r="AL43" s="150"/>
      <c r="AM43" s="150"/>
      <c r="AN43" s="150"/>
      <c r="AO43" s="150" t="n">
        <v>300000</v>
      </c>
      <c r="AP43" s="184" t="n">
        <f aca="false">AG43-AB43-AC43-AO43</f>
        <v>-225000</v>
      </c>
      <c r="AQ43" s="182"/>
    </row>
    <row r="44" customFormat="false" ht="14.25" hidden="false" customHeight="true" outlineLevel="0" collapsed="false">
      <c r="A44" s="182" t="s">
        <v>280</v>
      </c>
      <c r="B44" s="182" t="s">
        <v>281</v>
      </c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 t="n">
        <v>75000</v>
      </c>
      <c r="Z44" s="182" t="n">
        <v>26</v>
      </c>
      <c r="AA44" s="182" t="n">
        <v>0</v>
      </c>
      <c r="AB44" s="183" t="n">
        <f aca="false">Z44*Z3+AA44*AA3</f>
        <v>62400</v>
      </c>
      <c r="AC44" s="183" t="n">
        <v>42000</v>
      </c>
      <c r="AD44" s="183"/>
      <c r="AE44" s="183"/>
      <c r="AF44" s="183"/>
      <c r="AG44" s="150" t="n">
        <f aca="false">C44+D44+E44+F44+G44++H44+I44+J44+K44+L44+M44+N44+O44+P44+Q44+R44+S44+T44+U44+V44+W44+X44+Y44+AB44+AC44+AD44+AE44+AF44</f>
        <v>179400</v>
      </c>
      <c r="AH44" s="150"/>
      <c r="AI44" s="150"/>
      <c r="AJ44" s="150"/>
      <c r="AK44" s="150"/>
      <c r="AL44" s="150"/>
      <c r="AM44" s="150"/>
      <c r="AN44" s="150"/>
      <c r="AO44" s="150" t="n">
        <v>300000</v>
      </c>
      <c r="AP44" s="184" t="n">
        <f aca="false">AG44-AB44-AC44-AO44</f>
        <v>-225000</v>
      </c>
      <c r="AQ44" s="182"/>
    </row>
    <row r="45" customFormat="false" ht="14.25" hidden="false" customHeight="true" outlineLevel="0" collapsed="false">
      <c r="A45" s="182" t="s">
        <v>282</v>
      </c>
      <c r="B45" s="182" t="s">
        <v>283</v>
      </c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 t="n">
        <v>75000</v>
      </c>
      <c r="Z45" s="182" t="n">
        <v>21</v>
      </c>
      <c r="AA45" s="182" t="n">
        <v>0</v>
      </c>
      <c r="AB45" s="183" t="n">
        <f aca="false">Z45*Z3+AA45*AA3</f>
        <v>50400</v>
      </c>
      <c r="AC45" s="183" t="n">
        <v>35000</v>
      </c>
      <c r="AD45" s="183"/>
      <c r="AE45" s="183"/>
      <c r="AF45" s="183"/>
      <c r="AG45" s="150" t="n">
        <f aca="false">C45+D45+E45+F45+G45++H45+I45+J45+K45+L45+M45+N45+O45+P45+Q45+R45+S45+T45+U45+V45+W45+X45+Y45+AB45+AC45+AD45+AE45+AF45</f>
        <v>160400</v>
      </c>
      <c r="AH45" s="150"/>
      <c r="AI45" s="150"/>
      <c r="AJ45" s="150"/>
      <c r="AK45" s="150"/>
      <c r="AL45" s="150"/>
      <c r="AM45" s="150"/>
      <c r="AN45" s="150"/>
      <c r="AO45" s="150" t="n">
        <v>256241.68</v>
      </c>
      <c r="AP45" s="184" t="n">
        <f aca="false">AG45-AB45-AC45-AO45</f>
        <v>-181241.68</v>
      </c>
      <c r="AQ45" s="182"/>
    </row>
    <row r="46" customFormat="false" ht="14.25" hidden="false" customHeight="true" outlineLevel="0" collapsed="false">
      <c r="A46" s="182" t="s">
        <v>284</v>
      </c>
      <c r="B46" s="182" t="s">
        <v>285</v>
      </c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 t="n">
        <v>75000</v>
      </c>
      <c r="Z46" s="182" t="n">
        <v>12</v>
      </c>
      <c r="AA46" s="182" t="n">
        <v>0</v>
      </c>
      <c r="AB46" s="183" t="n">
        <f aca="false">Z46*Z3+AA46*AA3</f>
        <v>28800</v>
      </c>
      <c r="AC46" s="183" t="n">
        <v>42000</v>
      </c>
      <c r="AD46" s="183" t="n">
        <v>2500</v>
      </c>
      <c r="AE46" s="183"/>
      <c r="AF46" s="183"/>
      <c r="AG46" s="150" t="n">
        <f aca="false">C46+D46+E46+F46+G46++H46+I46+J46+K46+L46+M46+N46+O46+P46+Q46+R46+S46+T46+U46+V46+W46+X46+Y46+AB46+AC46+AD46+AE46+AF46</f>
        <v>148300</v>
      </c>
      <c r="AH46" s="150"/>
      <c r="AI46" s="150"/>
      <c r="AJ46" s="150"/>
      <c r="AK46" s="150"/>
      <c r="AL46" s="150"/>
      <c r="AM46" s="150"/>
      <c r="AN46" s="150"/>
      <c r="AO46" s="150" t="n">
        <v>300000</v>
      </c>
      <c r="AP46" s="184" t="n">
        <f aca="false">AG46-AB46-AC46-AO46</f>
        <v>-222500</v>
      </c>
      <c r="AQ46" s="182" t="s">
        <v>121</v>
      </c>
    </row>
    <row r="47" customFormat="false" ht="14.25" hidden="false" customHeight="true" outlineLevel="0" collapsed="false">
      <c r="A47" s="182" t="s">
        <v>286</v>
      </c>
      <c r="B47" s="182" t="s">
        <v>287</v>
      </c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 t="n">
        <v>75000</v>
      </c>
      <c r="Z47" s="182" t="n">
        <v>23</v>
      </c>
      <c r="AA47" s="182" t="n">
        <v>0</v>
      </c>
      <c r="AB47" s="183" t="n">
        <f aca="false">Z47*Z3+AA47*AA3</f>
        <v>55200</v>
      </c>
      <c r="AC47" s="183" t="n">
        <v>29750</v>
      </c>
      <c r="AD47" s="183"/>
      <c r="AE47" s="183"/>
      <c r="AF47" s="183"/>
      <c r="AG47" s="150" t="n">
        <f aca="false">C47+D47+E47+F47+G47++H47+I47+J47+K47+L47+M47+N47+O47+P47+Q47+R47+S47+T47+U47+V47+W47+X47+Y47+AB47+AC47+AD47+AE47+AF47</f>
        <v>159950</v>
      </c>
      <c r="AH47" s="150"/>
      <c r="AI47" s="150"/>
      <c r="AJ47" s="150"/>
      <c r="AK47" s="150"/>
      <c r="AL47" s="150"/>
      <c r="AM47" s="150"/>
      <c r="AN47" s="150"/>
      <c r="AO47" s="150" t="n">
        <v>267181.26</v>
      </c>
      <c r="AP47" s="184" t="n">
        <f aca="false">AG47-AB47-AC47-AO47</f>
        <v>-192181.26</v>
      </c>
      <c r="AQ47" s="182"/>
    </row>
    <row r="48" customFormat="false" ht="14.25" hidden="false" customHeight="true" outlineLevel="0" collapsed="false">
      <c r="A48" s="182" t="s">
        <v>288</v>
      </c>
      <c r="B48" s="182" t="s">
        <v>289</v>
      </c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 t="n">
        <v>75000</v>
      </c>
      <c r="Z48" s="182" t="n">
        <v>25</v>
      </c>
      <c r="AA48" s="182" t="n">
        <v>0</v>
      </c>
      <c r="AB48" s="183" t="n">
        <f aca="false">Z48*Z3+AA48*AA3</f>
        <v>60000</v>
      </c>
      <c r="AC48" s="183" t="n">
        <v>35000</v>
      </c>
      <c r="AD48" s="183"/>
      <c r="AE48" s="183"/>
      <c r="AF48" s="183"/>
      <c r="AG48" s="150" t="n">
        <f aca="false">C48+D48+E48+F48+G48++H48+I48+J48+K48+L48+M48+N48+O48+P48+Q48+R48+S48+T48+U48+V48+W48+X48+Y48+AB48+AC48+AD48+AE48+AF48</f>
        <v>170000</v>
      </c>
      <c r="AH48" s="150"/>
      <c r="AI48" s="150"/>
      <c r="AJ48" s="150"/>
      <c r="AK48" s="150"/>
      <c r="AL48" s="150"/>
      <c r="AM48" s="150"/>
      <c r="AN48" s="150"/>
      <c r="AO48" s="150" t="n">
        <v>300000</v>
      </c>
      <c r="AP48" s="184" t="n">
        <f aca="false">AG48-AB48-AC48-AO48</f>
        <v>-225000</v>
      </c>
      <c r="AQ48" s="182"/>
    </row>
    <row r="49" customFormat="false" ht="14.25" hidden="false" customHeight="true" outlineLevel="0" collapsed="false">
      <c r="A49" s="182" t="s">
        <v>290</v>
      </c>
      <c r="B49" s="182" t="s">
        <v>291</v>
      </c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 t="n">
        <v>75000</v>
      </c>
      <c r="Z49" s="182" t="n">
        <v>26</v>
      </c>
      <c r="AA49" s="182" t="n">
        <v>0</v>
      </c>
      <c r="AB49" s="183" t="n">
        <f aca="false">Z49*Z3+AA49*AA3</f>
        <v>62400</v>
      </c>
      <c r="AC49" s="183" t="n">
        <v>43750</v>
      </c>
      <c r="AD49" s="183"/>
      <c r="AE49" s="183"/>
      <c r="AF49" s="183"/>
      <c r="AG49" s="150" t="n">
        <f aca="false">C49+D49+E49+F49+G49++H49+I49+J49+K49+L49+M49+N49+O49+P49+Q49+R49+S49+T49+U49+V49+W49+X49+Y49+AB49+AC49+AD49+AE49+AF49</f>
        <v>181150</v>
      </c>
      <c r="AH49" s="150"/>
      <c r="AI49" s="150"/>
      <c r="AJ49" s="150"/>
      <c r="AK49" s="150"/>
      <c r="AL49" s="150"/>
      <c r="AM49" s="150"/>
      <c r="AN49" s="150"/>
      <c r="AO49" s="150" t="n">
        <v>300000</v>
      </c>
      <c r="AP49" s="184" t="n">
        <f aca="false">AG49-AB49-AC49-AO49</f>
        <v>-225000</v>
      </c>
      <c r="AQ49" s="182"/>
    </row>
    <row r="50" customFormat="false" ht="14.25" hidden="false" customHeight="true" outlineLevel="0" collapsed="false">
      <c r="A50" s="182" t="s">
        <v>292</v>
      </c>
      <c r="B50" s="182" t="s">
        <v>293</v>
      </c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 t="n">
        <v>75000</v>
      </c>
      <c r="Z50" s="182" t="n">
        <v>25</v>
      </c>
      <c r="AA50" s="182" t="n">
        <v>0</v>
      </c>
      <c r="AB50" s="183" t="n">
        <f aca="false">Z50*Z3+AA50*AA3</f>
        <v>60000</v>
      </c>
      <c r="AC50" s="183" t="n">
        <v>28000</v>
      </c>
      <c r="AD50" s="183"/>
      <c r="AE50" s="183" t="n">
        <v>62500</v>
      </c>
      <c r="AF50" s="183"/>
      <c r="AG50" s="150" t="n">
        <f aca="false">C50+D50+E50+F50+G50++H50+I50+J50+K50+L50+M50+N50+O50+P50+Q50+R50+S50+T50+U50+V50+W50+X50+Y50+AB50+AC50+AD50+AE50+AF50</f>
        <v>225500</v>
      </c>
      <c r="AH50" s="150"/>
      <c r="AI50" s="150"/>
      <c r="AJ50" s="150"/>
      <c r="AK50" s="150"/>
      <c r="AL50" s="150"/>
      <c r="AM50" s="150"/>
      <c r="AN50" s="150"/>
      <c r="AO50" s="150" t="n">
        <v>300000</v>
      </c>
      <c r="AP50" s="184" t="n">
        <f aca="false">AG50-AB50-AC50-AO50</f>
        <v>-162500</v>
      </c>
      <c r="AQ50" s="182" t="s">
        <v>294</v>
      </c>
    </row>
    <row r="51" customFormat="false" ht="14.25" hidden="false" customHeight="true" outlineLevel="0" collapsed="false">
      <c r="A51" s="182" t="s">
        <v>295</v>
      </c>
      <c r="B51" s="182" t="s">
        <v>296</v>
      </c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 t="n">
        <v>75000</v>
      </c>
      <c r="Z51" s="182" t="n">
        <v>26</v>
      </c>
      <c r="AA51" s="182" t="n">
        <v>0</v>
      </c>
      <c r="AB51" s="183" t="n">
        <f aca="false">Z51*Z3+AA51*AA3</f>
        <v>62400</v>
      </c>
      <c r="AC51" s="183" t="n">
        <v>45500</v>
      </c>
      <c r="AD51" s="183"/>
      <c r="AE51" s="183"/>
      <c r="AF51" s="183"/>
      <c r="AG51" s="150" t="n">
        <f aca="false">C51+D51+E51+F51+G51++H51+I51+J51+K51+L51+M51+N51+O51+P51+Q51+R51+S51+T51+U51+V51+W51+X51+Y51+AB51+AC51+AD51+AE51+AF51</f>
        <v>182900</v>
      </c>
      <c r="AH51" s="150"/>
      <c r="AI51" s="150"/>
      <c r="AJ51" s="150"/>
      <c r="AK51" s="150"/>
      <c r="AL51" s="150"/>
      <c r="AM51" s="150"/>
      <c r="AN51" s="150"/>
      <c r="AO51" s="150" t="n">
        <v>300000</v>
      </c>
      <c r="AP51" s="184" t="n">
        <f aca="false">AG51-AB51-AC51-AO51</f>
        <v>-225000</v>
      </c>
      <c r="AQ51" s="182"/>
    </row>
    <row r="52" customFormat="false" ht="14.25" hidden="false" customHeight="true" outlineLevel="0" collapsed="false">
      <c r="A52" s="182" t="s">
        <v>297</v>
      </c>
      <c r="B52" s="182" t="s">
        <v>298</v>
      </c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 t="n">
        <v>75000</v>
      </c>
      <c r="Z52" s="182" t="n">
        <v>25</v>
      </c>
      <c r="AA52" s="182" t="n">
        <v>0</v>
      </c>
      <c r="AB52" s="183" t="n">
        <f aca="false">Z52*Z3+AA52*AA3</f>
        <v>60000</v>
      </c>
      <c r="AC52" s="183" t="n">
        <v>33250</v>
      </c>
      <c r="AD52" s="183" t="n">
        <v>63125</v>
      </c>
      <c r="AE52" s="183" t="n">
        <v>15000</v>
      </c>
      <c r="AF52" s="183"/>
      <c r="AG52" s="150" t="n">
        <f aca="false">C52+D52+E52+F52+G52++H52+I52+J52+K52+L52+M52+N52+O52+P52+Q52+R52+S52+T52+U52+V52+W52+X52+Y52+AB52+AC52+AD52+AE52+AF52</f>
        <v>246375</v>
      </c>
      <c r="AH52" s="150"/>
      <c r="AI52" s="150"/>
      <c r="AJ52" s="150"/>
      <c r="AK52" s="150"/>
      <c r="AL52" s="150"/>
      <c r="AM52" s="150"/>
      <c r="AN52" s="150"/>
      <c r="AO52" s="150" t="n">
        <v>300000</v>
      </c>
      <c r="AP52" s="184" t="n">
        <f aca="false">AG52-AB52-AC52-AO52</f>
        <v>-146875</v>
      </c>
      <c r="AQ52" s="182" t="s">
        <v>299</v>
      </c>
    </row>
    <row r="53" customFormat="false" ht="14.25" hidden="false" customHeight="true" outlineLevel="0" collapsed="false">
      <c r="A53" s="182" t="s">
        <v>300</v>
      </c>
      <c r="B53" s="182" t="s">
        <v>301</v>
      </c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 t="n">
        <v>75000</v>
      </c>
      <c r="Z53" s="182" t="n">
        <v>25</v>
      </c>
      <c r="AA53" s="182" t="n">
        <v>0</v>
      </c>
      <c r="AB53" s="183" t="n">
        <f aca="false">Z53*Z3+AA53*AA3</f>
        <v>60000</v>
      </c>
      <c r="AC53" s="183" t="n">
        <v>33250</v>
      </c>
      <c r="AD53" s="183"/>
      <c r="AE53" s="183"/>
      <c r="AF53" s="183"/>
      <c r="AG53" s="150" t="n">
        <f aca="false">C53+D53+E53+F53+G53++H53+I53+J53+K53+L53+M53+N53+O53+P53+Q53+R53+S53+T53+U53+V53+W53+X53+Y53+AB53+AC53+AD53+AE53+AF53</f>
        <v>168250</v>
      </c>
      <c r="AH53" s="150"/>
      <c r="AI53" s="150"/>
      <c r="AJ53" s="150"/>
      <c r="AK53" s="150"/>
      <c r="AL53" s="150"/>
      <c r="AM53" s="150"/>
      <c r="AN53" s="150"/>
      <c r="AO53" s="150" t="n">
        <v>300000</v>
      </c>
      <c r="AP53" s="184" t="n">
        <f aca="false">AG53-AB53-AC53-AO53</f>
        <v>-225000</v>
      </c>
      <c r="AQ53" s="182"/>
    </row>
    <row r="54" customFormat="false" ht="14.25" hidden="false" customHeight="true" outlineLevel="0" collapsed="false">
      <c r="A54" s="182" t="s">
        <v>302</v>
      </c>
      <c r="B54" s="182" t="s">
        <v>303</v>
      </c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 t="n">
        <v>75000</v>
      </c>
      <c r="Z54" s="182" t="n">
        <v>25</v>
      </c>
      <c r="AA54" s="182" t="n">
        <v>0</v>
      </c>
      <c r="AB54" s="183" t="n">
        <f aca="false">Z54*Z3+AA54*AA3</f>
        <v>60000</v>
      </c>
      <c r="AC54" s="183" t="n">
        <v>28000</v>
      </c>
      <c r="AD54" s="183"/>
      <c r="AE54" s="183" t="n">
        <v>62500</v>
      </c>
      <c r="AF54" s="183"/>
      <c r="AG54" s="150" t="n">
        <f aca="false">C54+D54+E54+F54+G54++H54+I54+J54+K54+L54+M54+N54+O54+P54+Q54+R54+S54+T54+U54+V54+W54+X54+Y54+AB54+AC54+AD54+AE54+AF54</f>
        <v>225500</v>
      </c>
      <c r="AH54" s="150"/>
      <c r="AI54" s="150"/>
      <c r="AJ54" s="150"/>
      <c r="AK54" s="150"/>
      <c r="AL54" s="150"/>
      <c r="AM54" s="150"/>
      <c r="AN54" s="150"/>
      <c r="AO54" s="150" t="n">
        <v>300000</v>
      </c>
      <c r="AP54" s="184" t="n">
        <f aca="false">AG54-AB54-AC54-AO54</f>
        <v>-162500</v>
      </c>
      <c r="AQ54" s="182" t="s">
        <v>294</v>
      </c>
    </row>
    <row r="55" customFormat="false" ht="14.25" hidden="false" customHeight="true" outlineLevel="0" collapsed="false">
      <c r="A55" s="182" t="s">
        <v>304</v>
      </c>
      <c r="B55" s="182" t="s">
        <v>305</v>
      </c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 t="n">
        <v>75000</v>
      </c>
      <c r="Z55" s="182" t="n">
        <v>24</v>
      </c>
      <c r="AA55" s="182" t="n">
        <v>0</v>
      </c>
      <c r="AB55" s="183" t="n">
        <f aca="false">Z55*Z3+AA55*AA3</f>
        <v>57600</v>
      </c>
      <c r="AC55" s="183" t="n">
        <v>43750</v>
      </c>
      <c r="AD55" s="183"/>
      <c r="AE55" s="183"/>
      <c r="AF55" s="183"/>
      <c r="AG55" s="150" t="n">
        <f aca="false">C55+D55+E55+F55+G55++H55+I55+J55+K55+L55+M55+N55+O55+P55+Q55+R55+S55+T55+U55+V55+W55+X55+Y55+AB55+AC55+AD55+AE55+AF55</f>
        <v>176350</v>
      </c>
      <c r="AH55" s="150"/>
      <c r="AI55" s="150"/>
      <c r="AJ55" s="150"/>
      <c r="AK55" s="150"/>
      <c r="AL55" s="150"/>
      <c r="AM55" s="150"/>
      <c r="AN55" s="150"/>
      <c r="AO55" s="150" t="n">
        <v>300000</v>
      </c>
      <c r="AP55" s="184" t="n">
        <f aca="false">AG55-AB55-AC55-AO55</f>
        <v>-225000</v>
      </c>
      <c r="AQ55" s="182"/>
    </row>
    <row r="56" customFormat="false" ht="14.25" hidden="false" customHeight="true" outlineLevel="0" collapsed="false">
      <c r="A56" s="182" t="s">
        <v>306</v>
      </c>
      <c r="B56" s="182" t="s">
        <v>307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 t="n">
        <v>75000</v>
      </c>
      <c r="Z56" s="182" t="n">
        <v>25</v>
      </c>
      <c r="AA56" s="182" t="n">
        <v>0</v>
      </c>
      <c r="AB56" s="183" t="n">
        <f aca="false">Z56*Z3+AA56*AA3</f>
        <v>60000</v>
      </c>
      <c r="AC56" s="183" t="n">
        <v>22750</v>
      </c>
      <c r="AD56" s="183"/>
      <c r="AE56" s="183"/>
      <c r="AF56" s="183"/>
      <c r="AG56" s="150" t="n">
        <f aca="false">C56+D56+E56+F56+G56++H56+I56+J56+K56+L56+M56+N56+O56+P56+Q56+R56+S56+T56+U56+V56+W56+X56+Y56+AB56+AC56+AD56+AE56+AF56</f>
        <v>157750</v>
      </c>
      <c r="AH56" s="150"/>
      <c r="AI56" s="150"/>
      <c r="AJ56" s="150"/>
      <c r="AK56" s="150"/>
      <c r="AL56" s="150"/>
      <c r="AM56" s="150"/>
      <c r="AN56" s="150"/>
      <c r="AO56" s="150" t="n">
        <v>300000</v>
      </c>
      <c r="AP56" s="184" t="n">
        <f aca="false">AG56-AB56-AC56-AO56</f>
        <v>-225000</v>
      </c>
      <c r="AQ56" s="182"/>
    </row>
    <row r="57" customFormat="false" ht="14.25" hidden="false" customHeight="true" outlineLevel="0" collapsed="false">
      <c r="A57" s="182" t="s">
        <v>308</v>
      </c>
      <c r="B57" s="182" t="s">
        <v>309</v>
      </c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 t="n">
        <v>75000</v>
      </c>
      <c r="Z57" s="182" t="n">
        <v>26</v>
      </c>
      <c r="AA57" s="182" t="n">
        <v>0</v>
      </c>
      <c r="AB57" s="183" t="n">
        <f aca="false">Z57*Z3+AA57*AA3</f>
        <v>62400</v>
      </c>
      <c r="AC57" s="183" t="n">
        <v>31500</v>
      </c>
      <c r="AD57" s="183"/>
      <c r="AE57" s="183" t="n">
        <v>65000</v>
      </c>
      <c r="AF57" s="183"/>
      <c r="AG57" s="150" t="n">
        <f aca="false">C57+D57+E57+F57+G57++H57+I57+J57+K57+L57+M57+N57+O57+P57+Q57+R57+S57+T57+U57+V57+W57+X57+Y57+AB57+AC57+AD57+AE57+AF57</f>
        <v>233900</v>
      </c>
      <c r="AH57" s="150"/>
      <c r="AI57" s="150"/>
      <c r="AJ57" s="150"/>
      <c r="AK57" s="150"/>
      <c r="AL57" s="150"/>
      <c r="AM57" s="150"/>
      <c r="AN57" s="150"/>
      <c r="AO57" s="150" t="n">
        <v>300000</v>
      </c>
      <c r="AP57" s="184" t="n">
        <f aca="false">AG57-AB57-AC57-AO57</f>
        <v>-160000</v>
      </c>
      <c r="AQ57" s="182" t="s">
        <v>310</v>
      </c>
    </row>
    <row r="58" customFormat="false" ht="14.25" hidden="false" customHeight="true" outlineLevel="0" collapsed="false">
      <c r="A58" s="182" t="s">
        <v>311</v>
      </c>
      <c r="B58" s="182" t="s">
        <v>312</v>
      </c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 t="n">
        <v>75000</v>
      </c>
      <c r="Z58" s="182" t="n">
        <v>21</v>
      </c>
      <c r="AA58" s="182" t="n">
        <v>0</v>
      </c>
      <c r="AB58" s="183" t="n">
        <f aca="false">Z58*Z3+AA58*AA3</f>
        <v>50400</v>
      </c>
      <c r="AC58" s="183" t="n">
        <v>28000</v>
      </c>
      <c r="AD58" s="183"/>
      <c r="AE58" s="183"/>
      <c r="AF58" s="183"/>
      <c r="AG58" s="150" t="n">
        <f aca="false">C58+D58+E58+F58+G58++H58+I58+J58+K58+L58+M58+N58+O58+P58+Q58+R58+S58+T58+U58+V58+W58+X58+Y58+AB58+AC58+AD58+AE58+AF58</f>
        <v>153400</v>
      </c>
      <c r="AH58" s="150"/>
      <c r="AI58" s="150"/>
      <c r="AJ58" s="150"/>
      <c r="AK58" s="150"/>
      <c r="AL58" s="150"/>
      <c r="AM58" s="150"/>
      <c r="AN58" s="150"/>
      <c r="AO58" s="150" t="n">
        <v>300000</v>
      </c>
      <c r="AP58" s="184" t="n">
        <f aca="false">AG58-AB58-AC58-AO58</f>
        <v>-225000</v>
      </c>
      <c r="AQ58" s="182"/>
    </row>
    <row r="59" customFormat="false" ht="14.25" hidden="false" customHeight="true" outlineLevel="0" collapsed="false">
      <c r="A59" s="182" t="s">
        <v>313</v>
      </c>
      <c r="B59" s="182" t="s">
        <v>314</v>
      </c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 t="n">
        <v>75000</v>
      </c>
      <c r="Z59" s="182" t="n">
        <v>25</v>
      </c>
      <c r="AA59" s="182" t="n">
        <v>0</v>
      </c>
      <c r="AB59" s="183" t="n">
        <f aca="false">Z59*Z3+AA59*AA3</f>
        <v>60000</v>
      </c>
      <c r="AC59" s="183" t="n">
        <v>45500</v>
      </c>
      <c r="AD59" s="183"/>
      <c r="AE59" s="183"/>
      <c r="AF59" s="183"/>
      <c r="AG59" s="150" t="n">
        <f aca="false">C59+D59+E59+F59+G59++H59+I59+J59+K59+L59+M59+N59+O59+P59+Q59+R59+S59+T59+U59+V59+W59+X59+Y59+AB59+AC59+AD59+AE59+AF59</f>
        <v>180500</v>
      </c>
      <c r="AH59" s="150"/>
      <c r="AI59" s="150"/>
      <c r="AJ59" s="150"/>
      <c r="AK59" s="150"/>
      <c r="AL59" s="150"/>
      <c r="AM59" s="150"/>
      <c r="AN59" s="150"/>
      <c r="AO59" s="150" t="n">
        <v>289060.42</v>
      </c>
      <c r="AP59" s="184" t="n">
        <f aca="false">AG59-AB59-AC59-AO59</f>
        <v>-214060.42</v>
      </c>
      <c r="AQ59" s="182"/>
    </row>
    <row r="60" customFormat="false" ht="14.25" hidden="false" customHeight="true" outlineLevel="0" collapsed="false">
      <c r="A60" s="182" t="s">
        <v>315</v>
      </c>
      <c r="B60" s="182" t="s">
        <v>316</v>
      </c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 t="n">
        <v>75000</v>
      </c>
      <c r="Z60" s="182" t="n">
        <v>11</v>
      </c>
      <c r="AA60" s="182" t="n">
        <v>0</v>
      </c>
      <c r="AB60" s="183" t="n">
        <f aca="false">Z60*Z3+AA60*AA3</f>
        <v>26400</v>
      </c>
      <c r="AC60" s="183" t="n">
        <v>29750</v>
      </c>
      <c r="AD60" s="183"/>
      <c r="AE60" s="183"/>
      <c r="AF60" s="183"/>
      <c r="AG60" s="150" t="n">
        <f aca="false">C60+D60+E60+F60+G60++H60+I60+J60+K60+L60+M60+N60+O60+P60+Q60+R60+S60+T60+U60+V60+W60+X60+Y60+AB60+AC60+AD60+AE60+AF60</f>
        <v>131150</v>
      </c>
      <c r="AH60" s="150"/>
      <c r="AI60" s="150"/>
      <c r="AJ60" s="150"/>
      <c r="AK60" s="150"/>
      <c r="AL60" s="150"/>
      <c r="AM60" s="150"/>
      <c r="AN60" s="150"/>
      <c r="AO60" s="150" t="n">
        <v>135906.3</v>
      </c>
      <c r="AP60" s="184" t="n">
        <f aca="false">AG60-AB60-AC60-AO60</f>
        <v>-60906.3</v>
      </c>
      <c r="AQ60" s="182"/>
    </row>
    <row r="61" customFormat="false" ht="14.25" hidden="false" customHeight="true" outlineLevel="0" collapsed="false">
      <c r="A61" s="182" t="s">
        <v>317</v>
      </c>
      <c r="B61" s="182" t="s">
        <v>318</v>
      </c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 t="n">
        <v>75000</v>
      </c>
      <c r="Z61" s="182" t="n">
        <v>25</v>
      </c>
      <c r="AA61" s="182" t="n">
        <v>0</v>
      </c>
      <c r="AB61" s="183" t="n">
        <f aca="false">Z61*Z3+AA61*AA3</f>
        <v>60000</v>
      </c>
      <c r="AC61" s="183" t="n">
        <v>22750</v>
      </c>
      <c r="AD61" s="183"/>
      <c r="AE61" s="183"/>
      <c r="AF61" s="183"/>
      <c r="AG61" s="150" t="n">
        <f aca="false">C61+D61+E61+F61+G61++H61+I61+J61+K61+L61+M61+N61+O61+P61+Q61+R61+S61+T61+U61+V61+W61+X61+Y61+AB61+AC61+AD61+AE61+AF61</f>
        <v>157750</v>
      </c>
      <c r="AH61" s="150"/>
      <c r="AI61" s="150"/>
      <c r="AJ61" s="150"/>
      <c r="AK61" s="150"/>
      <c r="AL61" s="150"/>
      <c r="AM61" s="150"/>
      <c r="AN61" s="150"/>
      <c r="AO61" s="150" t="n">
        <v>300000</v>
      </c>
      <c r="AP61" s="184" t="n">
        <f aca="false">AG61-AB61-AC61-AO61</f>
        <v>-225000</v>
      </c>
      <c r="AQ61" s="182"/>
    </row>
    <row r="62" customFormat="false" ht="14.25" hidden="false" customHeight="true" outlineLevel="0" collapsed="false">
      <c r="A62" s="182" t="s">
        <v>319</v>
      </c>
      <c r="B62" s="182" t="s">
        <v>320</v>
      </c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 t="n">
        <v>75000</v>
      </c>
      <c r="Z62" s="182" t="n">
        <v>26</v>
      </c>
      <c r="AA62" s="182" t="n">
        <v>0</v>
      </c>
      <c r="AB62" s="183" t="n">
        <f aca="false">Z62*Z3+AA62*AA3</f>
        <v>62400</v>
      </c>
      <c r="AC62" s="183" t="n">
        <v>43750</v>
      </c>
      <c r="AD62" s="183"/>
      <c r="AE62" s="183"/>
      <c r="AF62" s="183"/>
      <c r="AG62" s="150" t="n">
        <f aca="false">C62+D62+E62+F62+G62++H62+I62+J62+K62+L62+M62+N62+O62+P62+Q62+R62+S62+T62+U62+V62+W62+X62+Y62+AB62+AC62+AD62+AE62+AF62</f>
        <v>181150</v>
      </c>
      <c r="AH62" s="150"/>
      <c r="AI62" s="150"/>
      <c r="AJ62" s="150"/>
      <c r="AK62" s="150"/>
      <c r="AL62" s="150"/>
      <c r="AM62" s="150"/>
      <c r="AN62" s="150"/>
      <c r="AO62" s="150" t="n">
        <v>300000</v>
      </c>
      <c r="AP62" s="184" t="n">
        <f aca="false">AG62-AB62-AC62-AO62</f>
        <v>-225000</v>
      </c>
      <c r="AQ62" s="182"/>
    </row>
    <row r="63" customFormat="false" ht="14.25" hidden="false" customHeight="true" outlineLevel="0" collapsed="false">
      <c r="A63" s="182" t="s">
        <v>321</v>
      </c>
      <c r="B63" s="182" t="s">
        <v>322</v>
      </c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 t="n">
        <v>75000</v>
      </c>
      <c r="Z63" s="182" t="n">
        <v>26</v>
      </c>
      <c r="AA63" s="182" t="n">
        <v>0</v>
      </c>
      <c r="AB63" s="183" t="n">
        <f aca="false">Z63*Z3+AA63*AA3</f>
        <v>62400</v>
      </c>
      <c r="AC63" s="183" t="n">
        <v>45500</v>
      </c>
      <c r="AD63" s="183"/>
      <c r="AE63" s="183"/>
      <c r="AF63" s="183"/>
      <c r="AG63" s="150" t="n">
        <f aca="false">C63+D63+E63+F63+G63++H63+I63+J63+K63+L63+M63+N63+O63+P63+Q63+R63+S63+T63+U63+V63+W63+X63+Y63+AB63+AC63+AD63+AE63+AF63</f>
        <v>182900</v>
      </c>
      <c r="AH63" s="150"/>
      <c r="AI63" s="150"/>
      <c r="AJ63" s="150"/>
      <c r="AK63" s="150"/>
      <c r="AL63" s="150"/>
      <c r="AM63" s="150"/>
      <c r="AN63" s="150"/>
      <c r="AO63" s="150" t="n">
        <v>300000</v>
      </c>
      <c r="AP63" s="184" t="n">
        <f aca="false">AG63-AB63-AC63-AO63</f>
        <v>-225000</v>
      </c>
      <c r="AQ63" s="182"/>
    </row>
    <row r="64" customFormat="false" ht="14.25" hidden="false" customHeight="true" outlineLevel="0" collapsed="false">
      <c r="A64" s="182" t="s">
        <v>323</v>
      </c>
      <c r="B64" s="182" t="s">
        <v>324</v>
      </c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 t="n">
        <v>75000</v>
      </c>
      <c r="Z64" s="182" t="n">
        <v>25</v>
      </c>
      <c r="AA64" s="182" t="n">
        <v>0</v>
      </c>
      <c r="AB64" s="183" t="n">
        <f aca="false">Z64*Z3+AA64*AA3</f>
        <v>60000</v>
      </c>
      <c r="AC64" s="183" t="n">
        <v>22750</v>
      </c>
      <c r="AD64" s="183"/>
      <c r="AE64" s="183"/>
      <c r="AF64" s="183"/>
      <c r="AG64" s="150" t="n">
        <f aca="false">C64+D64+E64+F64+G64++H64+I64+J64+K64+L64+M64+N64+O64+P64+Q64+R64+S64+T64+U64+V64+W64+X64+Y64+AB64+AC64+AD64+AE64+AF64</f>
        <v>157750</v>
      </c>
      <c r="AH64" s="150"/>
      <c r="AI64" s="150"/>
      <c r="AJ64" s="150"/>
      <c r="AK64" s="150"/>
      <c r="AL64" s="150"/>
      <c r="AM64" s="150"/>
      <c r="AN64" s="150"/>
      <c r="AO64" s="150" t="n">
        <v>300000</v>
      </c>
      <c r="AP64" s="184" t="n">
        <f aca="false">AG64-AB64-AC64-AO64</f>
        <v>-225000</v>
      </c>
      <c r="AQ64" s="182"/>
    </row>
    <row r="65" customFormat="false" ht="14.25" hidden="false" customHeight="true" outlineLevel="0" collapsed="false">
      <c r="A65" s="182" t="s">
        <v>325</v>
      </c>
      <c r="B65" s="182" t="s">
        <v>326</v>
      </c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 t="n">
        <v>75000</v>
      </c>
      <c r="Z65" s="182" t="n">
        <v>25</v>
      </c>
      <c r="AA65" s="182" t="n">
        <v>0</v>
      </c>
      <c r="AB65" s="183" t="n">
        <f aca="false">Z65*Z3+AA65*AA3</f>
        <v>60000</v>
      </c>
      <c r="AC65" s="183" t="n">
        <v>47250</v>
      </c>
      <c r="AD65" s="183"/>
      <c r="AE65" s="183" t="n">
        <v>15000</v>
      </c>
      <c r="AF65" s="183"/>
      <c r="AG65" s="150" t="n">
        <f aca="false">C65+D65+E65+F65+G65++H65+I65+J65+K65+L65+M65+N65+O65+P65+Q65+R65+S65+T65+U65+V65+W65+X65+Y65+AB65+AC65+AD65+AE65+AF65</f>
        <v>197250</v>
      </c>
      <c r="AH65" s="150"/>
      <c r="AI65" s="150"/>
      <c r="AJ65" s="150"/>
      <c r="AK65" s="150"/>
      <c r="AL65" s="150"/>
      <c r="AM65" s="150"/>
      <c r="AN65" s="150"/>
      <c r="AO65" s="150" t="n">
        <v>300000</v>
      </c>
      <c r="AP65" s="184" t="n">
        <f aca="false">AG65-AB65-AC65-AO65</f>
        <v>-210000</v>
      </c>
      <c r="AQ65" s="182" t="s">
        <v>327</v>
      </c>
    </row>
    <row r="66" customFormat="false" ht="14.25" hidden="false" customHeight="true" outlineLevel="0" collapsed="false">
      <c r="A66" s="182" t="s">
        <v>328</v>
      </c>
      <c r="B66" s="182" t="s">
        <v>329</v>
      </c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 t="n">
        <v>75000</v>
      </c>
      <c r="Z66" s="182" t="n">
        <v>26</v>
      </c>
      <c r="AA66" s="182" t="n">
        <v>0</v>
      </c>
      <c r="AB66" s="183" t="n">
        <f aca="false">Z66*Z3+AA66*AA3</f>
        <v>62400</v>
      </c>
      <c r="AC66" s="183" t="n">
        <v>43750</v>
      </c>
      <c r="AD66" s="183"/>
      <c r="AE66" s="183"/>
      <c r="AF66" s="183"/>
      <c r="AG66" s="150" t="n">
        <f aca="false">C66+D66+E66+F66+G66++H66+I66+J66+K66+L66+M66+N66+O66+P66+Q66+R66+S66+T66+U66+V66+W66+X66+Y66+AB66+AC66+AD66+AE66+AF66</f>
        <v>181150</v>
      </c>
      <c r="AH66" s="150"/>
      <c r="AI66" s="150"/>
      <c r="AJ66" s="150"/>
      <c r="AK66" s="150"/>
      <c r="AL66" s="150"/>
      <c r="AM66" s="150"/>
      <c r="AN66" s="150"/>
      <c r="AO66" s="150" t="n">
        <v>300000</v>
      </c>
      <c r="AP66" s="184" t="n">
        <f aca="false">AG66-AB66-AC66-AO66</f>
        <v>-225000</v>
      </c>
      <c r="AQ66" s="182"/>
    </row>
    <row r="67" customFormat="false" ht="14.25" hidden="false" customHeight="true" outlineLevel="0" collapsed="false">
      <c r="A67" s="182" t="s">
        <v>330</v>
      </c>
      <c r="B67" s="182" t="s">
        <v>331</v>
      </c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 t="n">
        <v>75000</v>
      </c>
      <c r="Z67" s="182" t="n">
        <v>25</v>
      </c>
      <c r="AA67" s="182" t="n">
        <v>0</v>
      </c>
      <c r="AB67" s="183" t="n">
        <f aca="false">Z67*Z3+AA67*AA3</f>
        <v>60000</v>
      </c>
      <c r="AC67" s="183" t="n">
        <v>43750</v>
      </c>
      <c r="AD67" s="183"/>
      <c r="AE67" s="183"/>
      <c r="AF67" s="183"/>
      <c r="AG67" s="150" t="n">
        <f aca="false">C67+D67+E67+F67+G67++H67+I67+J67+K67+L67+M67+N67+O67+P67+Q67+R67+S67+T67+U67+V67+W67+X67+Y67+AB67+AC67+AD67+AE67+AF67</f>
        <v>178750</v>
      </c>
      <c r="AH67" s="150"/>
      <c r="AI67" s="150"/>
      <c r="AJ67" s="150"/>
      <c r="AK67" s="150"/>
      <c r="AL67" s="150"/>
      <c r="AM67" s="150"/>
      <c r="AN67" s="150"/>
      <c r="AO67" s="150" t="n">
        <v>289060.42</v>
      </c>
      <c r="AP67" s="184" t="n">
        <f aca="false">AG67-AB67-AC67-AO67</f>
        <v>-214060.42</v>
      </c>
      <c r="AQ67" s="182"/>
    </row>
    <row r="68" customFormat="false" ht="14.25" hidden="false" customHeight="true" outlineLevel="0" collapsed="false">
      <c r="A68" s="182" t="s">
        <v>332</v>
      </c>
      <c r="B68" s="182" t="s">
        <v>333</v>
      </c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 t="n">
        <v>75000</v>
      </c>
      <c r="Z68" s="182" t="n">
        <v>26</v>
      </c>
      <c r="AA68" s="182" t="n">
        <v>0</v>
      </c>
      <c r="AB68" s="183" t="n">
        <f aca="false">Z68*Z3+AA68*AA3</f>
        <v>62400</v>
      </c>
      <c r="AC68" s="183" t="n">
        <v>43750</v>
      </c>
      <c r="AD68" s="183"/>
      <c r="AE68" s="183"/>
      <c r="AF68" s="183"/>
      <c r="AG68" s="150" t="n">
        <f aca="false">C68+D68+E68+F68+G68++H68+I68+J68+K68+L68+M68+N68+O68+P68+Q68+R68+S68+T68+U68+V68+W68+X68+Y68+AB68+AC68+AD68+AE68+AF68</f>
        <v>181150</v>
      </c>
      <c r="AH68" s="150"/>
      <c r="AI68" s="150"/>
      <c r="AJ68" s="150"/>
      <c r="AK68" s="150"/>
      <c r="AL68" s="150"/>
      <c r="AM68" s="150"/>
      <c r="AN68" s="150"/>
      <c r="AO68" s="150" t="n">
        <v>300000</v>
      </c>
      <c r="AP68" s="184" t="n">
        <f aca="false">AG68-AB68-AC68-AO68</f>
        <v>-225000</v>
      </c>
      <c r="AQ68" s="182"/>
    </row>
    <row r="69" customFormat="false" ht="14.25" hidden="false" customHeight="true" outlineLevel="0" collapsed="false">
      <c r="A69" s="182" t="s">
        <v>334</v>
      </c>
      <c r="B69" s="182" t="s">
        <v>335</v>
      </c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 t="n">
        <v>75000</v>
      </c>
      <c r="Z69" s="182" t="n">
        <v>25</v>
      </c>
      <c r="AA69" s="182" t="n">
        <v>0</v>
      </c>
      <c r="AB69" s="183" t="n">
        <f aca="false">Z69*Z3+AA69*AA3</f>
        <v>60000</v>
      </c>
      <c r="AC69" s="183" t="n">
        <v>43750</v>
      </c>
      <c r="AD69" s="183"/>
      <c r="AE69" s="183"/>
      <c r="AF69" s="183"/>
      <c r="AG69" s="150" t="n">
        <f aca="false">C69+D69+E69+F69+G69++H69+I69+J69+K69+L69+M69+N69+O69+P69+Q69+R69+S69+T69+U69+V69+W69+X69+Y69+AB69+AC69+AD69+AE69+AF69</f>
        <v>178750</v>
      </c>
      <c r="AH69" s="150"/>
      <c r="AI69" s="150"/>
      <c r="AJ69" s="150"/>
      <c r="AK69" s="150"/>
      <c r="AL69" s="150"/>
      <c r="AM69" s="150"/>
      <c r="AN69" s="150"/>
      <c r="AO69" s="150" t="n">
        <v>267181.26</v>
      </c>
      <c r="AP69" s="184" t="n">
        <f aca="false">AG69-AB69-AC69-AO69</f>
        <v>-192181.26</v>
      </c>
      <c r="AQ69" s="182"/>
    </row>
    <row r="70" customFormat="false" ht="14.25" hidden="false" customHeight="true" outlineLevel="0" collapsed="false">
      <c r="A70" s="182" t="s">
        <v>336</v>
      </c>
      <c r="B70" s="182" t="s">
        <v>337</v>
      </c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 t="n">
        <v>75000</v>
      </c>
      <c r="Z70" s="182" t="n">
        <v>25</v>
      </c>
      <c r="AA70" s="182" t="n">
        <v>0</v>
      </c>
      <c r="AB70" s="183" t="n">
        <f aca="false">Z70*Z3+AA70*AA3</f>
        <v>60000</v>
      </c>
      <c r="AC70" s="183" t="n">
        <v>42000</v>
      </c>
      <c r="AD70" s="183"/>
      <c r="AE70" s="183" t="n">
        <v>15000</v>
      </c>
      <c r="AF70" s="183"/>
      <c r="AG70" s="150" t="n">
        <f aca="false">C70+D70+E70+F70+G70++H70+I70+J70+K70+L70+M70+N70+O70+P70+Q70+R70+S70+T70+U70+V70+W70+X70+Y70+AB70+AC70+AD70+AE70+AF70</f>
        <v>192000</v>
      </c>
      <c r="AH70" s="150"/>
      <c r="AI70" s="150"/>
      <c r="AJ70" s="150"/>
      <c r="AK70" s="150"/>
      <c r="AL70" s="150"/>
      <c r="AM70" s="150"/>
      <c r="AN70" s="150"/>
      <c r="AO70" s="150" t="n">
        <v>300000</v>
      </c>
      <c r="AP70" s="184" t="n">
        <f aca="false">AG70-AB70-AC70-AO70</f>
        <v>-210000</v>
      </c>
      <c r="AQ70" s="182" t="s">
        <v>338</v>
      </c>
    </row>
    <row r="71" customFormat="false" ht="14.25" hidden="false" customHeight="true" outlineLevel="0" collapsed="false">
      <c r="A71" s="182" t="s">
        <v>339</v>
      </c>
      <c r="B71" s="182" t="s">
        <v>340</v>
      </c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 t="n">
        <v>75000</v>
      </c>
      <c r="Z71" s="182" t="n">
        <v>26</v>
      </c>
      <c r="AA71" s="182" t="n">
        <v>0</v>
      </c>
      <c r="AB71" s="183" t="n">
        <f aca="false">Z71*Z3+AA71*AA3</f>
        <v>62400</v>
      </c>
      <c r="AC71" s="183" t="n">
        <v>45500</v>
      </c>
      <c r="AD71" s="183"/>
      <c r="AE71" s="183"/>
      <c r="AF71" s="183"/>
      <c r="AG71" s="150" t="n">
        <f aca="false">C71+D71+E71+F71+G71++H71+I71+J71+K71+L71+M71+N71+O71+P71+Q71+R71+S71+T71+U71+V71+W71+X71+Y71+AB71+AC71+AD71+AE71+AF71</f>
        <v>182900</v>
      </c>
      <c r="AH71" s="150"/>
      <c r="AI71" s="150"/>
      <c r="AJ71" s="150"/>
      <c r="AK71" s="150"/>
      <c r="AL71" s="150"/>
      <c r="AM71" s="150"/>
      <c r="AN71" s="150"/>
      <c r="AO71" s="150" t="n">
        <v>300000</v>
      </c>
      <c r="AP71" s="184" t="n">
        <f aca="false">AG71-AB71-AC71-AO71</f>
        <v>-225000</v>
      </c>
      <c r="AQ71" s="182"/>
    </row>
    <row r="72" customFormat="false" ht="14.25" hidden="false" customHeight="true" outlineLevel="0" collapsed="false">
      <c r="A72" s="182" t="s">
        <v>341</v>
      </c>
      <c r="B72" s="182" t="s">
        <v>342</v>
      </c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 t="n">
        <v>75000</v>
      </c>
      <c r="Z72" s="182" t="n">
        <v>22</v>
      </c>
      <c r="AA72" s="182" t="n">
        <v>0</v>
      </c>
      <c r="AB72" s="183" t="n">
        <f aca="false">Z72*Z3+AA72*AA3</f>
        <v>52800</v>
      </c>
      <c r="AC72" s="183" t="n">
        <v>45500</v>
      </c>
      <c r="AD72" s="183"/>
      <c r="AE72" s="183"/>
      <c r="AF72" s="183"/>
      <c r="AG72" s="150" t="n">
        <f aca="false">C72+D72+E72+F72+G72++H72+I72+J72+K72+L72+M72+N72+O72+P72+Q72+R72+S72+T72+U72+V72+W72+X72+Y72+AB72+AC72+AD72+AE72+AF72</f>
        <v>173300</v>
      </c>
      <c r="AH72" s="150"/>
      <c r="AI72" s="150"/>
      <c r="AJ72" s="150"/>
      <c r="AK72" s="150"/>
      <c r="AL72" s="150"/>
      <c r="AM72" s="150"/>
      <c r="AN72" s="150"/>
      <c r="AO72" s="150" t="n">
        <v>256241.68</v>
      </c>
      <c r="AP72" s="184" t="n">
        <f aca="false">AG72-AB72-AC72-AO72</f>
        <v>-181241.68</v>
      </c>
      <c r="AQ72" s="182"/>
    </row>
    <row r="73" customFormat="false" ht="14.25" hidden="false" customHeight="true" outlineLevel="0" collapsed="false">
      <c r="A73" s="182" t="s">
        <v>343</v>
      </c>
      <c r="B73" s="182" t="s">
        <v>344</v>
      </c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 t="n">
        <v>75000</v>
      </c>
      <c r="Z73" s="182" t="n">
        <v>23</v>
      </c>
      <c r="AA73" s="182" t="n">
        <v>0</v>
      </c>
      <c r="AB73" s="183" t="n">
        <f aca="false">Z73*Z3+AA73*AA3</f>
        <v>55200</v>
      </c>
      <c r="AC73" s="183" t="n">
        <v>21000</v>
      </c>
      <c r="AD73" s="183" t="n">
        <v>2500</v>
      </c>
      <c r="AE73" s="183"/>
      <c r="AF73" s="183"/>
      <c r="AG73" s="150" t="n">
        <f aca="false">C73+D73+E73+F73+G73++H73+I73+J73+K73+L73+M73+N73+O73+P73+Q73+R73+S73+T73+U73+V73+W73+X73+Y73+AB73+AC73+AD73+AE73+AF73</f>
        <v>153700</v>
      </c>
      <c r="AH73" s="150"/>
      <c r="AI73" s="150"/>
      <c r="AJ73" s="150"/>
      <c r="AK73" s="150"/>
      <c r="AL73" s="150"/>
      <c r="AM73" s="150"/>
      <c r="AN73" s="150"/>
      <c r="AO73" s="150" t="n">
        <v>300000</v>
      </c>
      <c r="AP73" s="184" t="n">
        <f aca="false">AG73-AB73-AC73-AO73</f>
        <v>-222500</v>
      </c>
      <c r="AQ73" s="182" t="s">
        <v>121</v>
      </c>
    </row>
    <row r="74" customFormat="false" ht="14.25" hidden="false" customHeight="true" outlineLevel="0" collapsed="false">
      <c r="A74" s="182" t="s">
        <v>345</v>
      </c>
      <c r="B74" s="182" t="s">
        <v>346</v>
      </c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 t="n">
        <v>75000</v>
      </c>
      <c r="Z74" s="182" t="n">
        <v>26</v>
      </c>
      <c r="AA74" s="182" t="n">
        <v>0</v>
      </c>
      <c r="AB74" s="183" t="n">
        <f aca="false">Z74*Z3+AA74*AA3</f>
        <v>62400</v>
      </c>
      <c r="AC74" s="183" t="n">
        <v>45500</v>
      </c>
      <c r="AD74" s="183"/>
      <c r="AE74" s="183"/>
      <c r="AF74" s="183"/>
      <c r="AG74" s="150" t="n">
        <f aca="false">C74+D74+E74+F74+G74++H74+I74+J74+K74+L74+M74+N74+O74+P74+Q74+R74+S74+T74+U74+V74+W74+X74+Y74+AB74+AC74+AD74+AE74+AF74</f>
        <v>182900</v>
      </c>
      <c r="AH74" s="150"/>
      <c r="AI74" s="150"/>
      <c r="AJ74" s="150"/>
      <c r="AK74" s="150"/>
      <c r="AL74" s="150"/>
      <c r="AM74" s="150"/>
      <c r="AN74" s="150"/>
      <c r="AO74" s="150" t="n">
        <v>300000</v>
      </c>
      <c r="AP74" s="184" t="n">
        <f aca="false">AG74-AB74-AC74-AO74</f>
        <v>-225000</v>
      </c>
      <c r="AQ74" s="182"/>
    </row>
    <row r="75" customFormat="false" ht="14.25" hidden="false" customHeight="true" outlineLevel="0" collapsed="false">
      <c r="A75" s="182" t="s">
        <v>347</v>
      </c>
      <c r="B75" s="182" t="s">
        <v>348</v>
      </c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 t="n">
        <v>75000</v>
      </c>
      <c r="Z75" s="182" t="n">
        <v>26</v>
      </c>
      <c r="AA75" s="182" t="n">
        <v>0</v>
      </c>
      <c r="AB75" s="183" t="n">
        <f aca="false">Z75*Z3+AA75*AA3</f>
        <v>62400</v>
      </c>
      <c r="AC75" s="183" t="n">
        <v>43750</v>
      </c>
      <c r="AD75" s="183"/>
      <c r="AE75" s="183"/>
      <c r="AF75" s="183"/>
      <c r="AG75" s="150" t="n">
        <f aca="false">C75+D75+E75+F75+G75++H75+I75+J75+K75+L75+M75+N75+O75+P75+Q75+R75+S75+T75+U75+V75+W75+X75+Y75+AB75+AC75+AD75+AE75+AF75</f>
        <v>181150</v>
      </c>
      <c r="AH75" s="150"/>
      <c r="AI75" s="150"/>
      <c r="AJ75" s="150"/>
      <c r="AK75" s="150"/>
      <c r="AL75" s="150"/>
      <c r="AM75" s="150"/>
      <c r="AN75" s="150"/>
      <c r="AO75" s="150" t="n">
        <v>300000</v>
      </c>
      <c r="AP75" s="184" t="n">
        <f aca="false">AG75-AB75-AC75-AO75</f>
        <v>-225000</v>
      </c>
      <c r="AQ75" s="182"/>
    </row>
    <row r="76" customFormat="false" ht="14.25" hidden="false" customHeight="true" outlineLevel="0" collapsed="false">
      <c r="A76" s="182" t="s">
        <v>349</v>
      </c>
      <c r="B76" s="182" t="s">
        <v>350</v>
      </c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 t="n">
        <v>0</v>
      </c>
      <c r="Z76" s="182" t="n">
        <v>19</v>
      </c>
      <c r="AA76" s="182" t="n">
        <v>0</v>
      </c>
      <c r="AB76" s="183" t="n">
        <f aca="false">Z76*Z3+AA76*AA3</f>
        <v>45600</v>
      </c>
      <c r="AC76" s="183" t="n">
        <v>7000</v>
      </c>
      <c r="AD76" s="183" t="n">
        <v>10000</v>
      </c>
      <c r="AE76" s="183"/>
      <c r="AF76" s="183"/>
      <c r="AG76" s="150" t="n">
        <f aca="false">C76+D76+E76+F76+G76++H76+I76+J76+K76+L76+M76+N76+O76+P76+Q76+R76+S76+T76+U76+V76+W76+X76+Y76+AB76+AC76+AD76+AE76+AF76</f>
        <v>62600</v>
      </c>
      <c r="AH76" s="150"/>
      <c r="AI76" s="150"/>
      <c r="AJ76" s="150"/>
      <c r="AK76" s="150"/>
      <c r="AL76" s="150"/>
      <c r="AM76" s="150"/>
      <c r="AN76" s="150"/>
      <c r="AO76" s="150" t="n">
        <v>267181.26</v>
      </c>
      <c r="AP76" s="184" t="n">
        <f aca="false">AG76-AB76-AC76-AO76</f>
        <v>-257181.26</v>
      </c>
      <c r="AQ76" s="182" t="s">
        <v>351</v>
      </c>
    </row>
    <row r="77" customFormat="false" ht="14.25" hidden="false" customHeight="true" outlineLevel="0" collapsed="false">
      <c r="A77" s="182" t="s">
        <v>352</v>
      </c>
      <c r="B77" s="182" t="s">
        <v>353</v>
      </c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 t="n">
        <v>75000</v>
      </c>
      <c r="Z77" s="182" t="n">
        <v>25</v>
      </c>
      <c r="AA77" s="182" t="n">
        <v>0</v>
      </c>
      <c r="AB77" s="183" t="n">
        <f aca="false">Z77*Z3+AA77*AA3</f>
        <v>60000</v>
      </c>
      <c r="AC77" s="183" t="n">
        <v>43750</v>
      </c>
      <c r="AD77" s="183"/>
      <c r="AE77" s="183"/>
      <c r="AF77" s="183"/>
      <c r="AG77" s="150" t="n">
        <f aca="false">C77+D77+E77+F77+G77++H77+I77+J77+K77+L77+M77+N77+O77+P77+Q77+R77+S77+T77+U77+V77+W77+X77+Y77+AB77+AC77+AD77+AE77+AF77</f>
        <v>178750</v>
      </c>
      <c r="AH77" s="150"/>
      <c r="AI77" s="150"/>
      <c r="AJ77" s="150"/>
      <c r="AK77" s="150"/>
      <c r="AL77" s="150"/>
      <c r="AM77" s="150"/>
      <c r="AN77" s="150"/>
      <c r="AO77" s="150" t="n">
        <v>289060.42</v>
      </c>
      <c r="AP77" s="184" t="n">
        <f aca="false">AG77-AB77-AC77-AO77</f>
        <v>-214060.42</v>
      </c>
      <c r="AQ77" s="182"/>
    </row>
    <row r="78" customFormat="false" ht="14.25" hidden="false" customHeight="true" outlineLevel="0" collapsed="false">
      <c r="A78" s="182" t="s">
        <v>354</v>
      </c>
      <c r="B78" s="182" t="s">
        <v>355</v>
      </c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 t="n">
        <v>75000</v>
      </c>
      <c r="Z78" s="182" t="n">
        <v>25</v>
      </c>
      <c r="AA78" s="182" t="n">
        <v>0</v>
      </c>
      <c r="AB78" s="183" t="n">
        <f aca="false">Z78*Z3+AA78*AA3</f>
        <v>60000</v>
      </c>
      <c r="AC78" s="183" t="n">
        <v>35000</v>
      </c>
      <c r="AD78" s="183" t="n">
        <v>15000</v>
      </c>
      <c r="AE78" s="183"/>
      <c r="AF78" s="183"/>
      <c r="AG78" s="150" t="n">
        <f aca="false">C78+D78+E78+F78+G78++H78+I78+J78+K78+L78+M78+N78+O78+P78+Q78+R78+S78+T78+U78+V78+W78+X78+Y78+AB78+AC78+AD78+AE78+AF78</f>
        <v>185000</v>
      </c>
      <c r="AH78" s="150"/>
      <c r="AI78" s="150"/>
      <c r="AJ78" s="150"/>
      <c r="AK78" s="150"/>
      <c r="AL78" s="150"/>
      <c r="AM78" s="150"/>
      <c r="AN78" s="150"/>
      <c r="AO78" s="150" t="n">
        <v>300000</v>
      </c>
      <c r="AP78" s="184" t="n">
        <f aca="false">AG78-AB78-AC78-AO78</f>
        <v>-210000</v>
      </c>
      <c r="AQ78" s="182" t="s">
        <v>246</v>
      </c>
    </row>
    <row r="79" customFormat="false" ht="14.25" hidden="false" customHeight="true" outlineLevel="0" collapsed="false">
      <c r="A79" s="182" t="s">
        <v>356</v>
      </c>
      <c r="B79" s="182" t="s">
        <v>357</v>
      </c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 t="n">
        <v>75000</v>
      </c>
      <c r="Z79" s="182" t="n">
        <v>26</v>
      </c>
      <c r="AA79" s="182" t="n">
        <v>0</v>
      </c>
      <c r="AB79" s="183" t="n">
        <f aca="false">Z79*Z3+AA79*AA3</f>
        <v>62400</v>
      </c>
      <c r="AC79" s="183" t="n">
        <v>45500</v>
      </c>
      <c r="AD79" s="183"/>
      <c r="AE79" s="183" t="n">
        <v>5625</v>
      </c>
      <c r="AF79" s="183"/>
      <c r="AG79" s="150" t="n">
        <f aca="false">C79+D79+E79+F79+G79++H79+I79+J79+K79+L79+M79+N79+O79+P79+Q79+R79+S79+T79+U79+V79+W79+X79+Y79+AB79+AC79+AD79+AE79+AF79</f>
        <v>188525</v>
      </c>
      <c r="AH79" s="150"/>
      <c r="AI79" s="150"/>
      <c r="AJ79" s="150"/>
      <c r="AK79" s="150"/>
      <c r="AL79" s="150"/>
      <c r="AM79" s="150"/>
      <c r="AN79" s="150"/>
      <c r="AO79" s="150" t="n">
        <v>300000</v>
      </c>
      <c r="AP79" s="184" t="n">
        <f aca="false">AG79-AB79-AC79-AO79</f>
        <v>-219375</v>
      </c>
      <c r="AQ79" s="182" t="s">
        <v>358</v>
      </c>
    </row>
    <row r="80" customFormat="false" ht="14.25" hidden="false" customHeight="true" outlineLevel="0" collapsed="false">
      <c r="A80" s="156"/>
      <c r="B80" s="156"/>
      <c r="C80" s="186" t="n">
        <f aca="false">SUM(C6:C79)</f>
        <v>0</v>
      </c>
      <c r="D80" s="186" t="n">
        <f aca="false">SUM(D6:D79)</f>
        <v>0</v>
      </c>
      <c r="E80" s="186" t="n">
        <f aca="false">SUM(E6:E79)</f>
        <v>0</v>
      </c>
      <c r="F80" s="186" t="n">
        <f aca="false">SUM(F6:F79)</f>
        <v>0</v>
      </c>
      <c r="G80" s="186" t="n">
        <f aca="false">SUM(G6:G79)</f>
        <v>0</v>
      </c>
      <c r="H80" s="186" t="n">
        <f aca="false">SUM(H6:H79)</f>
        <v>0</v>
      </c>
      <c r="I80" s="186" t="n">
        <f aca="false">SUM(I6:I79)</f>
        <v>0</v>
      </c>
      <c r="J80" s="186" t="n">
        <f aca="false">SUM(J6:J79)</f>
        <v>0</v>
      </c>
      <c r="K80" s="186" t="n">
        <f aca="false">SUM(K6:K79)</f>
        <v>0</v>
      </c>
      <c r="L80" s="186" t="n">
        <f aca="false">SUM(L6:L79)</f>
        <v>0</v>
      </c>
      <c r="M80" s="186" t="n">
        <f aca="false">SUM(M6:M79)</f>
        <v>0</v>
      </c>
      <c r="N80" s="186" t="n">
        <f aca="false">SUM(N6:N79)</f>
        <v>0</v>
      </c>
      <c r="O80" s="186" t="n">
        <f aca="false">SUM(O6:O79)</f>
        <v>0</v>
      </c>
      <c r="P80" s="186" t="n">
        <f aca="false">SUM(P6:P79)</f>
        <v>0</v>
      </c>
      <c r="Q80" s="186" t="n">
        <f aca="false">SUM(Q6:Q79)</f>
        <v>0</v>
      </c>
      <c r="R80" s="186" t="n">
        <f aca="false">SUM(R6:R79)</f>
        <v>0</v>
      </c>
      <c r="S80" s="186" t="n">
        <f aca="false">SUM(S6:S79)</f>
        <v>0</v>
      </c>
      <c r="T80" s="186" t="n">
        <f aca="false">SUM(T6:T79)</f>
        <v>0</v>
      </c>
      <c r="U80" s="186" t="n">
        <f aca="false">SUM(U6:U79)</f>
        <v>0</v>
      </c>
      <c r="V80" s="186" t="n">
        <f aca="false">SUM(V6:V79)</f>
        <v>0</v>
      </c>
      <c r="W80" s="186" t="n">
        <f aca="false">SUM(W6:W78)</f>
        <v>0</v>
      </c>
      <c r="X80" s="186" t="n">
        <f aca="false">SUM(X6:X79)</f>
        <v>0</v>
      </c>
      <c r="Y80" s="186" t="n">
        <f aca="false">SUM(Y6:Y79)</f>
        <v>5400000</v>
      </c>
      <c r="Z80" s="42"/>
      <c r="AA80" s="42"/>
      <c r="AB80" s="186" t="n">
        <f aca="false">SUM(AB6:AB79)</f>
        <v>4226400</v>
      </c>
      <c r="AC80" s="186" t="n">
        <f aca="false">SUM(AC6:AC79)</f>
        <v>2660000</v>
      </c>
      <c r="AD80" s="186" t="n">
        <f aca="false">SUM(AD6:AD79)</f>
        <v>571625</v>
      </c>
      <c r="AE80" s="186" t="n">
        <f aca="false">SUM(AE6:AE79)</f>
        <v>485625</v>
      </c>
      <c r="AF80" s="186" t="n">
        <f aca="false">SUM(AF6:AF79)</f>
        <v>0</v>
      </c>
      <c r="AG80" s="150" t="n">
        <f aca="false">C80+D80+E80+F80+G80++H80+I80+J80+K80+L80+M80+N80+O80+P80+Q80+R80+S80+T80+U80+V80+W80+X80+Y80+AB80+AC80+AD80+AE80+AF80</f>
        <v>13343650</v>
      </c>
      <c r="AH80" s="150"/>
      <c r="AI80" s="150"/>
      <c r="AJ80" s="150"/>
      <c r="AK80" s="150"/>
      <c r="AL80" s="150"/>
      <c r="AM80" s="150"/>
      <c r="AN80" s="150"/>
      <c r="AO80" s="150"/>
      <c r="AP80" s="150"/>
      <c r="AQ80" s="156"/>
    </row>
    <row r="81" customFormat="false" ht="14.25" hidden="false" customHeight="true" outlineLevel="0" collapsed="false">
      <c r="A81" s="147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</row>
    <row r="82" customFormat="false" ht="14.25" hidden="false" customHeight="true" outlineLevel="0" collapsed="false">
      <c r="A82" s="156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</row>
    <row r="83" customFormat="false" ht="14.25" hidden="false" customHeight="true" outlineLevel="0" collapsed="false">
      <c r="A83" s="156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</row>
    <row r="84" customFormat="false" ht="14.25" hidden="false" customHeight="true" outlineLevel="0" collapsed="false">
      <c r="A84" s="156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 t="s">
        <v>359</v>
      </c>
      <c r="AF84" s="160" t="n">
        <f aca="false">AG80</f>
        <v>13343650</v>
      </c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</row>
    <row r="85" customFormat="false" ht="14.25" hidden="false" customHeight="true" outlineLevel="0" collapsed="false">
      <c r="A85" s="156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</row>
    <row r="86" customFormat="false" ht="14.25" hidden="false" customHeight="true" outlineLevel="0" collapsed="false">
      <c r="A86" s="156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</row>
    <row r="87" customFormat="false" ht="14.25" hidden="false" customHeight="true" outlineLevel="0" collapsed="false">
      <c r="A87" s="156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</row>
    <row r="88" customFormat="false" ht="14.25" hidden="false" customHeight="true" outlineLevel="0" collapsed="false">
      <c r="A88" s="156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</row>
    <row r="89" customFormat="false" ht="14.25" hidden="false" customHeight="true" outlineLevel="0" collapsed="false">
      <c r="A89" s="156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</row>
    <row r="90" customFormat="false" ht="14.25" hidden="false" customHeight="true" outlineLevel="0" collapsed="false">
      <c r="A90" s="156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</row>
    <row r="91" customFormat="false" ht="14.25" hidden="false" customHeight="true" outlineLevel="0" collapsed="false">
      <c r="A91" s="156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</row>
    <row r="92" customFormat="false" ht="14.25" hidden="false" customHeight="true" outlineLevel="0" collapsed="false">
      <c r="A92" s="156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</row>
    <row r="93" customFormat="false" ht="14.25" hidden="false" customHeight="true" outlineLevel="0" collapsed="false">
      <c r="A93" s="156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</row>
    <row r="94" customFormat="false" ht="14.25" hidden="false" customHeight="true" outlineLevel="0" collapsed="false">
      <c r="A94" s="163"/>
    </row>
    <row r="95" customFormat="false" ht="14.25" hidden="false" customHeight="true" outlineLevel="0" collapsed="false">
      <c r="A95" s="163"/>
    </row>
    <row r="96" customFormat="false" ht="14.25" hidden="false" customHeight="true" outlineLevel="0" collapsed="false">
      <c r="A96" s="163"/>
    </row>
    <row r="97" customFormat="false" ht="14.25" hidden="false" customHeight="true" outlineLevel="0" collapsed="false">
      <c r="A97" s="163"/>
    </row>
    <row r="98" customFormat="false" ht="14.25" hidden="false" customHeight="true" outlineLevel="0" collapsed="false">
      <c r="A98" s="163"/>
    </row>
    <row r="99" customFormat="false" ht="14.25" hidden="false" customHeight="true" outlineLevel="0" collapsed="false">
      <c r="A99" s="163"/>
    </row>
    <row r="100" customFormat="false" ht="14.25" hidden="false" customHeight="true" outlineLevel="0" collapsed="false">
      <c r="A100" s="163"/>
    </row>
    <row r="101" customFormat="false" ht="14.25" hidden="false" customHeight="true" outlineLevel="0" collapsed="false">
      <c r="A101" s="163"/>
    </row>
    <row r="102" customFormat="false" ht="14.25" hidden="false" customHeight="true" outlineLevel="0" collapsed="false">
      <c r="A102" s="163"/>
    </row>
    <row r="103" customFormat="false" ht="14.25" hidden="false" customHeight="true" outlineLevel="0" collapsed="false">
      <c r="A103" s="163"/>
    </row>
    <row r="104" customFormat="false" ht="14.25" hidden="false" customHeight="true" outlineLevel="0" collapsed="false">
      <c r="A104" s="163"/>
    </row>
    <row r="105" customFormat="false" ht="14.25" hidden="false" customHeight="true" outlineLevel="0" collapsed="false">
      <c r="A105" s="163"/>
    </row>
    <row r="106" customFormat="false" ht="14.25" hidden="false" customHeight="true" outlineLevel="0" collapsed="false">
      <c r="A106" s="163"/>
    </row>
    <row r="107" customFormat="false" ht="14.25" hidden="false" customHeight="true" outlineLevel="0" collapsed="false">
      <c r="A107" s="163"/>
    </row>
    <row r="108" customFormat="false" ht="14.25" hidden="false" customHeight="true" outlineLevel="0" collapsed="false">
      <c r="A108" s="163"/>
    </row>
    <row r="109" customFormat="false" ht="14.25" hidden="false" customHeight="true" outlineLevel="0" collapsed="false">
      <c r="A109" s="163"/>
    </row>
    <row r="110" customFormat="false" ht="14.25" hidden="false" customHeight="true" outlineLevel="0" collapsed="false">
      <c r="A110" s="163"/>
    </row>
    <row r="111" customFormat="false" ht="14.25" hidden="false" customHeight="true" outlineLevel="0" collapsed="false">
      <c r="A111" s="163"/>
    </row>
    <row r="112" customFormat="false" ht="14.25" hidden="false" customHeight="true" outlineLevel="0" collapsed="false">
      <c r="A112" s="163"/>
    </row>
    <row r="113" customFormat="false" ht="14.25" hidden="false" customHeight="true" outlineLevel="0" collapsed="false">
      <c r="A113" s="163"/>
    </row>
    <row r="114" customFormat="false" ht="14.25" hidden="false" customHeight="true" outlineLevel="0" collapsed="false">
      <c r="A114" s="163"/>
    </row>
    <row r="115" customFormat="false" ht="14.25" hidden="false" customHeight="true" outlineLevel="0" collapsed="false">
      <c r="A115" s="163"/>
    </row>
    <row r="116" customFormat="false" ht="14.25" hidden="false" customHeight="true" outlineLevel="0" collapsed="false">
      <c r="A116" s="163"/>
    </row>
    <row r="117" customFormat="false" ht="14.25" hidden="false" customHeight="true" outlineLevel="0" collapsed="false">
      <c r="A117" s="163"/>
    </row>
    <row r="118" customFormat="false" ht="14.25" hidden="false" customHeight="true" outlineLevel="0" collapsed="false">
      <c r="A118" s="163"/>
    </row>
    <row r="119" customFormat="false" ht="14.25" hidden="false" customHeight="true" outlineLevel="0" collapsed="false">
      <c r="A119" s="163"/>
    </row>
    <row r="120" customFormat="false" ht="14.25" hidden="false" customHeight="true" outlineLevel="0" collapsed="false">
      <c r="A120" s="163"/>
    </row>
    <row r="121" customFormat="false" ht="14.25" hidden="false" customHeight="true" outlineLevel="0" collapsed="false">
      <c r="A121" s="163"/>
    </row>
    <row r="122" customFormat="false" ht="14.25" hidden="false" customHeight="true" outlineLevel="0" collapsed="false">
      <c r="A122" s="163"/>
    </row>
    <row r="123" customFormat="false" ht="14.25" hidden="false" customHeight="true" outlineLevel="0" collapsed="false">
      <c r="A123" s="163"/>
    </row>
    <row r="124" customFormat="false" ht="14.25" hidden="false" customHeight="true" outlineLevel="0" collapsed="false">
      <c r="A124" s="163"/>
    </row>
    <row r="125" customFormat="false" ht="14.25" hidden="false" customHeight="true" outlineLevel="0" collapsed="false">
      <c r="A125" s="163"/>
    </row>
    <row r="126" customFormat="false" ht="14.25" hidden="false" customHeight="true" outlineLevel="0" collapsed="false">
      <c r="A126" s="163"/>
    </row>
    <row r="127" customFormat="false" ht="14.25" hidden="false" customHeight="true" outlineLevel="0" collapsed="false">
      <c r="A127" s="163"/>
    </row>
    <row r="128" customFormat="false" ht="14.25" hidden="false" customHeight="true" outlineLevel="0" collapsed="false">
      <c r="A128" s="163"/>
    </row>
    <row r="129" customFormat="false" ht="14.25" hidden="false" customHeight="true" outlineLevel="0" collapsed="false">
      <c r="A129" s="163"/>
    </row>
    <row r="130" customFormat="false" ht="14.25" hidden="false" customHeight="true" outlineLevel="0" collapsed="false">
      <c r="A130" s="163"/>
    </row>
    <row r="131" customFormat="false" ht="14.25" hidden="false" customHeight="true" outlineLevel="0" collapsed="false">
      <c r="A131" s="163"/>
    </row>
    <row r="132" customFormat="false" ht="14.25" hidden="false" customHeight="true" outlineLevel="0" collapsed="false">
      <c r="A132" s="163"/>
    </row>
    <row r="133" customFormat="false" ht="14.25" hidden="false" customHeight="true" outlineLevel="0" collapsed="false">
      <c r="A133" s="163"/>
    </row>
    <row r="134" customFormat="false" ht="14.25" hidden="false" customHeight="true" outlineLevel="0" collapsed="false">
      <c r="A134" s="163"/>
    </row>
    <row r="135" customFormat="false" ht="14.25" hidden="false" customHeight="true" outlineLevel="0" collapsed="false">
      <c r="A135" s="163"/>
    </row>
    <row r="136" customFormat="false" ht="14.25" hidden="false" customHeight="true" outlineLevel="0" collapsed="false">
      <c r="A136" s="163"/>
    </row>
    <row r="137" customFormat="false" ht="14.25" hidden="false" customHeight="true" outlineLevel="0" collapsed="false">
      <c r="A137" s="163"/>
    </row>
    <row r="138" customFormat="false" ht="14.25" hidden="false" customHeight="true" outlineLevel="0" collapsed="false">
      <c r="A138" s="163"/>
    </row>
    <row r="139" customFormat="false" ht="14.25" hidden="false" customHeight="true" outlineLevel="0" collapsed="false">
      <c r="A139" s="163"/>
    </row>
    <row r="140" customFormat="false" ht="14.25" hidden="false" customHeight="true" outlineLevel="0" collapsed="false">
      <c r="A140" s="163"/>
    </row>
    <row r="141" customFormat="false" ht="14.25" hidden="false" customHeight="true" outlineLevel="0" collapsed="false">
      <c r="A141" s="163"/>
    </row>
    <row r="142" customFormat="false" ht="14.25" hidden="false" customHeight="true" outlineLevel="0" collapsed="false">
      <c r="A142" s="163"/>
    </row>
    <row r="143" customFormat="false" ht="14.25" hidden="false" customHeight="true" outlineLevel="0" collapsed="false">
      <c r="A143" s="163"/>
    </row>
    <row r="144" customFormat="false" ht="14.25" hidden="false" customHeight="true" outlineLevel="0" collapsed="false">
      <c r="A144" s="163"/>
    </row>
    <row r="145" customFormat="false" ht="14.25" hidden="false" customHeight="true" outlineLevel="0" collapsed="false">
      <c r="A145" s="163"/>
    </row>
    <row r="146" customFormat="false" ht="14.25" hidden="false" customHeight="true" outlineLevel="0" collapsed="false">
      <c r="A146" s="163"/>
    </row>
    <row r="147" customFormat="false" ht="14.25" hidden="false" customHeight="true" outlineLevel="0" collapsed="false">
      <c r="A147" s="163"/>
    </row>
    <row r="148" customFormat="false" ht="14.25" hidden="false" customHeight="true" outlineLevel="0" collapsed="false">
      <c r="A148" s="163"/>
    </row>
    <row r="149" customFormat="false" ht="14.25" hidden="false" customHeight="true" outlineLevel="0" collapsed="false">
      <c r="A149" s="163"/>
    </row>
    <row r="150" customFormat="false" ht="14.25" hidden="false" customHeight="true" outlineLevel="0" collapsed="false">
      <c r="A150" s="163"/>
    </row>
    <row r="151" customFormat="false" ht="14.25" hidden="false" customHeight="true" outlineLevel="0" collapsed="false">
      <c r="A151" s="163"/>
    </row>
    <row r="152" customFormat="false" ht="14.25" hidden="false" customHeight="true" outlineLevel="0" collapsed="false">
      <c r="A152" s="163"/>
    </row>
    <row r="153" customFormat="false" ht="14.25" hidden="false" customHeight="true" outlineLevel="0" collapsed="false">
      <c r="A153" s="163"/>
    </row>
    <row r="154" customFormat="false" ht="14.25" hidden="false" customHeight="true" outlineLevel="0" collapsed="false">
      <c r="A154" s="163"/>
    </row>
    <row r="155" customFormat="false" ht="14.25" hidden="false" customHeight="true" outlineLevel="0" collapsed="false">
      <c r="A155" s="163"/>
    </row>
    <row r="156" customFormat="false" ht="14.25" hidden="false" customHeight="true" outlineLevel="0" collapsed="false">
      <c r="A156" s="163"/>
    </row>
    <row r="157" customFormat="false" ht="14.25" hidden="false" customHeight="true" outlineLevel="0" collapsed="false">
      <c r="A157" s="163"/>
    </row>
    <row r="158" customFormat="false" ht="14.25" hidden="false" customHeight="true" outlineLevel="0" collapsed="false">
      <c r="A158" s="163"/>
    </row>
    <row r="159" customFormat="false" ht="14.25" hidden="false" customHeight="true" outlineLevel="0" collapsed="false">
      <c r="A159" s="163"/>
    </row>
    <row r="160" customFormat="false" ht="14.25" hidden="false" customHeight="true" outlineLevel="0" collapsed="false">
      <c r="A160" s="163"/>
    </row>
    <row r="161" customFormat="false" ht="14.25" hidden="false" customHeight="true" outlineLevel="0" collapsed="false">
      <c r="A161" s="163"/>
    </row>
    <row r="162" customFormat="false" ht="14.25" hidden="false" customHeight="true" outlineLevel="0" collapsed="false">
      <c r="A162" s="163"/>
    </row>
    <row r="163" customFormat="false" ht="14.25" hidden="false" customHeight="true" outlineLevel="0" collapsed="false">
      <c r="A163" s="163"/>
    </row>
    <row r="164" customFormat="false" ht="14.25" hidden="false" customHeight="true" outlineLevel="0" collapsed="false">
      <c r="A164" s="163"/>
    </row>
    <row r="165" customFormat="false" ht="14.25" hidden="false" customHeight="true" outlineLevel="0" collapsed="false">
      <c r="A165" s="163"/>
    </row>
    <row r="166" customFormat="false" ht="14.25" hidden="false" customHeight="true" outlineLevel="0" collapsed="false">
      <c r="A166" s="163"/>
    </row>
    <row r="167" customFormat="false" ht="14.25" hidden="false" customHeight="true" outlineLevel="0" collapsed="false">
      <c r="A167" s="163"/>
    </row>
    <row r="168" customFormat="false" ht="14.25" hidden="false" customHeight="true" outlineLevel="0" collapsed="false">
      <c r="A168" s="163"/>
    </row>
    <row r="169" customFormat="false" ht="14.25" hidden="false" customHeight="true" outlineLevel="0" collapsed="false">
      <c r="A169" s="163"/>
    </row>
    <row r="170" customFormat="false" ht="14.25" hidden="false" customHeight="true" outlineLevel="0" collapsed="false">
      <c r="A170" s="163"/>
    </row>
    <row r="171" customFormat="false" ht="14.25" hidden="false" customHeight="true" outlineLevel="0" collapsed="false">
      <c r="A171" s="163"/>
    </row>
    <row r="172" customFormat="false" ht="14.25" hidden="false" customHeight="true" outlineLevel="0" collapsed="false">
      <c r="A172" s="163"/>
    </row>
    <row r="173" customFormat="false" ht="14.25" hidden="false" customHeight="true" outlineLevel="0" collapsed="false">
      <c r="A173" s="163"/>
    </row>
    <row r="174" customFormat="false" ht="14.25" hidden="false" customHeight="true" outlineLevel="0" collapsed="false">
      <c r="A174" s="163"/>
    </row>
    <row r="175" customFormat="false" ht="14.25" hidden="false" customHeight="true" outlineLevel="0" collapsed="false">
      <c r="A175" s="163"/>
    </row>
    <row r="176" customFormat="false" ht="14.25" hidden="false" customHeight="true" outlineLevel="0" collapsed="false">
      <c r="A176" s="163"/>
    </row>
    <row r="177" customFormat="false" ht="14.25" hidden="false" customHeight="true" outlineLevel="0" collapsed="false">
      <c r="A177" s="163"/>
    </row>
    <row r="178" customFormat="false" ht="14.25" hidden="false" customHeight="true" outlineLevel="0" collapsed="false">
      <c r="A178" s="163"/>
    </row>
    <row r="179" customFormat="false" ht="14.25" hidden="false" customHeight="true" outlineLevel="0" collapsed="false">
      <c r="A179" s="163"/>
    </row>
    <row r="180" customFormat="false" ht="14.25" hidden="false" customHeight="true" outlineLevel="0" collapsed="false">
      <c r="A180" s="163"/>
    </row>
    <row r="181" customFormat="false" ht="14.25" hidden="false" customHeight="true" outlineLevel="0" collapsed="false">
      <c r="A181" s="163"/>
    </row>
    <row r="182" customFormat="false" ht="14.25" hidden="false" customHeight="true" outlineLevel="0" collapsed="false">
      <c r="A182" s="163"/>
    </row>
    <row r="183" customFormat="false" ht="14.25" hidden="false" customHeight="true" outlineLevel="0" collapsed="false">
      <c r="A183" s="163"/>
    </row>
    <row r="184" customFormat="false" ht="14.25" hidden="false" customHeight="true" outlineLevel="0" collapsed="false">
      <c r="A184" s="163"/>
    </row>
    <row r="185" customFormat="false" ht="14.25" hidden="false" customHeight="true" outlineLevel="0" collapsed="false">
      <c r="A185" s="163"/>
    </row>
    <row r="186" customFormat="false" ht="14.25" hidden="false" customHeight="true" outlineLevel="0" collapsed="false">
      <c r="A186" s="163"/>
    </row>
    <row r="187" customFormat="false" ht="14.25" hidden="false" customHeight="true" outlineLevel="0" collapsed="false">
      <c r="A187" s="163"/>
    </row>
    <row r="188" customFormat="false" ht="14.25" hidden="false" customHeight="true" outlineLevel="0" collapsed="false">
      <c r="A188" s="163"/>
    </row>
    <row r="189" customFormat="false" ht="14.25" hidden="false" customHeight="true" outlineLevel="0" collapsed="false">
      <c r="A189" s="163"/>
    </row>
    <row r="190" customFormat="false" ht="14.25" hidden="false" customHeight="true" outlineLevel="0" collapsed="false">
      <c r="A190" s="163"/>
    </row>
    <row r="191" customFormat="false" ht="14.25" hidden="false" customHeight="true" outlineLevel="0" collapsed="false">
      <c r="A191" s="163"/>
    </row>
    <row r="192" customFormat="false" ht="14.25" hidden="false" customHeight="true" outlineLevel="0" collapsed="false">
      <c r="A192" s="163"/>
    </row>
    <row r="193" customFormat="false" ht="14.25" hidden="false" customHeight="true" outlineLevel="0" collapsed="false">
      <c r="A193" s="163"/>
    </row>
    <row r="194" customFormat="false" ht="14.25" hidden="false" customHeight="true" outlineLevel="0" collapsed="false">
      <c r="A194" s="163"/>
    </row>
    <row r="195" customFormat="false" ht="14.25" hidden="false" customHeight="true" outlineLevel="0" collapsed="false">
      <c r="A195" s="163"/>
    </row>
    <row r="196" customFormat="false" ht="14.25" hidden="false" customHeight="true" outlineLevel="0" collapsed="false">
      <c r="A196" s="163"/>
    </row>
    <row r="197" customFormat="false" ht="14.25" hidden="false" customHeight="true" outlineLevel="0" collapsed="false">
      <c r="A197" s="163"/>
    </row>
    <row r="198" customFormat="false" ht="14.25" hidden="false" customHeight="true" outlineLevel="0" collapsed="false">
      <c r="A198" s="163"/>
    </row>
    <row r="199" customFormat="false" ht="14.25" hidden="false" customHeight="true" outlineLevel="0" collapsed="false">
      <c r="A199" s="163"/>
    </row>
    <row r="200" customFormat="false" ht="14.25" hidden="false" customHeight="true" outlineLevel="0" collapsed="false">
      <c r="A200" s="163"/>
    </row>
    <row r="201" customFormat="false" ht="14.25" hidden="false" customHeight="true" outlineLevel="0" collapsed="false">
      <c r="A201" s="163"/>
    </row>
    <row r="202" customFormat="false" ht="14.25" hidden="false" customHeight="true" outlineLevel="0" collapsed="false">
      <c r="A202" s="163"/>
    </row>
    <row r="203" customFormat="false" ht="14.25" hidden="false" customHeight="true" outlineLevel="0" collapsed="false">
      <c r="A203" s="163"/>
    </row>
    <row r="204" customFormat="false" ht="14.25" hidden="false" customHeight="true" outlineLevel="0" collapsed="false">
      <c r="A204" s="163"/>
    </row>
    <row r="205" customFormat="false" ht="14.25" hidden="false" customHeight="true" outlineLevel="0" collapsed="false">
      <c r="A205" s="163"/>
    </row>
    <row r="206" customFormat="false" ht="14.25" hidden="false" customHeight="true" outlineLevel="0" collapsed="false">
      <c r="A206" s="163"/>
    </row>
    <row r="207" customFormat="false" ht="14.25" hidden="false" customHeight="true" outlineLevel="0" collapsed="false">
      <c r="A207" s="163"/>
    </row>
    <row r="208" customFormat="false" ht="14.25" hidden="false" customHeight="true" outlineLevel="0" collapsed="false">
      <c r="A208" s="163"/>
    </row>
    <row r="209" customFormat="false" ht="14.25" hidden="false" customHeight="true" outlineLevel="0" collapsed="false">
      <c r="A209" s="163"/>
    </row>
    <row r="210" customFormat="false" ht="14.25" hidden="false" customHeight="true" outlineLevel="0" collapsed="false">
      <c r="A210" s="163"/>
    </row>
    <row r="211" customFormat="false" ht="14.25" hidden="false" customHeight="true" outlineLevel="0" collapsed="false">
      <c r="A211" s="163"/>
    </row>
    <row r="212" customFormat="false" ht="14.25" hidden="false" customHeight="true" outlineLevel="0" collapsed="false">
      <c r="A212" s="163"/>
    </row>
    <row r="213" customFormat="false" ht="14.25" hidden="false" customHeight="true" outlineLevel="0" collapsed="false">
      <c r="A213" s="163"/>
    </row>
    <row r="214" customFormat="false" ht="14.25" hidden="false" customHeight="true" outlineLevel="0" collapsed="false">
      <c r="A214" s="163"/>
    </row>
    <row r="215" customFormat="false" ht="14.25" hidden="false" customHeight="true" outlineLevel="0" collapsed="false">
      <c r="A215" s="163"/>
    </row>
    <row r="216" customFormat="false" ht="14.25" hidden="false" customHeight="true" outlineLevel="0" collapsed="false">
      <c r="A216" s="163"/>
    </row>
    <row r="217" customFormat="false" ht="14.25" hidden="false" customHeight="true" outlineLevel="0" collapsed="false">
      <c r="A217" s="163"/>
    </row>
    <row r="218" customFormat="false" ht="14.25" hidden="false" customHeight="true" outlineLevel="0" collapsed="false">
      <c r="A218" s="163"/>
    </row>
    <row r="219" customFormat="false" ht="14.25" hidden="false" customHeight="true" outlineLevel="0" collapsed="false">
      <c r="A219" s="163"/>
    </row>
    <row r="220" customFormat="false" ht="14.25" hidden="false" customHeight="true" outlineLevel="0" collapsed="false">
      <c r="A220" s="163"/>
    </row>
    <row r="221" customFormat="false" ht="14.25" hidden="false" customHeight="true" outlineLevel="0" collapsed="false">
      <c r="A221" s="163"/>
    </row>
    <row r="222" customFormat="false" ht="14.25" hidden="false" customHeight="true" outlineLevel="0" collapsed="false">
      <c r="A222" s="163"/>
    </row>
    <row r="223" customFormat="false" ht="14.25" hidden="false" customHeight="true" outlineLevel="0" collapsed="false">
      <c r="A223" s="163"/>
    </row>
    <row r="224" customFormat="false" ht="14.25" hidden="false" customHeight="true" outlineLevel="0" collapsed="false">
      <c r="A224" s="163"/>
    </row>
    <row r="225" customFormat="false" ht="14.25" hidden="false" customHeight="true" outlineLevel="0" collapsed="false">
      <c r="A225" s="163"/>
    </row>
    <row r="226" customFormat="false" ht="14.25" hidden="false" customHeight="true" outlineLevel="0" collapsed="false">
      <c r="A226" s="163"/>
    </row>
    <row r="227" customFormat="false" ht="14.25" hidden="false" customHeight="true" outlineLevel="0" collapsed="false">
      <c r="A227" s="163"/>
    </row>
    <row r="228" customFormat="false" ht="14.25" hidden="false" customHeight="true" outlineLevel="0" collapsed="false">
      <c r="A228" s="163"/>
    </row>
    <row r="229" customFormat="false" ht="14.25" hidden="false" customHeight="true" outlineLevel="0" collapsed="false">
      <c r="A229" s="163"/>
    </row>
    <row r="230" customFormat="false" ht="14.25" hidden="false" customHeight="true" outlineLevel="0" collapsed="false">
      <c r="A230" s="163"/>
    </row>
    <row r="231" customFormat="false" ht="14.25" hidden="false" customHeight="true" outlineLevel="0" collapsed="false">
      <c r="A231" s="163"/>
    </row>
    <row r="232" customFormat="false" ht="14.25" hidden="false" customHeight="true" outlineLevel="0" collapsed="false">
      <c r="A232" s="163"/>
    </row>
    <row r="233" customFormat="false" ht="14.25" hidden="false" customHeight="true" outlineLevel="0" collapsed="false">
      <c r="A233" s="163"/>
    </row>
    <row r="234" customFormat="false" ht="14.25" hidden="false" customHeight="true" outlineLevel="0" collapsed="false">
      <c r="A234" s="163"/>
    </row>
    <row r="235" customFormat="false" ht="14.25" hidden="false" customHeight="true" outlineLevel="0" collapsed="false">
      <c r="A235" s="163"/>
    </row>
    <row r="236" customFormat="false" ht="14.25" hidden="false" customHeight="true" outlineLevel="0" collapsed="false">
      <c r="A236" s="163"/>
    </row>
    <row r="237" customFormat="false" ht="14.25" hidden="false" customHeight="true" outlineLevel="0" collapsed="false">
      <c r="A237" s="163"/>
    </row>
    <row r="238" customFormat="false" ht="14.25" hidden="false" customHeight="true" outlineLevel="0" collapsed="false">
      <c r="A238" s="163"/>
    </row>
    <row r="239" customFormat="false" ht="14.25" hidden="false" customHeight="true" outlineLevel="0" collapsed="false">
      <c r="A239" s="163"/>
    </row>
    <row r="240" customFormat="false" ht="14.25" hidden="false" customHeight="true" outlineLevel="0" collapsed="false">
      <c r="A240" s="163"/>
    </row>
    <row r="241" customFormat="false" ht="14.25" hidden="false" customHeight="true" outlineLevel="0" collapsed="false">
      <c r="A241" s="163"/>
    </row>
    <row r="242" customFormat="false" ht="14.25" hidden="false" customHeight="true" outlineLevel="0" collapsed="false">
      <c r="A242" s="163"/>
    </row>
    <row r="243" customFormat="false" ht="14.25" hidden="false" customHeight="true" outlineLevel="0" collapsed="false">
      <c r="A243" s="163"/>
    </row>
    <row r="244" customFormat="false" ht="14.25" hidden="false" customHeight="true" outlineLevel="0" collapsed="false">
      <c r="A244" s="163"/>
    </row>
    <row r="245" customFormat="false" ht="14.25" hidden="false" customHeight="true" outlineLevel="0" collapsed="false">
      <c r="A245" s="163"/>
    </row>
    <row r="246" customFormat="false" ht="14.25" hidden="false" customHeight="true" outlineLevel="0" collapsed="false">
      <c r="A246" s="163"/>
    </row>
    <row r="247" customFormat="false" ht="14.25" hidden="false" customHeight="true" outlineLevel="0" collapsed="false">
      <c r="A247" s="163"/>
    </row>
    <row r="248" customFormat="false" ht="14.25" hidden="false" customHeight="true" outlineLevel="0" collapsed="false">
      <c r="A248" s="163"/>
    </row>
    <row r="249" customFormat="false" ht="14.25" hidden="false" customHeight="true" outlineLevel="0" collapsed="false">
      <c r="A249" s="163"/>
    </row>
    <row r="250" customFormat="false" ht="14.25" hidden="false" customHeight="true" outlineLevel="0" collapsed="false">
      <c r="A250" s="163"/>
    </row>
    <row r="251" customFormat="false" ht="14.25" hidden="false" customHeight="true" outlineLevel="0" collapsed="false">
      <c r="A251" s="163"/>
    </row>
    <row r="252" customFormat="false" ht="14.25" hidden="false" customHeight="true" outlineLevel="0" collapsed="false">
      <c r="A252" s="163"/>
    </row>
    <row r="253" customFormat="false" ht="14.25" hidden="false" customHeight="true" outlineLevel="0" collapsed="false">
      <c r="A253" s="163"/>
    </row>
    <row r="254" customFormat="false" ht="14.25" hidden="false" customHeight="true" outlineLevel="0" collapsed="false">
      <c r="A254" s="163"/>
    </row>
    <row r="255" customFormat="false" ht="14.25" hidden="false" customHeight="true" outlineLevel="0" collapsed="false">
      <c r="A255" s="163"/>
    </row>
    <row r="256" customFormat="false" ht="14.25" hidden="false" customHeight="true" outlineLevel="0" collapsed="false">
      <c r="A256" s="163"/>
    </row>
    <row r="257" customFormat="false" ht="14.25" hidden="false" customHeight="true" outlineLevel="0" collapsed="false">
      <c r="A257" s="163"/>
    </row>
    <row r="258" customFormat="false" ht="14.25" hidden="false" customHeight="true" outlineLevel="0" collapsed="false">
      <c r="A258" s="163"/>
    </row>
    <row r="259" customFormat="false" ht="14.25" hidden="false" customHeight="true" outlineLevel="0" collapsed="false">
      <c r="A259" s="163"/>
    </row>
    <row r="260" customFormat="false" ht="14.25" hidden="false" customHeight="true" outlineLevel="0" collapsed="false">
      <c r="A260" s="163"/>
    </row>
    <row r="261" customFormat="false" ht="14.25" hidden="false" customHeight="true" outlineLevel="0" collapsed="false">
      <c r="A261" s="163"/>
    </row>
    <row r="262" customFormat="false" ht="14.25" hidden="false" customHeight="true" outlineLevel="0" collapsed="false">
      <c r="A262" s="163"/>
    </row>
    <row r="263" customFormat="false" ht="14.25" hidden="false" customHeight="true" outlineLevel="0" collapsed="false">
      <c r="A263" s="163"/>
    </row>
    <row r="264" customFormat="false" ht="14.25" hidden="false" customHeight="true" outlineLevel="0" collapsed="false">
      <c r="A264" s="163"/>
    </row>
    <row r="265" customFormat="false" ht="14.25" hidden="false" customHeight="true" outlineLevel="0" collapsed="false">
      <c r="A265" s="163"/>
    </row>
    <row r="266" customFormat="false" ht="14.25" hidden="false" customHeight="true" outlineLevel="0" collapsed="false">
      <c r="A266" s="163"/>
    </row>
    <row r="267" customFormat="false" ht="14.25" hidden="false" customHeight="true" outlineLevel="0" collapsed="false">
      <c r="A267" s="163"/>
    </row>
    <row r="268" customFormat="false" ht="14.25" hidden="false" customHeight="true" outlineLevel="0" collapsed="false">
      <c r="A268" s="163"/>
    </row>
    <row r="269" customFormat="false" ht="14.25" hidden="false" customHeight="true" outlineLevel="0" collapsed="false">
      <c r="A269" s="163"/>
    </row>
    <row r="270" customFormat="false" ht="14.25" hidden="false" customHeight="true" outlineLevel="0" collapsed="false">
      <c r="A270" s="163"/>
    </row>
    <row r="271" customFormat="false" ht="14.25" hidden="false" customHeight="true" outlineLevel="0" collapsed="false">
      <c r="A271" s="163"/>
    </row>
    <row r="272" customFormat="false" ht="14.25" hidden="false" customHeight="true" outlineLevel="0" collapsed="false">
      <c r="A272" s="163"/>
    </row>
    <row r="273" customFormat="false" ht="14.25" hidden="false" customHeight="true" outlineLevel="0" collapsed="false">
      <c r="A273" s="163"/>
    </row>
    <row r="274" customFormat="false" ht="14.25" hidden="false" customHeight="true" outlineLevel="0" collapsed="false">
      <c r="A274" s="187"/>
    </row>
    <row r="275" customFormat="false" ht="14.25" hidden="false" customHeight="true" outlineLevel="0" collapsed="false">
      <c r="A275" s="187"/>
    </row>
    <row r="276" customFormat="false" ht="14.25" hidden="false" customHeight="true" outlineLevel="0" collapsed="false">
      <c r="A276" s="187"/>
    </row>
    <row r="277" customFormat="false" ht="14.25" hidden="false" customHeight="true" outlineLevel="0" collapsed="false">
      <c r="A277" s="187"/>
    </row>
    <row r="278" customFormat="false" ht="14.25" hidden="false" customHeight="true" outlineLevel="0" collapsed="false">
      <c r="A278" s="187"/>
    </row>
    <row r="279" customFormat="false" ht="14.25" hidden="false" customHeight="true" outlineLevel="0" collapsed="false">
      <c r="A279" s="187"/>
    </row>
    <row r="280" customFormat="false" ht="14.25" hidden="false" customHeight="true" outlineLevel="0" collapsed="false">
      <c r="A280" s="187"/>
    </row>
    <row r="281" customFormat="false" ht="14.25" hidden="false" customHeight="true" outlineLevel="0" collapsed="false">
      <c r="A281" s="187"/>
    </row>
    <row r="282" customFormat="false" ht="14.25" hidden="false" customHeight="true" outlineLevel="0" collapsed="false">
      <c r="A282" s="187"/>
    </row>
    <row r="283" customFormat="false" ht="14.25" hidden="false" customHeight="true" outlineLevel="0" collapsed="false">
      <c r="A283" s="187"/>
    </row>
    <row r="284" customFormat="false" ht="14.25" hidden="false" customHeight="true" outlineLevel="0" collapsed="false">
      <c r="A284" s="187"/>
    </row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4">
    <mergeCell ref="B2:AG2"/>
    <mergeCell ref="AH3:AL3"/>
    <mergeCell ref="AM3:AM5"/>
    <mergeCell ref="AH4:AL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H5" activePane="bottomRight" state="frozen"/>
      <selection pane="topLeft" activeCell="A1" activeCellId="0" sqref="A1"/>
      <selection pane="topRight" activeCell="H1" activeCellId="0" sqref="H1"/>
      <selection pane="bottomLeft" activeCell="A5" activeCellId="0" sqref="A5"/>
      <selection pane="bottomRight" activeCell="L8" activeCellId="0" sqref="L8"/>
    </sheetView>
  </sheetViews>
  <sheetFormatPr defaultColWidth="11.19921875" defaultRowHeight="15" zeroHeight="false" outlineLevelRow="0" outlineLevelCol="0"/>
  <cols>
    <col collapsed="false" customWidth="true" hidden="false" outlineLevel="0" max="2" min="1" style="1" width="7.1"/>
    <col collapsed="false" customWidth="true" hidden="false" outlineLevel="0" max="3" min="3" style="1" width="16.9"/>
    <col collapsed="false" customWidth="true" hidden="false" outlineLevel="0" max="4" min="4" style="1" width="18.4"/>
    <col collapsed="false" customWidth="true" hidden="false" outlineLevel="0" max="5" min="5" style="1" width="14.4"/>
    <col collapsed="false" customWidth="true" hidden="false" outlineLevel="0" max="6" min="6" style="1" width="15.4"/>
    <col collapsed="false" customWidth="true" hidden="false" outlineLevel="0" max="7" min="7" style="1" width="15.2"/>
    <col collapsed="false" customWidth="true" hidden="false" outlineLevel="0" max="10" min="8" style="1" width="16.4"/>
    <col collapsed="false" customWidth="true" hidden="false" outlineLevel="0" max="11" min="11" style="1" width="12.9"/>
    <col collapsed="false" customWidth="true" hidden="false" outlineLevel="0" max="13" min="12" style="1" width="14.4"/>
    <col collapsed="false" customWidth="true" hidden="false" outlineLevel="0" max="14" min="14" style="1" width="13.9"/>
    <col collapsed="false" customWidth="true" hidden="false" outlineLevel="0" max="15" min="15" style="1" width="12.4"/>
    <col collapsed="false" customWidth="true" hidden="false" outlineLevel="0" max="16" min="16" style="1" width="19.4"/>
    <col collapsed="false" customWidth="true" hidden="false" outlineLevel="0" max="17" min="17" style="1" width="12.4"/>
    <col collapsed="false" customWidth="true" hidden="false" outlineLevel="0" max="18" min="18" style="1" width="18.3"/>
    <col collapsed="false" customWidth="true" hidden="false" outlineLevel="0" max="19" min="19" style="1" width="15.1"/>
    <col collapsed="false" customWidth="true" hidden="false" outlineLevel="0" max="20" min="20" style="1" width="10.29"/>
    <col collapsed="false" customWidth="true" hidden="false" outlineLevel="0" max="21" min="21" style="1" width="8.4"/>
    <col collapsed="false" customWidth="true" hidden="false" outlineLevel="0" max="22" min="22" style="1" width="17.9"/>
    <col collapsed="false" customWidth="true" hidden="false" outlineLevel="0" max="31" min="23" style="1" width="14.67"/>
    <col collapsed="false" customWidth="true" hidden="false" outlineLevel="0" max="32" min="32" style="1" width="82.4"/>
    <col collapsed="false" customWidth="true" hidden="false" outlineLevel="0" max="36" min="33" style="1" width="8.6"/>
  </cols>
  <sheetData>
    <row r="1" customFormat="false" ht="14.25" hidden="false" customHeight="true" outlineLevel="0" collapsed="false">
      <c r="A1" s="72"/>
      <c r="B1" s="188" t="s">
        <v>360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</row>
    <row r="2" customFormat="false" ht="14.25" hidden="false" customHeight="true" outlineLevel="0" collapsed="false">
      <c r="A2" s="189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 t="n">
        <v>2400</v>
      </c>
      <c r="O2" s="8" t="n">
        <v>1200</v>
      </c>
      <c r="P2" s="8"/>
      <c r="Q2" s="8"/>
      <c r="R2" s="8"/>
      <c r="S2" s="8"/>
      <c r="T2" s="8"/>
      <c r="U2" s="8"/>
      <c r="V2" s="190"/>
      <c r="W2" s="13" t="s">
        <v>1</v>
      </c>
      <c r="X2" s="13"/>
      <c r="Y2" s="13"/>
      <c r="Z2" s="13"/>
      <c r="AA2" s="13"/>
      <c r="AB2" s="14" t="s">
        <v>2</v>
      </c>
      <c r="AC2" s="15"/>
      <c r="AD2" s="16"/>
      <c r="AE2" s="16"/>
      <c r="AF2" s="10"/>
    </row>
    <row r="3" customFormat="false" ht="14.25" hidden="false" customHeight="true" outlineLevel="0" collapsed="false">
      <c r="A3" s="139"/>
      <c r="B3" s="142"/>
      <c r="C3" s="142" t="s">
        <v>8</v>
      </c>
      <c r="D3" s="142" t="s">
        <v>8</v>
      </c>
      <c r="E3" s="142" t="s">
        <v>11</v>
      </c>
      <c r="F3" s="142" t="s">
        <v>8</v>
      </c>
      <c r="G3" s="142" t="s">
        <v>8</v>
      </c>
      <c r="H3" s="142" t="s">
        <v>8</v>
      </c>
      <c r="I3" s="142" t="s">
        <v>8</v>
      </c>
      <c r="J3" s="142" t="s">
        <v>11</v>
      </c>
      <c r="K3" s="142" t="s">
        <v>10</v>
      </c>
      <c r="L3" s="142" t="s">
        <v>11</v>
      </c>
      <c r="M3" s="142" t="s">
        <v>174</v>
      </c>
      <c r="N3" s="142" t="s">
        <v>13</v>
      </c>
      <c r="O3" s="142" t="s">
        <v>13</v>
      </c>
      <c r="P3" s="142" t="s">
        <v>14</v>
      </c>
      <c r="Q3" s="142" t="s">
        <v>15</v>
      </c>
      <c r="R3" s="142" t="s">
        <v>100</v>
      </c>
      <c r="S3" s="142" t="s">
        <v>361</v>
      </c>
      <c r="T3" s="142" t="s">
        <v>361</v>
      </c>
      <c r="U3" s="142" t="s">
        <v>362</v>
      </c>
      <c r="V3" s="142" t="s">
        <v>14</v>
      </c>
      <c r="W3" s="22" t="s">
        <v>19</v>
      </c>
      <c r="X3" s="22"/>
      <c r="Y3" s="22"/>
      <c r="Z3" s="22"/>
      <c r="AA3" s="22"/>
      <c r="AB3" s="14"/>
      <c r="AC3" s="23" t="s">
        <v>20</v>
      </c>
      <c r="AD3" s="24" t="s">
        <v>21</v>
      </c>
      <c r="AE3" s="25" t="s">
        <v>22</v>
      </c>
      <c r="AF3" s="142" t="s">
        <v>23</v>
      </c>
    </row>
    <row r="4" customFormat="false" ht="14.25" hidden="false" customHeight="true" outlineLevel="0" collapsed="false">
      <c r="A4" s="144"/>
      <c r="B4" s="145"/>
      <c r="C4" s="145" t="s">
        <v>177</v>
      </c>
      <c r="D4" s="145" t="s">
        <v>106</v>
      </c>
      <c r="E4" s="145" t="s">
        <v>108</v>
      </c>
      <c r="F4" s="145" t="s">
        <v>109</v>
      </c>
      <c r="G4" s="145" t="s">
        <v>183</v>
      </c>
      <c r="H4" s="145" t="s">
        <v>363</v>
      </c>
      <c r="I4" s="145" t="s">
        <v>111</v>
      </c>
      <c r="J4" s="145" t="s">
        <v>182</v>
      </c>
      <c r="K4" s="191" t="s">
        <v>110</v>
      </c>
      <c r="L4" s="191" t="s">
        <v>186</v>
      </c>
      <c r="M4" s="192" t="s">
        <v>364</v>
      </c>
      <c r="N4" s="145" t="s">
        <v>26</v>
      </c>
      <c r="O4" s="145" t="s">
        <v>27</v>
      </c>
      <c r="P4" s="145" t="s">
        <v>28</v>
      </c>
      <c r="Q4" s="145" t="s">
        <v>29</v>
      </c>
      <c r="R4" s="145" t="s">
        <v>115</v>
      </c>
      <c r="S4" s="145" t="s">
        <v>30</v>
      </c>
      <c r="T4" s="145" t="s">
        <v>365</v>
      </c>
      <c r="U4" s="145" t="s">
        <v>191</v>
      </c>
      <c r="V4" s="145"/>
      <c r="W4" s="33" t="n">
        <v>0.3</v>
      </c>
      <c r="X4" s="34" t="n">
        <v>0.5</v>
      </c>
      <c r="Y4" s="35" t="n">
        <v>1</v>
      </c>
      <c r="Z4" s="36" t="n">
        <v>1.3</v>
      </c>
      <c r="AA4" s="37" t="n">
        <v>1.5</v>
      </c>
      <c r="AB4" s="14"/>
      <c r="AC4" s="38"/>
      <c r="AD4" s="39"/>
      <c r="AE4" s="39"/>
      <c r="AF4" s="145"/>
    </row>
    <row r="5" customFormat="false" ht="14.25" hidden="false" customHeight="true" outlineLevel="0" collapsed="false">
      <c r="A5" s="146" t="s">
        <v>366</v>
      </c>
      <c r="B5" s="41" t="s">
        <v>367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 t="n">
        <v>75000</v>
      </c>
      <c r="N5" s="193" t="n">
        <v>25</v>
      </c>
      <c r="O5" s="193" t="n">
        <v>0</v>
      </c>
      <c r="P5" s="51" t="n">
        <f aca="false">N5*N2+O5*O2</f>
        <v>60000</v>
      </c>
      <c r="Q5" s="53" t="n">
        <v>35000</v>
      </c>
      <c r="R5" s="51"/>
      <c r="S5" s="51"/>
      <c r="T5" s="51"/>
      <c r="U5" s="51"/>
      <c r="V5" s="157" t="n">
        <f aca="false">C5+D5+E5+F5+G5+H5+I5+J5+K5+L5+M5+P5+Q5+R5+S5+T5</f>
        <v>170000</v>
      </c>
      <c r="W5" s="157"/>
      <c r="X5" s="157"/>
      <c r="Y5" s="157"/>
      <c r="Z5" s="157"/>
      <c r="AA5" s="157"/>
      <c r="AB5" s="157"/>
      <c r="AC5" s="157"/>
      <c r="AD5" s="157" t="n">
        <v>300000</v>
      </c>
      <c r="AE5" s="151" t="n">
        <f aca="false">V5-P5-Q5-AD5</f>
        <v>-225000</v>
      </c>
      <c r="AF5" s="42"/>
    </row>
    <row r="6" customFormat="false" ht="14.25" hidden="false" customHeight="true" outlineLevel="0" collapsed="false">
      <c r="A6" s="146" t="s">
        <v>368</v>
      </c>
      <c r="B6" s="41" t="s">
        <v>369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 t="n">
        <v>75000</v>
      </c>
      <c r="N6" s="194" t="n">
        <v>25</v>
      </c>
      <c r="O6" s="193" t="n">
        <v>0</v>
      </c>
      <c r="P6" s="51" t="n">
        <f aca="false">N6*N2+O6*O2</f>
        <v>60000</v>
      </c>
      <c r="Q6" s="53" t="n">
        <v>35000</v>
      </c>
      <c r="R6" s="51"/>
      <c r="S6" s="51"/>
      <c r="T6" s="51"/>
      <c r="U6" s="51"/>
      <c r="V6" s="157" t="n">
        <f aca="false">C6+D6+E6+F6+G6+H6+I6+J6+K6+L6+M6+P6+Q6+R6+S6+T6</f>
        <v>170000</v>
      </c>
      <c r="W6" s="157"/>
      <c r="X6" s="157"/>
      <c r="Y6" s="157"/>
      <c r="Z6" s="157"/>
      <c r="AA6" s="157"/>
      <c r="AB6" s="157"/>
      <c r="AC6" s="157"/>
      <c r="AD6" s="157" t="n">
        <v>300000</v>
      </c>
      <c r="AE6" s="151" t="n">
        <f aca="false">V6-P6-Q6-AD6</f>
        <v>-225000</v>
      </c>
      <c r="AF6" s="42"/>
    </row>
    <row r="7" customFormat="false" ht="14.25" hidden="false" customHeight="true" outlineLevel="0" collapsed="false">
      <c r="A7" s="146" t="s">
        <v>370</v>
      </c>
      <c r="B7" s="41" t="s">
        <v>371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 t="n">
        <v>75000</v>
      </c>
      <c r="N7" s="193" t="n">
        <v>26</v>
      </c>
      <c r="O7" s="193" t="n">
        <v>0</v>
      </c>
      <c r="P7" s="51" t="n">
        <f aca="false">N7*N2+O7*O2</f>
        <v>62400</v>
      </c>
      <c r="Q7" s="53" t="n">
        <v>45500</v>
      </c>
      <c r="R7" s="53"/>
      <c r="S7" s="51"/>
      <c r="T7" s="53"/>
      <c r="U7" s="53"/>
      <c r="V7" s="157" t="n">
        <f aca="false">C7+D7+E7+F7+G7+H7+I7+J7+K7+L7+M7+P7+Q7+R7+S7+T7</f>
        <v>182900</v>
      </c>
      <c r="W7" s="157"/>
      <c r="X7" s="157"/>
      <c r="Y7" s="157"/>
      <c r="Z7" s="157"/>
      <c r="AA7" s="157"/>
      <c r="AB7" s="157"/>
      <c r="AC7" s="157"/>
      <c r="AD7" s="157" t="n">
        <v>300000</v>
      </c>
      <c r="AE7" s="151" t="n">
        <f aca="false">V7-P7-Q7-AD7</f>
        <v>-225000</v>
      </c>
      <c r="AF7" s="195"/>
    </row>
    <row r="8" customFormat="false" ht="14.25" hidden="false" customHeight="true" outlineLevel="0" collapsed="false">
      <c r="A8" s="196"/>
      <c r="B8" s="156"/>
      <c r="C8" s="197"/>
      <c r="D8" s="197"/>
      <c r="E8" s="51"/>
      <c r="F8" s="51"/>
      <c r="G8" s="51"/>
      <c r="H8" s="51"/>
      <c r="I8" s="51"/>
      <c r="J8" s="51"/>
      <c r="K8" s="51"/>
      <c r="L8" s="53"/>
      <c r="M8" s="53"/>
      <c r="N8" s="193"/>
      <c r="O8" s="193"/>
      <c r="P8" s="198"/>
      <c r="Q8" s="53"/>
      <c r="R8" s="53"/>
      <c r="S8" s="51"/>
      <c r="T8" s="53"/>
      <c r="U8" s="53"/>
      <c r="V8" s="157" t="n">
        <f aca="false">C8+D8+E8+F8+G8+H8+I8+J8+K8+L8+M8+P8+Q8+R8+S8+T8</f>
        <v>0</v>
      </c>
      <c r="W8" s="157"/>
      <c r="X8" s="157"/>
      <c r="Y8" s="157"/>
      <c r="Z8" s="157"/>
      <c r="AA8" s="157"/>
      <c r="AB8" s="157"/>
      <c r="AC8" s="157"/>
      <c r="AD8" s="157"/>
      <c r="AE8" s="157"/>
      <c r="AF8" s="42"/>
    </row>
    <row r="9" customFormat="false" ht="14.25" hidden="false" customHeight="true" outlineLevel="0" collapsed="false">
      <c r="A9" s="196"/>
      <c r="B9" s="156"/>
      <c r="C9" s="182"/>
      <c r="D9" s="182"/>
      <c r="E9" s="51"/>
      <c r="F9" s="51"/>
      <c r="G9" s="51"/>
      <c r="H9" s="51"/>
      <c r="I9" s="51"/>
      <c r="J9" s="51"/>
      <c r="K9" s="51"/>
      <c r="L9" s="53"/>
      <c r="M9" s="53"/>
      <c r="N9" s="193"/>
      <c r="O9" s="193"/>
      <c r="P9" s="53"/>
      <c r="Q9" s="53"/>
      <c r="R9" s="53"/>
      <c r="S9" s="51"/>
      <c r="T9" s="53"/>
      <c r="U9" s="53"/>
      <c r="V9" s="157" t="n">
        <f aca="false">C9+D9+E9+F9+G9+H9+I9+J9+K9+L9+M9+P9+Q9+R9+S9+T9</f>
        <v>0</v>
      </c>
      <c r="W9" s="157"/>
      <c r="X9" s="157"/>
      <c r="Y9" s="157"/>
      <c r="Z9" s="157"/>
      <c r="AA9" s="157"/>
      <c r="AB9" s="157"/>
      <c r="AC9" s="157"/>
      <c r="AD9" s="157"/>
      <c r="AE9" s="157"/>
      <c r="AF9" s="42"/>
    </row>
    <row r="10" customFormat="false" ht="14.25" hidden="false" customHeight="true" outlineLevel="0" collapsed="false">
      <c r="A10" s="196"/>
      <c r="B10" s="42"/>
      <c r="C10" s="199"/>
      <c r="D10" s="199"/>
      <c r="E10" s="51"/>
      <c r="F10" s="51"/>
      <c r="G10" s="51"/>
      <c r="H10" s="51"/>
      <c r="I10" s="51"/>
      <c r="J10" s="51"/>
      <c r="K10" s="51"/>
      <c r="L10" s="53"/>
      <c r="M10" s="53"/>
      <c r="N10" s="193"/>
      <c r="O10" s="193"/>
      <c r="P10" s="53"/>
      <c r="Q10" s="53"/>
      <c r="R10" s="53"/>
      <c r="S10" s="51"/>
      <c r="T10" s="53"/>
      <c r="U10" s="53"/>
      <c r="V10" s="157" t="n">
        <f aca="false">C10+D10+E10+F10+G10+H10+I10+J10+K10+L10+M10+P10+Q10+R10+S10+T10</f>
        <v>0</v>
      </c>
      <c r="W10" s="157"/>
      <c r="X10" s="157"/>
      <c r="Y10" s="157"/>
      <c r="Z10" s="157"/>
      <c r="AA10" s="157"/>
      <c r="AB10" s="157"/>
      <c r="AC10" s="157"/>
      <c r="AD10" s="157"/>
      <c r="AE10" s="157"/>
      <c r="AF10" s="42"/>
    </row>
    <row r="11" customFormat="false" ht="14.25" hidden="false" customHeight="true" outlineLevel="0" collapsed="false">
      <c r="A11" s="196"/>
      <c r="B11" s="42"/>
      <c r="C11" s="199"/>
      <c r="D11" s="199"/>
      <c r="E11" s="51"/>
      <c r="F11" s="51"/>
      <c r="G11" s="51"/>
      <c r="H11" s="51"/>
      <c r="I11" s="51"/>
      <c r="J11" s="51"/>
      <c r="K11" s="51"/>
      <c r="L11" s="53"/>
      <c r="M11" s="53"/>
      <c r="N11" s="193"/>
      <c r="O11" s="193"/>
      <c r="P11" s="53"/>
      <c r="Q11" s="53"/>
      <c r="R11" s="53"/>
      <c r="S11" s="53"/>
      <c r="T11" s="53"/>
      <c r="U11" s="53"/>
      <c r="V11" s="157" t="n">
        <f aca="false">C11+D11+E11+F11+G11+H11+I11+J11+K11+L11+M11+P11+Q11+R11+S11+T11</f>
        <v>0</v>
      </c>
      <c r="W11" s="157"/>
      <c r="X11" s="157"/>
      <c r="Y11" s="157"/>
      <c r="Z11" s="157"/>
      <c r="AA11" s="157"/>
      <c r="AB11" s="157"/>
      <c r="AC11" s="157"/>
      <c r="AD11" s="157"/>
      <c r="AE11" s="157"/>
      <c r="AF11" s="42"/>
    </row>
    <row r="12" customFormat="false" ht="14.25" hidden="false" customHeight="true" outlineLevel="0" collapsed="false">
      <c r="A12" s="196"/>
      <c r="B12" s="42"/>
      <c r="C12" s="197"/>
      <c r="D12" s="53"/>
      <c r="E12" s="51"/>
      <c r="F12" s="51"/>
      <c r="G12" s="51"/>
      <c r="H12" s="51"/>
      <c r="I12" s="51"/>
      <c r="J12" s="51"/>
      <c r="K12" s="51"/>
      <c r="L12" s="53"/>
      <c r="M12" s="53"/>
      <c r="N12" s="193"/>
      <c r="O12" s="193"/>
      <c r="P12" s="53"/>
      <c r="Q12" s="53"/>
      <c r="R12" s="53"/>
      <c r="S12" s="53"/>
      <c r="T12" s="53"/>
      <c r="U12" s="53"/>
      <c r="V12" s="157" t="n">
        <f aca="false">C12+D12+E12+F12+G12+H12+I12+J12+K12+L12+M12+P12+Q12+R12+S12+T12</f>
        <v>0</v>
      </c>
      <c r="W12" s="157"/>
      <c r="X12" s="157"/>
      <c r="Y12" s="157"/>
      <c r="Z12" s="157"/>
      <c r="AA12" s="157"/>
      <c r="AB12" s="157"/>
      <c r="AC12" s="157"/>
      <c r="AD12" s="157"/>
      <c r="AE12" s="157"/>
      <c r="AF12" s="42"/>
    </row>
    <row r="13" customFormat="false" ht="14.25" hidden="false" customHeight="true" outlineLevel="0" collapsed="false">
      <c r="A13" s="196"/>
      <c r="B13" s="42"/>
      <c r="C13" s="194"/>
      <c r="D13" s="53"/>
      <c r="E13" s="51"/>
      <c r="F13" s="51"/>
      <c r="G13" s="51"/>
      <c r="H13" s="51"/>
      <c r="I13" s="51"/>
      <c r="J13" s="51"/>
      <c r="K13" s="51"/>
      <c r="L13" s="53"/>
      <c r="M13" s="53"/>
      <c r="N13" s="193"/>
      <c r="O13" s="149"/>
      <c r="P13" s="53"/>
      <c r="Q13" s="53"/>
      <c r="R13" s="53"/>
      <c r="S13" s="53"/>
      <c r="T13" s="53"/>
      <c r="U13" s="53"/>
      <c r="V13" s="157" t="n">
        <f aca="false">C13+D13+E13+F13+G13+H13+I13+J13+K13+L13+M13+P13+Q13+R13+S13+T13</f>
        <v>0</v>
      </c>
      <c r="W13" s="157"/>
      <c r="X13" s="157"/>
      <c r="Y13" s="157"/>
      <c r="Z13" s="157"/>
      <c r="AA13" s="157"/>
      <c r="AB13" s="157"/>
      <c r="AC13" s="157"/>
      <c r="AD13" s="157"/>
      <c r="AE13" s="157"/>
      <c r="AF13" s="42"/>
    </row>
    <row r="14" customFormat="false" ht="14.25" hidden="false" customHeight="true" outlineLevel="0" collapsed="false">
      <c r="A14" s="42"/>
      <c r="B14" s="42"/>
      <c r="C14" s="197"/>
      <c r="D14" s="53"/>
      <c r="E14" s="51"/>
      <c r="F14" s="51"/>
      <c r="G14" s="51"/>
      <c r="H14" s="51"/>
      <c r="I14" s="51"/>
      <c r="J14" s="51"/>
      <c r="K14" s="51"/>
      <c r="L14" s="53"/>
      <c r="M14" s="53"/>
      <c r="N14" s="149"/>
      <c r="O14" s="149"/>
      <c r="P14" s="53"/>
      <c r="Q14" s="53"/>
      <c r="R14" s="53"/>
      <c r="S14" s="53"/>
      <c r="T14" s="53"/>
      <c r="U14" s="53"/>
      <c r="V14" s="157" t="n">
        <f aca="false">C14+D14+E14+F14+G14+H14+I14+J14+K14+L14+M14+P14+Q14+R14+S14+T14</f>
        <v>0</v>
      </c>
      <c r="W14" s="157"/>
      <c r="X14" s="157"/>
      <c r="Y14" s="157"/>
      <c r="Z14" s="157"/>
      <c r="AA14" s="157"/>
      <c r="AB14" s="157"/>
      <c r="AC14" s="157"/>
      <c r="AD14" s="157"/>
      <c r="AE14" s="157"/>
      <c r="AF14" s="42"/>
    </row>
    <row r="15" customFormat="false" ht="14.25" hidden="false" customHeight="true" outlineLevel="0" collapsed="false">
      <c r="A15" s="42"/>
      <c r="B15" s="156"/>
      <c r="C15" s="197"/>
      <c r="D15" s="53"/>
      <c r="E15" s="51"/>
      <c r="F15" s="53"/>
      <c r="G15" s="53"/>
      <c r="H15" s="53"/>
      <c r="I15" s="53"/>
      <c r="J15" s="53"/>
      <c r="K15" s="53"/>
      <c r="L15" s="53"/>
      <c r="M15" s="53"/>
      <c r="N15" s="149"/>
      <c r="O15" s="149"/>
      <c r="P15" s="53"/>
      <c r="Q15" s="53"/>
      <c r="R15" s="53"/>
      <c r="S15" s="53"/>
      <c r="T15" s="53"/>
      <c r="U15" s="53"/>
      <c r="V15" s="157" t="n">
        <f aca="false">C15+D15+E15+F15+G15+H15+I15+J15+K15+L15+M15+P15+Q15+R15+S15+T15</f>
        <v>0</v>
      </c>
      <c r="W15" s="157"/>
      <c r="X15" s="157"/>
      <c r="Y15" s="157"/>
      <c r="Z15" s="157"/>
      <c r="AA15" s="157"/>
      <c r="AB15" s="157"/>
      <c r="AC15" s="157"/>
      <c r="AD15" s="157"/>
      <c r="AE15" s="157"/>
      <c r="AF15" s="42"/>
    </row>
    <row r="16" customFormat="false" ht="14.25" hidden="false" customHeight="true" outlineLevel="0" collapsed="false">
      <c r="A16" s="42"/>
      <c r="B16" s="156"/>
      <c r="C16" s="182"/>
      <c r="D16" s="182"/>
      <c r="E16" s="51"/>
      <c r="F16" s="53"/>
      <c r="G16" s="53"/>
      <c r="H16" s="53"/>
      <c r="I16" s="53"/>
      <c r="J16" s="53"/>
      <c r="K16" s="53"/>
      <c r="L16" s="53"/>
      <c r="M16" s="53"/>
      <c r="N16" s="149"/>
      <c r="O16" s="149"/>
      <c r="P16" s="53"/>
      <c r="Q16" s="53"/>
      <c r="R16" s="53"/>
      <c r="S16" s="53"/>
      <c r="T16" s="53"/>
      <c r="U16" s="53"/>
      <c r="V16" s="157" t="n">
        <f aca="false">C16+D16+E16+F16+G16+H16+I16+J16+K16+L16+M16+P16+Q16+R16+S16+T16</f>
        <v>0</v>
      </c>
      <c r="W16" s="157"/>
      <c r="X16" s="157"/>
      <c r="Y16" s="157"/>
      <c r="Z16" s="157"/>
      <c r="AA16" s="157"/>
      <c r="AB16" s="157"/>
      <c r="AC16" s="157"/>
      <c r="AD16" s="157"/>
      <c r="AE16" s="157"/>
      <c r="AF16" s="42"/>
    </row>
    <row r="17" customFormat="false" ht="14.25" hidden="false" customHeight="true" outlineLevel="0" collapsed="false">
      <c r="A17" s="42"/>
      <c r="B17" s="156"/>
      <c r="C17" s="182"/>
      <c r="D17" s="182"/>
      <c r="E17" s="51"/>
      <c r="F17" s="53"/>
      <c r="G17" s="53"/>
      <c r="H17" s="53"/>
      <c r="I17" s="53"/>
      <c r="J17" s="53"/>
      <c r="K17" s="53"/>
      <c r="L17" s="53"/>
      <c r="M17" s="53"/>
      <c r="N17" s="149"/>
      <c r="O17" s="149"/>
      <c r="P17" s="53"/>
      <c r="Q17" s="53"/>
      <c r="R17" s="53"/>
      <c r="S17" s="53"/>
      <c r="T17" s="53"/>
      <c r="U17" s="53"/>
      <c r="V17" s="157" t="n">
        <f aca="false">C17+D17+E17+F17+G17+H17+I17+J17+K17+L17+M17+P17+Q17+R17+S17+T17</f>
        <v>0</v>
      </c>
      <c r="W17" s="157"/>
      <c r="X17" s="157"/>
      <c r="Y17" s="157"/>
      <c r="Z17" s="157"/>
      <c r="AA17" s="157"/>
      <c r="AB17" s="157"/>
      <c r="AC17" s="157"/>
      <c r="AD17" s="157"/>
      <c r="AE17" s="157"/>
      <c r="AF17" s="42"/>
    </row>
    <row r="18" customFormat="false" ht="14.25" hidden="false" customHeight="true" outlineLevel="0" collapsed="false">
      <c r="A18" s="42"/>
      <c r="B18" s="156"/>
      <c r="C18" s="182"/>
      <c r="D18" s="182"/>
      <c r="E18" s="53"/>
      <c r="F18" s="53"/>
      <c r="G18" s="53"/>
      <c r="H18" s="53"/>
      <c r="I18" s="53"/>
      <c r="J18" s="53"/>
      <c r="K18" s="53"/>
      <c r="L18" s="53"/>
      <c r="M18" s="53"/>
      <c r="N18" s="149"/>
      <c r="O18" s="149"/>
      <c r="P18" s="53"/>
      <c r="Q18" s="53"/>
      <c r="R18" s="53"/>
      <c r="S18" s="53"/>
      <c r="T18" s="53"/>
      <c r="U18" s="53"/>
      <c r="V18" s="157" t="n">
        <f aca="false">C18+D18+E18+F18+G18+H18+I18+J18+K18+L18+M18+P18+Q18+R18+S18+T18</f>
        <v>0</v>
      </c>
      <c r="W18" s="157"/>
      <c r="X18" s="157"/>
      <c r="Y18" s="157"/>
      <c r="Z18" s="157"/>
      <c r="AA18" s="157"/>
      <c r="AB18" s="157"/>
      <c r="AC18" s="157"/>
      <c r="AD18" s="157"/>
      <c r="AE18" s="157"/>
      <c r="AF18" s="42"/>
    </row>
    <row r="19" customFormat="false" ht="14.25" hidden="false" customHeight="true" outlineLevel="0" collapsed="false">
      <c r="A19" s="42"/>
      <c r="B19" s="57"/>
      <c r="C19" s="160" t="n">
        <f aca="false">SUM(C5:C18)</f>
        <v>0</v>
      </c>
      <c r="D19" s="160" t="n">
        <f aca="false">SUM(D5:D18)</f>
        <v>0</v>
      </c>
      <c r="E19" s="160" t="n">
        <f aca="false">SUM(E5:E18)</f>
        <v>0</v>
      </c>
      <c r="F19" s="160" t="n">
        <f aca="false">SUM(F5:F18)</f>
        <v>0</v>
      </c>
      <c r="G19" s="160" t="n">
        <f aca="false">SUM(G5:G18)</f>
        <v>0</v>
      </c>
      <c r="H19" s="160" t="n">
        <f aca="false">SUM(H5:H18)</f>
        <v>0</v>
      </c>
      <c r="I19" s="160" t="n">
        <f aca="false">SUM(I5:I18)</f>
        <v>0</v>
      </c>
      <c r="J19" s="160" t="n">
        <f aca="false">SUM(J5:J18)</f>
        <v>0</v>
      </c>
      <c r="K19" s="160" t="n">
        <f aca="false">SUM(K5:K18)</f>
        <v>0</v>
      </c>
      <c r="L19" s="160" t="n">
        <f aca="false">SUM(L5:L18)</f>
        <v>0</v>
      </c>
      <c r="M19" s="160" t="n">
        <f aca="false">SUM(M5:M18)</f>
        <v>225000</v>
      </c>
      <c r="N19" s="42"/>
      <c r="O19" s="158"/>
      <c r="P19" s="160" t="n">
        <f aca="false">SUM(P5:P18)</f>
        <v>182400</v>
      </c>
      <c r="Q19" s="160" t="n">
        <f aca="false">SUM(Q5:Q18)</f>
        <v>115500</v>
      </c>
      <c r="R19" s="160" t="n">
        <f aca="false">SUM(R5:R18)</f>
        <v>0</v>
      </c>
      <c r="S19" s="160" t="n">
        <f aca="false">SUM(S5:S18)</f>
        <v>0</v>
      </c>
      <c r="T19" s="160" t="n">
        <f aca="false">SUM(T5:T18)</f>
        <v>0</v>
      </c>
      <c r="U19" s="160" t="n">
        <f aca="false">SUM(U5:U18)</f>
        <v>0</v>
      </c>
      <c r="V19" s="157" t="n">
        <f aca="false">C19+D19+E19+F19+G19+H19+I19+J19+K19+L19+M19+P19+Q19+R19+S19+T19</f>
        <v>522900</v>
      </c>
      <c r="W19" s="157"/>
      <c r="X19" s="157"/>
      <c r="Y19" s="157"/>
      <c r="Z19" s="157"/>
      <c r="AA19" s="157"/>
      <c r="AB19" s="157"/>
      <c r="AC19" s="157"/>
      <c r="AD19" s="157"/>
      <c r="AE19" s="157"/>
      <c r="AF19" s="160"/>
    </row>
    <row r="20" customFormat="false" ht="14.25" hidden="false" customHeight="true" outlineLevel="0" collapsed="false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42"/>
      <c r="P20" s="42"/>
      <c r="Q20" s="200" t="s">
        <v>18</v>
      </c>
      <c r="R20" s="201" t="n">
        <f aca="false">SUM(V5:V18)</f>
        <v>522900</v>
      </c>
      <c r="S20" s="201"/>
      <c r="T20" s="202"/>
      <c r="U20" s="202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47"/>
    </row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</row>
    <row r="49" customFormat="false" ht="14.25" hidden="false" customHeight="true" outlineLevel="0" collapsed="false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</row>
    <row r="50" customFormat="false" ht="14.25" hidden="false" customHeight="true" outlineLevel="0" collapsed="false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</row>
    <row r="51" customFormat="false" ht="14.25" hidden="false" customHeight="true" outlineLevel="0" collapsed="false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</row>
    <row r="52" customFormat="false" ht="14.25" hidden="false" customHeight="true" outlineLevel="0" collapsed="false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</row>
    <row r="53" customFormat="false" ht="14.25" hidden="false" customHeight="true" outlineLevel="0" collapsed="false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</row>
    <row r="54" customFormat="false" ht="14.25" hidden="false" customHeight="true" outlineLevel="0" collapsed="false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</row>
    <row r="55" customFormat="false" ht="14.25" hidden="false" customHeight="true" outlineLevel="0" collapsed="false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</row>
    <row r="56" customFormat="false" ht="14.25" hidden="false" customHeight="true" outlineLevel="0" collapsed="false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</row>
    <row r="57" customFormat="false" ht="14.25" hidden="false" customHeight="true" outlineLevel="0" collapsed="false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</row>
    <row r="58" customFormat="false" ht="14.25" hidden="false" customHeight="true" outlineLevel="0" collapsed="false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</row>
    <row r="59" customFormat="false" ht="14.25" hidden="false" customHeight="true" outlineLevel="0" collapsed="false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</row>
    <row r="60" customFormat="false" ht="14.25" hidden="false" customHeight="true" outlineLevel="0" collapsed="false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</row>
    <row r="61" customFormat="false" ht="14.25" hidden="false" customHeight="true" outlineLevel="0" collapsed="false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</row>
    <row r="62" customFormat="false" ht="14.25" hidden="false" customHeight="true" outlineLevel="0" collapsed="false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</row>
    <row r="63" customFormat="false" ht="14.25" hidden="false" customHeight="true" outlineLevel="0" collapsed="false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</row>
    <row r="64" customFormat="false" ht="14.25" hidden="false" customHeight="true" outlineLevel="0" collapsed="false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</row>
    <row r="65" customFormat="false" ht="14.25" hidden="false" customHeight="true" outlineLevel="0" collapsed="false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</row>
    <row r="66" customFormat="false" ht="14.25" hidden="false" customHeight="true" outlineLevel="0" collapsed="false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</row>
    <row r="67" customFormat="false" ht="14.25" hidden="false" customHeight="true" outlineLevel="0" collapsed="false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</row>
    <row r="68" customFormat="false" ht="14.25" hidden="false" customHeight="true" outlineLevel="0" collapsed="false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</row>
    <row r="69" customFormat="false" ht="14.25" hidden="false" customHeight="true" outlineLevel="0" collapsed="false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</row>
    <row r="70" customFormat="false" ht="14.25" hidden="false" customHeight="true" outlineLevel="0" collapsed="false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</row>
    <row r="71" customFormat="false" ht="14.25" hidden="false" customHeight="true" outlineLevel="0" collapsed="false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</row>
    <row r="72" customFormat="false" ht="14.25" hidden="false" customHeight="true" outlineLevel="0" collapsed="false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</row>
    <row r="73" customFormat="false" ht="14.25" hidden="false" customHeight="true" outlineLevel="0" collapsed="false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</row>
    <row r="74" customFormat="false" ht="14.25" hidden="false" customHeight="true" outlineLevel="0" collapsed="false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</row>
    <row r="75" customFormat="false" ht="14.25" hidden="false" customHeight="true" outlineLevel="0" collapsed="false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</row>
    <row r="76" customFormat="false" ht="14.25" hidden="false" customHeight="true" outlineLevel="0" collapsed="false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</row>
    <row r="77" customFormat="false" ht="14.25" hidden="false" customHeight="tru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</row>
    <row r="78" customFormat="false" ht="14.25" hidden="false" customHeight="tru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</row>
    <row r="79" customFormat="false" ht="14.25" hidden="false" customHeight="tru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</row>
    <row r="80" customFormat="false" ht="14.25" hidden="false" customHeight="true" outlineLevel="0" collapsed="false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</row>
    <row r="81" customFormat="false" ht="14.25" hidden="false" customHeight="true" outlineLevel="0" collapsed="false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</row>
    <row r="82" customFormat="false" ht="14.25" hidden="false" customHeight="true" outlineLevel="0" collapsed="false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</row>
    <row r="83" customFormat="false" ht="14.25" hidden="false" customHeight="true" outlineLevel="0" collapsed="false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</row>
    <row r="84" customFormat="false" ht="14.25" hidden="false" customHeight="true" outlineLevel="0" collapsed="false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</row>
    <row r="85" customFormat="false" ht="14.25" hidden="false" customHeight="true" outlineLevel="0" collapsed="false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</row>
    <row r="86" customFormat="false" ht="14.25" hidden="false" customHeight="true" outlineLevel="0" collapsed="false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</row>
    <row r="87" customFormat="false" ht="14.25" hidden="false" customHeight="true" outlineLevel="0" collapsed="false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</row>
    <row r="88" customFormat="false" ht="14.25" hidden="false" customHeight="true" outlineLevel="0" collapsed="false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</row>
    <row r="89" customFormat="false" ht="14.25" hidden="false" customHeight="true" outlineLevel="0" collapsed="false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</row>
    <row r="90" customFormat="false" ht="14.25" hidden="false" customHeight="true" outlineLevel="0" collapsed="false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</row>
    <row r="91" customFormat="false" ht="14.25" hidden="false" customHeight="true" outlineLevel="0" collapsed="false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</row>
    <row r="92" customFormat="false" ht="14.25" hidden="false" customHeight="true" outlineLevel="0" collapsed="false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</row>
    <row r="93" customFormat="false" ht="14.25" hidden="false" customHeight="true" outlineLevel="0" collapsed="false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</row>
    <row r="94" customFormat="false" ht="14.25" hidden="false" customHeight="true" outlineLevel="0" collapsed="false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</row>
    <row r="95" customFormat="false" ht="14.25" hidden="false" customHeight="true" outlineLevel="0" collapsed="false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</row>
    <row r="96" customFormat="false" ht="14.25" hidden="false" customHeight="true" outlineLevel="0" collapsed="false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</row>
    <row r="97" customFormat="false" ht="14.25" hidden="false" customHeight="true" outlineLevel="0" collapsed="false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</row>
    <row r="98" customFormat="false" ht="14.25" hidden="false" customHeight="true" outlineLevel="0" collapsed="false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</row>
    <row r="99" customFormat="false" ht="14.25" hidden="false" customHeight="true" outlineLevel="0" collapsed="false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</row>
    <row r="100" customFormat="false" ht="14.25" hidden="false" customHeight="true" outlineLevel="0" collapsed="false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</row>
    <row r="101" customFormat="false" ht="14.25" hidden="false" customHeight="true" outlineLevel="0" collapsed="false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</row>
    <row r="102" customFormat="false" ht="14.25" hidden="false" customHeight="true" outlineLevel="0" collapsed="false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</row>
    <row r="103" customFormat="false" ht="14.25" hidden="false" customHeight="true" outlineLevel="0" collapsed="false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</row>
    <row r="104" customFormat="false" ht="14.25" hidden="false" customHeight="true" outlineLevel="0" collapsed="false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</row>
    <row r="105" customFormat="false" ht="14.25" hidden="false" customHeight="true" outlineLevel="0" collapsed="false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</row>
    <row r="106" customFormat="false" ht="14.25" hidden="false" customHeight="true" outlineLevel="0" collapsed="false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</row>
    <row r="107" customFormat="false" ht="14.25" hidden="false" customHeight="true" outlineLevel="0" collapsed="false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</row>
    <row r="108" customFormat="false" ht="14.25" hidden="false" customHeight="true" outlineLevel="0" collapsed="false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</row>
    <row r="109" customFormat="false" ht="14.25" hidden="false" customHeight="true" outlineLevel="0" collapsed="false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</row>
    <row r="110" customFormat="false" ht="14.25" hidden="false" customHeight="true" outlineLevel="0" collapsed="false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</row>
    <row r="111" customFormat="false" ht="14.25" hidden="false" customHeight="true" outlineLevel="0" collapsed="false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</row>
    <row r="112" customFormat="false" ht="14.25" hidden="false" customHeight="true" outlineLevel="0" collapsed="false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</row>
    <row r="113" customFormat="false" ht="14.25" hidden="false" customHeight="true" outlineLevel="0" collapsed="false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</row>
    <row r="114" customFormat="false" ht="14.25" hidden="false" customHeight="true" outlineLevel="0" collapsed="false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</row>
    <row r="115" customFormat="false" ht="14.25" hidden="false" customHeight="true" outlineLevel="0" collapsed="false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</row>
    <row r="116" customFormat="false" ht="14.25" hidden="false" customHeight="true" outlineLevel="0" collapsed="false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</row>
    <row r="117" customFormat="false" ht="14.25" hidden="false" customHeight="true" outlineLevel="0" collapsed="false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</row>
    <row r="118" customFormat="false" ht="14.25" hidden="false" customHeight="true" outlineLevel="0" collapsed="false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</row>
    <row r="119" customFormat="false" ht="14.25" hidden="false" customHeight="true" outlineLevel="0" collapsed="false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</row>
    <row r="120" customFormat="false" ht="14.25" hidden="false" customHeight="true" outlineLevel="0" collapsed="false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</row>
    <row r="121" customFormat="false" ht="14.25" hidden="false" customHeight="true" outlineLevel="0" collapsed="false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</row>
    <row r="122" customFormat="false" ht="14.25" hidden="false" customHeight="true" outlineLevel="0" collapsed="false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</row>
    <row r="123" customFormat="false" ht="14.25" hidden="false" customHeight="true" outlineLevel="0" collapsed="false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</row>
    <row r="124" customFormat="false" ht="14.25" hidden="false" customHeight="true" outlineLevel="0" collapsed="false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</row>
    <row r="125" customFormat="false" ht="14.25" hidden="false" customHeight="true" outlineLevel="0" collapsed="false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</row>
    <row r="126" customFormat="false" ht="14.25" hidden="false" customHeight="true" outlineLevel="0" collapsed="false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</row>
    <row r="127" customFormat="false" ht="14.25" hidden="false" customHeight="true" outlineLevel="0" collapsed="false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</row>
    <row r="128" customFormat="false" ht="14.25" hidden="false" customHeight="true" outlineLevel="0" collapsed="false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</row>
    <row r="129" customFormat="false" ht="14.25" hidden="false" customHeight="true" outlineLevel="0" collapsed="false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</row>
    <row r="130" customFormat="false" ht="14.25" hidden="false" customHeight="true" outlineLevel="0" collapsed="false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</row>
    <row r="131" customFormat="false" ht="14.25" hidden="false" customHeight="true" outlineLevel="0" collapsed="false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</row>
    <row r="132" customFormat="false" ht="14.25" hidden="false" customHeight="true" outlineLevel="0" collapsed="false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</row>
    <row r="133" customFormat="false" ht="14.25" hidden="false" customHeight="true" outlineLevel="0" collapsed="false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</row>
    <row r="134" customFormat="false" ht="14.25" hidden="false" customHeight="true" outlineLevel="0" collapsed="false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</row>
    <row r="135" customFormat="false" ht="14.25" hidden="false" customHeight="true" outlineLevel="0" collapsed="false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</row>
    <row r="136" customFormat="false" ht="14.25" hidden="false" customHeight="true" outlineLevel="0" collapsed="false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</row>
    <row r="137" customFormat="false" ht="14.25" hidden="false" customHeight="true" outlineLevel="0" collapsed="false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</row>
    <row r="138" customFormat="false" ht="14.25" hidden="false" customHeight="true" outlineLevel="0" collapsed="false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</row>
    <row r="139" customFormat="false" ht="14.25" hidden="false" customHeight="true" outlineLevel="0" collapsed="false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</row>
    <row r="140" customFormat="false" ht="14.25" hidden="false" customHeight="true" outlineLevel="0" collapsed="false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</row>
    <row r="141" customFormat="false" ht="14.25" hidden="false" customHeight="true" outlineLevel="0" collapsed="false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</row>
    <row r="142" customFormat="false" ht="14.25" hidden="false" customHeight="true" outlineLevel="0" collapsed="false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</row>
    <row r="143" customFormat="false" ht="14.25" hidden="false" customHeight="true" outlineLevel="0" collapsed="false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</row>
    <row r="144" customFormat="false" ht="14.25" hidden="false" customHeight="true" outlineLevel="0" collapsed="false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</row>
    <row r="145" customFormat="false" ht="14.25" hidden="false" customHeight="true" outlineLevel="0" collapsed="false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</row>
    <row r="146" customFormat="false" ht="14.25" hidden="false" customHeight="true" outlineLevel="0" collapsed="false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</row>
    <row r="147" customFormat="false" ht="14.25" hidden="false" customHeight="true" outlineLevel="0" collapsed="false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</row>
    <row r="148" customFormat="false" ht="14.25" hidden="false" customHeight="true" outlineLevel="0" collapsed="false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</row>
    <row r="149" customFormat="false" ht="14.25" hidden="false" customHeight="true" outlineLevel="0" collapsed="false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</row>
    <row r="150" customFormat="false" ht="14.25" hidden="false" customHeight="true" outlineLevel="0" collapsed="false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</row>
    <row r="151" customFormat="false" ht="14.25" hidden="false" customHeight="true" outlineLevel="0" collapsed="false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</row>
    <row r="152" customFormat="false" ht="14.25" hidden="false" customHeight="true" outlineLevel="0" collapsed="false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</row>
    <row r="153" customFormat="false" ht="14.25" hidden="false" customHeight="true" outlineLevel="0" collapsed="false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</row>
    <row r="154" customFormat="false" ht="14.25" hidden="false" customHeight="true" outlineLevel="0" collapsed="false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</row>
    <row r="155" customFormat="false" ht="14.25" hidden="false" customHeight="true" outlineLevel="0" collapsed="false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</row>
    <row r="156" customFormat="false" ht="14.25" hidden="false" customHeight="true" outlineLevel="0" collapsed="false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</row>
    <row r="157" customFormat="false" ht="14.25" hidden="false" customHeight="true" outlineLevel="0" collapsed="false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</row>
    <row r="158" customFormat="false" ht="14.25" hidden="false" customHeight="true" outlineLevel="0" collapsed="false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</row>
    <row r="159" customFormat="false" ht="14.25" hidden="false" customHeight="true" outlineLevel="0" collapsed="false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</row>
    <row r="160" customFormat="false" ht="14.25" hidden="false" customHeight="true" outlineLevel="0" collapsed="false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</row>
    <row r="161" customFormat="false" ht="14.25" hidden="false" customHeight="true" outlineLevel="0" collapsed="false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</row>
    <row r="162" customFormat="false" ht="14.25" hidden="false" customHeight="true" outlineLevel="0" collapsed="false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</row>
    <row r="163" customFormat="false" ht="14.25" hidden="false" customHeight="true" outlineLevel="0" collapsed="false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</row>
    <row r="164" customFormat="false" ht="14.25" hidden="false" customHeight="true" outlineLevel="0" collapsed="false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</row>
    <row r="165" customFormat="false" ht="14.25" hidden="false" customHeight="true" outlineLevel="0" collapsed="false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</row>
    <row r="166" customFormat="false" ht="14.25" hidden="false" customHeight="true" outlineLevel="0" collapsed="false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</row>
    <row r="167" customFormat="false" ht="14.25" hidden="false" customHeight="true" outlineLevel="0" collapsed="false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</row>
    <row r="168" customFormat="false" ht="14.25" hidden="false" customHeight="true" outlineLevel="0" collapsed="false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</row>
    <row r="169" customFormat="false" ht="14.25" hidden="false" customHeight="true" outlineLevel="0" collapsed="false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</row>
    <row r="170" customFormat="false" ht="14.25" hidden="false" customHeight="true" outlineLevel="0" collapsed="false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</row>
    <row r="171" customFormat="false" ht="14.25" hidden="false" customHeight="true" outlineLevel="0" collapsed="false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</row>
    <row r="172" customFormat="false" ht="14.25" hidden="false" customHeight="true" outlineLevel="0" collapsed="false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</row>
    <row r="173" customFormat="false" ht="14.25" hidden="false" customHeight="true" outlineLevel="0" collapsed="false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</row>
    <row r="174" customFormat="false" ht="14.25" hidden="false" customHeight="true" outlineLevel="0" collapsed="false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</row>
    <row r="175" customFormat="false" ht="14.25" hidden="false" customHeight="true" outlineLevel="0" collapsed="false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</row>
    <row r="176" customFormat="false" ht="14.25" hidden="false" customHeight="true" outlineLevel="0" collapsed="false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</row>
    <row r="177" customFormat="false" ht="14.25" hidden="false" customHeight="true" outlineLevel="0" collapsed="false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</row>
    <row r="178" customFormat="false" ht="14.25" hidden="false" customHeight="true" outlineLevel="0" collapsed="false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</row>
    <row r="179" customFormat="false" ht="14.25" hidden="false" customHeight="true" outlineLevel="0" collapsed="false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</row>
    <row r="180" customFormat="false" ht="14.25" hidden="false" customHeight="true" outlineLevel="0" collapsed="false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</row>
    <row r="181" customFormat="false" ht="14.25" hidden="false" customHeight="true" outlineLevel="0" collapsed="false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</row>
    <row r="182" customFormat="false" ht="14.25" hidden="false" customHeight="true" outlineLevel="0" collapsed="false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</row>
    <row r="183" customFormat="false" ht="14.25" hidden="false" customHeight="true" outlineLevel="0" collapsed="false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</row>
    <row r="184" customFormat="false" ht="14.25" hidden="false" customHeight="true" outlineLevel="0" collapsed="false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</row>
    <row r="185" customFormat="false" ht="14.25" hidden="false" customHeight="true" outlineLevel="0" collapsed="false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</row>
    <row r="186" customFormat="false" ht="14.25" hidden="false" customHeight="true" outlineLevel="0" collapsed="false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</row>
    <row r="187" customFormat="false" ht="14.25" hidden="false" customHeight="true" outlineLevel="0" collapsed="false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</row>
    <row r="188" customFormat="false" ht="14.25" hidden="false" customHeight="true" outlineLevel="0" collapsed="false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</row>
    <row r="189" customFormat="false" ht="14.25" hidden="false" customHeight="true" outlineLevel="0" collapsed="false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</row>
    <row r="190" customFormat="false" ht="14.25" hidden="false" customHeight="true" outlineLevel="0" collapsed="false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</row>
    <row r="191" customFormat="false" ht="14.25" hidden="false" customHeight="true" outlineLevel="0" collapsed="false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</row>
    <row r="192" customFormat="false" ht="14.25" hidden="false" customHeight="true" outlineLevel="0" collapsed="false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</row>
    <row r="193" customFormat="false" ht="14.25" hidden="false" customHeight="true" outlineLevel="0" collapsed="false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</row>
    <row r="194" customFormat="false" ht="14.25" hidden="false" customHeight="true" outlineLevel="0" collapsed="false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</row>
    <row r="195" customFormat="false" ht="14.25" hidden="false" customHeight="true" outlineLevel="0" collapsed="false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</row>
    <row r="196" customFormat="false" ht="14.25" hidden="false" customHeight="true" outlineLevel="0" collapsed="false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</row>
    <row r="197" customFormat="false" ht="14.25" hidden="false" customHeight="true" outlineLevel="0" collapsed="false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</row>
    <row r="198" customFormat="false" ht="14.25" hidden="false" customHeight="true" outlineLevel="0" collapsed="false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</row>
    <row r="199" customFormat="false" ht="14.25" hidden="false" customHeight="true" outlineLevel="0" collapsed="false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</row>
    <row r="200" customFormat="false" ht="14.25" hidden="false" customHeight="true" outlineLevel="0" collapsed="false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</row>
    <row r="201" customFormat="false" ht="14.25" hidden="false" customHeight="true" outlineLevel="0" collapsed="false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</row>
    <row r="202" customFormat="false" ht="14.25" hidden="false" customHeight="true" outlineLevel="0" collapsed="false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</row>
    <row r="203" customFormat="false" ht="14.25" hidden="false" customHeight="true" outlineLevel="0" collapsed="false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</row>
    <row r="204" customFormat="false" ht="14.25" hidden="false" customHeight="true" outlineLevel="0" collapsed="false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</row>
    <row r="205" customFormat="false" ht="14.25" hidden="false" customHeight="true" outlineLevel="0" collapsed="false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</row>
    <row r="206" customFormat="false" ht="14.25" hidden="false" customHeight="true" outlineLevel="0" collapsed="false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</row>
    <row r="207" customFormat="false" ht="14.25" hidden="false" customHeight="true" outlineLevel="0" collapsed="false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</row>
    <row r="208" customFormat="false" ht="14.25" hidden="false" customHeight="true" outlineLevel="0" collapsed="false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</row>
    <row r="209" customFormat="false" ht="14.25" hidden="false" customHeight="true" outlineLevel="0" collapsed="false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</row>
    <row r="210" customFormat="false" ht="14.25" hidden="false" customHeight="true" outlineLevel="0" collapsed="false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</row>
    <row r="211" customFormat="false" ht="14.25" hidden="false" customHeight="true" outlineLevel="0" collapsed="false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</row>
    <row r="212" customFormat="false" ht="14.25" hidden="false" customHeight="true" outlineLevel="0" collapsed="false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</row>
    <row r="213" customFormat="false" ht="14.25" hidden="false" customHeight="true" outlineLevel="0" collapsed="false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</row>
    <row r="214" customFormat="false" ht="14.25" hidden="false" customHeight="true" outlineLevel="0" collapsed="false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</row>
    <row r="215" customFormat="false" ht="14.25" hidden="false" customHeight="true" outlineLevel="0" collapsed="false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</row>
    <row r="216" customFormat="false" ht="14.25" hidden="false" customHeight="true" outlineLevel="0" collapsed="false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</row>
    <row r="217" customFormat="false" ht="14.25" hidden="false" customHeight="true" outlineLevel="0" collapsed="false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</row>
    <row r="218" customFormat="false" ht="14.25" hidden="false" customHeight="true" outlineLevel="0" collapsed="false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</row>
    <row r="219" customFormat="false" ht="14.25" hidden="false" customHeight="true" outlineLevel="0" collapsed="false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</row>
    <row r="220" customFormat="false" ht="14.25" hidden="false" customHeight="true" outlineLevel="0" collapsed="false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</row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">
    <mergeCell ref="B1:AF1"/>
    <mergeCell ref="W2:AA2"/>
    <mergeCell ref="AB2:AB4"/>
    <mergeCell ref="W3:AA3"/>
    <mergeCell ref="R20:S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F31" activeCellId="0" sqref="F31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10.9"/>
    <col collapsed="false" customWidth="true" hidden="false" outlineLevel="0" max="2" min="2" style="1" width="8.4"/>
    <col collapsed="false" customWidth="true" hidden="false" outlineLevel="0" max="3" min="3" style="1" width="11.7"/>
    <col collapsed="false" customWidth="true" hidden="false" outlineLevel="0" max="4" min="4" style="1" width="12.7"/>
    <col collapsed="false" customWidth="true" hidden="false" outlineLevel="0" max="5" min="5" style="1" width="17.2"/>
    <col collapsed="false" customWidth="true" hidden="false" outlineLevel="0" max="7" min="6" style="1" width="19"/>
    <col collapsed="false" customWidth="true" hidden="false" outlineLevel="0" max="8" min="8" style="1" width="12.4"/>
    <col collapsed="false" customWidth="true" hidden="false" outlineLevel="0" max="9" min="9" style="1" width="15.9"/>
    <col collapsed="false" customWidth="true" hidden="false" outlineLevel="0" max="10" min="10" style="1" width="14.28"/>
    <col collapsed="false" customWidth="true" hidden="false" outlineLevel="0" max="11" min="11" style="1" width="14.9"/>
    <col collapsed="false" customWidth="true" hidden="false" outlineLevel="0" max="13" min="12" style="1" width="12"/>
    <col collapsed="false" customWidth="true" hidden="false" outlineLevel="0" max="14" min="14" style="1" width="11.4"/>
    <col collapsed="false" customWidth="true" hidden="false" outlineLevel="0" max="15" min="15" style="1" width="9"/>
    <col collapsed="false" customWidth="true" hidden="false" outlineLevel="0" max="16" min="16" style="1" width="13.4"/>
    <col collapsed="false" customWidth="true" hidden="false" outlineLevel="0" max="17" min="17" style="1" width="14.1"/>
    <col collapsed="false" customWidth="true" hidden="false" outlineLevel="0" max="18" min="18" style="1" width="12.4"/>
    <col collapsed="false" customWidth="true" hidden="false" outlineLevel="0" max="19" min="19" style="1" width="18.4"/>
    <col collapsed="false" customWidth="true" hidden="false" outlineLevel="0" max="20" min="20" style="1" width="17.1"/>
    <col collapsed="false" customWidth="true" hidden="false" outlineLevel="0" max="21" min="21" style="1" width="13.4"/>
    <col collapsed="false" customWidth="true" hidden="false" outlineLevel="0" max="30" min="22" style="1" width="17.08"/>
    <col collapsed="false" customWidth="true" hidden="false" outlineLevel="0" max="31" min="31" style="1" width="83.9"/>
    <col collapsed="false" customWidth="true" hidden="false" outlineLevel="0" max="36" min="32" style="1" width="8.6"/>
  </cols>
  <sheetData>
    <row r="1" customFormat="false" ht="14.25" hidden="false" customHeight="true" outlineLevel="0" collapsed="false">
      <c r="A1" s="143"/>
      <c r="B1" s="3" t="s">
        <v>372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customFormat="false" ht="14.25" hidden="false" customHeight="true" outlineLevel="0" collapsed="false">
      <c r="A2" s="76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 t="n">
        <v>2400</v>
      </c>
      <c r="O2" s="189" t="n">
        <v>1200</v>
      </c>
      <c r="P2" s="189"/>
      <c r="Q2" s="189"/>
      <c r="R2" s="189"/>
      <c r="S2" s="189"/>
      <c r="T2" s="189"/>
      <c r="U2" s="203"/>
      <c r="V2" s="13" t="s">
        <v>1</v>
      </c>
      <c r="W2" s="13"/>
      <c r="X2" s="13"/>
      <c r="Y2" s="13"/>
      <c r="Z2" s="13"/>
      <c r="AA2" s="14" t="s">
        <v>2</v>
      </c>
      <c r="AB2" s="15"/>
      <c r="AC2" s="16"/>
      <c r="AD2" s="16"/>
      <c r="AE2" s="10"/>
    </row>
    <row r="3" customFormat="false" ht="14.25" hidden="false" customHeight="true" outlineLevel="0" collapsed="false">
      <c r="A3" s="139"/>
      <c r="B3" s="139"/>
      <c r="C3" s="142" t="s">
        <v>11</v>
      </c>
      <c r="D3" s="142" t="s">
        <v>373</v>
      </c>
      <c r="E3" s="142" t="s">
        <v>11</v>
      </c>
      <c r="F3" s="142" t="s">
        <v>11</v>
      </c>
      <c r="G3" s="142" t="s">
        <v>5</v>
      </c>
      <c r="H3" s="142" t="s">
        <v>7</v>
      </c>
      <c r="I3" s="142" t="s">
        <v>11</v>
      </c>
      <c r="J3" s="142" t="s">
        <v>8</v>
      </c>
      <c r="K3" s="142" t="s">
        <v>8</v>
      </c>
      <c r="L3" s="142" t="s">
        <v>8</v>
      </c>
      <c r="M3" s="142" t="s">
        <v>174</v>
      </c>
      <c r="N3" s="142" t="s">
        <v>13</v>
      </c>
      <c r="O3" s="142" t="s">
        <v>13</v>
      </c>
      <c r="P3" s="142" t="s">
        <v>14</v>
      </c>
      <c r="Q3" s="142" t="s">
        <v>15</v>
      </c>
      <c r="R3" s="142" t="s">
        <v>100</v>
      </c>
      <c r="S3" s="142" t="s">
        <v>361</v>
      </c>
      <c r="T3" s="142" t="s">
        <v>362</v>
      </c>
      <c r="U3" s="142" t="s">
        <v>14</v>
      </c>
      <c r="V3" s="22" t="s">
        <v>19</v>
      </c>
      <c r="W3" s="22"/>
      <c r="X3" s="22"/>
      <c r="Y3" s="22"/>
      <c r="Z3" s="22"/>
      <c r="AA3" s="14"/>
      <c r="AB3" s="23" t="s">
        <v>20</v>
      </c>
      <c r="AC3" s="24" t="s">
        <v>21</v>
      </c>
      <c r="AD3" s="25" t="s">
        <v>22</v>
      </c>
      <c r="AE3" s="25" t="s">
        <v>23</v>
      </c>
    </row>
    <row r="4" customFormat="false" ht="14.25" hidden="false" customHeight="true" outlineLevel="0" collapsed="false">
      <c r="A4" s="144"/>
      <c r="B4" s="144"/>
      <c r="C4" s="145" t="s">
        <v>176</v>
      </c>
      <c r="D4" s="145"/>
      <c r="E4" s="204" t="s">
        <v>180</v>
      </c>
      <c r="F4" s="204" t="s">
        <v>107</v>
      </c>
      <c r="G4" s="205"/>
      <c r="H4" s="145"/>
      <c r="I4" s="145" t="s">
        <v>106</v>
      </c>
      <c r="J4" s="145" t="s">
        <v>109</v>
      </c>
      <c r="K4" s="145" t="s">
        <v>363</v>
      </c>
      <c r="L4" s="145" t="s">
        <v>111</v>
      </c>
      <c r="M4" s="145" t="s">
        <v>374</v>
      </c>
      <c r="N4" s="145" t="s">
        <v>26</v>
      </c>
      <c r="O4" s="145" t="s">
        <v>27</v>
      </c>
      <c r="P4" s="145" t="s">
        <v>28</v>
      </c>
      <c r="Q4" s="145" t="s">
        <v>29</v>
      </c>
      <c r="R4" s="145" t="s">
        <v>115</v>
      </c>
      <c r="S4" s="145" t="s">
        <v>30</v>
      </c>
      <c r="T4" s="145" t="s">
        <v>191</v>
      </c>
      <c r="U4" s="145"/>
      <c r="V4" s="33" t="n">
        <v>0.3</v>
      </c>
      <c r="W4" s="34" t="n">
        <v>0.5</v>
      </c>
      <c r="X4" s="35" t="n">
        <v>1</v>
      </c>
      <c r="Y4" s="36" t="n">
        <v>1.3</v>
      </c>
      <c r="Z4" s="37" t="n">
        <v>1.5</v>
      </c>
      <c r="AA4" s="14"/>
      <c r="AB4" s="38"/>
      <c r="AC4" s="39"/>
      <c r="AD4" s="39"/>
      <c r="AE4" s="39"/>
    </row>
    <row r="5" customFormat="false" ht="14.25" hidden="false" customHeight="true" outlineLevel="0" collapsed="false">
      <c r="A5" s="146" t="s">
        <v>375</v>
      </c>
      <c r="B5" s="42" t="s">
        <v>376</v>
      </c>
      <c r="C5" s="53"/>
      <c r="D5" s="51"/>
      <c r="E5" s="51"/>
      <c r="F5" s="51"/>
      <c r="G5" s="51"/>
      <c r="H5" s="51"/>
      <c r="I5" s="51"/>
      <c r="J5" s="53"/>
      <c r="K5" s="51"/>
      <c r="L5" s="53"/>
      <c r="M5" s="206" t="n">
        <v>75000</v>
      </c>
      <c r="N5" s="158" t="n">
        <v>25</v>
      </c>
      <c r="O5" s="158" t="n">
        <v>0</v>
      </c>
      <c r="P5" s="53" t="n">
        <f aca="false">N5*N2+O5*O2</f>
        <v>60000</v>
      </c>
      <c r="Q5" s="53" t="n">
        <v>35000</v>
      </c>
      <c r="R5" s="53"/>
      <c r="S5" s="51" t="n">
        <v>194750</v>
      </c>
      <c r="T5" s="53"/>
      <c r="U5" s="160" t="n">
        <f aca="false">C5+D5+E5+H5+F5+G5+I5+J5+K5+L5+M5+P5+Q5+R5+S5+T5</f>
        <v>364750</v>
      </c>
      <c r="V5" s="160"/>
      <c r="W5" s="160"/>
      <c r="X5" s="160"/>
      <c r="Y5" s="160"/>
      <c r="Z5" s="160"/>
      <c r="AA5" s="160"/>
      <c r="AB5" s="160"/>
      <c r="AC5" s="160" t="n">
        <v>300000</v>
      </c>
      <c r="AD5" s="207" t="n">
        <f aca="false">U5-P5-Q5-AC5</f>
        <v>-30250</v>
      </c>
      <c r="AE5" s="42" t="s">
        <v>377</v>
      </c>
    </row>
    <row r="6" customFormat="false" ht="14.25" hidden="false" customHeight="true" outlineLevel="0" collapsed="false">
      <c r="A6" s="146" t="s">
        <v>378</v>
      </c>
      <c r="B6" s="42" t="s">
        <v>379</v>
      </c>
      <c r="C6" s="53"/>
      <c r="D6" s="51"/>
      <c r="E6" s="51"/>
      <c r="F6" s="51"/>
      <c r="G6" s="51"/>
      <c r="H6" s="51"/>
      <c r="I6" s="51"/>
      <c r="J6" s="53"/>
      <c r="K6" s="53"/>
      <c r="L6" s="53"/>
      <c r="M6" s="206" t="n">
        <v>75000</v>
      </c>
      <c r="N6" s="158" t="n">
        <v>24</v>
      </c>
      <c r="O6" s="158" t="n">
        <v>0</v>
      </c>
      <c r="P6" s="53" t="n">
        <f aca="false">N6*N2+O6*O2</f>
        <v>57600</v>
      </c>
      <c r="Q6" s="53" t="n">
        <v>22750</v>
      </c>
      <c r="R6" s="53"/>
      <c r="S6" s="51"/>
      <c r="T6" s="51"/>
      <c r="U6" s="160" t="n">
        <f aca="false">C6+D6+E6+H6+F6+G6+I6+J6+K6+L6+M6+P6+Q6+R6+S6+T6</f>
        <v>155350</v>
      </c>
      <c r="V6" s="160"/>
      <c r="W6" s="160"/>
      <c r="X6" s="160"/>
      <c r="Y6" s="160"/>
      <c r="Z6" s="160"/>
      <c r="AA6" s="160"/>
      <c r="AB6" s="160"/>
      <c r="AC6" s="160" t="n">
        <v>300000</v>
      </c>
      <c r="AD6" s="207" t="n">
        <f aca="false">U6-P6-Q6-AC6</f>
        <v>-225000</v>
      </c>
      <c r="AE6" s="55"/>
    </row>
    <row r="7" customFormat="false" ht="14.25" hidden="false" customHeight="true" outlineLevel="0" collapsed="false">
      <c r="A7" s="146" t="s">
        <v>380</v>
      </c>
      <c r="B7" s="42" t="s">
        <v>381</v>
      </c>
      <c r="C7" s="53"/>
      <c r="D7" s="51"/>
      <c r="E7" s="51"/>
      <c r="F7" s="51"/>
      <c r="G7" s="51"/>
      <c r="H7" s="51"/>
      <c r="I7" s="51"/>
      <c r="J7" s="53"/>
      <c r="K7" s="53"/>
      <c r="L7" s="53"/>
      <c r="M7" s="206" t="n">
        <v>75000</v>
      </c>
      <c r="N7" s="158" t="n">
        <v>19</v>
      </c>
      <c r="O7" s="158" t="n">
        <v>0</v>
      </c>
      <c r="P7" s="53" t="n">
        <f aca="false">N7*N2+O7*O2</f>
        <v>45600</v>
      </c>
      <c r="Q7" s="53" t="n">
        <v>21000</v>
      </c>
      <c r="R7" s="53"/>
      <c r="S7" s="51"/>
      <c r="T7" s="51"/>
      <c r="U7" s="160" t="n">
        <f aca="false">C7+D7+E7+H7+F7+G7+I7+J7+K7+L7+M7+P7+Q7+R7+S7+T7</f>
        <v>141600</v>
      </c>
      <c r="V7" s="160"/>
      <c r="W7" s="160"/>
      <c r="X7" s="160"/>
      <c r="Y7" s="160"/>
      <c r="Z7" s="160"/>
      <c r="AA7" s="160"/>
      <c r="AB7" s="160"/>
      <c r="AC7" s="160" t="n">
        <v>212483.36</v>
      </c>
      <c r="AD7" s="207" t="n">
        <f aca="false">U7-P7-Q7-AC7</f>
        <v>-137483.36</v>
      </c>
      <c r="AE7" s="55"/>
    </row>
    <row r="8" customFormat="false" ht="14.25" hidden="false" customHeight="true" outlineLevel="0" collapsed="false">
      <c r="A8" s="42"/>
      <c r="B8" s="42"/>
      <c r="C8" s="53"/>
      <c r="D8" s="53"/>
      <c r="E8" s="53"/>
      <c r="F8" s="53"/>
      <c r="G8" s="53"/>
      <c r="H8" s="53"/>
      <c r="I8" s="53"/>
      <c r="J8" s="53"/>
      <c r="K8" s="53"/>
      <c r="L8" s="53"/>
      <c r="M8" s="206"/>
      <c r="N8" s="158" t="n">
        <v>0</v>
      </c>
      <c r="O8" s="158" t="n">
        <v>0</v>
      </c>
      <c r="P8" s="53" t="n">
        <f aca="false">PRODUCT(N8,N2)</f>
        <v>0</v>
      </c>
      <c r="Q8" s="53"/>
      <c r="R8" s="53"/>
      <c r="S8" s="53"/>
      <c r="T8" s="53"/>
      <c r="U8" s="160" t="n">
        <f aca="false">C8+D8+E8+H8+F8+G8+I8+J8+K8+L8+M8+P8+Q8+R8+S8+T8</f>
        <v>0</v>
      </c>
      <c r="V8" s="160"/>
      <c r="W8" s="160"/>
      <c r="X8" s="160"/>
      <c r="Y8" s="160"/>
      <c r="Z8" s="160"/>
      <c r="AA8" s="160"/>
      <c r="AB8" s="160"/>
      <c r="AC8" s="160"/>
      <c r="AD8" s="160"/>
      <c r="AE8" s="42"/>
    </row>
    <row r="9" customFormat="false" ht="14.25" hidden="false" customHeight="true" outlineLevel="0" collapsed="false">
      <c r="A9" s="42"/>
      <c r="B9" s="42"/>
      <c r="C9" s="53"/>
      <c r="D9" s="53"/>
      <c r="E9" s="53"/>
      <c r="F9" s="53"/>
      <c r="G9" s="53"/>
      <c r="H9" s="53"/>
      <c r="I9" s="53"/>
      <c r="J9" s="53"/>
      <c r="K9" s="53"/>
      <c r="L9" s="53"/>
      <c r="M9" s="206"/>
      <c r="N9" s="158" t="n">
        <v>0</v>
      </c>
      <c r="O9" s="158" t="n">
        <v>0</v>
      </c>
      <c r="P9" s="53" t="n">
        <f aca="false">PRODUCT(N9,N2)</f>
        <v>0</v>
      </c>
      <c r="Q9" s="53"/>
      <c r="R9" s="53"/>
      <c r="S9" s="53"/>
      <c r="T9" s="53"/>
      <c r="U9" s="160" t="n">
        <f aca="false">C9+D9+E9+H9+F9+G9+I9+J9+K9+L9+M9+P9+Q9+R9+S9+T9</f>
        <v>0</v>
      </c>
      <c r="V9" s="160"/>
      <c r="W9" s="160"/>
      <c r="X9" s="160"/>
      <c r="Y9" s="160"/>
      <c r="Z9" s="160"/>
      <c r="AA9" s="160"/>
      <c r="AB9" s="160"/>
      <c r="AC9" s="160"/>
      <c r="AD9" s="160"/>
      <c r="AE9" s="42"/>
    </row>
    <row r="10" customFormat="false" ht="14.25" hidden="false" customHeight="true" outlineLevel="0" collapsed="false">
      <c r="A10" s="42"/>
      <c r="B10" s="4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206"/>
      <c r="N10" s="158" t="n">
        <v>0</v>
      </c>
      <c r="O10" s="158" t="n">
        <v>0</v>
      </c>
      <c r="P10" s="53" t="n">
        <f aca="false">PRODUCT(N10,N2)</f>
        <v>0</v>
      </c>
      <c r="Q10" s="53"/>
      <c r="R10" s="53"/>
      <c r="S10" s="53"/>
      <c r="T10" s="53"/>
      <c r="U10" s="160" t="n">
        <f aca="false">C10+D10+E10+H10+F10+G10+I10+J10+K10+L10+M10+P10+Q10+R10+S10+T10</f>
        <v>0</v>
      </c>
      <c r="V10" s="160"/>
      <c r="W10" s="160"/>
      <c r="X10" s="160"/>
      <c r="Y10" s="160"/>
      <c r="Z10" s="160"/>
      <c r="AA10" s="160"/>
      <c r="AB10" s="160"/>
      <c r="AC10" s="160"/>
      <c r="AD10" s="160"/>
      <c r="AE10" s="42"/>
    </row>
    <row r="11" customFormat="false" ht="14.25" hidden="false" customHeight="true" outlineLevel="0" collapsed="false">
      <c r="A11" s="42"/>
      <c r="B11" s="4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206"/>
      <c r="N11" s="158" t="n">
        <v>0</v>
      </c>
      <c r="O11" s="158" t="n">
        <v>0</v>
      </c>
      <c r="P11" s="53" t="n">
        <f aca="false">PRODUCT(N11,N3)</f>
        <v>0</v>
      </c>
      <c r="Q11" s="53"/>
      <c r="R11" s="53"/>
      <c r="S11" s="53"/>
      <c r="T11" s="53"/>
      <c r="U11" s="160" t="n">
        <f aca="false">C11+D11+E11+H11+F11+G11+I11+J11+K11+L11+M11+P11+Q11+R11+S11+T11</f>
        <v>0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42"/>
    </row>
    <row r="12" customFormat="false" ht="14.25" hidden="false" customHeight="true" outlineLevel="0" collapsed="false">
      <c r="A12" s="42"/>
      <c r="B12" s="4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206"/>
      <c r="N12" s="158" t="n">
        <v>0</v>
      </c>
      <c r="O12" s="158" t="n">
        <v>0</v>
      </c>
      <c r="P12" s="53" t="n">
        <f aca="false">PRODUCT(N12,N2)</f>
        <v>0</v>
      </c>
      <c r="Q12" s="53"/>
      <c r="R12" s="53"/>
      <c r="S12" s="53"/>
      <c r="T12" s="53"/>
      <c r="U12" s="160" t="n">
        <f aca="false">C12+D12+E12+H12+F12+G12+I12+J12+K12+L12+M12+P12+Q12+R12+S12+T12</f>
        <v>0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42"/>
    </row>
    <row r="13" customFormat="false" ht="14.25" hidden="false" customHeight="true" outlineLevel="0" collapsed="false">
      <c r="A13" s="42"/>
      <c r="B13" s="4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06"/>
      <c r="N13" s="158" t="n">
        <v>0</v>
      </c>
      <c r="O13" s="158" t="n">
        <v>0</v>
      </c>
      <c r="P13" s="53" t="n">
        <f aca="false">PRODUCT(N2,N13)</f>
        <v>0</v>
      </c>
      <c r="Q13" s="53"/>
      <c r="R13" s="53"/>
      <c r="S13" s="53"/>
      <c r="T13" s="53"/>
      <c r="U13" s="160" t="n">
        <f aca="false">C13+D13+E13+H13+F13+G13+I13+J13+K13+L13+M13+P13+Q13+R13+S13+T13</f>
        <v>0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42"/>
    </row>
    <row r="14" customFormat="false" ht="14.25" hidden="false" customHeight="true" outlineLevel="0" collapsed="false">
      <c r="A14" s="42"/>
      <c r="B14" s="4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206"/>
      <c r="N14" s="158" t="n">
        <v>0</v>
      </c>
      <c r="O14" s="158" t="n">
        <v>0</v>
      </c>
      <c r="P14" s="53" t="n">
        <f aca="false">PRODUCT(N2,N14)</f>
        <v>0</v>
      </c>
      <c r="Q14" s="53"/>
      <c r="R14" s="53"/>
      <c r="S14" s="53"/>
      <c r="T14" s="53"/>
      <c r="U14" s="160" t="n">
        <f aca="false">C14+D14+E14+H14+F14+G14+I14+J14+K14+L14+M14+P14+Q14+R14+S14+T14</f>
        <v>0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42"/>
    </row>
    <row r="15" customFormat="false" ht="14.25" hidden="false" customHeight="true" outlineLevel="0" collapsed="false">
      <c r="A15" s="42"/>
      <c r="B15" s="4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206"/>
      <c r="N15" s="158" t="n">
        <v>0</v>
      </c>
      <c r="O15" s="158" t="n">
        <v>0</v>
      </c>
      <c r="P15" s="53" t="n">
        <f aca="false">PRODUCT(N2,N15)</f>
        <v>0</v>
      </c>
      <c r="Q15" s="53"/>
      <c r="R15" s="53"/>
      <c r="S15" s="53"/>
      <c r="T15" s="53"/>
      <c r="U15" s="160" t="n">
        <f aca="false">C15+D15+E15+H15+F15+G15+I15+J15+K15+L15+M15+P15+Q15+R15+S15+T15</f>
        <v>0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42"/>
    </row>
    <row r="16" customFormat="false" ht="14.25" hidden="false" customHeight="true" outlineLevel="0" collapsed="false">
      <c r="A16" s="42"/>
      <c r="B16" s="42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206"/>
      <c r="N16" s="158" t="n">
        <v>0</v>
      </c>
      <c r="O16" s="158" t="n">
        <v>0</v>
      </c>
      <c r="P16" s="53" t="n">
        <f aca="false">PRODUCT(N16,N2)</f>
        <v>0</v>
      </c>
      <c r="Q16" s="53"/>
      <c r="R16" s="53"/>
      <c r="S16" s="53"/>
      <c r="T16" s="53"/>
      <c r="U16" s="160" t="n">
        <f aca="false">C16+D16+E16+H16+F16+G16+I16+J16+K16+L16+M16+P16+Q16+R16+S16+T16</f>
        <v>0</v>
      </c>
      <c r="V16" s="160"/>
      <c r="W16" s="160"/>
      <c r="X16" s="160"/>
      <c r="Y16" s="160"/>
      <c r="Z16" s="160"/>
      <c r="AA16" s="160"/>
      <c r="AB16" s="160"/>
      <c r="AC16" s="160"/>
      <c r="AD16" s="160"/>
      <c r="AE16" s="42"/>
    </row>
    <row r="17" customFormat="false" ht="14.25" hidden="false" customHeight="true" outlineLevel="0" collapsed="false">
      <c r="A17" s="42"/>
      <c r="B17" s="4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206"/>
      <c r="N17" s="158" t="n">
        <v>0</v>
      </c>
      <c r="O17" s="158" t="n">
        <v>0</v>
      </c>
      <c r="P17" s="53" t="n">
        <f aca="false">PRODUCT(N17,N2)</f>
        <v>0</v>
      </c>
      <c r="Q17" s="53"/>
      <c r="R17" s="53"/>
      <c r="S17" s="53"/>
      <c r="T17" s="53"/>
      <c r="U17" s="160" t="n">
        <f aca="false">C17+D17+E17+H17+F17+G17+I17+J17+K17+L17+M17+P17+Q17+R17+S17+T17</f>
        <v>0</v>
      </c>
      <c r="V17" s="160"/>
      <c r="W17" s="160"/>
      <c r="X17" s="160"/>
      <c r="Y17" s="160"/>
      <c r="Z17" s="160"/>
      <c r="AA17" s="160"/>
      <c r="AB17" s="160"/>
      <c r="AC17" s="160"/>
      <c r="AD17" s="160"/>
      <c r="AE17" s="42"/>
    </row>
    <row r="18" customFormat="false" ht="14.25" hidden="false" customHeight="true" outlineLevel="0" collapsed="false">
      <c r="A18" s="42"/>
      <c r="B18" s="4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206"/>
      <c r="N18" s="158" t="n">
        <v>0</v>
      </c>
      <c r="O18" s="158" t="n">
        <v>0</v>
      </c>
      <c r="P18" s="53" t="n">
        <f aca="false">PRODUCT(N18,N3)</f>
        <v>0</v>
      </c>
      <c r="Q18" s="53"/>
      <c r="R18" s="53"/>
      <c r="S18" s="53"/>
      <c r="T18" s="53"/>
      <c r="U18" s="160" t="n">
        <f aca="false">C18+D18+E18+H18+F18+G18+I18+J18+K18+L18+M18+P18+Q18+R18+S18+T18</f>
        <v>0</v>
      </c>
      <c r="V18" s="160"/>
      <c r="W18" s="160"/>
      <c r="X18" s="160"/>
      <c r="Y18" s="160"/>
      <c r="Z18" s="160"/>
      <c r="AA18" s="160"/>
      <c r="AB18" s="160"/>
      <c r="AC18" s="160"/>
      <c r="AD18" s="160"/>
      <c r="AE18" s="42"/>
    </row>
    <row r="19" customFormat="false" ht="14.25" hidden="false" customHeight="true" outlineLevel="0" collapsed="false">
      <c r="A19" s="42"/>
      <c r="B19" s="4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206"/>
      <c r="N19" s="158" t="n">
        <v>0</v>
      </c>
      <c r="O19" s="158" t="n">
        <v>0</v>
      </c>
      <c r="P19" s="53" t="n">
        <f aca="false">PRODUCT(N19,N4)</f>
        <v>0</v>
      </c>
      <c r="Q19" s="53"/>
      <c r="R19" s="53"/>
      <c r="S19" s="53"/>
      <c r="T19" s="53"/>
      <c r="U19" s="160" t="n">
        <f aca="false">C19+D19+E19+H19+F19+G19+I19+J19+K19+L19+M19+P19+Q19+R19+S19+T19</f>
        <v>0</v>
      </c>
      <c r="V19" s="160"/>
      <c r="W19" s="160"/>
      <c r="X19" s="160"/>
      <c r="Y19" s="160"/>
      <c r="Z19" s="160"/>
      <c r="AA19" s="160"/>
      <c r="AB19" s="160"/>
      <c r="AC19" s="160"/>
      <c r="AD19" s="160"/>
      <c r="AE19" s="42"/>
    </row>
    <row r="20" customFormat="false" ht="14.25" hidden="false" customHeight="true" outlineLevel="0" collapsed="false">
      <c r="A20" s="42"/>
      <c r="B20" s="4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206"/>
      <c r="N20" s="158" t="n">
        <v>0</v>
      </c>
      <c r="O20" s="158" t="n">
        <v>0</v>
      </c>
      <c r="P20" s="53" t="n">
        <f aca="false">PRODUCT(N20,N2)</f>
        <v>0</v>
      </c>
      <c r="Q20" s="53"/>
      <c r="R20" s="53"/>
      <c r="S20" s="53"/>
      <c r="T20" s="53"/>
      <c r="U20" s="160" t="n">
        <f aca="false">C20+D20+E20+H20+F20+G20+I20+J20+K20+L20+M20+P20+Q20+R20+S20+T20</f>
        <v>0</v>
      </c>
      <c r="V20" s="160"/>
      <c r="W20" s="160"/>
      <c r="X20" s="160"/>
      <c r="Y20" s="160"/>
      <c r="Z20" s="160"/>
      <c r="AA20" s="160"/>
      <c r="AB20" s="160"/>
      <c r="AC20" s="160"/>
      <c r="AD20" s="160"/>
      <c r="AE20" s="42"/>
    </row>
    <row r="21" customFormat="false" ht="14.25" hidden="false" customHeight="true" outlineLevel="0" collapsed="false">
      <c r="A21" s="42"/>
      <c r="B21" s="4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206"/>
      <c r="N21" s="158" t="n">
        <v>0</v>
      </c>
      <c r="O21" s="158" t="n">
        <v>0</v>
      </c>
      <c r="P21" s="53" t="n">
        <f aca="false">PRODUCT(N21,N2)</f>
        <v>0</v>
      </c>
      <c r="Q21" s="53"/>
      <c r="R21" s="53"/>
      <c r="S21" s="53"/>
      <c r="T21" s="53"/>
      <c r="U21" s="160" t="n">
        <f aca="false">C21+D21+E21+H21+F21+G21+I21+J21+K21+L21+M21+P21+Q21+R21+S21+T21</f>
        <v>0</v>
      </c>
      <c r="V21" s="160"/>
      <c r="W21" s="160"/>
      <c r="X21" s="160"/>
      <c r="Y21" s="160"/>
      <c r="Z21" s="160"/>
      <c r="AA21" s="160"/>
      <c r="AB21" s="160"/>
      <c r="AC21" s="160"/>
      <c r="AD21" s="160"/>
      <c r="AE21" s="42"/>
    </row>
    <row r="22" customFormat="false" ht="14.25" hidden="false" customHeight="true" outlineLevel="0" collapsed="false">
      <c r="A22" s="42"/>
      <c r="B22" s="156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206"/>
      <c r="N22" s="158" t="n">
        <v>0</v>
      </c>
      <c r="O22" s="158" t="n">
        <v>0</v>
      </c>
      <c r="P22" s="53" t="n">
        <f aca="false">PRODUCT(N22,N2)</f>
        <v>0</v>
      </c>
      <c r="Q22" s="53"/>
      <c r="R22" s="53"/>
      <c r="S22" s="53"/>
      <c r="T22" s="53"/>
      <c r="U22" s="160" t="n">
        <f aca="false">C22+D22+E22+H22+F22+G22+I22+J22+K22+L22+M22+P22+Q22+R22+S22+T22</f>
        <v>0</v>
      </c>
      <c r="V22" s="160"/>
      <c r="W22" s="160"/>
      <c r="X22" s="160"/>
      <c r="Y22" s="160"/>
      <c r="Z22" s="160"/>
      <c r="AA22" s="160"/>
      <c r="AB22" s="160"/>
      <c r="AC22" s="160"/>
      <c r="AD22" s="160"/>
      <c r="AE22" s="42"/>
    </row>
    <row r="23" customFormat="false" ht="14.25" hidden="false" customHeight="true" outlineLevel="0" collapsed="false">
      <c r="A23" s="42"/>
      <c r="B23" s="156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206"/>
      <c r="N23" s="158" t="n">
        <v>0</v>
      </c>
      <c r="O23" s="158" t="n">
        <v>0</v>
      </c>
      <c r="P23" s="53" t="n">
        <f aca="false">PRODUCT(N23,N2)</f>
        <v>0</v>
      </c>
      <c r="Q23" s="53"/>
      <c r="R23" s="53"/>
      <c r="S23" s="53"/>
      <c r="T23" s="53"/>
      <c r="U23" s="160" t="n">
        <f aca="false">C23+D23+E23+H23+F23+G23+I23+J23+K23+L23+M23+P23+Q23+R23+S23+T23</f>
        <v>0</v>
      </c>
      <c r="V23" s="160"/>
      <c r="W23" s="160"/>
      <c r="X23" s="160"/>
      <c r="Y23" s="160"/>
      <c r="Z23" s="160"/>
      <c r="AA23" s="160"/>
      <c r="AB23" s="160"/>
      <c r="AC23" s="160"/>
      <c r="AD23" s="160"/>
      <c r="AE23" s="42"/>
    </row>
    <row r="24" customFormat="false" ht="14.25" hidden="false" customHeight="true" outlineLevel="0" collapsed="false">
      <c r="A24" s="42"/>
      <c r="B24" s="156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206"/>
      <c r="N24" s="158" t="n">
        <v>0</v>
      </c>
      <c r="O24" s="158" t="n">
        <v>0</v>
      </c>
      <c r="P24" s="53" t="n">
        <f aca="false">PRODUCT(N24,N2)</f>
        <v>0</v>
      </c>
      <c r="Q24" s="53"/>
      <c r="R24" s="53"/>
      <c r="S24" s="53"/>
      <c r="T24" s="53"/>
      <c r="U24" s="160" t="n">
        <f aca="false">C24+D24+E24+H24+F24+G24+I24+J24+K24+L24+M24+P24+Q24+R24+S24+T24</f>
        <v>0</v>
      </c>
      <c r="V24" s="160"/>
      <c r="W24" s="160"/>
      <c r="X24" s="160"/>
      <c r="Y24" s="160"/>
      <c r="Z24" s="160"/>
      <c r="AA24" s="160"/>
      <c r="AB24" s="160"/>
      <c r="AC24" s="160"/>
      <c r="AD24" s="160"/>
      <c r="AE24" s="42"/>
    </row>
    <row r="25" customFormat="false" ht="14.25" hidden="false" customHeight="true" outlineLevel="0" collapsed="false">
      <c r="A25" s="42"/>
      <c r="B25" s="156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206"/>
      <c r="N25" s="158" t="n">
        <v>0</v>
      </c>
      <c r="O25" s="158" t="n">
        <v>0</v>
      </c>
      <c r="P25" s="53" t="n">
        <f aca="false">PRODUCT(N25,N2)</f>
        <v>0</v>
      </c>
      <c r="Q25" s="53"/>
      <c r="R25" s="53"/>
      <c r="S25" s="53"/>
      <c r="T25" s="53"/>
      <c r="U25" s="160" t="n">
        <f aca="false">C25+D25+E25+H25+F25+G25+I25+J25+K25+L25+M25+P25+Q25+R25+S25+T25</f>
        <v>0</v>
      </c>
      <c r="V25" s="160"/>
      <c r="W25" s="160"/>
      <c r="X25" s="160"/>
      <c r="Y25" s="160"/>
      <c r="Z25" s="160"/>
      <c r="AA25" s="160"/>
      <c r="AB25" s="160"/>
      <c r="AC25" s="160"/>
      <c r="AD25" s="160"/>
      <c r="AE25" s="42"/>
    </row>
    <row r="26" customFormat="false" ht="14.25" hidden="false" customHeight="true" outlineLevel="0" collapsed="false">
      <c r="A26" s="57"/>
      <c r="B26" s="156"/>
      <c r="C26" s="160" t="n">
        <f aca="false">SUM(C5:C25)</f>
        <v>0</v>
      </c>
      <c r="D26" s="160" t="n">
        <f aca="false">SUM(D5:D25)</f>
        <v>0</v>
      </c>
      <c r="E26" s="160" t="n">
        <f aca="false">SUM(E5:E25)</f>
        <v>0</v>
      </c>
      <c r="F26" s="160" t="n">
        <f aca="false">SUM(F5:F25)</f>
        <v>0</v>
      </c>
      <c r="G26" s="160" t="n">
        <f aca="false">SUM(G5:G25)</f>
        <v>0</v>
      </c>
      <c r="H26" s="160" t="n">
        <f aca="false">SUM(H5:H25)</f>
        <v>0</v>
      </c>
      <c r="I26" s="160" t="n">
        <f aca="false">SUM(I5:I25)</f>
        <v>0</v>
      </c>
      <c r="J26" s="160" t="n">
        <f aca="false">J5</f>
        <v>0</v>
      </c>
      <c r="K26" s="160" t="n">
        <f aca="false">K5</f>
        <v>0</v>
      </c>
      <c r="L26" s="160" t="n">
        <f aca="false">L5</f>
        <v>0</v>
      </c>
      <c r="M26" s="160" t="n">
        <f aca="false">SUM(M5:M25)</f>
        <v>225000</v>
      </c>
      <c r="N26" s="160"/>
      <c r="O26" s="160"/>
      <c r="P26" s="160" t="n">
        <f aca="false">SUM(P5:P25)</f>
        <v>163200</v>
      </c>
      <c r="Q26" s="160" t="n">
        <f aca="false">SUM(Q5:Q25)</f>
        <v>78750</v>
      </c>
      <c r="R26" s="160" t="n">
        <f aca="false">SUM(R5:R25)</f>
        <v>0</v>
      </c>
      <c r="S26" s="160" t="n">
        <f aca="false">SUM(S5:S25)</f>
        <v>194750</v>
      </c>
      <c r="T26" s="160" t="n">
        <f aca="false">SUM(T5:T25)</f>
        <v>0</v>
      </c>
      <c r="U26" s="160" t="n">
        <f aca="false">C26+D26+E26+H26+F26+G26+I26+J26+K26+L26+M26+P26+Q26+R26+S26+T26</f>
        <v>661700</v>
      </c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</row>
    <row r="27" customFormat="false" ht="14.25" hidden="false" customHeight="true" outlineLevel="0" collapsed="false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158"/>
      <c r="O27" s="42"/>
      <c r="P27" s="42"/>
      <c r="Q27" s="65" t="s">
        <v>18</v>
      </c>
      <c r="R27" s="208" t="n">
        <f aca="false">SUM(U5:U25)</f>
        <v>661700</v>
      </c>
      <c r="S27" s="208"/>
      <c r="T27" s="209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42"/>
    </row>
    <row r="28" customFormat="false" ht="14.25" hidden="false" customHeight="true" outlineLevel="0" collapsed="false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72"/>
    </row>
    <row r="29" customFormat="false" ht="14.25" hidden="false" customHeight="true" outlineLevel="0" collapsed="false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73"/>
    </row>
    <row r="30" customFormat="false" ht="14.25" hidden="false" customHeight="true" outlineLevel="0" collapsed="false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73"/>
    </row>
    <row r="31" customFormat="false" ht="14.25" hidden="false" customHeight="true" outlineLevel="0" collapsed="false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73"/>
    </row>
    <row r="32" customFormat="false" ht="14.25" hidden="false" customHeight="true" outlineLevel="0" collapsed="false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73"/>
    </row>
    <row r="33" customFormat="false" ht="14.25" hidden="false" customHeight="true" outlineLevel="0" collapsed="false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73"/>
    </row>
    <row r="34" customFormat="false" ht="14.25" hidden="false" customHeight="true" outlineLevel="0" collapsed="false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73"/>
    </row>
    <row r="35" customFormat="false" ht="14.25" hidden="false" customHeight="true" outlineLevel="0" collapsed="false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73"/>
    </row>
    <row r="36" customFormat="false" ht="14.25" hidden="false" customHeight="true" outlineLevel="0" collapsed="false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73"/>
    </row>
    <row r="37" customFormat="false" ht="14.25" hidden="false" customHeight="true" outlineLevel="0" collapsed="false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73"/>
    </row>
    <row r="38" customFormat="false" ht="14.25" hidden="false" customHeight="true" outlineLevel="0" collapsed="false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73"/>
    </row>
    <row r="39" customFormat="false" ht="14.25" hidden="false" customHeight="true" outlineLevel="0" collapsed="false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73"/>
    </row>
    <row r="40" customFormat="false" ht="14.25" hidden="false" customHeight="true" outlineLevel="0" collapsed="false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73"/>
    </row>
    <row r="41" customFormat="false" ht="14.25" hidden="false" customHeight="true" outlineLevel="0" collapsed="false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73"/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">
    <mergeCell ref="B1:AE1"/>
    <mergeCell ref="V2:Z2"/>
    <mergeCell ref="AA2:AA4"/>
    <mergeCell ref="V3:Z3"/>
    <mergeCell ref="R27:S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4" activeCellId="0" sqref="C4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10.9"/>
    <col collapsed="false" customWidth="true" hidden="false" outlineLevel="0" max="2" min="2" style="1" width="9.4"/>
    <col collapsed="false" customWidth="true" hidden="false" outlineLevel="0" max="3" min="3" style="1" width="16.4"/>
    <col collapsed="false" customWidth="true" hidden="false" outlineLevel="0" max="4" min="4" style="1" width="15.4"/>
    <col collapsed="false" customWidth="true" hidden="false" outlineLevel="0" max="9" min="5" style="1" width="20"/>
    <col collapsed="false" customWidth="true" hidden="false" outlineLevel="0" max="10" min="10" style="1" width="17.4"/>
    <col collapsed="false" customWidth="true" hidden="false" outlineLevel="0" max="11" min="11" style="1" width="15"/>
    <col collapsed="false" customWidth="true" hidden="false" outlineLevel="0" max="12" min="12" style="1" width="12.4"/>
    <col collapsed="false" customWidth="true" hidden="false" outlineLevel="0" max="13" min="13" style="1" width="12.2"/>
    <col collapsed="false" customWidth="true" hidden="false" outlineLevel="0" max="14" min="14" style="1" width="19"/>
    <col collapsed="false" customWidth="true" hidden="false" outlineLevel="0" max="15" min="15" style="1" width="13.8"/>
    <col collapsed="false" customWidth="true" hidden="false" outlineLevel="0" max="16" min="16" style="1" width="14.2"/>
    <col collapsed="false" customWidth="true" hidden="false" outlineLevel="0" max="25" min="17" style="1" width="18.35"/>
    <col collapsed="false" customWidth="true" hidden="false" outlineLevel="0" max="26" min="26" style="1" width="62"/>
    <col collapsed="false" customWidth="true" hidden="false" outlineLevel="0" max="36" min="27" style="1" width="8.6"/>
  </cols>
  <sheetData>
    <row r="1" customFormat="false" ht="14.25" hidden="false" customHeight="true" outlineLevel="0" collapsed="false">
      <c r="A1" s="78"/>
      <c r="B1" s="3" t="s">
        <v>382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78"/>
    </row>
    <row r="2" customFormat="false" ht="14.25" hidden="false" customHeight="true" outlineLevel="0" collapsed="false">
      <c r="A2" s="78"/>
      <c r="B2" s="7"/>
      <c r="C2" s="7"/>
      <c r="D2" s="7"/>
      <c r="E2" s="7"/>
      <c r="F2" s="7"/>
      <c r="G2" s="7"/>
      <c r="H2" s="7"/>
      <c r="I2" s="7"/>
      <c r="J2" s="7" t="n">
        <v>2400</v>
      </c>
      <c r="K2" s="7" t="n">
        <v>1200</v>
      </c>
      <c r="L2" s="7"/>
      <c r="M2" s="7"/>
      <c r="N2" s="7"/>
      <c r="O2" s="7"/>
      <c r="P2" s="211"/>
      <c r="Q2" s="13" t="s">
        <v>1</v>
      </c>
      <c r="R2" s="13"/>
      <c r="S2" s="13"/>
      <c r="T2" s="13"/>
      <c r="U2" s="13"/>
      <c r="V2" s="14" t="s">
        <v>2</v>
      </c>
      <c r="W2" s="15"/>
      <c r="X2" s="16"/>
      <c r="Y2" s="16"/>
      <c r="Z2" s="7"/>
    </row>
    <row r="3" customFormat="false" ht="14.25" hidden="false" customHeight="true" outlineLevel="0" collapsed="false">
      <c r="A3" s="143"/>
      <c r="B3" s="143"/>
      <c r="C3" s="204" t="s">
        <v>8</v>
      </c>
      <c r="D3" s="204" t="s">
        <v>4</v>
      </c>
      <c r="E3" s="204" t="s">
        <v>5</v>
      </c>
      <c r="F3" s="204" t="s">
        <v>8</v>
      </c>
      <c r="G3" s="204" t="s">
        <v>11</v>
      </c>
      <c r="H3" s="204" t="s">
        <v>8</v>
      </c>
      <c r="I3" s="204" t="s">
        <v>383</v>
      </c>
      <c r="J3" s="204" t="s">
        <v>13</v>
      </c>
      <c r="K3" s="204" t="s">
        <v>13</v>
      </c>
      <c r="L3" s="204" t="s">
        <v>14</v>
      </c>
      <c r="M3" s="204" t="s">
        <v>15</v>
      </c>
      <c r="N3" s="204" t="s">
        <v>100</v>
      </c>
      <c r="O3" s="204" t="s">
        <v>384</v>
      </c>
      <c r="P3" s="204" t="s">
        <v>14</v>
      </c>
      <c r="Q3" s="22" t="s">
        <v>19</v>
      </c>
      <c r="R3" s="22"/>
      <c r="S3" s="22"/>
      <c r="T3" s="22"/>
      <c r="U3" s="22"/>
      <c r="V3" s="14"/>
      <c r="W3" s="23" t="s">
        <v>20</v>
      </c>
      <c r="X3" s="24" t="s">
        <v>21</v>
      </c>
      <c r="Y3" s="25" t="s">
        <v>22</v>
      </c>
      <c r="Z3" s="25" t="s">
        <v>23</v>
      </c>
    </row>
    <row r="4" customFormat="false" ht="14.25" hidden="false" customHeight="true" outlineLevel="0" collapsed="false">
      <c r="A4" s="42"/>
      <c r="B4" s="196"/>
      <c r="C4" s="212" t="s">
        <v>178</v>
      </c>
      <c r="D4" s="212"/>
      <c r="E4" s="212"/>
      <c r="F4" s="212" t="s">
        <v>385</v>
      </c>
      <c r="G4" s="212" t="s">
        <v>103</v>
      </c>
      <c r="H4" s="212" t="s">
        <v>106</v>
      </c>
      <c r="I4" s="212" t="s">
        <v>374</v>
      </c>
      <c r="J4" s="212" t="s">
        <v>26</v>
      </c>
      <c r="K4" s="212" t="s">
        <v>27</v>
      </c>
      <c r="L4" s="212" t="s">
        <v>28</v>
      </c>
      <c r="M4" s="212" t="s">
        <v>29</v>
      </c>
      <c r="N4" s="212" t="s">
        <v>115</v>
      </c>
      <c r="O4" s="212" t="s">
        <v>30</v>
      </c>
      <c r="P4" s="212"/>
      <c r="Q4" s="33" t="n">
        <v>0.3</v>
      </c>
      <c r="R4" s="34" t="n">
        <v>0.5</v>
      </c>
      <c r="S4" s="35" t="n">
        <v>1</v>
      </c>
      <c r="T4" s="36" t="n">
        <v>1.3</v>
      </c>
      <c r="U4" s="37" t="n">
        <v>1.5</v>
      </c>
      <c r="V4" s="14"/>
      <c r="W4" s="38"/>
      <c r="X4" s="39"/>
      <c r="Y4" s="39"/>
      <c r="Z4" s="42"/>
    </row>
    <row r="5" customFormat="false" ht="14.25" hidden="false" customHeight="true" outlineLevel="0" collapsed="false">
      <c r="A5" s="146" t="s">
        <v>386</v>
      </c>
      <c r="B5" s="42" t="s">
        <v>387</v>
      </c>
      <c r="C5" s="194"/>
      <c r="D5" s="51"/>
      <c r="E5" s="51"/>
      <c r="F5" s="51"/>
      <c r="G5" s="51"/>
      <c r="H5" s="51"/>
      <c r="I5" s="213" t="n">
        <v>75000</v>
      </c>
      <c r="J5" s="158" t="n">
        <v>23</v>
      </c>
      <c r="K5" s="158" t="n">
        <v>0</v>
      </c>
      <c r="L5" s="53" t="n">
        <f aca="false">J5*J2+K5*K2</f>
        <v>55200</v>
      </c>
      <c r="M5" s="53" t="n">
        <v>22750</v>
      </c>
      <c r="N5" s="51"/>
      <c r="O5" s="51"/>
      <c r="P5" s="150" t="n">
        <f aca="false">C5+D5+E5+F5+G5+H5+I5+L5+M5+N5+O5</f>
        <v>152950</v>
      </c>
      <c r="Q5" s="150"/>
      <c r="R5" s="150"/>
      <c r="S5" s="150"/>
      <c r="T5" s="150"/>
      <c r="U5" s="150"/>
      <c r="V5" s="150"/>
      <c r="W5" s="150"/>
      <c r="X5" s="150" t="n">
        <v>300000</v>
      </c>
      <c r="Y5" s="184" t="n">
        <f aca="false">P5-L5-M5-X5</f>
        <v>-225000</v>
      </c>
      <c r="Z5" s="42"/>
    </row>
    <row r="6" customFormat="false" ht="14.25" hidden="false" customHeight="true" outlineLevel="0" collapsed="false">
      <c r="A6" s="146"/>
      <c r="B6" s="42"/>
      <c r="C6" s="51"/>
      <c r="D6" s="51"/>
      <c r="E6" s="51"/>
      <c r="F6" s="51"/>
      <c r="G6" s="51"/>
      <c r="H6" s="51"/>
      <c r="I6" s="213"/>
      <c r="J6" s="158" t="n">
        <v>0</v>
      </c>
      <c r="K6" s="158" t="n">
        <v>0</v>
      </c>
      <c r="L6" s="53" t="n">
        <f aca="false">J6*J2+K6*K2</f>
        <v>0</v>
      </c>
      <c r="M6" s="53"/>
      <c r="N6" s="51"/>
      <c r="O6" s="51"/>
      <c r="P6" s="150" t="n">
        <f aca="false">C6+D6+E6+F6+G6+H6+I6+L6+M6+N6+O6</f>
        <v>0</v>
      </c>
      <c r="Q6" s="150"/>
      <c r="R6" s="150"/>
      <c r="S6" s="150"/>
      <c r="T6" s="150"/>
      <c r="U6" s="150"/>
      <c r="V6" s="150"/>
      <c r="W6" s="150"/>
      <c r="X6" s="150"/>
      <c r="Y6" s="150"/>
      <c r="Z6" s="42"/>
    </row>
    <row r="7" customFormat="false" ht="14.25" hidden="false" customHeight="true" outlineLevel="0" collapsed="false">
      <c r="A7" s="146"/>
      <c r="B7" s="42"/>
      <c r="C7" s="194"/>
      <c r="D7" s="51"/>
      <c r="E7" s="51"/>
      <c r="F7" s="51"/>
      <c r="G7" s="51"/>
      <c r="H7" s="51"/>
      <c r="I7" s="213"/>
      <c r="J7" s="158" t="n">
        <v>0</v>
      </c>
      <c r="K7" s="158" t="n">
        <v>0</v>
      </c>
      <c r="L7" s="53" t="n">
        <v>0</v>
      </c>
      <c r="M7" s="53"/>
      <c r="N7" s="53"/>
      <c r="O7" s="53"/>
      <c r="P7" s="150" t="n">
        <f aca="false">C7+D7+E7+F7+G7+H7+I7+L7+M7+N7+O7</f>
        <v>0</v>
      </c>
      <c r="Q7" s="150"/>
      <c r="R7" s="150"/>
      <c r="S7" s="150"/>
      <c r="T7" s="150"/>
      <c r="U7" s="150"/>
      <c r="V7" s="150"/>
      <c r="W7" s="150"/>
      <c r="X7" s="150"/>
      <c r="Y7" s="150"/>
      <c r="Z7" s="42"/>
    </row>
    <row r="8" customFormat="false" ht="14.25" hidden="false" customHeight="true" outlineLevel="0" collapsed="false">
      <c r="A8" s="146"/>
      <c r="B8" s="42"/>
      <c r="C8" s="194"/>
      <c r="D8" s="51"/>
      <c r="E8" s="51"/>
      <c r="F8" s="51"/>
      <c r="G8" s="51"/>
      <c r="H8" s="51"/>
      <c r="I8" s="213"/>
      <c r="J8" s="158" t="n">
        <v>0</v>
      </c>
      <c r="K8" s="158" t="n">
        <v>0</v>
      </c>
      <c r="L8" s="53" t="n">
        <f aca="false">PRODUCT(J8,J2)</f>
        <v>0</v>
      </c>
      <c r="M8" s="53"/>
      <c r="N8" s="53"/>
      <c r="O8" s="53"/>
      <c r="P8" s="150" t="n">
        <f aca="false">C8+D8+E8+F8+G8+H8+I8+L8+M8+N8+O8</f>
        <v>0</v>
      </c>
      <c r="Q8" s="150"/>
      <c r="R8" s="150"/>
      <c r="S8" s="150"/>
      <c r="T8" s="150"/>
      <c r="U8" s="150"/>
      <c r="V8" s="150"/>
      <c r="W8" s="150"/>
      <c r="X8" s="150"/>
      <c r="Y8" s="150"/>
      <c r="Z8" s="42"/>
    </row>
    <row r="9" customFormat="false" ht="14.25" hidden="false" customHeight="true" outlineLevel="0" collapsed="false">
      <c r="A9" s="146"/>
      <c r="B9" s="42"/>
      <c r="C9" s="194"/>
      <c r="D9" s="51"/>
      <c r="E9" s="51"/>
      <c r="F9" s="51"/>
      <c r="G9" s="51"/>
      <c r="H9" s="51"/>
      <c r="I9" s="213"/>
      <c r="J9" s="158" t="n">
        <v>0</v>
      </c>
      <c r="K9" s="158" t="n">
        <v>0</v>
      </c>
      <c r="L9" s="53" t="n">
        <f aca="false">PRODUCT(J9,J2)</f>
        <v>0</v>
      </c>
      <c r="M9" s="53"/>
      <c r="N9" s="53"/>
      <c r="O9" s="53"/>
      <c r="P9" s="150" t="n">
        <f aca="false">C9+D9+E9+F9+G9+H9+I9+L9+M9+N9+O9</f>
        <v>0</v>
      </c>
      <c r="Q9" s="150"/>
      <c r="R9" s="150"/>
      <c r="S9" s="150"/>
      <c r="T9" s="150"/>
      <c r="U9" s="150"/>
      <c r="V9" s="150"/>
      <c r="W9" s="150"/>
      <c r="X9" s="150"/>
      <c r="Y9" s="150"/>
      <c r="Z9" s="42"/>
    </row>
    <row r="10" customFormat="false" ht="14.25" hidden="false" customHeight="true" outlineLevel="0" collapsed="false">
      <c r="A10" s="42"/>
      <c r="B10" s="42"/>
      <c r="C10" s="199"/>
      <c r="D10" s="53"/>
      <c r="E10" s="53"/>
      <c r="F10" s="53"/>
      <c r="G10" s="53"/>
      <c r="H10" s="53"/>
      <c r="I10" s="214"/>
      <c r="J10" s="158" t="n">
        <v>0</v>
      </c>
      <c r="K10" s="158" t="n">
        <v>0</v>
      </c>
      <c r="L10" s="53" t="n">
        <f aca="false">PRODUCT(J10,J2)</f>
        <v>0</v>
      </c>
      <c r="M10" s="53"/>
      <c r="N10" s="53"/>
      <c r="O10" s="53"/>
      <c r="P10" s="150" t="n">
        <f aca="false">C10+D10+E10+F10+G10+H10+I10+L10+M10+N10+O10</f>
        <v>0</v>
      </c>
      <c r="Q10" s="150"/>
      <c r="R10" s="150"/>
      <c r="S10" s="150"/>
      <c r="T10" s="150"/>
      <c r="U10" s="150"/>
      <c r="V10" s="150"/>
      <c r="W10" s="150"/>
      <c r="X10" s="150"/>
      <c r="Y10" s="150"/>
      <c r="Z10" s="42"/>
    </row>
    <row r="11" customFormat="false" ht="14.25" hidden="false" customHeight="true" outlineLevel="0" collapsed="false">
      <c r="A11" s="42"/>
      <c r="B11" s="42"/>
      <c r="C11" s="199"/>
      <c r="D11" s="53"/>
      <c r="E11" s="53"/>
      <c r="F11" s="53"/>
      <c r="G11" s="53"/>
      <c r="H11" s="53"/>
      <c r="I11" s="214"/>
      <c r="J11" s="158" t="n">
        <v>0</v>
      </c>
      <c r="K11" s="158" t="n">
        <v>0</v>
      </c>
      <c r="L11" s="53" t="n">
        <f aca="false">PRODUCT(J11,J2)</f>
        <v>0</v>
      </c>
      <c r="M11" s="53"/>
      <c r="N11" s="53"/>
      <c r="O11" s="53"/>
      <c r="P11" s="150" t="n">
        <f aca="false">C11+D11+E11+F11+G11+H11+I11+L11+M11+N11+O11</f>
        <v>0</v>
      </c>
      <c r="Q11" s="150"/>
      <c r="R11" s="150"/>
      <c r="S11" s="150"/>
      <c r="T11" s="150"/>
      <c r="U11" s="150"/>
      <c r="V11" s="150"/>
      <c r="W11" s="150"/>
      <c r="X11" s="150"/>
      <c r="Y11" s="150"/>
      <c r="Z11" s="42"/>
    </row>
    <row r="12" customFormat="false" ht="14.25" hidden="false" customHeight="true" outlineLevel="0" collapsed="false">
      <c r="A12" s="42"/>
      <c r="B12" s="42"/>
      <c r="C12" s="199"/>
      <c r="D12" s="53"/>
      <c r="E12" s="53"/>
      <c r="F12" s="53"/>
      <c r="G12" s="53"/>
      <c r="H12" s="53"/>
      <c r="I12" s="214"/>
      <c r="J12" s="158" t="n">
        <v>0</v>
      </c>
      <c r="K12" s="158" t="n">
        <v>0</v>
      </c>
      <c r="L12" s="53" t="n">
        <f aca="false">PRODUCT(J12,J2)</f>
        <v>0</v>
      </c>
      <c r="M12" s="53"/>
      <c r="N12" s="53"/>
      <c r="O12" s="53"/>
      <c r="P12" s="150" t="n">
        <f aca="false">C12+D12+E12+F12+G12+H12+I12+L12+M12+N12+O12</f>
        <v>0</v>
      </c>
      <c r="Q12" s="150"/>
      <c r="R12" s="150"/>
      <c r="S12" s="150"/>
      <c r="T12" s="150"/>
      <c r="U12" s="150"/>
      <c r="V12" s="150"/>
      <c r="W12" s="150"/>
      <c r="X12" s="150"/>
      <c r="Y12" s="150"/>
      <c r="Z12" s="42"/>
    </row>
    <row r="13" customFormat="false" ht="14.25" hidden="false" customHeight="true" outlineLevel="0" collapsed="false">
      <c r="A13" s="42"/>
      <c r="B13" s="42"/>
      <c r="C13" s="199"/>
      <c r="D13" s="53"/>
      <c r="E13" s="53"/>
      <c r="F13" s="53"/>
      <c r="G13" s="53"/>
      <c r="H13" s="53"/>
      <c r="I13" s="214"/>
      <c r="J13" s="158" t="n">
        <v>0</v>
      </c>
      <c r="K13" s="158" t="n">
        <v>0</v>
      </c>
      <c r="L13" s="53" t="n">
        <f aca="false">PRODUCT(J13,J2)</f>
        <v>0</v>
      </c>
      <c r="M13" s="53"/>
      <c r="N13" s="53"/>
      <c r="O13" s="53"/>
      <c r="P13" s="150" t="n">
        <f aca="false">C13+D13+E13+F13+G13+H13+I13+L13+M13+N13+O13</f>
        <v>0</v>
      </c>
      <c r="Q13" s="150"/>
      <c r="R13" s="150"/>
      <c r="S13" s="150"/>
      <c r="T13" s="150"/>
      <c r="U13" s="150"/>
      <c r="V13" s="150"/>
      <c r="W13" s="150"/>
      <c r="X13" s="150"/>
      <c r="Y13" s="150"/>
      <c r="Z13" s="42"/>
    </row>
    <row r="14" customFormat="false" ht="14.25" hidden="false" customHeight="true" outlineLevel="0" collapsed="false">
      <c r="A14" s="42"/>
      <c r="B14" s="42"/>
      <c r="C14" s="199"/>
      <c r="D14" s="53"/>
      <c r="E14" s="53"/>
      <c r="F14" s="53"/>
      <c r="G14" s="53"/>
      <c r="H14" s="53"/>
      <c r="I14" s="214"/>
      <c r="J14" s="158" t="n">
        <v>0</v>
      </c>
      <c r="K14" s="158" t="n">
        <v>0</v>
      </c>
      <c r="L14" s="53" t="n">
        <f aca="false">PRODUCT(J14,J2)</f>
        <v>0</v>
      </c>
      <c r="M14" s="53"/>
      <c r="N14" s="53"/>
      <c r="O14" s="53"/>
      <c r="P14" s="150" t="n">
        <f aca="false">C14+D14+E14+F14+G14+H14+I14+L14+M14+N14+O14</f>
        <v>0</v>
      </c>
      <c r="Q14" s="150"/>
      <c r="R14" s="150"/>
      <c r="S14" s="150"/>
      <c r="T14" s="150"/>
      <c r="U14" s="150"/>
      <c r="V14" s="150"/>
      <c r="W14" s="150"/>
      <c r="X14" s="150"/>
      <c r="Y14" s="150"/>
      <c r="Z14" s="42"/>
    </row>
    <row r="15" customFormat="false" ht="14.25" hidden="false" customHeight="true" outlineLevel="0" collapsed="false">
      <c r="A15" s="42"/>
      <c r="B15" s="42"/>
      <c r="C15" s="199"/>
      <c r="D15" s="53"/>
      <c r="E15" s="53"/>
      <c r="F15" s="53"/>
      <c r="G15" s="53"/>
      <c r="H15" s="53"/>
      <c r="I15" s="214"/>
      <c r="J15" s="158" t="n">
        <v>0</v>
      </c>
      <c r="K15" s="158" t="n">
        <v>0</v>
      </c>
      <c r="L15" s="53" t="n">
        <f aca="false">PRODUCT(J15,J3)</f>
        <v>0</v>
      </c>
      <c r="M15" s="53"/>
      <c r="N15" s="53"/>
      <c r="O15" s="53"/>
      <c r="P15" s="150" t="n">
        <f aca="false">C15+D15+E15+F15+G15+H15+I15+L15+M15+N15+O15</f>
        <v>0</v>
      </c>
      <c r="Q15" s="150"/>
      <c r="R15" s="150"/>
      <c r="S15" s="150"/>
      <c r="T15" s="150"/>
      <c r="U15" s="150"/>
      <c r="V15" s="150"/>
      <c r="W15" s="150"/>
      <c r="X15" s="150"/>
      <c r="Y15" s="150"/>
      <c r="Z15" s="42"/>
    </row>
    <row r="16" customFormat="false" ht="14.25" hidden="false" customHeight="true" outlineLevel="0" collapsed="false">
      <c r="A16" s="42"/>
      <c r="B16" s="42"/>
      <c r="C16" s="199"/>
      <c r="D16" s="53"/>
      <c r="E16" s="53"/>
      <c r="F16" s="53"/>
      <c r="G16" s="53"/>
      <c r="H16" s="53"/>
      <c r="I16" s="214"/>
      <c r="J16" s="158" t="n">
        <v>0</v>
      </c>
      <c r="K16" s="158" t="n">
        <v>0</v>
      </c>
      <c r="L16" s="53" t="n">
        <f aca="false">PRODUCT(J16,J2)</f>
        <v>0</v>
      </c>
      <c r="M16" s="53"/>
      <c r="N16" s="53"/>
      <c r="O16" s="53"/>
      <c r="P16" s="150" t="n">
        <f aca="false">C16+D16+E16+F16+G16+H16+I16+L16+M16+N16+O16</f>
        <v>0</v>
      </c>
      <c r="Q16" s="150"/>
      <c r="R16" s="150"/>
      <c r="S16" s="150"/>
      <c r="T16" s="150"/>
      <c r="U16" s="150"/>
      <c r="V16" s="150"/>
      <c r="W16" s="150"/>
      <c r="X16" s="150"/>
      <c r="Y16" s="150"/>
      <c r="Z16" s="42"/>
    </row>
    <row r="17" customFormat="false" ht="14.25" hidden="false" customHeight="true" outlineLevel="0" collapsed="false">
      <c r="A17" s="42"/>
      <c r="B17" s="42"/>
      <c r="C17" s="199"/>
      <c r="D17" s="53"/>
      <c r="E17" s="53"/>
      <c r="F17" s="53"/>
      <c r="G17" s="53"/>
      <c r="H17" s="53"/>
      <c r="I17" s="214"/>
      <c r="J17" s="158" t="n">
        <v>0</v>
      </c>
      <c r="K17" s="158" t="n">
        <v>0</v>
      </c>
      <c r="L17" s="53" t="n">
        <f aca="false">PRODUCT(J2,J17)</f>
        <v>0</v>
      </c>
      <c r="M17" s="53"/>
      <c r="N17" s="53"/>
      <c r="O17" s="53"/>
      <c r="P17" s="150" t="n">
        <f aca="false">C17+D17+E17+F17+G17+H17+I17+L17+M17+N17+O17</f>
        <v>0</v>
      </c>
      <c r="Q17" s="150"/>
      <c r="R17" s="150"/>
      <c r="S17" s="150"/>
      <c r="T17" s="150"/>
      <c r="U17" s="150"/>
      <c r="V17" s="150"/>
      <c r="W17" s="150"/>
      <c r="X17" s="150"/>
      <c r="Y17" s="150"/>
      <c r="Z17" s="42"/>
    </row>
    <row r="18" customFormat="false" ht="14.25" hidden="false" customHeight="true" outlineLevel="0" collapsed="false">
      <c r="A18" s="42"/>
      <c r="B18" s="42"/>
      <c r="C18" s="199"/>
      <c r="D18" s="53"/>
      <c r="E18" s="53"/>
      <c r="F18" s="53"/>
      <c r="G18" s="53"/>
      <c r="H18" s="53"/>
      <c r="I18" s="214"/>
      <c r="J18" s="158" t="n">
        <v>0</v>
      </c>
      <c r="K18" s="158" t="n">
        <v>0</v>
      </c>
      <c r="L18" s="53" t="n">
        <f aca="false">PRODUCT(J2,J18)</f>
        <v>0</v>
      </c>
      <c r="M18" s="53"/>
      <c r="N18" s="53"/>
      <c r="O18" s="53"/>
      <c r="P18" s="150" t="n">
        <f aca="false">C18+D18+E18+F18+G18+H18+I18+L18+M18+N18+O18</f>
        <v>0</v>
      </c>
      <c r="Q18" s="150"/>
      <c r="R18" s="150"/>
      <c r="S18" s="150"/>
      <c r="T18" s="150"/>
      <c r="U18" s="150"/>
      <c r="V18" s="150"/>
      <c r="W18" s="150"/>
      <c r="X18" s="150"/>
      <c r="Y18" s="150"/>
      <c r="Z18" s="42"/>
    </row>
    <row r="19" customFormat="false" ht="14.25" hidden="false" customHeight="true" outlineLevel="0" collapsed="false">
      <c r="A19" s="42"/>
      <c r="B19" s="42"/>
      <c r="C19" s="199"/>
      <c r="D19" s="53"/>
      <c r="E19" s="53"/>
      <c r="F19" s="53"/>
      <c r="G19" s="53"/>
      <c r="H19" s="53"/>
      <c r="I19" s="214"/>
      <c r="J19" s="158" t="n">
        <v>0</v>
      </c>
      <c r="K19" s="158" t="n">
        <v>0</v>
      </c>
      <c r="L19" s="53" t="n">
        <f aca="false">PRODUCT(J2,J19)</f>
        <v>0</v>
      </c>
      <c r="M19" s="53"/>
      <c r="N19" s="53"/>
      <c r="O19" s="53"/>
      <c r="P19" s="150" t="n">
        <f aca="false">C19+D19+E19+F19+G19+H19+I19+L19+M19+N19+O19</f>
        <v>0</v>
      </c>
      <c r="Q19" s="150"/>
      <c r="R19" s="150"/>
      <c r="S19" s="150"/>
      <c r="T19" s="150"/>
      <c r="U19" s="150"/>
      <c r="V19" s="150"/>
      <c r="W19" s="150"/>
      <c r="X19" s="150"/>
      <c r="Y19" s="150"/>
      <c r="Z19" s="42"/>
    </row>
    <row r="20" customFormat="false" ht="14.25" hidden="false" customHeight="true" outlineLevel="0" collapsed="false">
      <c r="A20" s="42"/>
      <c r="B20" s="42"/>
      <c r="C20" s="199"/>
      <c r="D20" s="53"/>
      <c r="E20" s="53"/>
      <c r="F20" s="53"/>
      <c r="G20" s="53"/>
      <c r="H20" s="53"/>
      <c r="I20" s="214"/>
      <c r="J20" s="158" t="n">
        <v>0</v>
      </c>
      <c r="K20" s="158" t="n">
        <v>0</v>
      </c>
      <c r="L20" s="53" t="n">
        <f aca="false">PRODUCT(J20,J2)</f>
        <v>0</v>
      </c>
      <c r="M20" s="53"/>
      <c r="N20" s="53"/>
      <c r="O20" s="53"/>
      <c r="P20" s="150" t="n">
        <f aca="false">C20+D20+E20+F20+G20+H20+I20+L20+M20+N20+O20</f>
        <v>0</v>
      </c>
      <c r="Q20" s="150"/>
      <c r="R20" s="150"/>
      <c r="S20" s="150"/>
      <c r="T20" s="150"/>
      <c r="U20" s="150"/>
      <c r="V20" s="150"/>
      <c r="W20" s="150"/>
      <c r="X20" s="150"/>
      <c r="Y20" s="150"/>
      <c r="Z20" s="42"/>
    </row>
    <row r="21" customFormat="false" ht="14.25" hidden="false" customHeight="true" outlineLevel="0" collapsed="false">
      <c r="A21" s="42"/>
      <c r="B21" s="42"/>
      <c r="C21" s="199"/>
      <c r="D21" s="53"/>
      <c r="E21" s="53"/>
      <c r="F21" s="53"/>
      <c r="G21" s="53"/>
      <c r="H21" s="53"/>
      <c r="I21" s="214"/>
      <c r="J21" s="158" t="n">
        <v>0</v>
      </c>
      <c r="K21" s="158" t="n">
        <v>0</v>
      </c>
      <c r="L21" s="53" t="n">
        <f aca="false">PRODUCT(J21,J2)</f>
        <v>0</v>
      </c>
      <c r="M21" s="53"/>
      <c r="N21" s="53"/>
      <c r="O21" s="53"/>
      <c r="P21" s="150" t="n">
        <f aca="false">C21+D21+E21+F21+G21+H21+I21+L21+M21+N21+O21</f>
        <v>0</v>
      </c>
      <c r="Q21" s="150"/>
      <c r="R21" s="150"/>
      <c r="S21" s="150"/>
      <c r="T21" s="150"/>
      <c r="U21" s="150"/>
      <c r="V21" s="150"/>
      <c r="W21" s="150"/>
      <c r="X21" s="150"/>
      <c r="Y21" s="150"/>
      <c r="Z21" s="42"/>
    </row>
    <row r="22" customFormat="false" ht="14.25" hidden="false" customHeight="true" outlineLevel="0" collapsed="false">
      <c r="A22" s="42"/>
      <c r="B22" s="42"/>
      <c r="C22" s="199"/>
      <c r="D22" s="53"/>
      <c r="E22" s="53"/>
      <c r="F22" s="53"/>
      <c r="G22" s="53"/>
      <c r="H22" s="53"/>
      <c r="I22" s="214"/>
      <c r="J22" s="158" t="n">
        <v>0</v>
      </c>
      <c r="K22" s="158" t="n">
        <v>0</v>
      </c>
      <c r="L22" s="53" t="n">
        <f aca="false">PRODUCT(J22,J3)</f>
        <v>0</v>
      </c>
      <c r="M22" s="53"/>
      <c r="N22" s="53"/>
      <c r="O22" s="53"/>
      <c r="P22" s="150" t="n">
        <f aca="false">C22+D22+E22+F22+G22+H22+I22+L22+M22+N22+O22</f>
        <v>0</v>
      </c>
      <c r="Q22" s="150"/>
      <c r="R22" s="150"/>
      <c r="S22" s="150"/>
      <c r="T22" s="150"/>
      <c r="U22" s="150"/>
      <c r="V22" s="150"/>
      <c r="W22" s="150"/>
      <c r="X22" s="150"/>
      <c r="Y22" s="150"/>
      <c r="Z22" s="42"/>
    </row>
    <row r="23" customFormat="false" ht="14.25" hidden="false" customHeight="true" outlineLevel="0" collapsed="false">
      <c r="A23" s="42"/>
      <c r="B23" s="42"/>
      <c r="C23" s="199"/>
      <c r="D23" s="53"/>
      <c r="E23" s="53"/>
      <c r="F23" s="53"/>
      <c r="G23" s="53"/>
      <c r="H23" s="53"/>
      <c r="I23" s="214"/>
      <c r="J23" s="158" t="n">
        <v>0</v>
      </c>
      <c r="K23" s="158" t="n">
        <v>0</v>
      </c>
      <c r="L23" s="53" t="n">
        <f aca="false">PRODUCT(J23,J4)</f>
        <v>0</v>
      </c>
      <c r="M23" s="53"/>
      <c r="N23" s="53"/>
      <c r="O23" s="53"/>
      <c r="P23" s="150" t="n">
        <f aca="false">C23+D23+E23+F23+G23+H23+I23+L23+M23+N23+O23</f>
        <v>0</v>
      </c>
      <c r="Q23" s="150"/>
      <c r="R23" s="150"/>
      <c r="S23" s="150"/>
      <c r="T23" s="150"/>
      <c r="U23" s="150"/>
      <c r="V23" s="150"/>
      <c r="W23" s="150"/>
      <c r="X23" s="150"/>
      <c r="Y23" s="150"/>
      <c r="Z23" s="42"/>
    </row>
    <row r="24" customFormat="false" ht="14.25" hidden="false" customHeight="true" outlineLevel="0" collapsed="false">
      <c r="A24" s="42"/>
      <c r="B24" s="42"/>
      <c r="C24" s="199"/>
      <c r="D24" s="53"/>
      <c r="E24" s="53"/>
      <c r="F24" s="53"/>
      <c r="G24" s="53"/>
      <c r="H24" s="53"/>
      <c r="I24" s="214"/>
      <c r="J24" s="158" t="n">
        <v>0</v>
      </c>
      <c r="K24" s="158" t="n">
        <v>0</v>
      </c>
      <c r="L24" s="53" t="n">
        <f aca="false">PRODUCT(J24,J2)</f>
        <v>0</v>
      </c>
      <c r="M24" s="53"/>
      <c r="N24" s="53"/>
      <c r="O24" s="53"/>
      <c r="P24" s="150" t="n">
        <f aca="false">C24+D24+E24+F24+G24+H24+I24+L24+M24+N24+O24</f>
        <v>0</v>
      </c>
      <c r="Q24" s="150"/>
      <c r="R24" s="150"/>
      <c r="S24" s="150"/>
      <c r="T24" s="150"/>
      <c r="U24" s="150"/>
      <c r="V24" s="150"/>
      <c r="W24" s="150"/>
      <c r="X24" s="150"/>
      <c r="Y24" s="150"/>
      <c r="Z24" s="42"/>
    </row>
    <row r="25" customFormat="false" ht="14.25" hidden="false" customHeight="true" outlineLevel="0" collapsed="false">
      <c r="A25" s="42"/>
      <c r="B25" s="42"/>
      <c r="C25" s="199"/>
      <c r="D25" s="53"/>
      <c r="E25" s="53"/>
      <c r="F25" s="53"/>
      <c r="G25" s="53"/>
      <c r="H25" s="53"/>
      <c r="I25" s="214"/>
      <c r="J25" s="158" t="n">
        <v>0</v>
      </c>
      <c r="K25" s="158" t="n">
        <v>0</v>
      </c>
      <c r="L25" s="53" t="n">
        <f aca="false">PRODUCT(J25,J2)</f>
        <v>0</v>
      </c>
      <c r="M25" s="53"/>
      <c r="N25" s="53"/>
      <c r="O25" s="53"/>
      <c r="P25" s="150" t="n">
        <f aca="false">C25+D25+E25+F25+G25+H25+I25+L25+M25+N25+O25</f>
        <v>0</v>
      </c>
      <c r="Q25" s="150"/>
      <c r="R25" s="150"/>
      <c r="S25" s="150"/>
      <c r="T25" s="150"/>
      <c r="U25" s="150"/>
      <c r="V25" s="150"/>
      <c r="W25" s="150"/>
      <c r="X25" s="150"/>
      <c r="Y25" s="150"/>
      <c r="Z25" s="42"/>
    </row>
    <row r="26" customFormat="false" ht="14.25" hidden="false" customHeight="true" outlineLevel="0" collapsed="false">
      <c r="A26" s="42"/>
      <c r="B26" s="156"/>
      <c r="C26" s="182"/>
      <c r="D26" s="53"/>
      <c r="E26" s="53"/>
      <c r="F26" s="53"/>
      <c r="G26" s="53"/>
      <c r="H26" s="53"/>
      <c r="I26" s="214"/>
      <c r="J26" s="158" t="n">
        <v>0</v>
      </c>
      <c r="K26" s="158" t="n">
        <v>0</v>
      </c>
      <c r="L26" s="53" t="n">
        <f aca="false">PRODUCT(J26,J2)</f>
        <v>0</v>
      </c>
      <c r="M26" s="53"/>
      <c r="N26" s="53"/>
      <c r="O26" s="53"/>
      <c r="P26" s="150" t="n">
        <f aca="false">C26+D26+E26+F26+G26+H26+I26+L26+M26+N26+O26</f>
        <v>0</v>
      </c>
      <c r="Q26" s="150"/>
      <c r="R26" s="150"/>
      <c r="S26" s="150"/>
      <c r="T26" s="150"/>
      <c r="U26" s="150"/>
      <c r="V26" s="150"/>
      <c r="W26" s="150"/>
      <c r="X26" s="150"/>
      <c r="Y26" s="150"/>
      <c r="Z26" s="42"/>
    </row>
    <row r="27" customFormat="false" ht="14.25" hidden="false" customHeight="true" outlineLevel="0" collapsed="false">
      <c r="A27" s="42"/>
      <c r="B27" s="156"/>
      <c r="C27" s="182"/>
      <c r="D27" s="53"/>
      <c r="E27" s="53"/>
      <c r="F27" s="53"/>
      <c r="G27" s="53"/>
      <c r="H27" s="53"/>
      <c r="I27" s="214"/>
      <c r="J27" s="158" t="n">
        <v>0</v>
      </c>
      <c r="K27" s="158" t="n">
        <v>0</v>
      </c>
      <c r="L27" s="53" t="n">
        <f aca="false">PRODUCT(J27,J2)</f>
        <v>0</v>
      </c>
      <c r="M27" s="53"/>
      <c r="N27" s="53"/>
      <c r="O27" s="53"/>
      <c r="P27" s="150" t="n">
        <f aca="false">C27+D27+E27+F27+G27+H27+I27+L27+M27+N27+O27</f>
        <v>0</v>
      </c>
      <c r="Q27" s="150"/>
      <c r="R27" s="150"/>
      <c r="S27" s="150"/>
      <c r="T27" s="150"/>
      <c r="U27" s="150"/>
      <c r="V27" s="150"/>
      <c r="W27" s="150"/>
      <c r="X27" s="150"/>
      <c r="Y27" s="150"/>
      <c r="Z27" s="42"/>
    </row>
    <row r="28" customFormat="false" ht="14.25" hidden="false" customHeight="true" outlineLevel="0" collapsed="false">
      <c r="A28" s="42"/>
      <c r="B28" s="156"/>
      <c r="C28" s="182"/>
      <c r="D28" s="53"/>
      <c r="E28" s="53"/>
      <c r="F28" s="53"/>
      <c r="G28" s="53"/>
      <c r="H28" s="53"/>
      <c r="I28" s="214"/>
      <c r="J28" s="158" t="n">
        <v>0</v>
      </c>
      <c r="K28" s="158" t="n">
        <v>0</v>
      </c>
      <c r="L28" s="53" t="n">
        <f aca="false">PRODUCT(J28,J2)</f>
        <v>0</v>
      </c>
      <c r="M28" s="53"/>
      <c r="N28" s="53"/>
      <c r="O28" s="53"/>
      <c r="P28" s="150" t="n">
        <f aca="false">C28+D28+E28+F28+G28+H28+I28+L28+M28+N28+O28</f>
        <v>0</v>
      </c>
      <c r="Q28" s="150"/>
      <c r="R28" s="150"/>
      <c r="S28" s="150"/>
      <c r="T28" s="150"/>
      <c r="U28" s="150"/>
      <c r="V28" s="150"/>
      <c r="W28" s="150"/>
      <c r="X28" s="150"/>
      <c r="Y28" s="150"/>
      <c r="Z28" s="42"/>
    </row>
    <row r="29" customFormat="false" ht="14.25" hidden="false" customHeight="true" outlineLevel="0" collapsed="false">
      <c r="A29" s="42"/>
      <c r="B29" s="156"/>
      <c r="C29" s="182"/>
      <c r="D29" s="53"/>
      <c r="E29" s="53"/>
      <c r="F29" s="53"/>
      <c r="G29" s="53"/>
      <c r="H29" s="53"/>
      <c r="I29" s="214"/>
      <c r="J29" s="158" t="n">
        <v>0</v>
      </c>
      <c r="K29" s="158" t="n">
        <v>0</v>
      </c>
      <c r="L29" s="53" t="n">
        <f aca="false">PRODUCT(J29,J2)</f>
        <v>0</v>
      </c>
      <c r="M29" s="53"/>
      <c r="N29" s="53"/>
      <c r="O29" s="53"/>
      <c r="P29" s="150" t="n">
        <f aca="false">C29+D29+E29+F29+G29+H29+I29+L29+M29+N29+O29</f>
        <v>0</v>
      </c>
      <c r="Q29" s="150"/>
      <c r="R29" s="150"/>
      <c r="S29" s="150"/>
      <c r="T29" s="150"/>
      <c r="U29" s="150"/>
      <c r="V29" s="150"/>
      <c r="W29" s="150"/>
      <c r="X29" s="150"/>
      <c r="Y29" s="150"/>
      <c r="Z29" s="42"/>
    </row>
    <row r="30" customFormat="false" ht="14.25" hidden="false" customHeight="true" outlineLevel="0" collapsed="false">
      <c r="A30" s="42"/>
      <c r="B30" s="156"/>
      <c r="C30" s="160" t="n">
        <f aca="false">SUM(C5:C29)</f>
        <v>0</v>
      </c>
      <c r="D30" s="160" t="n">
        <f aca="false">SUM(D5:D29)</f>
        <v>0</v>
      </c>
      <c r="E30" s="160" t="n">
        <f aca="false">SUM(E5:E29)</f>
        <v>0</v>
      </c>
      <c r="F30" s="160" t="n">
        <f aca="false">F5</f>
        <v>0</v>
      </c>
      <c r="G30" s="160" t="n">
        <f aca="false">G5</f>
        <v>0</v>
      </c>
      <c r="H30" s="160" t="n">
        <f aca="false">H5</f>
        <v>0</v>
      </c>
      <c r="I30" s="160" t="n">
        <f aca="false">SUM(I5:I29)</f>
        <v>75000</v>
      </c>
      <c r="J30" s="42"/>
      <c r="K30" s="158"/>
      <c r="L30" s="160" t="n">
        <f aca="false">SUM(L5:L29)</f>
        <v>55200</v>
      </c>
      <c r="M30" s="160" t="n">
        <f aca="false">SUM(M5:M29)</f>
        <v>22750</v>
      </c>
      <c r="N30" s="160" t="n">
        <f aca="false">SUM(N5:N29)</f>
        <v>0</v>
      </c>
      <c r="O30" s="160" t="n">
        <f aca="false">SUM(O5:O6)</f>
        <v>0</v>
      </c>
      <c r="P30" s="150" t="n">
        <f aca="false">C30+D30+E30+F30+G30+H30+I30+L30+M30+N30+O30</f>
        <v>152950</v>
      </c>
      <c r="Q30" s="150"/>
      <c r="R30" s="150"/>
      <c r="S30" s="150"/>
      <c r="T30" s="150"/>
      <c r="U30" s="150"/>
      <c r="V30" s="150"/>
      <c r="W30" s="150"/>
      <c r="X30" s="150"/>
      <c r="Y30" s="150"/>
      <c r="Z30" s="160"/>
    </row>
    <row r="31" customFormat="false" ht="14.25" hidden="false" customHeight="true" outlineLevel="0" collapsed="false">
      <c r="A31" s="42"/>
      <c r="B31" s="42"/>
      <c r="C31" s="42"/>
      <c r="D31" s="42"/>
      <c r="E31" s="42"/>
      <c r="F31" s="42"/>
      <c r="G31" s="42"/>
      <c r="H31" s="42"/>
      <c r="I31" s="42"/>
      <c r="J31" s="158"/>
      <c r="K31" s="42"/>
      <c r="L31" s="42"/>
      <c r="M31" s="65" t="s">
        <v>18</v>
      </c>
      <c r="N31" s="215" t="n">
        <f aca="false">SUM(P5:P29)</f>
        <v>152950</v>
      </c>
      <c r="O31" s="215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42"/>
    </row>
    <row r="32" customFormat="false" ht="14.25" hidden="false" customHeight="true" outlineLevel="0" collapsed="false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72"/>
    </row>
    <row r="33" customFormat="false" ht="14.25" hidden="false" customHeight="true" outlineLevel="0" collapsed="false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customFormat="false" ht="14.25" hidden="false" customHeight="true" outlineLevel="0" collapsed="false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customFormat="false" ht="14.25" hidden="false" customHeight="true" outlineLevel="0" collapsed="false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customFormat="false" ht="14.25" hidden="false" customHeight="true" outlineLevel="0" collapsed="false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customFormat="false" ht="14.25" hidden="false" customHeight="true" outlineLevel="0" collapsed="false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customFormat="false" ht="14.25" hidden="false" customHeight="true" outlineLevel="0" collapsed="false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customFormat="false" ht="14.25" hidden="false" customHeight="true" outlineLevel="0" collapsed="false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customFormat="false" ht="14.25" hidden="false" customHeight="true" outlineLevel="0" collapsed="false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customFormat="false" ht="14.25" hidden="false" customHeight="true" outlineLevel="0" collapsed="false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customFormat="false" ht="14.25" hidden="false" customHeight="true" outlineLevel="0" collapsed="false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customFormat="false" ht="14.25" hidden="false" customHeight="true" outlineLevel="0" collapsed="false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customFormat="false" ht="14.25" hidden="false" customHeight="true" outlineLevel="0" collapsed="false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customFormat="false" ht="14.25" hidden="false" customHeight="true" outlineLevel="0" collapsed="false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customFormat="false" ht="14.25" hidden="false" customHeight="true" outlineLevel="0" collapsed="false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customFormat="false" ht="14.25" hidden="false" customHeight="true" outlineLevel="0" collapsed="false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customFormat="false" ht="14.25" hidden="false" customHeight="true" outlineLevel="0" collapsed="false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customFormat="false" ht="14.25" hidden="false" customHeight="true" outlineLevel="0" collapsed="false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customFormat="false" ht="14.25" hidden="false" customHeight="true" outlineLevel="0" collapsed="false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customFormat="false" ht="14.25" hidden="false" customHeight="true" outlineLevel="0" collapsed="false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customFormat="false" ht="14.25" hidden="false" customHeight="true" outlineLevel="0" collapsed="false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customFormat="false" ht="14.25" hidden="false" customHeight="true" outlineLevel="0" collapsed="false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customFormat="false" ht="14.25" hidden="false" customHeight="true" outlineLevel="0" collapsed="false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customFormat="false" ht="14.25" hidden="false" customHeight="true" outlineLevel="0" collapsed="false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customFormat="false" ht="14.25" hidden="false" customHeight="true" outlineLevel="0" collapsed="false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customFormat="false" ht="14.25" hidden="false" customHeight="true" outlineLevel="0" collapsed="false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customFormat="false" ht="14.25" hidden="false" customHeight="true" outlineLevel="0" collapsed="false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customFormat="false" ht="14.25" hidden="false" customHeight="true" outlineLevel="0" collapsed="false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customFormat="false" ht="14.25" hidden="false" customHeight="true" outlineLevel="0" collapsed="false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customFormat="false" ht="14.25" hidden="false" customHeight="true" outlineLevel="0" collapsed="false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customFormat="false" ht="14.25" hidden="false" customHeight="true" outlineLevel="0" collapsed="false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customFormat="false" ht="14.25" hidden="false" customHeight="true" outlineLevel="0" collapsed="false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customFormat="false" ht="14.25" hidden="false" customHeight="true" outlineLevel="0" collapsed="false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customFormat="false" ht="14.25" hidden="false" customHeight="true" outlineLevel="0" collapsed="false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customFormat="false" ht="14.25" hidden="false" customHeight="true" outlineLevel="0" collapsed="false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customFormat="false" ht="14.25" hidden="false" customHeight="true" outlineLevel="0" collapsed="false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customFormat="false" ht="14.25" hidden="false" customHeight="true" outlineLevel="0" collapsed="false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customFormat="false" ht="14.25" hidden="false" customHeight="true" outlineLevel="0" collapsed="false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customFormat="false" ht="14.25" hidden="false" customHeight="true" outlineLevel="0" collapsed="false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customFormat="false" ht="14.25" hidden="false" customHeight="true" outlineLevel="0" collapsed="false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customFormat="false" ht="14.25" hidden="false" customHeight="true" outlineLevel="0" collapsed="false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customFormat="false" ht="14.25" hidden="false" customHeight="true" outlineLevel="0" collapsed="false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customFormat="false" ht="14.25" hidden="false" customHeight="true" outlineLevel="0" collapsed="false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customFormat="false" ht="14.25" hidden="false" customHeight="true" outlineLevel="0" collapsed="false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customFormat="false" ht="14.25" hidden="false" customHeight="true" outlineLevel="0" collapsed="false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customFormat="false" ht="14.25" hidden="false" customHeight="tru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customFormat="false" ht="14.25" hidden="false" customHeight="tru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customFormat="false" ht="14.25" hidden="false" customHeight="tru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customFormat="false" ht="14.25" hidden="false" customHeight="true" outlineLevel="0" collapsed="false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customFormat="false" ht="14.25" hidden="false" customHeight="true" outlineLevel="0" collapsed="false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customFormat="false" ht="14.25" hidden="false" customHeight="true" outlineLevel="0" collapsed="false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customFormat="false" ht="14.25" hidden="false" customHeight="true" outlineLevel="0" collapsed="false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customFormat="false" ht="14.25" hidden="false" customHeight="true" outlineLevel="0" collapsed="false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customFormat="false" ht="14.25" hidden="false" customHeight="true" outlineLevel="0" collapsed="false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customFormat="false" ht="14.25" hidden="false" customHeight="true" outlineLevel="0" collapsed="false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customFormat="false" ht="14.25" hidden="false" customHeight="true" outlineLevel="0" collapsed="false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customFormat="false" ht="14.25" hidden="false" customHeight="true" outlineLevel="0" collapsed="false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customFormat="false" ht="14.25" hidden="false" customHeight="true" outlineLevel="0" collapsed="false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customFormat="false" ht="14.25" hidden="false" customHeight="true" outlineLevel="0" collapsed="false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customFormat="false" ht="14.25" hidden="false" customHeight="true" outlineLevel="0" collapsed="false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customFormat="false" ht="14.25" hidden="false" customHeight="true" outlineLevel="0" collapsed="false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customFormat="false" ht="14.25" hidden="false" customHeight="true" outlineLevel="0" collapsed="false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customFormat="false" ht="14.25" hidden="false" customHeight="true" outlineLevel="0" collapsed="false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customFormat="false" ht="14.25" hidden="false" customHeight="true" outlineLevel="0" collapsed="false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customFormat="false" ht="14.25" hidden="false" customHeight="true" outlineLevel="0" collapsed="false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customFormat="false" ht="14.25" hidden="false" customHeight="true" outlineLevel="0" collapsed="false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customFormat="false" ht="14.25" hidden="false" customHeight="true" outlineLevel="0" collapsed="false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customFormat="false" ht="14.25" hidden="false" customHeight="true" outlineLevel="0" collapsed="false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customFormat="false" ht="14.25" hidden="false" customHeight="true" outlineLevel="0" collapsed="false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customFormat="false" ht="14.25" hidden="false" customHeight="true" outlineLevel="0" collapsed="false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customFormat="false" ht="14.25" hidden="false" customHeight="true" outlineLevel="0" collapsed="false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customFormat="false" ht="14.25" hidden="false" customHeight="true" outlineLevel="0" collapsed="false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customFormat="false" ht="14.25" hidden="false" customHeight="true" outlineLevel="0" collapsed="false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customFormat="false" ht="14.25" hidden="false" customHeight="true" outlineLevel="0" collapsed="false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customFormat="false" ht="14.25" hidden="false" customHeight="true" outlineLevel="0" collapsed="false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customFormat="false" ht="14.25" hidden="false" customHeight="true" outlineLevel="0" collapsed="false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customFormat="false" ht="14.25" hidden="false" customHeight="true" outlineLevel="0" collapsed="false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customFormat="false" ht="14.25" hidden="false" customHeight="true" outlineLevel="0" collapsed="false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customFormat="false" ht="14.25" hidden="false" customHeight="true" outlineLevel="0" collapsed="false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customFormat="false" ht="14.25" hidden="false" customHeight="true" outlineLevel="0" collapsed="false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customFormat="false" ht="14.25" hidden="false" customHeight="true" outlineLevel="0" collapsed="false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customFormat="false" ht="14.25" hidden="false" customHeight="true" outlineLevel="0" collapsed="false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customFormat="false" ht="14.25" hidden="false" customHeight="true" outlineLevel="0" collapsed="false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customFormat="false" ht="14.25" hidden="false" customHeight="true" outlineLevel="0" collapsed="false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customFormat="false" ht="14.25" hidden="false" customHeight="true" outlineLevel="0" collapsed="false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customFormat="false" ht="14.25" hidden="false" customHeight="true" outlineLevel="0" collapsed="false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customFormat="false" ht="14.25" hidden="false" customHeight="true" outlineLevel="0" collapsed="false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customFormat="false" ht="14.25" hidden="false" customHeight="true" outlineLevel="0" collapsed="false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customFormat="false" ht="14.25" hidden="false" customHeight="true" outlineLevel="0" collapsed="false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customFormat="false" ht="14.25" hidden="false" customHeight="true" outlineLevel="0" collapsed="false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customFormat="false" ht="14.25" hidden="false" customHeight="true" outlineLevel="0" collapsed="false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customFormat="false" ht="14.25" hidden="false" customHeight="true" outlineLevel="0" collapsed="false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customFormat="false" ht="14.25" hidden="false" customHeight="true" outlineLevel="0" collapsed="false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customFormat="false" ht="14.25" hidden="false" customHeight="true" outlineLevel="0" collapsed="false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customFormat="false" ht="14.25" hidden="false" customHeight="true" outlineLevel="0" collapsed="false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customFormat="false" ht="14.25" hidden="false" customHeight="true" outlineLevel="0" collapsed="false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customFormat="false" ht="14.25" hidden="false" customHeight="true" outlineLevel="0" collapsed="false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customFormat="false" ht="14.25" hidden="false" customHeight="true" outlineLevel="0" collapsed="false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customFormat="false" ht="14.25" hidden="false" customHeight="true" outlineLevel="0" collapsed="false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customFormat="false" ht="14.25" hidden="false" customHeight="true" outlineLevel="0" collapsed="false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customFormat="false" ht="14.25" hidden="false" customHeight="true" outlineLevel="0" collapsed="false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customFormat="false" ht="14.25" hidden="false" customHeight="true" outlineLevel="0" collapsed="false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customFormat="false" ht="14.25" hidden="false" customHeight="true" outlineLevel="0" collapsed="false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customFormat="false" ht="14.25" hidden="false" customHeight="true" outlineLevel="0" collapsed="false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customFormat="false" ht="14.25" hidden="false" customHeight="true" outlineLevel="0" collapsed="false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customFormat="false" ht="14.25" hidden="false" customHeight="true" outlineLevel="0" collapsed="false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customFormat="false" ht="14.25" hidden="false" customHeight="true" outlineLevel="0" collapsed="false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customFormat="false" ht="14.25" hidden="false" customHeight="true" outlineLevel="0" collapsed="false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customFormat="false" ht="14.25" hidden="false" customHeight="true" outlineLevel="0" collapsed="false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customFormat="false" ht="14.25" hidden="false" customHeight="true" outlineLevel="0" collapsed="false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customFormat="false" ht="14.25" hidden="false" customHeight="true" outlineLevel="0" collapsed="false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customFormat="false" ht="14.25" hidden="false" customHeight="true" outlineLevel="0" collapsed="false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customFormat="false" ht="14.25" hidden="false" customHeight="true" outlineLevel="0" collapsed="false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customFormat="false" ht="14.25" hidden="false" customHeight="true" outlineLevel="0" collapsed="false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customFormat="false" ht="14.25" hidden="false" customHeight="true" outlineLevel="0" collapsed="false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customFormat="false" ht="14.25" hidden="false" customHeight="true" outlineLevel="0" collapsed="false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customFormat="false" ht="14.25" hidden="false" customHeight="true" outlineLevel="0" collapsed="false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customFormat="false" ht="14.25" hidden="false" customHeight="true" outlineLevel="0" collapsed="false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customFormat="false" ht="14.25" hidden="false" customHeight="true" outlineLevel="0" collapsed="false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customFormat="false" ht="14.25" hidden="false" customHeight="true" outlineLevel="0" collapsed="false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customFormat="false" ht="14.25" hidden="false" customHeight="true" outlineLevel="0" collapsed="false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customFormat="false" ht="14.25" hidden="false" customHeight="true" outlineLevel="0" collapsed="false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customFormat="false" ht="14.25" hidden="false" customHeight="true" outlineLevel="0" collapsed="false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customFormat="false" ht="14.25" hidden="false" customHeight="true" outlineLevel="0" collapsed="false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customFormat="false" ht="14.25" hidden="false" customHeight="true" outlineLevel="0" collapsed="false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customFormat="false" ht="14.25" hidden="false" customHeight="true" outlineLevel="0" collapsed="false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customFormat="false" ht="14.25" hidden="false" customHeight="true" outlineLevel="0" collapsed="false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customFormat="false" ht="14.25" hidden="false" customHeight="true" outlineLevel="0" collapsed="false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customFormat="false" ht="14.25" hidden="false" customHeight="true" outlineLevel="0" collapsed="false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customFormat="false" ht="14.25" hidden="false" customHeight="true" outlineLevel="0" collapsed="false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customFormat="false" ht="14.25" hidden="false" customHeight="true" outlineLevel="0" collapsed="false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customFormat="false" ht="14.25" hidden="false" customHeight="true" outlineLevel="0" collapsed="false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customFormat="false" ht="14.25" hidden="false" customHeight="true" outlineLevel="0" collapsed="false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customFormat="false" ht="14.25" hidden="false" customHeight="true" outlineLevel="0" collapsed="false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customFormat="false" ht="14.25" hidden="false" customHeight="true" outlineLevel="0" collapsed="false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customFormat="false" ht="14.25" hidden="false" customHeight="true" outlineLevel="0" collapsed="false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customFormat="false" ht="14.25" hidden="false" customHeight="true" outlineLevel="0" collapsed="false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customFormat="false" ht="14.25" hidden="false" customHeight="true" outlineLevel="0" collapsed="false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customFormat="false" ht="14.25" hidden="false" customHeight="true" outlineLevel="0" collapsed="false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customFormat="false" ht="14.25" hidden="false" customHeight="true" outlineLevel="0" collapsed="false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customFormat="false" ht="14.25" hidden="false" customHeight="true" outlineLevel="0" collapsed="false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customFormat="false" ht="14.25" hidden="false" customHeight="true" outlineLevel="0" collapsed="false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customFormat="false" ht="14.25" hidden="false" customHeight="true" outlineLevel="0" collapsed="false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customFormat="false" ht="14.25" hidden="false" customHeight="true" outlineLevel="0" collapsed="false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customFormat="false" ht="14.25" hidden="false" customHeight="true" outlineLevel="0" collapsed="false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customFormat="false" ht="14.25" hidden="false" customHeight="true" outlineLevel="0" collapsed="false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customFormat="false" ht="14.25" hidden="false" customHeight="true" outlineLevel="0" collapsed="false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customFormat="false" ht="14.25" hidden="false" customHeight="true" outlineLevel="0" collapsed="false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customFormat="false" ht="14.25" hidden="false" customHeight="true" outlineLevel="0" collapsed="false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customFormat="false" ht="14.25" hidden="false" customHeight="true" outlineLevel="0" collapsed="false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customFormat="false" ht="14.25" hidden="false" customHeight="true" outlineLevel="0" collapsed="false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customFormat="false" ht="14.25" hidden="false" customHeight="true" outlineLevel="0" collapsed="false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customFormat="false" ht="14.25" hidden="false" customHeight="true" outlineLevel="0" collapsed="false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customFormat="false" ht="14.25" hidden="false" customHeight="true" outlineLevel="0" collapsed="false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customFormat="false" ht="14.25" hidden="false" customHeight="true" outlineLevel="0" collapsed="false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customFormat="false" ht="14.25" hidden="false" customHeight="true" outlineLevel="0" collapsed="false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customFormat="false" ht="14.25" hidden="false" customHeight="true" outlineLevel="0" collapsed="false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customFormat="false" ht="14.25" hidden="false" customHeight="true" outlineLevel="0" collapsed="false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customFormat="false" ht="14.25" hidden="false" customHeight="true" outlineLevel="0" collapsed="false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customFormat="false" ht="14.25" hidden="false" customHeight="true" outlineLevel="0" collapsed="false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customFormat="false" ht="14.25" hidden="false" customHeight="true" outlineLevel="0" collapsed="false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customFormat="false" ht="14.25" hidden="false" customHeight="true" outlineLevel="0" collapsed="false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customFormat="false" ht="14.25" hidden="false" customHeight="true" outlineLevel="0" collapsed="false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customFormat="false" ht="14.25" hidden="false" customHeight="true" outlineLevel="0" collapsed="false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customFormat="false" ht="14.25" hidden="false" customHeight="true" outlineLevel="0" collapsed="false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customFormat="false" ht="14.25" hidden="false" customHeight="true" outlineLevel="0" collapsed="false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customFormat="false" ht="14.25" hidden="false" customHeight="true" outlineLevel="0" collapsed="false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customFormat="false" ht="14.25" hidden="false" customHeight="true" outlineLevel="0" collapsed="false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customFormat="false" ht="14.25" hidden="false" customHeight="true" outlineLevel="0" collapsed="false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customFormat="false" ht="14.25" hidden="false" customHeight="true" outlineLevel="0" collapsed="false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customFormat="false" ht="14.25" hidden="false" customHeight="true" outlineLevel="0" collapsed="false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customFormat="false" ht="14.25" hidden="false" customHeight="true" outlineLevel="0" collapsed="false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customFormat="false" ht="14.25" hidden="false" customHeight="true" outlineLevel="0" collapsed="false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customFormat="false" ht="14.25" hidden="false" customHeight="true" outlineLevel="0" collapsed="false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customFormat="false" ht="14.25" hidden="false" customHeight="true" outlineLevel="0" collapsed="false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customFormat="false" ht="14.25" hidden="false" customHeight="true" outlineLevel="0" collapsed="false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customFormat="false" ht="14.25" hidden="false" customHeight="true" outlineLevel="0" collapsed="false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customFormat="false" ht="14.25" hidden="false" customHeight="true" outlineLevel="0" collapsed="false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customFormat="false" ht="14.25" hidden="false" customHeight="true" outlineLevel="0" collapsed="false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customFormat="false" ht="14.25" hidden="false" customHeight="true" outlineLevel="0" collapsed="false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customFormat="false" ht="14.25" hidden="false" customHeight="true" outlineLevel="0" collapsed="false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customFormat="false" ht="14.25" hidden="false" customHeight="true" outlineLevel="0" collapsed="false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customFormat="false" ht="14.25" hidden="false" customHeight="true" outlineLevel="0" collapsed="false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customFormat="false" ht="14.25" hidden="false" customHeight="true" outlineLevel="0" collapsed="false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customFormat="false" ht="14.25" hidden="false" customHeight="true" outlineLevel="0" collapsed="false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customFormat="false" ht="14.25" hidden="false" customHeight="true" outlineLevel="0" collapsed="false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customFormat="false" ht="14.25" hidden="false" customHeight="true" outlineLevel="0" collapsed="false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customFormat="false" ht="14.25" hidden="false" customHeight="true" outlineLevel="0" collapsed="false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customFormat="false" ht="14.25" hidden="false" customHeight="true" outlineLevel="0" collapsed="false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customFormat="false" ht="14.25" hidden="false" customHeight="true" outlineLevel="0" collapsed="false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customFormat="false" ht="14.25" hidden="false" customHeight="true" outlineLevel="0" collapsed="false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customFormat="false" ht="14.25" hidden="false" customHeight="true" outlineLevel="0" collapsed="false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customFormat="false" ht="14.25" hidden="false" customHeight="true" outlineLevel="0" collapsed="false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customFormat="false" ht="14.25" hidden="false" customHeight="true" outlineLevel="0" collapsed="false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customFormat="false" ht="14.25" hidden="false" customHeight="true" outlineLevel="0" collapsed="false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customFormat="false" ht="14.25" hidden="false" customHeight="true" outlineLevel="0" collapsed="false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customFormat="false" ht="14.25" hidden="false" customHeight="true" outlineLevel="0" collapsed="false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customFormat="false" ht="14.25" hidden="false" customHeight="true" outlineLevel="0" collapsed="false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customFormat="false" ht="14.25" hidden="false" customHeight="true" outlineLevel="0" collapsed="false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customFormat="false" ht="14.25" hidden="false" customHeight="true" outlineLevel="0" collapsed="false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">
    <mergeCell ref="B1:P1"/>
    <mergeCell ref="Q2:U2"/>
    <mergeCell ref="V2:V4"/>
    <mergeCell ref="Q3:U3"/>
    <mergeCell ref="N31:O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J16" activeCellId="0" sqref="J16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10.2"/>
    <col collapsed="false" customWidth="true" hidden="false" outlineLevel="0" max="3" min="3" style="1" width="14.6"/>
    <col collapsed="false" customWidth="true" hidden="false" outlineLevel="0" max="4" min="4" style="1" width="19"/>
    <col collapsed="false" customWidth="true" hidden="false" outlineLevel="0" max="5" min="5" style="1" width="10.4"/>
    <col collapsed="false" customWidth="true" hidden="false" outlineLevel="0" max="6" min="6" style="1" width="13.4"/>
    <col collapsed="false" customWidth="true" hidden="false" outlineLevel="0" max="8" min="7" style="1" width="11.4"/>
    <col collapsed="false" customWidth="true" hidden="false" outlineLevel="0" max="11" min="9" style="1" width="13.4"/>
    <col collapsed="false" customWidth="true" hidden="false" outlineLevel="0" max="12" min="12" style="1" width="14.9"/>
    <col collapsed="false" customWidth="true" hidden="false" outlineLevel="0" max="13" min="13" style="1" width="13.9"/>
    <col collapsed="false" customWidth="true" hidden="false" outlineLevel="0" max="14" min="14" style="1" width="15"/>
    <col collapsed="false" customWidth="true" hidden="false" outlineLevel="0" max="15" min="15" style="1" width="17.9"/>
    <col collapsed="false" customWidth="true" hidden="false" outlineLevel="0" max="16" min="16" style="1" width="20.7"/>
    <col collapsed="false" customWidth="true" hidden="false" outlineLevel="0" max="17" min="17" style="1" width="21"/>
    <col collapsed="false" customWidth="true" hidden="false" outlineLevel="0" max="18" min="18" style="1" width="17.2"/>
    <col collapsed="false" customWidth="true" hidden="false" outlineLevel="0" max="19" min="19" style="1" width="16.9"/>
    <col collapsed="false" customWidth="true" hidden="false" outlineLevel="0" max="28" min="20" style="1" width="17.71"/>
    <col collapsed="false" customWidth="true" hidden="false" outlineLevel="0" max="29" min="29" style="1" width="88.4"/>
    <col collapsed="false" customWidth="true" hidden="false" outlineLevel="0" max="36" min="30" style="1" width="8.6"/>
  </cols>
  <sheetData>
    <row r="1" customFormat="false" ht="14.25" hidden="false" customHeight="true" outlineLevel="0" collapsed="false">
      <c r="A1" s="143"/>
      <c r="B1" s="3" t="s">
        <v>388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4"/>
      <c r="Y1" s="4"/>
      <c r="Z1" s="4"/>
      <c r="AA1" s="4"/>
      <c r="AB1" s="4"/>
      <c r="AC1" s="73"/>
    </row>
    <row r="2" customFormat="false" ht="14.25" hidden="false" customHeight="true" outlineLevel="0" collapsed="false">
      <c r="A2" s="78"/>
      <c r="B2" s="7"/>
      <c r="C2" s="7"/>
      <c r="D2" s="7"/>
      <c r="E2" s="7"/>
      <c r="F2" s="7"/>
      <c r="G2" s="7"/>
      <c r="H2" s="7"/>
      <c r="I2" s="7"/>
      <c r="J2" s="7"/>
      <c r="K2" s="7"/>
      <c r="L2" s="7" t="n">
        <v>2400</v>
      </c>
      <c r="M2" s="7" t="n">
        <v>1200</v>
      </c>
      <c r="N2" s="7"/>
      <c r="O2" s="7"/>
      <c r="P2" s="7"/>
      <c r="Q2" s="7"/>
      <c r="R2" s="7"/>
      <c r="S2" s="211"/>
      <c r="T2" s="13" t="s">
        <v>1</v>
      </c>
      <c r="U2" s="13"/>
      <c r="V2" s="13"/>
      <c r="W2" s="13"/>
      <c r="X2" s="13"/>
      <c r="Y2" s="14" t="s">
        <v>2</v>
      </c>
      <c r="Z2" s="15"/>
      <c r="AA2" s="16"/>
      <c r="AB2" s="16"/>
      <c r="AC2" s="78"/>
    </row>
    <row r="3" customFormat="false" ht="14.25" hidden="false" customHeight="true" outlineLevel="0" collapsed="false">
      <c r="A3" s="143"/>
      <c r="B3" s="204"/>
      <c r="C3" s="204" t="s">
        <v>102</v>
      </c>
      <c r="D3" s="204" t="s">
        <v>106</v>
      </c>
      <c r="E3" s="204" t="s">
        <v>183</v>
      </c>
      <c r="F3" s="204" t="s">
        <v>186</v>
      </c>
      <c r="G3" s="204" t="s">
        <v>184</v>
      </c>
      <c r="H3" s="204" t="s">
        <v>182</v>
      </c>
      <c r="I3" s="204" t="s">
        <v>389</v>
      </c>
      <c r="J3" s="204" t="s">
        <v>8</v>
      </c>
      <c r="K3" s="204" t="s">
        <v>174</v>
      </c>
      <c r="L3" s="204" t="s">
        <v>13</v>
      </c>
      <c r="M3" s="204" t="s">
        <v>13</v>
      </c>
      <c r="N3" s="204" t="s">
        <v>14</v>
      </c>
      <c r="O3" s="204" t="s">
        <v>15</v>
      </c>
      <c r="P3" s="204" t="s">
        <v>100</v>
      </c>
      <c r="Q3" s="204" t="s">
        <v>17</v>
      </c>
      <c r="R3" s="204" t="s">
        <v>101</v>
      </c>
      <c r="S3" s="204" t="s">
        <v>14</v>
      </c>
      <c r="T3" s="22" t="s">
        <v>19</v>
      </c>
      <c r="U3" s="22"/>
      <c r="V3" s="22"/>
      <c r="W3" s="22"/>
      <c r="X3" s="22"/>
      <c r="Y3" s="14"/>
      <c r="Z3" s="23" t="s">
        <v>20</v>
      </c>
      <c r="AA3" s="24" t="s">
        <v>21</v>
      </c>
      <c r="AB3" s="25" t="s">
        <v>22</v>
      </c>
      <c r="AC3" s="204" t="s">
        <v>23</v>
      </c>
    </row>
    <row r="4" customFormat="false" ht="14.25" hidden="false" customHeight="true" outlineLevel="0" collapsed="false">
      <c r="A4" s="42"/>
      <c r="B4" s="212"/>
      <c r="C4" s="212" t="s">
        <v>11</v>
      </c>
      <c r="D4" s="212" t="s">
        <v>11</v>
      </c>
      <c r="E4" s="212" t="s">
        <v>8</v>
      </c>
      <c r="F4" s="212" t="s">
        <v>8</v>
      </c>
      <c r="G4" s="216" t="s">
        <v>8</v>
      </c>
      <c r="H4" s="212" t="s">
        <v>8</v>
      </c>
      <c r="I4" s="212" t="s">
        <v>390</v>
      </c>
      <c r="J4" s="212" t="s">
        <v>112</v>
      </c>
      <c r="K4" s="212" t="s">
        <v>391</v>
      </c>
      <c r="L4" s="212" t="s">
        <v>26</v>
      </c>
      <c r="M4" s="212" t="s">
        <v>27</v>
      </c>
      <c r="N4" s="212" t="s">
        <v>28</v>
      </c>
      <c r="O4" s="212" t="s">
        <v>29</v>
      </c>
      <c r="P4" s="212" t="s">
        <v>115</v>
      </c>
      <c r="Q4" s="212" t="s">
        <v>392</v>
      </c>
      <c r="R4" s="212" t="s">
        <v>116</v>
      </c>
      <c r="S4" s="212"/>
      <c r="T4" s="33" t="n">
        <v>0.3</v>
      </c>
      <c r="U4" s="34" t="n">
        <v>0.5</v>
      </c>
      <c r="V4" s="35" t="n">
        <v>1</v>
      </c>
      <c r="W4" s="36" t="n">
        <v>1.3</v>
      </c>
      <c r="X4" s="37" t="n">
        <v>1.5</v>
      </c>
      <c r="Y4" s="14"/>
      <c r="Z4" s="38"/>
      <c r="AA4" s="39"/>
      <c r="AB4" s="39"/>
      <c r="AC4" s="212"/>
    </row>
    <row r="5" customFormat="false" ht="14.25" hidden="false" customHeight="true" outlineLevel="0" collapsed="false">
      <c r="A5" s="146" t="s">
        <v>393</v>
      </c>
      <c r="B5" s="60" t="s">
        <v>394</v>
      </c>
      <c r="C5" s="194"/>
      <c r="D5" s="51"/>
      <c r="E5" s="51"/>
      <c r="F5" s="217"/>
      <c r="G5" s="206"/>
      <c r="H5" s="218"/>
      <c r="I5" s="51"/>
      <c r="J5" s="53"/>
      <c r="K5" s="53" t="n">
        <v>0</v>
      </c>
      <c r="L5" s="149" t="n">
        <v>23</v>
      </c>
      <c r="M5" s="149" t="n">
        <v>0</v>
      </c>
      <c r="N5" s="53" t="n">
        <f aca="false">L5*L2+M5*M2</f>
        <v>55200</v>
      </c>
      <c r="O5" s="53" t="n">
        <v>14000</v>
      </c>
      <c r="P5" s="51"/>
      <c r="Q5" s="51" t="n">
        <v>7500</v>
      </c>
      <c r="R5" s="51"/>
      <c r="S5" s="150" t="n">
        <f aca="false">C5+D5+E5+F5+G5+H5+I5+J5+K5+N5+O5+P5+Q5+R5</f>
        <v>76700</v>
      </c>
      <c r="T5" s="150"/>
      <c r="U5" s="150"/>
      <c r="V5" s="150"/>
      <c r="W5" s="150"/>
      <c r="X5" s="150"/>
      <c r="Y5" s="150"/>
      <c r="Z5" s="150"/>
      <c r="AA5" s="150" t="n">
        <v>300000</v>
      </c>
      <c r="AB5" s="184" t="n">
        <f aca="false">S5-N5-O5-AA5</f>
        <v>-292500</v>
      </c>
      <c r="AC5" s="41" t="s">
        <v>395</v>
      </c>
    </row>
    <row r="6" customFormat="false" ht="14.25" hidden="false" customHeight="true" outlineLevel="0" collapsed="false">
      <c r="A6" s="146" t="s">
        <v>396</v>
      </c>
      <c r="B6" s="60" t="s">
        <v>397</v>
      </c>
      <c r="C6" s="194"/>
      <c r="D6" s="51"/>
      <c r="E6" s="51"/>
      <c r="F6" s="217"/>
      <c r="G6" s="206"/>
      <c r="H6" s="218"/>
      <c r="I6" s="51"/>
      <c r="J6" s="53"/>
      <c r="K6" s="53" t="n">
        <v>75000</v>
      </c>
      <c r="L6" s="149" t="n">
        <v>24</v>
      </c>
      <c r="M6" s="149" t="n">
        <v>0</v>
      </c>
      <c r="N6" s="53" t="n">
        <f aca="false">L6*L2+M6*M2</f>
        <v>57600</v>
      </c>
      <c r="O6" s="53" t="n">
        <v>43750</v>
      </c>
      <c r="P6" s="51"/>
      <c r="Q6" s="51"/>
      <c r="R6" s="51"/>
      <c r="S6" s="150" t="n">
        <f aca="false">C6+D6+E6+F6+G6+H6+I6+J6+K6+N6+O6+P6+Q6+R6</f>
        <v>176350</v>
      </c>
      <c r="T6" s="150"/>
      <c r="U6" s="150"/>
      <c r="V6" s="150"/>
      <c r="W6" s="150"/>
      <c r="X6" s="150"/>
      <c r="Y6" s="150"/>
      <c r="Z6" s="150"/>
      <c r="AA6" s="150" t="n">
        <v>278120.84</v>
      </c>
      <c r="AB6" s="184" t="n">
        <f aca="false">S6-N6-O6-AA6</f>
        <v>-203120.84</v>
      </c>
      <c r="AC6" s="219"/>
    </row>
    <row r="7" customFormat="false" ht="14.25" hidden="false" customHeight="true" outlineLevel="0" collapsed="false">
      <c r="A7" s="146" t="s">
        <v>398</v>
      </c>
      <c r="B7" s="60" t="s">
        <v>399</v>
      </c>
      <c r="C7" s="51"/>
      <c r="D7" s="51"/>
      <c r="E7" s="51"/>
      <c r="F7" s="217"/>
      <c r="G7" s="220"/>
      <c r="H7" s="218"/>
      <c r="I7" s="51"/>
      <c r="J7" s="53"/>
      <c r="K7" s="53" t="n">
        <v>75000</v>
      </c>
      <c r="L7" s="149" t="n">
        <v>23</v>
      </c>
      <c r="M7" s="149" t="n">
        <v>0</v>
      </c>
      <c r="N7" s="53" t="n">
        <f aca="false">L7*L2+M7*M2</f>
        <v>55200</v>
      </c>
      <c r="O7" s="53" t="n">
        <v>21000</v>
      </c>
      <c r="P7" s="51"/>
      <c r="Q7" s="51"/>
      <c r="R7" s="51"/>
      <c r="S7" s="150" t="n">
        <f aca="false">C7+D7+E7+F7+G7+H7+I7+J7+K7+N7+O7+P7+Q7+R7</f>
        <v>151200</v>
      </c>
      <c r="T7" s="150"/>
      <c r="U7" s="150"/>
      <c r="V7" s="150"/>
      <c r="W7" s="150"/>
      <c r="X7" s="150"/>
      <c r="Y7" s="150"/>
      <c r="Z7" s="150"/>
      <c r="AA7" s="150" t="n">
        <v>300000</v>
      </c>
      <c r="AB7" s="184" t="n">
        <f aca="false">S7-N7-O7-AA7</f>
        <v>-225000</v>
      </c>
      <c r="AC7" s="219"/>
    </row>
    <row r="8" customFormat="false" ht="14.25" hidden="false" customHeight="true" outlineLevel="0" collapsed="false">
      <c r="A8" s="146" t="s">
        <v>400</v>
      </c>
      <c r="B8" s="60" t="s">
        <v>401</v>
      </c>
      <c r="C8" s="194"/>
      <c r="D8" s="51"/>
      <c r="E8" s="51"/>
      <c r="F8" s="217"/>
      <c r="G8" s="206"/>
      <c r="H8" s="218"/>
      <c r="I8" s="51"/>
      <c r="J8" s="53"/>
      <c r="K8" s="53" t="n">
        <v>75000</v>
      </c>
      <c r="L8" s="149" t="n">
        <v>26</v>
      </c>
      <c r="M8" s="149" t="n">
        <v>0</v>
      </c>
      <c r="N8" s="53" t="n">
        <f aca="false">L8*L2+M8*M2</f>
        <v>62400</v>
      </c>
      <c r="O8" s="53" t="n">
        <v>45500</v>
      </c>
      <c r="P8" s="51"/>
      <c r="Q8" s="51"/>
      <c r="R8" s="51"/>
      <c r="S8" s="150" t="n">
        <f aca="false">C8+D8+E8+F8+G8+H8+I8+J8+K8+N8+O8+P8+Q8+R8</f>
        <v>182900</v>
      </c>
      <c r="T8" s="150"/>
      <c r="U8" s="150"/>
      <c r="V8" s="150"/>
      <c r="W8" s="150"/>
      <c r="X8" s="150"/>
      <c r="Y8" s="150"/>
      <c r="Z8" s="150"/>
      <c r="AA8" s="150" t="n">
        <v>300000</v>
      </c>
      <c r="AB8" s="184" t="n">
        <f aca="false">S8-N8-O8-AA8</f>
        <v>-225000</v>
      </c>
      <c r="AC8" s="219" t="s">
        <v>402</v>
      </c>
    </row>
    <row r="9" customFormat="false" ht="14.25" hidden="false" customHeight="true" outlineLevel="0" collapsed="false">
      <c r="A9" s="146" t="s">
        <v>403</v>
      </c>
      <c r="B9" s="60" t="s">
        <v>404</v>
      </c>
      <c r="C9" s="194"/>
      <c r="D9" s="51"/>
      <c r="E9" s="51"/>
      <c r="F9" s="217"/>
      <c r="G9" s="206"/>
      <c r="H9" s="218"/>
      <c r="I9" s="51"/>
      <c r="J9" s="53"/>
      <c r="K9" s="53" t="n">
        <v>75000</v>
      </c>
      <c r="L9" s="149" t="n">
        <v>25</v>
      </c>
      <c r="M9" s="149" t="n">
        <v>0</v>
      </c>
      <c r="N9" s="53" t="n">
        <f aca="false">L9*L2+M9*M2</f>
        <v>60000</v>
      </c>
      <c r="O9" s="53" t="n">
        <v>40250</v>
      </c>
      <c r="P9" s="51" t="n">
        <v>15000</v>
      </c>
      <c r="Q9" s="51"/>
      <c r="R9" s="51"/>
      <c r="S9" s="150" t="n">
        <f aca="false">C9+D9+E9+F9+G9+H9+I9+J9+K9+N9+O9+P9+Q9+R9</f>
        <v>190250</v>
      </c>
      <c r="T9" s="150"/>
      <c r="U9" s="150"/>
      <c r="V9" s="150"/>
      <c r="W9" s="150"/>
      <c r="X9" s="150"/>
      <c r="Y9" s="150"/>
      <c r="Z9" s="150"/>
      <c r="AA9" s="150" t="n">
        <v>300000</v>
      </c>
      <c r="AB9" s="184" t="n">
        <f aca="false">S9-N9-O9-AA9</f>
        <v>-210000</v>
      </c>
      <c r="AC9" s="219" t="s">
        <v>405</v>
      </c>
    </row>
    <row r="10" customFormat="false" ht="14.25" hidden="false" customHeight="true" outlineLevel="0" collapsed="false">
      <c r="A10" s="146" t="s">
        <v>406</v>
      </c>
      <c r="B10" s="60" t="s">
        <v>407</v>
      </c>
      <c r="C10" s="194"/>
      <c r="D10" s="51"/>
      <c r="E10" s="51"/>
      <c r="F10" s="217"/>
      <c r="G10" s="206"/>
      <c r="H10" s="218"/>
      <c r="I10" s="51"/>
      <c r="J10" s="53"/>
      <c r="K10" s="53" t="n">
        <v>75000</v>
      </c>
      <c r="L10" s="149" t="n">
        <v>22</v>
      </c>
      <c r="M10" s="149" t="n">
        <v>0</v>
      </c>
      <c r="N10" s="53" t="n">
        <f aca="false">L10*L2+M10*M2</f>
        <v>52800</v>
      </c>
      <c r="O10" s="53" t="n">
        <v>33250</v>
      </c>
      <c r="P10" s="51" t="n">
        <v>15000</v>
      </c>
      <c r="Q10" s="51"/>
      <c r="R10" s="51"/>
      <c r="S10" s="150" t="n">
        <f aca="false">C10+D10+E10+F10+G10+H10+I10+J10+K10+N10+O10+P10+Q10+R10</f>
        <v>176050</v>
      </c>
      <c r="T10" s="150"/>
      <c r="U10" s="150"/>
      <c r="V10" s="150"/>
      <c r="W10" s="150"/>
      <c r="X10" s="150"/>
      <c r="Y10" s="150"/>
      <c r="Z10" s="150"/>
      <c r="AA10" s="150" t="n">
        <v>300000</v>
      </c>
      <c r="AB10" s="184" t="n">
        <f aca="false">S10-N10-O10-AA10</f>
        <v>-210000</v>
      </c>
      <c r="AC10" s="219" t="s">
        <v>408</v>
      </c>
    </row>
    <row r="11" customFormat="false" ht="14.25" hidden="false" customHeight="true" outlineLevel="0" collapsed="false">
      <c r="A11" s="146" t="s">
        <v>409</v>
      </c>
      <c r="B11" s="60" t="s">
        <v>410</v>
      </c>
      <c r="C11" s="51"/>
      <c r="D11" s="51"/>
      <c r="E11" s="51"/>
      <c r="F11" s="217"/>
      <c r="G11" s="206"/>
      <c r="H11" s="218"/>
      <c r="I11" s="51"/>
      <c r="J11" s="53"/>
      <c r="K11" s="53" t="n">
        <v>75000</v>
      </c>
      <c r="L11" s="149" t="n">
        <v>25</v>
      </c>
      <c r="M11" s="149" t="n">
        <v>0</v>
      </c>
      <c r="N11" s="53" t="n">
        <f aca="false">L11*L2+M11*M2</f>
        <v>60000</v>
      </c>
      <c r="O11" s="53" t="n">
        <v>35000</v>
      </c>
      <c r="P11" s="51"/>
      <c r="Q11" s="51"/>
      <c r="R11" s="51"/>
      <c r="S11" s="150" t="n">
        <f aca="false">C11+D11+E11+F11+G11+H11+I11+J11+K11+N11+O11+P11+Q11+R11</f>
        <v>170000</v>
      </c>
      <c r="T11" s="150"/>
      <c r="U11" s="150"/>
      <c r="V11" s="150"/>
      <c r="W11" s="150"/>
      <c r="X11" s="150"/>
      <c r="Y11" s="150"/>
      <c r="Z11" s="150"/>
      <c r="AA11" s="150" t="n">
        <v>300000</v>
      </c>
      <c r="AB11" s="184" t="n">
        <f aca="false">S11-N11-O11-AA11</f>
        <v>-225000</v>
      </c>
      <c r="AC11" s="219"/>
    </row>
    <row r="12" customFormat="false" ht="14.25" hidden="false" customHeight="true" outlineLevel="0" collapsed="false">
      <c r="A12" s="146" t="s">
        <v>411</v>
      </c>
      <c r="B12" s="60" t="s">
        <v>412</v>
      </c>
      <c r="C12" s="51"/>
      <c r="D12" s="51"/>
      <c r="E12" s="51"/>
      <c r="F12" s="217"/>
      <c r="G12" s="206"/>
      <c r="H12" s="218"/>
      <c r="I12" s="51"/>
      <c r="J12" s="53"/>
      <c r="K12" s="53" t="n">
        <v>75000</v>
      </c>
      <c r="L12" s="149" t="n">
        <v>12</v>
      </c>
      <c r="M12" s="149" t="n">
        <v>0</v>
      </c>
      <c r="N12" s="53" t="n">
        <f aca="false">L12*L2+M12*M2</f>
        <v>28800</v>
      </c>
      <c r="O12" s="53" t="n">
        <v>42000</v>
      </c>
      <c r="P12" s="51"/>
      <c r="Q12" s="51" t="n">
        <v>2500</v>
      </c>
      <c r="R12" s="51"/>
      <c r="S12" s="150" t="n">
        <f aca="false">C12+D12+E12+F12+G12+H12+I12+J12+K12+N12+O12+P12+Q12+R12</f>
        <v>148300</v>
      </c>
      <c r="T12" s="150"/>
      <c r="U12" s="150"/>
      <c r="V12" s="150"/>
      <c r="W12" s="150"/>
      <c r="X12" s="150"/>
      <c r="Y12" s="150"/>
      <c r="Z12" s="150"/>
      <c r="AA12" s="150" t="n">
        <v>267181.26</v>
      </c>
      <c r="AB12" s="184" t="n">
        <f aca="false">S12-N12-O12-AA12</f>
        <v>-189681.26</v>
      </c>
      <c r="AC12" s="219" t="s">
        <v>121</v>
      </c>
    </row>
    <row r="13" customFormat="false" ht="14.25" hidden="false" customHeight="true" outlineLevel="0" collapsed="false">
      <c r="A13" s="146" t="s">
        <v>413</v>
      </c>
      <c r="B13" s="60" t="s">
        <v>414</v>
      </c>
      <c r="C13" s="51"/>
      <c r="D13" s="51"/>
      <c r="E13" s="51"/>
      <c r="F13" s="217"/>
      <c r="G13" s="206"/>
      <c r="H13" s="218"/>
      <c r="I13" s="51"/>
      <c r="J13" s="53"/>
      <c r="K13" s="53" t="n">
        <v>75000</v>
      </c>
      <c r="L13" s="149" t="n">
        <v>8</v>
      </c>
      <c r="M13" s="149" t="n">
        <v>0</v>
      </c>
      <c r="N13" s="53" t="n">
        <f aca="false">L13*L2+M13*M2</f>
        <v>19200</v>
      </c>
      <c r="O13" s="53" t="n">
        <v>10500</v>
      </c>
      <c r="P13" s="51"/>
      <c r="Q13" s="51"/>
      <c r="R13" s="51"/>
      <c r="S13" s="150" t="n">
        <f aca="false">C13+D13+E13+F13+G13+H13+I13+J13+K13+N13+O13+P13+Q13+R13</f>
        <v>104700</v>
      </c>
      <c r="T13" s="150"/>
      <c r="U13" s="150"/>
      <c r="V13" s="150"/>
      <c r="W13" s="150"/>
      <c r="X13" s="150"/>
      <c r="Y13" s="150"/>
      <c r="Z13" s="150"/>
      <c r="AA13" s="150" t="n">
        <v>110771.360987711</v>
      </c>
      <c r="AB13" s="184" t="n">
        <f aca="false">S13-N13-O13-AA13</f>
        <v>-35771.360987711</v>
      </c>
      <c r="AC13" s="219"/>
    </row>
    <row r="14" customFormat="false" ht="14.25" hidden="false" customHeight="true" outlineLevel="0" collapsed="false">
      <c r="A14" s="146" t="s">
        <v>415</v>
      </c>
      <c r="B14" s="60" t="s">
        <v>416</v>
      </c>
      <c r="C14" s="51"/>
      <c r="D14" s="51"/>
      <c r="E14" s="51"/>
      <c r="F14" s="217"/>
      <c r="G14" s="206"/>
      <c r="H14" s="218"/>
      <c r="I14" s="51"/>
      <c r="J14" s="53"/>
      <c r="K14" s="53" t="n">
        <v>75000</v>
      </c>
      <c r="L14" s="149" t="n">
        <v>7</v>
      </c>
      <c r="M14" s="149" t="n">
        <v>0</v>
      </c>
      <c r="N14" s="53" t="n">
        <f aca="false">L14*L2+M14*M2</f>
        <v>16800</v>
      </c>
      <c r="O14" s="53" t="n">
        <v>8750</v>
      </c>
      <c r="P14" s="51"/>
      <c r="Q14" s="51"/>
      <c r="R14" s="51"/>
      <c r="S14" s="150" t="n">
        <f aca="false">C14+D14+E14+F14+G14+H14+I14+J14+K14+N14+O14+P14+Q14+R14</f>
        <v>100550</v>
      </c>
      <c r="T14" s="150"/>
      <c r="U14" s="150"/>
      <c r="V14" s="150"/>
      <c r="W14" s="150"/>
      <c r="X14" s="150"/>
      <c r="Y14" s="150"/>
      <c r="Z14" s="150"/>
      <c r="AA14" s="150" t="n">
        <v>96924.9408642474</v>
      </c>
      <c r="AB14" s="184" t="n">
        <f aca="false">S14-N14-O14-AA14</f>
        <v>-21924.9408642474</v>
      </c>
      <c r="AC14" s="219"/>
    </row>
    <row r="15" customFormat="false" ht="14.25" hidden="false" customHeight="true" outlineLevel="0" collapsed="false">
      <c r="A15" s="146" t="s">
        <v>417</v>
      </c>
      <c r="B15" s="60" t="s">
        <v>418</v>
      </c>
      <c r="C15" s="51"/>
      <c r="D15" s="51"/>
      <c r="E15" s="51"/>
      <c r="F15" s="217"/>
      <c r="G15" s="206"/>
      <c r="H15" s="218"/>
      <c r="I15" s="51"/>
      <c r="J15" s="53"/>
      <c r="K15" s="53" t="n">
        <v>75000</v>
      </c>
      <c r="L15" s="149" t="n">
        <v>8</v>
      </c>
      <c r="M15" s="149" t="n">
        <v>0</v>
      </c>
      <c r="N15" s="53" t="n">
        <f aca="false">L15*L2+M15*M2</f>
        <v>19200</v>
      </c>
      <c r="O15" s="53" t="n">
        <v>10500</v>
      </c>
      <c r="P15" s="51"/>
      <c r="Q15" s="53"/>
      <c r="R15" s="51"/>
      <c r="S15" s="150" t="n">
        <f aca="false">C15+D15+E15+F15+G15+H15+I15+J15+K15+N15+O15+P15+Q15+R15</f>
        <v>104700</v>
      </c>
      <c r="T15" s="150"/>
      <c r="U15" s="150"/>
      <c r="V15" s="150"/>
      <c r="W15" s="150"/>
      <c r="X15" s="150"/>
      <c r="Y15" s="150"/>
      <c r="Z15" s="150"/>
      <c r="AA15" s="150" t="n">
        <v>110771.360987711</v>
      </c>
      <c r="AB15" s="184" t="n">
        <f aca="false">S15-N15-O15-AA15</f>
        <v>-35771.360987711</v>
      </c>
      <c r="AC15" s="219"/>
    </row>
    <row r="16" customFormat="false" ht="14.25" hidden="false" customHeight="true" outlineLevel="0" collapsed="false">
      <c r="A16" s="146" t="s">
        <v>419</v>
      </c>
      <c r="B16" s="60" t="s">
        <v>420</v>
      </c>
      <c r="C16" s="51"/>
      <c r="D16" s="51"/>
      <c r="E16" s="51"/>
      <c r="F16" s="53"/>
      <c r="G16" s="53"/>
      <c r="H16" s="53"/>
      <c r="I16" s="51"/>
      <c r="J16" s="53"/>
      <c r="K16" s="53" t="n">
        <v>75000</v>
      </c>
      <c r="L16" s="149" t="n">
        <v>25</v>
      </c>
      <c r="M16" s="149" t="n">
        <v>0</v>
      </c>
      <c r="N16" s="53" t="n">
        <f aca="false">L16*L2+M16*M2</f>
        <v>60000</v>
      </c>
      <c r="O16" s="53" t="n">
        <v>35000</v>
      </c>
      <c r="P16" s="51"/>
      <c r="Q16" s="51" t="n">
        <v>27500</v>
      </c>
      <c r="R16" s="51"/>
      <c r="S16" s="150" t="n">
        <f aca="false">C16+D16+E16+F16+G16+H16+I16+J16+K16+N16+O16+P16+Q16+R16</f>
        <v>197500</v>
      </c>
      <c r="T16" s="150"/>
      <c r="U16" s="150"/>
      <c r="V16" s="150"/>
      <c r="W16" s="150"/>
      <c r="X16" s="150"/>
      <c r="Y16" s="150"/>
      <c r="Z16" s="150"/>
      <c r="AA16" s="150" t="n">
        <v>300000</v>
      </c>
      <c r="AB16" s="184" t="n">
        <f aca="false">S16-N16-O16-AA16</f>
        <v>-197500</v>
      </c>
      <c r="AC16" s="219" t="s">
        <v>421</v>
      </c>
    </row>
    <row r="17" customFormat="false" ht="14.25" hidden="false" customHeight="true" outlineLevel="0" collapsed="false">
      <c r="A17" s="42"/>
      <c r="B17" s="221"/>
      <c r="C17" s="182"/>
      <c r="D17" s="51"/>
      <c r="E17" s="51"/>
      <c r="F17" s="53"/>
      <c r="G17" s="53"/>
      <c r="H17" s="53"/>
      <c r="I17" s="53"/>
      <c r="J17" s="53"/>
      <c r="K17" s="53"/>
      <c r="L17" s="149"/>
      <c r="M17" s="149"/>
      <c r="N17" s="53"/>
      <c r="O17" s="53"/>
      <c r="P17" s="53"/>
      <c r="Q17" s="53"/>
      <c r="R17" s="53"/>
      <c r="S17" s="150" t="n">
        <f aca="false">C17+D17+E17+F17+G17+H17+I17+J17+K17+N17+O17+P17+Q17+R17</f>
        <v>0</v>
      </c>
      <c r="T17" s="150"/>
      <c r="U17" s="150"/>
      <c r="V17" s="150"/>
      <c r="W17" s="150"/>
      <c r="X17" s="150"/>
      <c r="Y17" s="150"/>
      <c r="Z17" s="150"/>
      <c r="AA17" s="150"/>
      <c r="AB17" s="150"/>
      <c r="AC17" s="222"/>
    </row>
    <row r="18" customFormat="false" ht="14.25" hidden="false" customHeight="true" outlineLevel="0" collapsed="false">
      <c r="A18" s="42"/>
      <c r="B18" s="221"/>
      <c r="C18" s="182"/>
      <c r="D18" s="53"/>
      <c r="E18" s="53"/>
      <c r="F18" s="53"/>
      <c r="G18" s="53"/>
      <c r="H18" s="53"/>
      <c r="I18" s="53"/>
      <c r="J18" s="53"/>
      <c r="K18" s="53"/>
      <c r="L18" s="149"/>
      <c r="M18" s="149"/>
      <c r="N18" s="53"/>
      <c r="O18" s="53"/>
      <c r="P18" s="53"/>
      <c r="Q18" s="53"/>
      <c r="R18" s="53"/>
      <c r="S18" s="150" t="n">
        <f aca="false">C18+D18+E18+F18+G18+H18+I18+J18+K18+N18+O18+P18+Q18+R18</f>
        <v>0</v>
      </c>
      <c r="T18" s="150"/>
      <c r="U18" s="150"/>
      <c r="V18" s="150"/>
      <c r="W18" s="150"/>
      <c r="X18" s="150"/>
      <c r="Y18" s="150"/>
      <c r="Z18" s="150"/>
      <c r="AA18" s="150"/>
      <c r="AB18" s="150"/>
      <c r="AC18" s="222"/>
    </row>
    <row r="19" customFormat="false" ht="14.25" hidden="false" customHeight="true" outlineLevel="0" collapsed="false">
      <c r="A19" s="42"/>
      <c r="B19" s="181"/>
      <c r="C19" s="160" t="n">
        <f aca="false">SUM(C5:C18)</f>
        <v>0</v>
      </c>
      <c r="D19" s="160" t="n">
        <f aca="false">SUM(D5:D18)</f>
        <v>0</v>
      </c>
      <c r="E19" s="160" t="n">
        <f aca="false">SUM(E5:E18)</f>
        <v>0</v>
      </c>
      <c r="F19" s="160" t="n">
        <f aca="false">SUM(F5:F18)</f>
        <v>0</v>
      </c>
      <c r="G19" s="160" t="n">
        <f aca="false">SUM(G5:G18)</f>
        <v>0</v>
      </c>
      <c r="H19" s="160" t="n">
        <f aca="false">SUM(H5:H18)</f>
        <v>0</v>
      </c>
      <c r="I19" s="160" t="n">
        <f aca="false">SUM(I5:I18)</f>
        <v>0</v>
      </c>
      <c r="J19" s="160" t="n">
        <f aca="false">SUM(J5:J18)</f>
        <v>0</v>
      </c>
      <c r="K19" s="160" t="n">
        <f aca="false">SUM(K5:K18)</f>
        <v>825000</v>
      </c>
      <c r="L19" s="42"/>
      <c r="M19" s="158"/>
      <c r="N19" s="160" t="n">
        <f aca="false">SUM(N5:N18)</f>
        <v>547200</v>
      </c>
      <c r="O19" s="160" t="n">
        <f aca="false">SUM(O5:O16)</f>
        <v>339500</v>
      </c>
      <c r="P19" s="160" t="n">
        <f aca="false">SUM(P5:P16)</f>
        <v>30000</v>
      </c>
      <c r="Q19" s="160" t="n">
        <f aca="false">SUM(Q5:Q18)</f>
        <v>37500</v>
      </c>
      <c r="R19" s="160" t="n">
        <f aca="false">SUM(R7:R18)</f>
        <v>0</v>
      </c>
      <c r="S19" s="150" t="n">
        <f aca="false">C19+D19+E19+F19+G19+H19+I19+J19+K19+N19+O19+P19+Q19+R19</f>
        <v>1779200</v>
      </c>
      <c r="T19" s="150"/>
      <c r="U19" s="150"/>
      <c r="V19" s="150"/>
      <c r="W19" s="150"/>
      <c r="X19" s="150"/>
      <c r="Y19" s="150"/>
      <c r="Z19" s="150"/>
      <c r="AA19" s="150"/>
      <c r="AB19" s="150"/>
      <c r="AC19" s="147"/>
    </row>
    <row r="20" customFormat="false" ht="14.25" hidden="false" customHeight="true" outlineLevel="0" collapsed="false">
      <c r="A20" s="42"/>
      <c r="B20" s="60"/>
      <c r="C20" s="42"/>
      <c r="D20" s="42"/>
      <c r="E20" s="42"/>
      <c r="F20" s="42"/>
      <c r="G20" s="42"/>
      <c r="H20" s="42"/>
      <c r="I20" s="42"/>
      <c r="J20" s="42"/>
      <c r="K20" s="42"/>
      <c r="L20" s="158"/>
      <c r="M20" s="42"/>
      <c r="N20" s="42"/>
      <c r="O20" s="65" t="s">
        <v>18</v>
      </c>
      <c r="P20" s="208" t="n">
        <f aca="false">S19</f>
        <v>1779200</v>
      </c>
      <c r="Q20" s="208"/>
      <c r="R20" s="1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42"/>
    </row>
    <row r="21" customFormat="false" ht="14.25" hidden="false" customHeight="true" outlineLevel="0" collapsed="false">
      <c r="A21" s="139"/>
      <c r="B21" s="142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39"/>
    </row>
    <row r="22" customFormat="false" ht="14.25" hidden="false" customHeight="true" outlineLevel="0" collapsed="false">
      <c r="A22" s="139"/>
      <c r="B22" s="20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39"/>
    </row>
    <row r="23" customFormat="false" ht="14.25" hidden="false" customHeight="true" outlineLevel="0" collapsed="false">
      <c r="B23" s="223"/>
    </row>
    <row r="24" customFormat="false" ht="14.25" hidden="false" customHeight="true" outlineLevel="0" collapsed="false">
      <c r="B24" s="223"/>
    </row>
    <row r="25" customFormat="false" ht="14.25" hidden="false" customHeight="true" outlineLevel="0" collapsed="false">
      <c r="B25" s="223"/>
    </row>
    <row r="26" customFormat="false" ht="14.25" hidden="false" customHeight="true" outlineLevel="0" collapsed="false">
      <c r="B26" s="223"/>
    </row>
    <row r="27" customFormat="false" ht="14.25" hidden="false" customHeight="true" outlineLevel="0" collapsed="false">
      <c r="B27" s="223"/>
    </row>
    <row r="28" customFormat="false" ht="14.25" hidden="false" customHeight="true" outlineLevel="0" collapsed="false">
      <c r="B28" s="223"/>
    </row>
    <row r="29" customFormat="false" ht="14.25" hidden="false" customHeight="true" outlineLevel="0" collapsed="false">
      <c r="B29" s="223"/>
    </row>
    <row r="30" customFormat="false" ht="14.25" hidden="false" customHeight="true" outlineLevel="0" collapsed="false">
      <c r="B30" s="223"/>
    </row>
    <row r="31" customFormat="false" ht="14.25" hidden="false" customHeight="true" outlineLevel="0" collapsed="false">
      <c r="B31" s="223"/>
    </row>
    <row r="32" customFormat="false" ht="14.25" hidden="false" customHeight="true" outlineLevel="0" collapsed="false">
      <c r="B32" s="223"/>
    </row>
    <row r="33" customFormat="false" ht="14.25" hidden="false" customHeight="true" outlineLevel="0" collapsed="false">
      <c r="B33" s="223"/>
    </row>
    <row r="34" customFormat="false" ht="14.25" hidden="false" customHeight="true" outlineLevel="0" collapsed="false">
      <c r="B34" s="223"/>
    </row>
    <row r="35" customFormat="false" ht="14.25" hidden="false" customHeight="true" outlineLevel="0" collapsed="false">
      <c r="B35" s="223"/>
    </row>
    <row r="36" customFormat="false" ht="14.25" hidden="false" customHeight="true" outlineLevel="0" collapsed="false">
      <c r="B36" s="223"/>
    </row>
    <row r="37" customFormat="false" ht="14.25" hidden="false" customHeight="true" outlineLevel="0" collapsed="false">
      <c r="B37" s="223"/>
    </row>
    <row r="38" customFormat="false" ht="14.25" hidden="false" customHeight="true" outlineLevel="0" collapsed="false">
      <c r="B38" s="223"/>
    </row>
    <row r="39" customFormat="false" ht="14.25" hidden="false" customHeight="true" outlineLevel="0" collapsed="false">
      <c r="B39" s="223"/>
    </row>
    <row r="40" customFormat="false" ht="14.25" hidden="false" customHeight="true" outlineLevel="0" collapsed="false">
      <c r="B40" s="223"/>
    </row>
    <row r="41" customFormat="false" ht="14.25" hidden="false" customHeight="true" outlineLevel="0" collapsed="false">
      <c r="B41" s="223"/>
    </row>
    <row r="42" customFormat="false" ht="14.25" hidden="false" customHeight="true" outlineLevel="0" collapsed="false">
      <c r="B42" s="223"/>
    </row>
    <row r="43" customFormat="false" ht="14.25" hidden="false" customHeight="true" outlineLevel="0" collapsed="false">
      <c r="B43" s="223"/>
    </row>
    <row r="44" customFormat="false" ht="14.25" hidden="false" customHeight="true" outlineLevel="0" collapsed="false">
      <c r="B44" s="223"/>
    </row>
    <row r="45" customFormat="false" ht="14.25" hidden="false" customHeight="true" outlineLevel="0" collapsed="false">
      <c r="B45" s="223"/>
    </row>
    <row r="46" customFormat="false" ht="14.25" hidden="false" customHeight="true" outlineLevel="0" collapsed="false">
      <c r="B46" s="223"/>
    </row>
    <row r="47" customFormat="false" ht="14.25" hidden="false" customHeight="true" outlineLevel="0" collapsed="false">
      <c r="B47" s="223"/>
    </row>
    <row r="48" customFormat="false" ht="14.25" hidden="false" customHeight="true" outlineLevel="0" collapsed="false">
      <c r="B48" s="223"/>
    </row>
    <row r="49" customFormat="false" ht="14.25" hidden="false" customHeight="true" outlineLevel="0" collapsed="false">
      <c r="B49" s="223"/>
    </row>
    <row r="50" customFormat="false" ht="14.25" hidden="false" customHeight="true" outlineLevel="0" collapsed="false">
      <c r="B50" s="223"/>
    </row>
    <row r="51" customFormat="false" ht="14.25" hidden="false" customHeight="true" outlineLevel="0" collapsed="false">
      <c r="B51" s="223"/>
    </row>
    <row r="52" customFormat="false" ht="14.25" hidden="false" customHeight="true" outlineLevel="0" collapsed="false">
      <c r="B52" s="223"/>
    </row>
    <row r="53" customFormat="false" ht="14.25" hidden="false" customHeight="true" outlineLevel="0" collapsed="false">
      <c r="B53" s="223"/>
    </row>
    <row r="54" customFormat="false" ht="14.25" hidden="false" customHeight="true" outlineLevel="0" collapsed="false">
      <c r="B54" s="223"/>
    </row>
    <row r="55" customFormat="false" ht="14.25" hidden="false" customHeight="true" outlineLevel="0" collapsed="false">
      <c r="B55" s="223"/>
    </row>
    <row r="56" customFormat="false" ht="14.25" hidden="false" customHeight="true" outlineLevel="0" collapsed="false">
      <c r="B56" s="223"/>
    </row>
    <row r="57" customFormat="false" ht="14.25" hidden="false" customHeight="true" outlineLevel="0" collapsed="false">
      <c r="B57" s="223"/>
    </row>
    <row r="58" customFormat="false" ht="14.25" hidden="false" customHeight="true" outlineLevel="0" collapsed="false">
      <c r="B58" s="223"/>
    </row>
    <row r="59" customFormat="false" ht="14.25" hidden="false" customHeight="true" outlineLevel="0" collapsed="false">
      <c r="B59" s="223"/>
    </row>
    <row r="60" customFormat="false" ht="14.25" hidden="false" customHeight="true" outlineLevel="0" collapsed="false">
      <c r="B60" s="223"/>
    </row>
    <row r="61" customFormat="false" ht="14.25" hidden="false" customHeight="true" outlineLevel="0" collapsed="false">
      <c r="B61" s="223"/>
    </row>
    <row r="62" customFormat="false" ht="14.25" hidden="false" customHeight="true" outlineLevel="0" collapsed="false">
      <c r="B62" s="223"/>
    </row>
    <row r="63" customFormat="false" ht="14.25" hidden="false" customHeight="true" outlineLevel="0" collapsed="false">
      <c r="B63" s="223"/>
    </row>
    <row r="64" customFormat="false" ht="14.25" hidden="false" customHeight="true" outlineLevel="0" collapsed="false">
      <c r="B64" s="223"/>
    </row>
    <row r="65" customFormat="false" ht="14.25" hidden="false" customHeight="true" outlineLevel="0" collapsed="false">
      <c r="B65" s="223"/>
    </row>
    <row r="66" customFormat="false" ht="14.25" hidden="false" customHeight="true" outlineLevel="0" collapsed="false">
      <c r="B66" s="223"/>
    </row>
    <row r="67" customFormat="false" ht="14.25" hidden="false" customHeight="true" outlineLevel="0" collapsed="false">
      <c r="B67" s="223"/>
    </row>
    <row r="68" customFormat="false" ht="14.25" hidden="false" customHeight="true" outlineLevel="0" collapsed="false">
      <c r="B68" s="223"/>
    </row>
    <row r="69" customFormat="false" ht="14.25" hidden="false" customHeight="true" outlineLevel="0" collapsed="false">
      <c r="B69" s="223"/>
    </row>
    <row r="70" customFormat="false" ht="14.25" hidden="false" customHeight="true" outlineLevel="0" collapsed="false">
      <c r="B70" s="223"/>
    </row>
    <row r="71" customFormat="false" ht="14.25" hidden="false" customHeight="true" outlineLevel="0" collapsed="false">
      <c r="B71" s="223"/>
    </row>
    <row r="72" customFormat="false" ht="14.25" hidden="false" customHeight="true" outlineLevel="0" collapsed="false">
      <c r="B72" s="223"/>
    </row>
    <row r="73" customFormat="false" ht="14.25" hidden="false" customHeight="true" outlineLevel="0" collapsed="false">
      <c r="B73" s="223"/>
    </row>
    <row r="74" customFormat="false" ht="14.25" hidden="false" customHeight="true" outlineLevel="0" collapsed="false">
      <c r="B74" s="223"/>
    </row>
    <row r="75" customFormat="false" ht="14.25" hidden="false" customHeight="true" outlineLevel="0" collapsed="false">
      <c r="B75" s="223"/>
    </row>
    <row r="76" customFormat="false" ht="14.25" hidden="false" customHeight="true" outlineLevel="0" collapsed="false">
      <c r="B76" s="223"/>
    </row>
    <row r="77" customFormat="false" ht="14.25" hidden="false" customHeight="true" outlineLevel="0" collapsed="false">
      <c r="B77" s="223"/>
    </row>
    <row r="78" customFormat="false" ht="14.25" hidden="false" customHeight="true" outlineLevel="0" collapsed="false">
      <c r="B78" s="223"/>
    </row>
    <row r="79" customFormat="false" ht="14.25" hidden="false" customHeight="true" outlineLevel="0" collapsed="false">
      <c r="B79" s="223"/>
    </row>
    <row r="80" customFormat="false" ht="14.25" hidden="false" customHeight="true" outlineLevel="0" collapsed="false">
      <c r="B80" s="223"/>
    </row>
    <row r="81" customFormat="false" ht="14.25" hidden="false" customHeight="true" outlineLevel="0" collapsed="false">
      <c r="B81" s="223"/>
    </row>
    <row r="82" customFormat="false" ht="14.25" hidden="false" customHeight="true" outlineLevel="0" collapsed="false">
      <c r="B82" s="223"/>
    </row>
    <row r="83" customFormat="false" ht="14.25" hidden="false" customHeight="true" outlineLevel="0" collapsed="false">
      <c r="B83" s="223"/>
    </row>
    <row r="84" customFormat="false" ht="14.25" hidden="false" customHeight="true" outlineLevel="0" collapsed="false">
      <c r="B84" s="223"/>
    </row>
    <row r="85" customFormat="false" ht="14.25" hidden="false" customHeight="true" outlineLevel="0" collapsed="false">
      <c r="B85" s="223"/>
    </row>
    <row r="86" customFormat="false" ht="14.25" hidden="false" customHeight="true" outlineLevel="0" collapsed="false">
      <c r="B86" s="223"/>
    </row>
    <row r="87" customFormat="false" ht="14.25" hidden="false" customHeight="true" outlineLevel="0" collapsed="false">
      <c r="B87" s="223"/>
    </row>
    <row r="88" customFormat="false" ht="14.25" hidden="false" customHeight="true" outlineLevel="0" collapsed="false">
      <c r="B88" s="223"/>
    </row>
    <row r="89" customFormat="false" ht="14.25" hidden="false" customHeight="true" outlineLevel="0" collapsed="false">
      <c r="B89" s="223"/>
    </row>
    <row r="90" customFormat="false" ht="14.25" hidden="false" customHeight="true" outlineLevel="0" collapsed="false">
      <c r="B90" s="223"/>
    </row>
    <row r="91" customFormat="false" ht="14.25" hidden="false" customHeight="true" outlineLevel="0" collapsed="false">
      <c r="B91" s="223"/>
    </row>
    <row r="92" customFormat="false" ht="14.25" hidden="false" customHeight="true" outlineLevel="0" collapsed="false">
      <c r="B92" s="223"/>
    </row>
    <row r="93" customFormat="false" ht="14.25" hidden="false" customHeight="true" outlineLevel="0" collapsed="false">
      <c r="B93" s="223"/>
    </row>
    <row r="94" customFormat="false" ht="14.25" hidden="false" customHeight="true" outlineLevel="0" collapsed="false">
      <c r="B94" s="223"/>
    </row>
    <row r="95" customFormat="false" ht="14.25" hidden="false" customHeight="true" outlineLevel="0" collapsed="false">
      <c r="B95" s="223"/>
    </row>
    <row r="96" customFormat="false" ht="14.25" hidden="false" customHeight="true" outlineLevel="0" collapsed="false">
      <c r="B96" s="223"/>
    </row>
    <row r="97" customFormat="false" ht="14.25" hidden="false" customHeight="true" outlineLevel="0" collapsed="false">
      <c r="B97" s="223"/>
    </row>
    <row r="98" customFormat="false" ht="14.25" hidden="false" customHeight="true" outlineLevel="0" collapsed="false">
      <c r="B98" s="223"/>
    </row>
    <row r="99" customFormat="false" ht="14.25" hidden="false" customHeight="true" outlineLevel="0" collapsed="false">
      <c r="B99" s="223"/>
    </row>
    <row r="100" customFormat="false" ht="14.25" hidden="false" customHeight="true" outlineLevel="0" collapsed="false">
      <c r="B100" s="223"/>
    </row>
    <row r="101" customFormat="false" ht="14.25" hidden="false" customHeight="true" outlineLevel="0" collapsed="false">
      <c r="B101" s="223"/>
    </row>
    <row r="102" customFormat="false" ht="14.25" hidden="false" customHeight="true" outlineLevel="0" collapsed="false">
      <c r="B102" s="223"/>
    </row>
    <row r="103" customFormat="false" ht="14.25" hidden="false" customHeight="true" outlineLevel="0" collapsed="false">
      <c r="B103" s="223"/>
    </row>
    <row r="104" customFormat="false" ht="14.25" hidden="false" customHeight="true" outlineLevel="0" collapsed="false">
      <c r="B104" s="223"/>
    </row>
    <row r="105" customFormat="false" ht="14.25" hidden="false" customHeight="true" outlineLevel="0" collapsed="false">
      <c r="B105" s="223"/>
    </row>
    <row r="106" customFormat="false" ht="14.25" hidden="false" customHeight="true" outlineLevel="0" collapsed="false">
      <c r="B106" s="223"/>
    </row>
    <row r="107" customFormat="false" ht="14.25" hidden="false" customHeight="true" outlineLevel="0" collapsed="false">
      <c r="B107" s="223"/>
    </row>
    <row r="108" customFormat="false" ht="14.25" hidden="false" customHeight="true" outlineLevel="0" collapsed="false">
      <c r="B108" s="223"/>
    </row>
    <row r="109" customFormat="false" ht="14.25" hidden="false" customHeight="true" outlineLevel="0" collapsed="false">
      <c r="B109" s="223"/>
    </row>
    <row r="110" customFormat="false" ht="14.25" hidden="false" customHeight="true" outlineLevel="0" collapsed="false">
      <c r="B110" s="223"/>
    </row>
    <row r="111" customFormat="false" ht="14.25" hidden="false" customHeight="true" outlineLevel="0" collapsed="false">
      <c r="B111" s="223"/>
    </row>
    <row r="112" customFormat="false" ht="14.25" hidden="false" customHeight="true" outlineLevel="0" collapsed="false">
      <c r="B112" s="223"/>
    </row>
    <row r="113" customFormat="false" ht="14.25" hidden="false" customHeight="true" outlineLevel="0" collapsed="false">
      <c r="B113" s="223"/>
    </row>
    <row r="114" customFormat="false" ht="14.25" hidden="false" customHeight="true" outlineLevel="0" collapsed="false">
      <c r="B114" s="223"/>
    </row>
    <row r="115" customFormat="false" ht="14.25" hidden="false" customHeight="true" outlineLevel="0" collapsed="false">
      <c r="B115" s="223"/>
    </row>
    <row r="116" customFormat="false" ht="14.25" hidden="false" customHeight="true" outlineLevel="0" collapsed="false">
      <c r="B116" s="223"/>
    </row>
    <row r="117" customFormat="false" ht="14.25" hidden="false" customHeight="true" outlineLevel="0" collapsed="false">
      <c r="B117" s="223"/>
    </row>
    <row r="118" customFormat="false" ht="14.25" hidden="false" customHeight="true" outlineLevel="0" collapsed="false">
      <c r="B118" s="223"/>
    </row>
    <row r="119" customFormat="false" ht="14.25" hidden="false" customHeight="true" outlineLevel="0" collapsed="false">
      <c r="B119" s="223"/>
    </row>
    <row r="120" customFormat="false" ht="14.25" hidden="false" customHeight="true" outlineLevel="0" collapsed="false">
      <c r="B120" s="223"/>
    </row>
    <row r="121" customFormat="false" ht="14.25" hidden="false" customHeight="true" outlineLevel="0" collapsed="false">
      <c r="B121" s="223"/>
    </row>
    <row r="122" customFormat="false" ht="14.25" hidden="false" customHeight="true" outlineLevel="0" collapsed="false">
      <c r="B122" s="223"/>
    </row>
    <row r="123" customFormat="false" ht="14.25" hidden="false" customHeight="true" outlineLevel="0" collapsed="false">
      <c r="B123" s="223"/>
    </row>
    <row r="124" customFormat="false" ht="14.25" hidden="false" customHeight="true" outlineLevel="0" collapsed="false">
      <c r="B124" s="223"/>
    </row>
    <row r="125" customFormat="false" ht="14.25" hidden="false" customHeight="true" outlineLevel="0" collapsed="false">
      <c r="B125" s="223"/>
    </row>
    <row r="126" customFormat="false" ht="14.25" hidden="false" customHeight="true" outlineLevel="0" collapsed="false">
      <c r="B126" s="223"/>
    </row>
    <row r="127" customFormat="false" ht="14.25" hidden="false" customHeight="true" outlineLevel="0" collapsed="false">
      <c r="B127" s="223"/>
    </row>
    <row r="128" customFormat="false" ht="14.25" hidden="false" customHeight="true" outlineLevel="0" collapsed="false">
      <c r="B128" s="223"/>
    </row>
    <row r="129" customFormat="false" ht="14.25" hidden="false" customHeight="true" outlineLevel="0" collapsed="false">
      <c r="B129" s="223"/>
    </row>
    <row r="130" customFormat="false" ht="14.25" hidden="false" customHeight="true" outlineLevel="0" collapsed="false">
      <c r="B130" s="223"/>
    </row>
    <row r="131" customFormat="false" ht="14.25" hidden="false" customHeight="true" outlineLevel="0" collapsed="false">
      <c r="B131" s="223"/>
    </row>
    <row r="132" customFormat="false" ht="14.25" hidden="false" customHeight="true" outlineLevel="0" collapsed="false">
      <c r="B132" s="223"/>
    </row>
    <row r="133" customFormat="false" ht="14.25" hidden="false" customHeight="true" outlineLevel="0" collapsed="false">
      <c r="B133" s="223"/>
    </row>
    <row r="134" customFormat="false" ht="14.25" hidden="false" customHeight="true" outlineLevel="0" collapsed="false">
      <c r="B134" s="223"/>
    </row>
    <row r="135" customFormat="false" ht="14.25" hidden="false" customHeight="true" outlineLevel="0" collapsed="false">
      <c r="B135" s="223"/>
    </row>
    <row r="136" customFormat="false" ht="14.25" hidden="false" customHeight="true" outlineLevel="0" collapsed="false">
      <c r="B136" s="223"/>
    </row>
    <row r="137" customFormat="false" ht="14.25" hidden="false" customHeight="true" outlineLevel="0" collapsed="false">
      <c r="B137" s="223"/>
    </row>
    <row r="138" customFormat="false" ht="14.25" hidden="false" customHeight="true" outlineLevel="0" collapsed="false">
      <c r="B138" s="223"/>
    </row>
    <row r="139" customFormat="false" ht="14.25" hidden="false" customHeight="true" outlineLevel="0" collapsed="false">
      <c r="B139" s="223"/>
    </row>
    <row r="140" customFormat="false" ht="14.25" hidden="false" customHeight="true" outlineLevel="0" collapsed="false">
      <c r="B140" s="223"/>
    </row>
    <row r="141" customFormat="false" ht="14.25" hidden="false" customHeight="true" outlineLevel="0" collapsed="false">
      <c r="B141" s="223"/>
    </row>
    <row r="142" customFormat="false" ht="14.25" hidden="false" customHeight="true" outlineLevel="0" collapsed="false">
      <c r="B142" s="223"/>
    </row>
    <row r="143" customFormat="false" ht="14.25" hidden="false" customHeight="true" outlineLevel="0" collapsed="false">
      <c r="B143" s="223"/>
    </row>
    <row r="144" customFormat="false" ht="14.25" hidden="false" customHeight="true" outlineLevel="0" collapsed="false">
      <c r="B144" s="223"/>
    </row>
    <row r="145" customFormat="false" ht="14.25" hidden="false" customHeight="true" outlineLevel="0" collapsed="false">
      <c r="B145" s="223"/>
    </row>
    <row r="146" customFormat="false" ht="14.25" hidden="false" customHeight="true" outlineLevel="0" collapsed="false">
      <c r="B146" s="223"/>
    </row>
    <row r="147" customFormat="false" ht="14.25" hidden="false" customHeight="true" outlineLevel="0" collapsed="false">
      <c r="B147" s="223"/>
    </row>
    <row r="148" customFormat="false" ht="14.25" hidden="false" customHeight="true" outlineLevel="0" collapsed="false">
      <c r="B148" s="223"/>
    </row>
    <row r="149" customFormat="false" ht="14.25" hidden="false" customHeight="true" outlineLevel="0" collapsed="false">
      <c r="B149" s="223"/>
    </row>
    <row r="150" customFormat="false" ht="14.25" hidden="false" customHeight="true" outlineLevel="0" collapsed="false">
      <c r="B150" s="223"/>
    </row>
    <row r="151" customFormat="false" ht="14.25" hidden="false" customHeight="true" outlineLevel="0" collapsed="false">
      <c r="B151" s="223"/>
    </row>
    <row r="152" customFormat="false" ht="14.25" hidden="false" customHeight="true" outlineLevel="0" collapsed="false">
      <c r="B152" s="223"/>
    </row>
    <row r="153" customFormat="false" ht="14.25" hidden="false" customHeight="true" outlineLevel="0" collapsed="false">
      <c r="B153" s="223"/>
    </row>
    <row r="154" customFormat="false" ht="14.25" hidden="false" customHeight="true" outlineLevel="0" collapsed="false">
      <c r="B154" s="223"/>
    </row>
    <row r="155" customFormat="false" ht="14.25" hidden="false" customHeight="true" outlineLevel="0" collapsed="false">
      <c r="B155" s="223"/>
    </row>
    <row r="156" customFormat="false" ht="14.25" hidden="false" customHeight="true" outlineLevel="0" collapsed="false">
      <c r="B156" s="223"/>
    </row>
    <row r="157" customFormat="false" ht="14.25" hidden="false" customHeight="true" outlineLevel="0" collapsed="false">
      <c r="B157" s="223"/>
    </row>
    <row r="158" customFormat="false" ht="14.25" hidden="false" customHeight="true" outlineLevel="0" collapsed="false">
      <c r="B158" s="223"/>
    </row>
    <row r="159" customFormat="false" ht="14.25" hidden="false" customHeight="true" outlineLevel="0" collapsed="false">
      <c r="B159" s="223"/>
    </row>
    <row r="160" customFormat="false" ht="14.25" hidden="false" customHeight="true" outlineLevel="0" collapsed="false">
      <c r="B160" s="223"/>
    </row>
    <row r="161" customFormat="false" ht="14.25" hidden="false" customHeight="true" outlineLevel="0" collapsed="false">
      <c r="B161" s="223"/>
    </row>
    <row r="162" customFormat="false" ht="14.25" hidden="false" customHeight="true" outlineLevel="0" collapsed="false">
      <c r="B162" s="223"/>
    </row>
    <row r="163" customFormat="false" ht="14.25" hidden="false" customHeight="true" outlineLevel="0" collapsed="false">
      <c r="B163" s="223"/>
    </row>
    <row r="164" customFormat="false" ht="14.25" hidden="false" customHeight="true" outlineLevel="0" collapsed="false">
      <c r="B164" s="223"/>
    </row>
    <row r="165" customFormat="false" ht="14.25" hidden="false" customHeight="true" outlineLevel="0" collapsed="false">
      <c r="B165" s="223"/>
    </row>
    <row r="166" customFormat="false" ht="14.25" hidden="false" customHeight="true" outlineLevel="0" collapsed="false">
      <c r="B166" s="223"/>
    </row>
    <row r="167" customFormat="false" ht="14.25" hidden="false" customHeight="true" outlineLevel="0" collapsed="false">
      <c r="B167" s="223"/>
    </row>
    <row r="168" customFormat="false" ht="14.25" hidden="false" customHeight="true" outlineLevel="0" collapsed="false">
      <c r="B168" s="223"/>
    </row>
    <row r="169" customFormat="false" ht="14.25" hidden="false" customHeight="true" outlineLevel="0" collapsed="false">
      <c r="B169" s="223"/>
    </row>
    <row r="170" customFormat="false" ht="14.25" hidden="false" customHeight="true" outlineLevel="0" collapsed="false">
      <c r="B170" s="223"/>
    </row>
    <row r="171" customFormat="false" ht="14.25" hidden="false" customHeight="true" outlineLevel="0" collapsed="false">
      <c r="B171" s="223"/>
    </row>
    <row r="172" customFormat="false" ht="14.25" hidden="false" customHeight="true" outlineLevel="0" collapsed="false">
      <c r="B172" s="223"/>
    </row>
    <row r="173" customFormat="false" ht="14.25" hidden="false" customHeight="true" outlineLevel="0" collapsed="false">
      <c r="B173" s="223"/>
    </row>
    <row r="174" customFormat="false" ht="14.25" hidden="false" customHeight="true" outlineLevel="0" collapsed="false">
      <c r="B174" s="223"/>
    </row>
    <row r="175" customFormat="false" ht="14.25" hidden="false" customHeight="true" outlineLevel="0" collapsed="false">
      <c r="B175" s="223"/>
    </row>
    <row r="176" customFormat="false" ht="14.25" hidden="false" customHeight="true" outlineLevel="0" collapsed="false">
      <c r="B176" s="223"/>
    </row>
    <row r="177" customFormat="false" ht="14.25" hidden="false" customHeight="true" outlineLevel="0" collapsed="false">
      <c r="B177" s="223"/>
    </row>
    <row r="178" customFormat="false" ht="14.25" hidden="false" customHeight="true" outlineLevel="0" collapsed="false">
      <c r="B178" s="223"/>
    </row>
    <row r="179" customFormat="false" ht="14.25" hidden="false" customHeight="true" outlineLevel="0" collapsed="false">
      <c r="B179" s="223"/>
    </row>
    <row r="180" customFormat="false" ht="14.25" hidden="false" customHeight="true" outlineLevel="0" collapsed="false">
      <c r="B180" s="223"/>
    </row>
    <row r="181" customFormat="false" ht="14.25" hidden="false" customHeight="true" outlineLevel="0" collapsed="false">
      <c r="B181" s="223"/>
    </row>
    <row r="182" customFormat="false" ht="14.25" hidden="false" customHeight="true" outlineLevel="0" collapsed="false">
      <c r="B182" s="223"/>
    </row>
    <row r="183" customFormat="false" ht="14.25" hidden="false" customHeight="true" outlineLevel="0" collapsed="false">
      <c r="B183" s="223"/>
    </row>
    <row r="184" customFormat="false" ht="14.25" hidden="false" customHeight="true" outlineLevel="0" collapsed="false">
      <c r="B184" s="223"/>
    </row>
    <row r="185" customFormat="false" ht="14.25" hidden="false" customHeight="true" outlineLevel="0" collapsed="false">
      <c r="B185" s="223"/>
    </row>
    <row r="186" customFormat="false" ht="14.25" hidden="false" customHeight="true" outlineLevel="0" collapsed="false">
      <c r="B186" s="223"/>
    </row>
    <row r="187" customFormat="false" ht="14.25" hidden="false" customHeight="true" outlineLevel="0" collapsed="false">
      <c r="B187" s="223"/>
    </row>
    <row r="188" customFormat="false" ht="14.25" hidden="false" customHeight="true" outlineLevel="0" collapsed="false">
      <c r="B188" s="223"/>
    </row>
    <row r="189" customFormat="false" ht="14.25" hidden="false" customHeight="true" outlineLevel="0" collapsed="false">
      <c r="B189" s="223"/>
    </row>
    <row r="190" customFormat="false" ht="14.25" hidden="false" customHeight="true" outlineLevel="0" collapsed="false">
      <c r="B190" s="223"/>
    </row>
    <row r="191" customFormat="false" ht="14.25" hidden="false" customHeight="true" outlineLevel="0" collapsed="false">
      <c r="B191" s="223"/>
    </row>
    <row r="192" customFormat="false" ht="14.25" hidden="false" customHeight="true" outlineLevel="0" collapsed="false">
      <c r="B192" s="223"/>
    </row>
    <row r="193" customFormat="false" ht="14.25" hidden="false" customHeight="true" outlineLevel="0" collapsed="false">
      <c r="B193" s="223"/>
    </row>
    <row r="194" customFormat="false" ht="14.25" hidden="false" customHeight="true" outlineLevel="0" collapsed="false">
      <c r="B194" s="223"/>
    </row>
    <row r="195" customFormat="false" ht="14.25" hidden="false" customHeight="true" outlineLevel="0" collapsed="false">
      <c r="B195" s="223"/>
    </row>
    <row r="196" customFormat="false" ht="14.25" hidden="false" customHeight="true" outlineLevel="0" collapsed="false">
      <c r="B196" s="223"/>
    </row>
    <row r="197" customFormat="false" ht="14.25" hidden="false" customHeight="true" outlineLevel="0" collapsed="false">
      <c r="B197" s="223"/>
    </row>
    <row r="198" customFormat="false" ht="14.25" hidden="false" customHeight="true" outlineLevel="0" collapsed="false">
      <c r="B198" s="223"/>
    </row>
    <row r="199" customFormat="false" ht="14.25" hidden="false" customHeight="true" outlineLevel="0" collapsed="false">
      <c r="B199" s="223"/>
    </row>
    <row r="200" customFormat="false" ht="14.25" hidden="false" customHeight="true" outlineLevel="0" collapsed="false">
      <c r="B200" s="223"/>
    </row>
    <row r="201" customFormat="false" ht="14.25" hidden="false" customHeight="true" outlineLevel="0" collapsed="false">
      <c r="B201" s="223"/>
    </row>
    <row r="202" customFormat="false" ht="14.25" hidden="false" customHeight="true" outlineLevel="0" collapsed="false">
      <c r="B202" s="223"/>
    </row>
    <row r="203" customFormat="false" ht="14.25" hidden="false" customHeight="true" outlineLevel="0" collapsed="false">
      <c r="B203" s="223"/>
    </row>
    <row r="204" customFormat="false" ht="14.25" hidden="false" customHeight="true" outlineLevel="0" collapsed="false">
      <c r="B204" s="223"/>
    </row>
    <row r="205" customFormat="false" ht="14.25" hidden="false" customHeight="true" outlineLevel="0" collapsed="false">
      <c r="B205" s="223"/>
    </row>
    <row r="206" customFormat="false" ht="14.25" hidden="false" customHeight="true" outlineLevel="0" collapsed="false">
      <c r="B206" s="223"/>
    </row>
    <row r="207" customFormat="false" ht="14.25" hidden="false" customHeight="true" outlineLevel="0" collapsed="false">
      <c r="B207" s="223"/>
    </row>
    <row r="208" customFormat="false" ht="14.25" hidden="false" customHeight="true" outlineLevel="0" collapsed="false">
      <c r="B208" s="223"/>
    </row>
    <row r="209" customFormat="false" ht="14.25" hidden="false" customHeight="true" outlineLevel="0" collapsed="false">
      <c r="B209" s="223"/>
    </row>
    <row r="210" customFormat="false" ht="14.25" hidden="false" customHeight="true" outlineLevel="0" collapsed="false">
      <c r="B210" s="223"/>
    </row>
    <row r="211" customFormat="false" ht="14.25" hidden="false" customHeight="true" outlineLevel="0" collapsed="false">
      <c r="B211" s="223"/>
    </row>
    <row r="212" customFormat="false" ht="14.25" hidden="false" customHeight="true" outlineLevel="0" collapsed="false">
      <c r="B212" s="223"/>
    </row>
    <row r="213" customFormat="false" ht="14.25" hidden="false" customHeight="true" outlineLevel="0" collapsed="false">
      <c r="B213" s="223"/>
    </row>
    <row r="214" customFormat="false" ht="14.25" hidden="false" customHeight="true" outlineLevel="0" collapsed="false">
      <c r="B214" s="223"/>
    </row>
    <row r="215" customFormat="false" ht="14.25" hidden="false" customHeight="true" outlineLevel="0" collapsed="false">
      <c r="B215" s="223"/>
    </row>
    <row r="216" customFormat="false" ht="14.25" hidden="false" customHeight="true" outlineLevel="0" collapsed="false">
      <c r="B216" s="223"/>
    </row>
    <row r="217" customFormat="false" ht="14.25" hidden="false" customHeight="true" outlineLevel="0" collapsed="false">
      <c r="B217" s="223"/>
    </row>
    <row r="218" customFormat="false" ht="14.25" hidden="false" customHeight="true" outlineLevel="0" collapsed="false">
      <c r="B218" s="223"/>
    </row>
    <row r="219" customFormat="false" ht="14.25" hidden="false" customHeight="true" outlineLevel="0" collapsed="false">
      <c r="B219" s="223"/>
    </row>
    <row r="220" customFormat="false" ht="14.25" hidden="false" customHeight="true" outlineLevel="0" collapsed="false">
      <c r="B220" s="223"/>
    </row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">
    <mergeCell ref="B1:S1"/>
    <mergeCell ref="T2:X2"/>
    <mergeCell ref="Y2:Y4"/>
    <mergeCell ref="T3:X3"/>
    <mergeCell ref="P20:Q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C8" activeCellId="0" sqref="C8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16.9"/>
    <col collapsed="false" customWidth="true" hidden="false" outlineLevel="0" max="2" min="2" style="1" width="37.2"/>
    <col collapsed="false" customWidth="true" hidden="false" outlineLevel="0" max="3" min="3" style="1" width="15.1"/>
    <col collapsed="false" customWidth="true" hidden="false" outlineLevel="0" max="4" min="4" style="1" width="16.3"/>
    <col collapsed="false" customWidth="true" hidden="false" outlineLevel="0" max="5" min="5" style="1" width="11.78"/>
    <col collapsed="false" customWidth="true" hidden="false" outlineLevel="0" max="6" min="6" style="1" width="10.4"/>
    <col collapsed="false" customWidth="true" hidden="false" outlineLevel="0" max="7" min="7" style="1" width="8.4"/>
    <col collapsed="false" customWidth="true" hidden="false" outlineLevel="0" max="8" min="8" style="1" width="15.1"/>
    <col collapsed="false" customWidth="true" hidden="false" outlineLevel="0" max="9" min="9" style="1" width="11.4"/>
    <col collapsed="false" customWidth="true" hidden="false" outlineLevel="0" max="18" min="10" style="1" width="14.67"/>
    <col collapsed="false" customWidth="true" hidden="false" outlineLevel="0" max="19" min="19" style="1" width="104.3"/>
    <col collapsed="false" customWidth="true" hidden="false" outlineLevel="0" max="35" min="20" style="1" width="8.6"/>
  </cols>
  <sheetData>
    <row r="1" customFormat="false" ht="14.25" hidden="false" customHeight="true" outlineLevel="0" collapsed="false">
      <c r="A1" s="224"/>
      <c r="B1" s="3" t="s">
        <v>422</v>
      </c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78"/>
    </row>
    <row r="2" customFormat="false" ht="14.25" hidden="false" customHeight="true" outlineLevel="0" collapsed="false">
      <c r="A2" s="224"/>
      <c r="B2" s="7"/>
      <c r="C2" s="7"/>
      <c r="D2" s="7" t="n">
        <v>2400</v>
      </c>
      <c r="E2" s="7" t="n">
        <v>1200</v>
      </c>
      <c r="F2" s="7"/>
      <c r="G2" s="7"/>
      <c r="H2" s="9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6"/>
    </row>
    <row r="3" customFormat="false" ht="14.25" hidden="false" customHeight="true" outlineLevel="0" collapsed="false">
      <c r="A3" s="224"/>
      <c r="B3" s="78"/>
      <c r="C3" s="227" t="s">
        <v>423</v>
      </c>
      <c r="D3" s="227" t="s">
        <v>13</v>
      </c>
      <c r="E3" s="227" t="s">
        <v>13</v>
      </c>
      <c r="F3" s="227" t="s">
        <v>14</v>
      </c>
      <c r="G3" s="227" t="s">
        <v>15</v>
      </c>
      <c r="H3" s="228" t="s">
        <v>100</v>
      </c>
      <c r="I3" s="227" t="s">
        <v>14</v>
      </c>
      <c r="J3" s="13" t="s">
        <v>1</v>
      </c>
      <c r="K3" s="13"/>
      <c r="L3" s="13"/>
      <c r="M3" s="13"/>
      <c r="N3" s="13"/>
      <c r="O3" s="14" t="s">
        <v>2</v>
      </c>
      <c r="P3" s="15"/>
      <c r="Q3" s="16"/>
      <c r="R3" s="16"/>
      <c r="S3" s="227" t="s">
        <v>424</v>
      </c>
    </row>
    <row r="4" customFormat="false" ht="14.25" hidden="false" customHeight="true" outlineLevel="0" collapsed="false">
      <c r="A4" s="227" t="s">
        <v>425</v>
      </c>
      <c r="B4" s="227" t="s">
        <v>426</v>
      </c>
      <c r="C4" s="227" t="s">
        <v>11</v>
      </c>
      <c r="D4" s="227" t="s">
        <v>26</v>
      </c>
      <c r="E4" s="227" t="s">
        <v>27</v>
      </c>
      <c r="F4" s="227" t="s">
        <v>28</v>
      </c>
      <c r="G4" s="227" t="s">
        <v>29</v>
      </c>
      <c r="H4" s="228" t="s">
        <v>115</v>
      </c>
      <c r="I4" s="229"/>
      <c r="J4" s="22" t="s">
        <v>19</v>
      </c>
      <c r="K4" s="22"/>
      <c r="L4" s="22"/>
      <c r="M4" s="22"/>
      <c r="N4" s="22"/>
      <c r="O4" s="14"/>
      <c r="P4" s="23" t="s">
        <v>20</v>
      </c>
      <c r="Q4" s="24" t="s">
        <v>21</v>
      </c>
      <c r="R4" s="25" t="s">
        <v>22</v>
      </c>
      <c r="S4" s="229"/>
    </row>
    <row r="5" customFormat="false" ht="14.25" hidden="false" customHeight="true" outlineLevel="0" collapsed="false">
      <c r="A5" s="230"/>
      <c r="B5" s="230"/>
      <c r="C5" s="230"/>
      <c r="D5" s="231"/>
      <c r="E5" s="78"/>
      <c r="F5" s="231"/>
      <c r="G5" s="232"/>
      <c r="H5" s="78"/>
      <c r="I5" s="233"/>
      <c r="J5" s="33" t="n">
        <v>0.3</v>
      </c>
      <c r="K5" s="34" t="n">
        <v>0.5</v>
      </c>
      <c r="L5" s="35" t="n">
        <v>1</v>
      </c>
      <c r="M5" s="36" t="n">
        <v>1.3</v>
      </c>
      <c r="N5" s="37" t="n">
        <v>1.5</v>
      </c>
      <c r="O5" s="14"/>
      <c r="P5" s="38"/>
      <c r="Q5" s="39"/>
      <c r="R5" s="39"/>
      <c r="S5" s="230"/>
    </row>
    <row r="6" customFormat="false" ht="14.25" hidden="false" customHeight="true" outlineLevel="0" collapsed="false">
      <c r="A6" s="231" t="s">
        <v>427</v>
      </c>
      <c r="B6" s="231" t="s">
        <v>428</v>
      </c>
      <c r="C6" s="234"/>
      <c r="D6" s="231" t="n">
        <v>23</v>
      </c>
      <c r="E6" s="78"/>
      <c r="F6" s="231" t="n">
        <f aca="false">D6*D2+E6*E2</f>
        <v>55200</v>
      </c>
      <c r="G6" s="232" t="n">
        <v>0</v>
      </c>
      <c r="H6" s="231"/>
      <c r="I6" s="234" t="n">
        <f aca="false">C6+F6+G6+H6</f>
        <v>55200</v>
      </c>
      <c r="J6" s="234"/>
      <c r="K6" s="234"/>
      <c r="L6" s="234"/>
      <c r="M6" s="234"/>
      <c r="N6" s="234"/>
      <c r="O6" s="234"/>
      <c r="P6" s="234"/>
      <c r="Q6" s="234" t="n">
        <v>650000</v>
      </c>
      <c r="R6" s="234" t="n">
        <f aca="false">I6-F6-G6-Q6</f>
        <v>-650000</v>
      </c>
      <c r="S6" s="235" t="s">
        <v>429</v>
      </c>
    </row>
    <row r="7" customFormat="false" ht="14.25" hidden="false" customHeight="true" outlineLevel="0" collapsed="false">
      <c r="A7" s="231" t="s">
        <v>430</v>
      </c>
      <c r="B7" s="231" t="s">
        <v>431</v>
      </c>
      <c r="C7" s="234"/>
      <c r="D7" s="231" t="n">
        <v>20</v>
      </c>
      <c r="E7" s="78"/>
      <c r="F7" s="231" t="n">
        <f aca="false">D7*D2+E7*E2</f>
        <v>48000</v>
      </c>
      <c r="G7" s="232" t="n">
        <v>7000</v>
      </c>
      <c r="H7" s="78"/>
      <c r="I7" s="234" t="n">
        <f aca="false">C7+F7+G7+H7</f>
        <v>55000</v>
      </c>
      <c r="J7" s="234"/>
      <c r="K7" s="234"/>
      <c r="L7" s="234"/>
      <c r="M7" s="234"/>
      <c r="N7" s="234"/>
      <c r="O7" s="234"/>
      <c r="P7" s="234"/>
      <c r="Q7" s="234" t="n">
        <v>650000</v>
      </c>
      <c r="R7" s="234" t="n">
        <f aca="false">I7-F7-G7-Q7</f>
        <v>-650000</v>
      </c>
      <c r="S7" s="230"/>
    </row>
    <row r="8" customFormat="false" ht="20.85" hidden="false" customHeight="true" outlineLevel="0" collapsed="false">
      <c r="A8" s="231" t="s">
        <v>432</v>
      </c>
      <c r="B8" s="228" t="s">
        <v>433</v>
      </c>
      <c r="C8" s="234"/>
      <c r="D8" s="231" t="n">
        <v>23</v>
      </c>
      <c r="E8" s="231"/>
      <c r="F8" s="231" t="n">
        <f aca="false">D8*D2+E8*E2</f>
        <v>55200</v>
      </c>
      <c r="G8" s="232" t="n">
        <v>10500</v>
      </c>
      <c r="H8" s="231"/>
      <c r="I8" s="234" t="n">
        <f aca="false">C8+F8+G8+H8</f>
        <v>65700</v>
      </c>
      <c r="J8" s="234"/>
      <c r="K8" s="234"/>
      <c r="L8" s="234"/>
      <c r="M8" s="234"/>
      <c r="N8" s="234"/>
      <c r="O8" s="234"/>
      <c r="P8" s="234"/>
      <c r="Q8" s="234" t="n">
        <v>1030000</v>
      </c>
      <c r="R8" s="234" t="n">
        <f aca="false">I8-F8-G8-Q8</f>
        <v>-1030000</v>
      </c>
      <c r="S8" s="230"/>
    </row>
    <row r="9" customFormat="false" ht="14.25" hidden="false" customHeight="true" outlineLevel="0" collapsed="false">
      <c r="A9" s="142"/>
      <c r="B9" s="142"/>
      <c r="C9" s="236"/>
      <c r="D9" s="142"/>
      <c r="E9" s="139"/>
      <c r="F9" s="142"/>
      <c r="G9" s="237"/>
      <c r="H9" s="139"/>
      <c r="I9" s="236" t="n">
        <f aca="false">C9+F9+G9+H9</f>
        <v>0</v>
      </c>
      <c r="J9" s="236"/>
      <c r="K9" s="236"/>
      <c r="L9" s="236"/>
      <c r="M9" s="236"/>
      <c r="N9" s="236"/>
      <c r="O9" s="236"/>
      <c r="P9" s="236"/>
      <c r="Q9" s="236"/>
      <c r="R9" s="236"/>
      <c r="S9" s="238"/>
    </row>
    <row r="10" customFormat="false" ht="14.25" hidden="false" customHeight="true" outlineLevel="0" collapsed="false">
      <c r="A10" s="142"/>
      <c r="B10" s="237"/>
      <c r="C10" s="236"/>
      <c r="D10" s="142"/>
      <c r="E10" s="239"/>
      <c r="F10" s="142"/>
      <c r="G10" s="237"/>
      <c r="H10" s="139"/>
      <c r="I10" s="236" t="n">
        <f aca="false">C10+F10+G10+H10</f>
        <v>0</v>
      </c>
      <c r="J10" s="236"/>
      <c r="K10" s="236"/>
      <c r="L10" s="236"/>
      <c r="M10" s="236"/>
      <c r="N10" s="236"/>
      <c r="O10" s="236"/>
      <c r="P10" s="236"/>
      <c r="Q10" s="236"/>
      <c r="R10" s="236"/>
      <c r="S10" s="238"/>
    </row>
    <row r="11" customFormat="false" ht="14.25" hidden="false" customHeight="true" outlineLevel="0" collapsed="false">
      <c r="A11" s="142"/>
      <c r="B11" s="20"/>
      <c r="C11" s="240"/>
      <c r="D11" s="238"/>
      <c r="E11" s="238"/>
      <c r="F11" s="142"/>
      <c r="G11" s="237"/>
      <c r="H11" s="139"/>
      <c r="I11" s="236" t="n">
        <f aca="false">C11+F11+G11+H11</f>
        <v>0</v>
      </c>
      <c r="J11" s="236"/>
      <c r="K11" s="236"/>
      <c r="L11" s="236"/>
      <c r="M11" s="236"/>
      <c r="N11" s="236"/>
      <c r="O11" s="236"/>
      <c r="P11" s="236"/>
      <c r="Q11" s="236"/>
      <c r="R11" s="236"/>
      <c r="S11" s="238"/>
    </row>
    <row r="12" customFormat="false" ht="14.25" hidden="false" customHeight="true" outlineLevel="0" collapsed="false">
      <c r="A12" s="238"/>
      <c r="B12" s="142" t="s">
        <v>18</v>
      </c>
      <c r="C12" s="236" t="n">
        <f aca="false">C6+C7+C8+C9+C10</f>
        <v>0</v>
      </c>
      <c r="D12" s="238"/>
      <c r="E12" s="238"/>
      <c r="F12" s="142" t="n">
        <f aca="false">SUM(F5:F11)</f>
        <v>158400</v>
      </c>
      <c r="G12" s="237" t="n">
        <f aca="false">SUM(G5:G11)</f>
        <v>17500</v>
      </c>
      <c r="H12" s="237" t="n">
        <f aca="false">SUM(H5:H11)</f>
        <v>0</v>
      </c>
      <c r="I12" s="236" t="n">
        <f aca="false">C12+F12+G12+H12</f>
        <v>175900</v>
      </c>
      <c r="J12" s="236"/>
      <c r="K12" s="236"/>
      <c r="L12" s="236"/>
      <c r="M12" s="236"/>
      <c r="N12" s="236"/>
      <c r="O12" s="236"/>
      <c r="P12" s="236"/>
      <c r="Q12" s="236"/>
      <c r="R12" s="236"/>
      <c r="S12" s="238"/>
    </row>
    <row r="13" customFormat="false" ht="14.25" hidden="false" customHeight="true" outlineLevel="0" collapsed="false">
      <c r="A13" s="19"/>
      <c r="B13" s="19"/>
      <c r="C13" s="239"/>
      <c r="D13" s="19"/>
      <c r="E13" s="19"/>
      <c r="F13" s="142"/>
      <c r="G13" s="142"/>
      <c r="H13" s="19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19"/>
    </row>
    <row r="14" customFormat="false" ht="14.25" hidden="false" customHeight="true" outlineLevel="0" collapsed="false">
      <c r="A14" s="13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</row>
    <row r="15" customFormat="false" ht="14.25" hidden="false" customHeight="true" outlineLevel="0" collapsed="false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</row>
    <row r="16" customFormat="false" ht="14.25" hidden="false" customHeight="true" outlineLevel="0" collapsed="false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</row>
    <row r="17" customFormat="false" ht="14.25" hidden="false" customHeight="true" outlineLevel="0" collapsed="false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</row>
    <row r="18" customFormat="false" ht="14.25" hidden="false" customHeight="true" outlineLevel="0" collapsed="false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</row>
    <row r="19" customFormat="false" ht="14.25" hidden="false" customHeight="true" outlineLevel="0" collapsed="false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</row>
    <row r="20" customFormat="false" ht="14.25" hidden="false" customHeight="true" outlineLevel="0" collapsed="false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</row>
    <row r="21" customFormat="false" ht="14.25" hidden="false" customHeight="true" outlineLevel="0" collapsed="false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</row>
    <row r="22" customFormat="false" ht="14.25" hidden="false" customHeight="true" outlineLevel="0" collapsed="false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</row>
    <row r="23" customFormat="false" ht="14.25" hidden="false" customHeight="true" outlineLevel="0" collapsed="false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</row>
    <row r="24" customFormat="false" ht="14.25" hidden="false" customHeight="true" outlineLevel="0" collapsed="false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</row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>
      <c r="F215" s="204"/>
      <c r="G215" s="204"/>
      <c r="I215" s="204"/>
      <c r="J215" s="204"/>
      <c r="K215" s="204"/>
      <c r="L215" s="204"/>
    </row>
    <row r="216" customFormat="false" ht="14.25" hidden="false" customHeight="true" outlineLevel="0" collapsed="false">
      <c r="F216" s="204"/>
      <c r="G216" s="204"/>
      <c r="I216" s="204"/>
      <c r="J216" s="204"/>
      <c r="K216" s="204"/>
      <c r="L216" s="204"/>
    </row>
    <row r="217" customFormat="false" ht="14.25" hidden="false" customHeight="true" outlineLevel="0" collapsed="false">
      <c r="F217" s="204"/>
      <c r="G217" s="204"/>
      <c r="I217" s="204"/>
      <c r="J217" s="204"/>
      <c r="K217" s="204"/>
      <c r="L217" s="204"/>
    </row>
    <row r="218" customFormat="false" ht="14.25" hidden="false" customHeight="true" outlineLevel="0" collapsed="false">
      <c r="F218" s="204"/>
      <c r="G218" s="204"/>
      <c r="I218" s="204"/>
      <c r="J218" s="204"/>
      <c r="K218" s="204"/>
      <c r="L218" s="204"/>
    </row>
    <row r="219" customFormat="false" ht="14.25" hidden="false" customHeight="true" outlineLevel="0" collapsed="false">
      <c r="F219" s="204"/>
      <c r="G219" s="204"/>
      <c r="I219" s="204"/>
      <c r="J219" s="204"/>
      <c r="K219" s="204"/>
      <c r="L219" s="204"/>
    </row>
    <row r="220" customFormat="false" ht="14.25" hidden="false" customHeight="true" outlineLevel="0" collapsed="false">
      <c r="F220" s="204"/>
      <c r="G220" s="204"/>
      <c r="I220" s="204"/>
      <c r="J220" s="204"/>
      <c r="K220" s="204"/>
      <c r="L220" s="204"/>
    </row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4">
    <mergeCell ref="B1:I1"/>
    <mergeCell ref="J3:N3"/>
    <mergeCell ref="O3:O5"/>
    <mergeCell ref="J4:N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E7" activeCellId="0" sqref="E7"/>
    </sheetView>
  </sheetViews>
  <sheetFormatPr defaultColWidth="11.19921875" defaultRowHeight="1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10.1"/>
    <col collapsed="false" customWidth="true" hidden="false" outlineLevel="0" max="3" min="3" style="1" width="15"/>
    <col collapsed="false" customWidth="true" hidden="false" outlineLevel="0" max="4" min="4" style="1" width="11.4"/>
    <col collapsed="false" customWidth="true" hidden="false" outlineLevel="0" max="6" min="5" style="1" width="13.4"/>
    <col collapsed="false" customWidth="true" hidden="false" outlineLevel="0" max="7" min="7" style="1" width="15.4"/>
    <col collapsed="false" customWidth="true" hidden="false" outlineLevel="0" max="8" min="8" style="1" width="11"/>
    <col collapsed="false" customWidth="true" hidden="false" outlineLevel="0" max="9" min="9" style="1" width="13.4"/>
    <col collapsed="false" customWidth="true" hidden="false" outlineLevel="0" max="10" min="10" style="1" width="11"/>
    <col collapsed="false" customWidth="true" hidden="false" outlineLevel="0" max="11" min="11" style="1" width="16.4"/>
    <col collapsed="false" customWidth="true" hidden="false" outlineLevel="0" max="12" min="12" style="1" width="17.2"/>
    <col collapsed="false" customWidth="true" hidden="false" outlineLevel="0" max="13" min="13" style="1" width="12.1"/>
    <col collapsed="false" customWidth="true" hidden="false" outlineLevel="0" max="14" min="14" style="1" width="19.9"/>
    <col collapsed="false" customWidth="true" hidden="false" outlineLevel="0" max="23" min="15" style="1" width="19.36"/>
    <col collapsed="false" customWidth="true" hidden="false" outlineLevel="0" max="24" min="24" style="1" width="72.1"/>
    <col collapsed="false" customWidth="true" hidden="false" outlineLevel="0" max="36" min="25" style="1" width="8.6"/>
  </cols>
  <sheetData>
    <row r="1" customFormat="false" ht="14.25" hidden="false" customHeight="true" outlineLevel="0" collapsed="false">
      <c r="A1" s="242"/>
      <c r="B1" s="3" t="s">
        <v>434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2"/>
    </row>
    <row r="2" customFormat="false" ht="14.25" hidden="false" customHeight="true" outlineLevel="0" collapsed="false">
      <c r="A2" s="242"/>
      <c r="B2" s="10"/>
      <c r="C2" s="10"/>
      <c r="D2" s="10"/>
      <c r="E2" s="10"/>
      <c r="F2" s="10"/>
      <c r="G2" s="10" t="n">
        <v>2400</v>
      </c>
      <c r="H2" s="10" t="n">
        <v>1200</v>
      </c>
      <c r="I2" s="10"/>
      <c r="J2" s="10"/>
      <c r="K2" s="8"/>
      <c r="L2" s="8"/>
      <c r="M2" s="10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42"/>
    </row>
    <row r="3" customFormat="false" ht="14.25" hidden="false" customHeight="true" outlineLevel="0" collapsed="false">
      <c r="A3" s="244"/>
      <c r="B3" s="20"/>
      <c r="C3" s="245" t="s">
        <v>106</v>
      </c>
      <c r="D3" s="245" t="s">
        <v>102</v>
      </c>
      <c r="E3" s="245" t="s">
        <v>112</v>
      </c>
      <c r="F3" s="245" t="s">
        <v>383</v>
      </c>
      <c r="G3" s="245" t="s">
        <v>13</v>
      </c>
      <c r="H3" s="245" t="s">
        <v>13</v>
      </c>
      <c r="I3" s="245" t="s">
        <v>14</v>
      </c>
      <c r="J3" s="245" t="s">
        <v>15</v>
      </c>
      <c r="K3" s="245" t="s">
        <v>100</v>
      </c>
      <c r="L3" s="245" t="s">
        <v>17</v>
      </c>
      <c r="M3" s="245" t="s">
        <v>101</v>
      </c>
      <c r="N3" s="245" t="s">
        <v>14</v>
      </c>
      <c r="O3" s="13" t="s">
        <v>1</v>
      </c>
      <c r="P3" s="13"/>
      <c r="Q3" s="13"/>
      <c r="R3" s="13"/>
      <c r="S3" s="13"/>
      <c r="T3" s="14" t="s">
        <v>2</v>
      </c>
      <c r="U3" s="15"/>
      <c r="V3" s="16"/>
      <c r="W3" s="16"/>
      <c r="X3" s="142" t="s">
        <v>424</v>
      </c>
    </row>
    <row r="4" customFormat="false" ht="14.25" hidden="false" customHeight="true" outlineLevel="0" collapsed="false">
      <c r="A4" s="244"/>
      <c r="B4" s="245" t="s">
        <v>435</v>
      </c>
      <c r="C4" s="245" t="s">
        <v>8</v>
      </c>
      <c r="D4" s="245" t="s">
        <v>8</v>
      </c>
      <c r="E4" s="245" t="s">
        <v>8</v>
      </c>
      <c r="F4" s="245" t="s">
        <v>374</v>
      </c>
      <c r="G4" s="245" t="s">
        <v>26</v>
      </c>
      <c r="H4" s="245" t="s">
        <v>27</v>
      </c>
      <c r="I4" s="245" t="s">
        <v>28</v>
      </c>
      <c r="J4" s="245" t="s">
        <v>29</v>
      </c>
      <c r="K4" s="245" t="s">
        <v>115</v>
      </c>
      <c r="L4" s="245" t="s">
        <v>392</v>
      </c>
      <c r="M4" s="245" t="s">
        <v>116</v>
      </c>
      <c r="N4" s="245"/>
      <c r="O4" s="22" t="s">
        <v>19</v>
      </c>
      <c r="P4" s="22"/>
      <c r="Q4" s="22"/>
      <c r="R4" s="22"/>
      <c r="S4" s="22"/>
      <c r="T4" s="14"/>
      <c r="U4" s="23" t="s">
        <v>20</v>
      </c>
      <c r="V4" s="24" t="s">
        <v>21</v>
      </c>
      <c r="W4" s="25" t="s">
        <v>22</v>
      </c>
      <c r="X4" s="139"/>
    </row>
    <row r="5" customFormat="false" ht="14.25" hidden="false" customHeight="true" outlineLevel="0" collapsed="false">
      <c r="A5" s="20"/>
      <c r="B5" s="142"/>
      <c r="C5" s="236"/>
      <c r="D5" s="245"/>
      <c r="E5" s="245"/>
      <c r="F5" s="245"/>
      <c r="G5" s="245"/>
      <c r="H5" s="142"/>
      <c r="I5" s="142"/>
      <c r="J5" s="245"/>
      <c r="K5" s="139"/>
      <c r="L5" s="142"/>
      <c r="M5" s="142"/>
      <c r="N5" s="245"/>
      <c r="O5" s="33" t="n">
        <v>0.3</v>
      </c>
      <c r="P5" s="34" t="n">
        <v>0.5</v>
      </c>
      <c r="Q5" s="35" t="n">
        <v>1</v>
      </c>
      <c r="R5" s="36" t="n">
        <v>1.3</v>
      </c>
      <c r="S5" s="37" t="n">
        <v>1.5</v>
      </c>
      <c r="T5" s="14"/>
      <c r="U5" s="38"/>
      <c r="V5" s="39"/>
      <c r="W5" s="39"/>
      <c r="X5" s="139"/>
    </row>
    <row r="6" customFormat="false" ht="14.25" hidden="false" customHeight="true" outlineLevel="0" collapsed="false">
      <c r="A6" s="245" t="s">
        <v>436</v>
      </c>
      <c r="B6" s="142" t="s">
        <v>437</v>
      </c>
      <c r="C6" s="236"/>
      <c r="D6" s="246"/>
      <c r="E6" s="142"/>
      <c r="F6" s="142" t="n">
        <v>75000</v>
      </c>
      <c r="G6" s="246" t="n">
        <v>23</v>
      </c>
      <c r="H6" s="246" t="n">
        <v>0</v>
      </c>
      <c r="I6" s="236" t="n">
        <f aca="false">G6*G2+H6*H2</f>
        <v>55200</v>
      </c>
      <c r="J6" s="236" t="n">
        <v>31500</v>
      </c>
      <c r="K6" s="142"/>
      <c r="L6" s="142"/>
      <c r="M6" s="142"/>
      <c r="N6" s="247" t="n">
        <f aca="false">C6+D6+E6+F6+I6+J6+K6+L6+M6</f>
        <v>161700</v>
      </c>
      <c r="O6" s="247"/>
      <c r="P6" s="247"/>
      <c r="Q6" s="247"/>
      <c r="R6" s="247"/>
      <c r="S6" s="247"/>
      <c r="T6" s="247"/>
      <c r="U6" s="247"/>
      <c r="V6" s="248" t="n">
        <v>544614.32</v>
      </c>
      <c r="W6" s="249" t="n">
        <f aca="false">N6-I6-J6-V6</f>
        <v>-469614.32</v>
      </c>
      <c r="X6" s="139"/>
    </row>
    <row r="7" customFormat="false" ht="14.25" hidden="false" customHeight="true" outlineLevel="0" collapsed="false">
      <c r="A7" s="245" t="s">
        <v>438</v>
      </c>
      <c r="B7" s="142" t="s">
        <v>439</v>
      </c>
      <c r="C7" s="236"/>
      <c r="D7" s="246"/>
      <c r="E7" s="142"/>
      <c r="F7" s="142" t="n">
        <v>0</v>
      </c>
      <c r="G7" s="246" t="n">
        <v>22</v>
      </c>
      <c r="H7" s="246" t="n">
        <v>0</v>
      </c>
      <c r="I7" s="236" t="n">
        <f aca="false">G7*G2+H7*H2</f>
        <v>52800</v>
      </c>
      <c r="J7" s="236" t="n">
        <v>14000</v>
      </c>
      <c r="K7" s="142"/>
      <c r="L7" s="142" t="n">
        <v>5000</v>
      </c>
      <c r="M7" s="142"/>
      <c r="N7" s="247" t="n">
        <f aca="false">C7+D7+E7+F7+I7+J7+K7+L7+M7</f>
        <v>71800</v>
      </c>
      <c r="O7" s="247"/>
      <c r="P7" s="247"/>
      <c r="Q7" s="247"/>
      <c r="R7" s="247"/>
      <c r="S7" s="247"/>
      <c r="T7" s="247"/>
      <c r="U7" s="247"/>
      <c r="V7" s="248" t="n">
        <v>572307.159753072</v>
      </c>
      <c r="W7" s="249" t="n">
        <f aca="false">N7-I7-J7-V7</f>
        <v>-567307.159753072</v>
      </c>
      <c r="X7" s="139" t="s">
        <v>440</v>
      </c>
    </row>
    <row r="8" customFormat="false" ht="14.25" hidden="false" customHeight="true" outlineLevel="0" collapsed="false">
      <c r="A8" s="139"/>
      <c r="B8" s="142"/>
      <c r="C8" s="236" t="n">
        <f aca="false">SUM(C6:C7)</f>
        <v>0</v>
      </c>
      <c r="D8" s="236" t="n">
        <f aca="false">SUM(D6:D7)</f>
        <v>0</v>
      </c>
      <c r="E8" s="236" t="n">
        <f aca="false">SUM(E6:E7)</f>
        <v>0</v>
      </c>
      <c r="F8" s="236" t="n">
        <f aca="false">SUM(F6:F7)</f>
        <v>75000</v>
      </c>
      <c r="G8" s="142" t="n">
        <v>0</v>
      </c>
      <c r="H8" s="142" t="n">
        <v>0</v>
      </c>
      <c r="I8" s="236" t="n">
        <f aca="false">SUM(I6:I7)</f>
        <v>108000</v>
      </c>
      <c r="J8" s="236" t="n">
        <f aca="false">SUM(J6:J7)</f>
        <v>45500</v>
      </c>
      <c r="K8" s="236" t="n">
        <f aca="false">SUM(K6:K7)</f>
        <v>0</v>
      </c>
      <c r="L8" s="142" t="n">
        <f aca="false">SUM(L6:L7)</f>
        <v>5000</v>
      </c>
      <c r="M8" s="236" t="n">
        <f aca="false">SUM(M6:M7)</f>
        <v>0</v>
      </c>
      <c r="N8" s="247" t="n">
        <f aca="false">C8+D8+E8+F8+I8+J8+K8+L8+M8</f>
        <v>233500</v>
      </c>
      <c r="O8" s="247"/>
      <c r="P8" s="247"/>
      <c r="Q8" s="247"/>
      <c r="R8" s="247"/>
      <c r="S8" s="247"/>
      <c r="T8" s="247"/>
      <c r="U8" s="247"/>
      <c r="V8" s="247"/>
      <c r="W8" s="247"/>
      <c r="X8" s="139"/>
    </row>
    <row r="9" customFormat="false" ht="14.25" hidden="false" customHeight="true" outlineLevel="0" collapsed="false">
      <c r="A9" s="139"/>
      <c r="B9" s="142"/>
      <c r="C9" s="139"/>
      <c r="D9" s="139"/>
      <c r="E9" s="139"/>
      <c r="F9" s="139"/>
      <c r="G9" s="139"/>
      <c r="H9" s="139"/>
      <c r="I9" s="139"/>
      <c r="J9" s="139"/>
      <c r="K9" s="142"/>
      <c r="L9" s="139"/>
      <c r="M9" s="139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139"/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4">
    <mergeCell ref="B1:N1"/>
    <mergeCell ref="O3:S3"/>
    <mergeCell ref="T3:T5"/>
    <mergeCell ref="O4:S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651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2019-05-01T10:48:07Z</dcterms:created>
  <dc:creator>Rikske Merckx</dc:creator>
  <dc:description/>
  <dc:language>fr-FR</dc:language>
  <cp:lastModifiedBy/>
  <dcterms:modified xsi:type="dcterms:W3CDTF">2024-12-18T14:56:38Z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0x010100DE6E7EA23B913E40A2EC0E5D743F5378</vt:lpwstr>
  </property>
  <property fmtid="{D5CDD505-2E9C-101B-9397-08002B2CF9AE}" pid="3" name="MediaServiceImageTags">
    <vt:lpwstr/>
  </property>
</Properties>
</file>