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2062018\NOTESnithin\STOCK\"/>
    </mc:Choice>
  </mc:AlternateContent>
  <bookViews>
    <workbookView xWindow="360" yWindow="360" windowWidth="15015" windowHeight="7650" activeTab="1"/>
  </bookViews>
  <sheets>
    <sheet name="Peter England" sheetId="2" r:id="rId1"/>
    <sheet name="Raymond and the Black berry" sheetId="3" r:id="rId2"/>
    <sheet name="Punit Creation" sheetId="4" r:id="rId3"/>
  </sheets>
  <definedNames>
    <definedName name="_xlnm._FilterDatabase" localSheetId="1" hidden="1">'Raymond and the Black berry'!$B$3:$G$85</definedName>
  </definedNames>
  <calcPr calcId="152511"/>
</workbook>
</file>

<file path=xl/calcChain.xml><?xml version="1.0" encoding="utf-8"?>
<calcChain xmlns="http://schemas.openxmlformats.org/spreadsheetml/2006/main">
  <c r="I13" i="2" l="1"/>
  <c r="H199" i="3"/>
  <c r="I104" i="3"/>
  <c r="I160" i="3"/>
  <c r="E136" i="3" l="1"/>
  <c r="E137" i="3"/>
  <c r="E138" i="3"/>
  <c r="E139" i="3"/>
  <c r="E140" i="3"/>
  <c r="E141" i="3"/>
  <c r="E133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4" i="3"/>
  <c r="H99" i="3"/>
  <c r="E134" i="3" l="1"/>
  <c r="E135" i="3"/>
  <c r="E12" i="2"/>
  <c r="E11" i="2"/>
  <c r="K25" i="3" l="1"/>
  <c r="F34" i="2" l="1"/>
  <c r="E23" i="2" l="1"/>
  <c r="E19" i="2"/>
  <c r="E17" i="2"/>
  <c r="E16" i="2"/>
  <c r="E14" i="2"/>
  <c r="E8" i="2"/>
  <c r="E7" i="2"/>
</calcChain>
</file>

<file path=xl/sharedStrings.xml><?xml version="1.0" encoding="utf-8"?>
<sst xmlns="http://schemas.openxmlformats.org/spreadsheetml/2006/main" count="491" uniqueCount="203">
  <si>
    <t>Interling</t>
  </si>
  <si>
    <t>Tap trim</t>
  </si>
  <si>
    <t>Button</t>
  </si>
  <si>
    <t>18L</t>
  </si>
  <si>
    <t>14L</t>
  </si>
  <si>
    <t>Thread</t>
  </si>
  <si>
    <t>Cartoon Box</t>
  </si>
  <si>
    <t>0080N</t>
  </si>
  <si>
    <t>Product box</t>
  </si>
  <si>
    <t>Poly bag</t>
  </si>
  <si>
    <t xml:space="preserve">Metal Tab </t>
  </si>
  <si>
    <t>{13900}</t>
  </si>
  <si>
    <t>Tag</t>
  </si>
  <si>
    <t>(generic)</t>
  </si>
  <si>
    <t>Self locking thread  navy blue</t>
  </si>
  <si>
    <t>Uclip</t>
  </si>
  <si>
    <t>Gripper</t>
  </si>
  <si>
    <t>Backsupport</t>
  </si>
  <si>
    <t>Collar support</t>
  </si>
  <si>
    <t>Tissue paper</t>
  </si>
  <si>
    <t>collar traveller</t>
  </si>
  <si>
    <t xml:space="preserve">Main&amp; Size Label </t>
  </si>
  <si>
    <t>Content Label:</t>
  </si>
  <si>
    <t>Damask</t>
  </si>
  <si>
    <t>Green tea</t>
  </si>
  <si>
    <t>tessitra</t>
  </si>
  <si>
    <t>Content size</t>
  </si>
  <si>
    <t>Casual Main&amp; Size Label</t>
  </si>
  <si>
    <t>Collar Size Tag(Label)</t>
  </si>
  <si>
    <t>MOVED</t>
  </si>
  <si>
    <t xml:space="preserve">PE Radhe krishna Stock </t>
  </si>
  <si>
    <t>Qty</t>
  </si>
  <si>
    <t xml:space="preserve">  0551D90-C0010  </t>
  </si>
  <si>
    <t xml:space="preserve">  0551D90-CGREY  </t>
  </si>
  <si>
    <t xml:space="preserve">  0551D90-WHITE  </t>
  </si>
  <si>
    <t xml:space="preserve">  1620 WHITE  </t>
  </si>
  <si>
    <t xml:space="preserve">  1633 CHACOAL  </t>
  </si>
  <si>
    <t xml:space="preserve">  2920 TKT 50  </t>
  </si>
  <si>
    <t xml:space="preserve">  2920 TKT 80  </t>
  </si>
  <si>
    <t xml:space="preserve">  2992 TKT 120  </t>
  </si>
  <si>
    <t xml:space="preserve">  3211 CHARCOAL  </t>
  </si>
  <si>
    <t xml:space="preserve">  3211 WHITE(110 GSM)  </t>
  </si>
  <si>
    <t xml:space="preserve">  3620 CHARCOAL  </t>
  </si>
  <si>
    <t xml:space="preserve">  3650 CHARCOAL  </t>
  </si>
  <si>
    <t xml:space="preserve">  3660 CHARCOAL  </t>
  </si>
  <si>
    <t xml:space="preserve">  3932 CHARCOAL  </t>
  </si>
  <si>
    <t xml:space="preserve">  3932 OFF WHITE  </t>
  </si>
  <si>
    <t>RAYMOND</t>
  </si>
  <si>
    <t>BUTTONS SAME CONCEPT OF PE</t>
  </si>
  <si>
    <t xml:space="preserve">  3DAD02650-F2 MIDORI ECO TAGS  </t>
  </si>
  <si>
    <t xml:space="preserve">  3DAD02651-F2 ECO TAGS  </t>
  </si>
  <si>
    <t xml:space="preserve">  400136 (10"*15*25MMG *OF*T PARX SHIRT  PPIL0575  </t>
  </si>
  <si>
    <t xml:space="preserve">  A8923-TIK120  </t>
  </si>
  <si>
    <t xml:space="preserve">  AP68 WHITE  </t>
  </si>
  <si>
    <t xml:space="preserve">  BACK SUPPORTS  Ladies &amp; Men</t>
  </si>
  <si>
    <t xml:space="preserve">  BB/A 120 1000 M  </t>
  </si>
  <si>
    <t xml:space="preserve">  BB/A 50 500 M  </t>
  </si>
  <si>
    <t xml:space="preserve">  BB/A 80 800 M  </t>
  </si>
  <si>
    <t xml:space="preserve">  BB/LABELS WOVEN GUSSET [WAY 1 NAVY/RED]  </t>
  </si>
  <si>
    <t xml:space="preserve">  BB/LABELS WOVEN PRINTED(ES W/C LABEL SATIN PRINTED GREEN AW-18)  </t>
  </si>
  <si>
    <t>BLACKBERRY</t>
  </si>
  <si>
    <t xml:space="preserve">  BB/LOGO(EJ/ES/ST HANGER LOOP)  </t>
  </si>
  <si>
    <t xml:space="preserve">  BB27S BLACK  </t>
  </si>
  <si>
    <t xml:space="preserve">  BB27S WHITE  </t>
  </si>
  <si>
    <t xml:space="preserve">  BB36S BLACK  </t>
  </si>
  <si>
    <t xml:space="preserve">  BB36S WHITE  </t>
  </si>
  <si>
    <t xml:space="preserve">  BUTTON 16L  </t>
  </si>
  <si>
    <t>BB/RAL</t>
  </si>
  <si>
    <t xml:space="preserve">  BUTTON 18L  </t>
  </si>
  <si>
    <t xml:space="preserve">  BUTTON-14L  </t>
  </si>
  <si>
    <t xml:space="preserve">  CLP 33=3BAN14149-I5  </t>
  </si>
  <si>
    <t xml:space="preserve">  CLP 61= 3BAN14262-K8  </t>
  </si>
  <si>
    <t xml:space="preserve">  CLP211= 3BAN014170-O7  </t>
  </si>
  <si>
    <t xml:space="preserve">  CLP211= 3BAN18153-O7  </t>
  </si>
  <si>
    <t xml:space="preserve">  CLP233= 3BAN18133-I5  </t>
  </si>
  <si>
    <t xml:space="preserve">  CLP261=3 BAN18227-K8  </t>
  </si>
  <si>
    <t xml:space="preserve">  GATTA PATTI 25S  </t>
  </si>
  <si>
    <t xml:space="preserve">  OFF WHITE 1633  </t>
  </si>
  <si>
    <t xml:space="preserve">  P225=3BPL18634-B8  </t>
  </si>
  <si>
    <t xml:space="preserve">  P25=3BPL14704-B8  </t>
  </si>
  <si>
    <t xml:space="preserve">  P259=3BPL18634-W1  </t>
  </si>
  <si>
    <t xml:space="preserve">  P260=3BPL18634-G4  </t>
  </si>
  <si>
    <t xml:space="preserve">  P51=3BPL18635-W1  </t>
  </si>
  <si>
    <t>P58=3BPL18634-W4</t>
  </si>
  <si>
    <t xml:space="preserve">  P60=36BPL14704-G4  </t>
  </si>
  <si>
    <t xml:space="preserve">  PARX GRINDLE HANG TAG  </t>
  </si>
  <si>
    <t xml:space="preserve">  PARX LINEN HANG TAG  </t>
  </si>
  <si>
    <t xml:space="preserve">  PARX SPACE DYED TAG  </t>
  </si>
  <si>
    <t xml:space="preserve">  PARX/1/2" BLUE/WHITE COL 38  </t>
  </si>
  <si>
    <t xml:space="preserve">  PARX/1/2" BLUE/WHITE COL 39  </t>
  </si>
  <si>
    <t xml:space="preserve">  PARX/1/2" BLUE/WHITE COL 40  </t>
  </si>
  <si>
    <t xml:space="preserve">  PARX/1/2" BLUE/WHITE COL 42  </t>
  </si>
  <si>
    <t xml:space="preserve">  PARX/1/2" BLUE/WHITE COL 46  </t>
  </si>
  <si>
    <t xml:space="preserve">  PARX/TISSUE PAPER  </t>
  </si>
  <si>
    <t xml:space="preserve">  PLASTIC FOLD STOPPER(M)  </t>
  </si>
  <si>
    <t xml:space="preserve">  PRINTED LABEL(MTR) ES BELLY BAND BROWN  </t>
  </si>
  <si>
    <t xml:space="preserve">  TAGS MIDORI ECO  </t>
  </si>
  <si>
    <t xml:space="preserve">  WOVEN LABELS 1.1/2" BLUE/WHITE COL CUT N FOLD FOR PARX [SLIM]1617-B7  </t>
  </si>
  <si>
    <t xml:space="preserve">  WOVEN LABELS 1.1/4" BROWN FOR BLACKBERRYS #SS18 ESML880111  </t>
  </si>
  <si>
    <t xml:space="preserve">  WOVEN LABELS 1/2" BROWN ESAL00596  </t>
  </si>
  <si>
    <t xml:space="preserve">  WOVEN LABELS 1/2" BROWN/WHITE COL CUT N FOLD FOR ESTABLISHED 1991 #ESAL00712 SS1  </t>
  </si>
  <si>
    <t xml:space="preserve">  WOVEN LABELS 1/2" BROWN/WHITE COL CUT N FOLD FOR I AM SLIM FIT #ESAL00596 SS18  </t>
  </si>
  <si>
    <t xml:space="preserve">  WOVEN LABELS 1/2" BROWN/WHITE HEAT CUT L/40  </t>
  </si>
  <si>
    <t xml:space="preserve">  WOVEN LABELS 1/2" BROWN/WHITE HEAT CUT M/39  </t>
  </si>
  <si>
    <t xml:space="preserve">  WOVEN LABELS 1/2" BROWN/WHITE HEAT CUT S/38  </t>
  </si>
  <si>
    <t xml:space="preserve">  WOVEN LABELS 1/2" BROWN/WHITE HEAT CUT XL/42  </t>
  </si>
  <si>
    <t xml:space="preserve">  WOVEN LABELS 1/2" BROWN/WHITE HEAT CUT XXL/44  </t>
  </si>
  <si>
    <t xml:space="preserve">  WOVEN LABELS 1/2" BROWN/WHITE HEAT CUT XXXL/46  </t>
  </si>
  <si>
    <t>Con</t>
  </si>
  <si>
    <t>WIP done</t>
  </si>
  <si>
    <t>Company</t>
  </si>
  <si>
    <t>qty</t>
  </si>
  <si>
    <t>7 PLY CORRUGATED BOXES</t>
  </si>
  <si>
    <t>6 PCS INNER CARTONS</t>
  </si>
  <si>
    <t> OUTER CARTONS</t>
  </si>
  <si>
    <t>NIL</t>
  </si>
  <si>
    <r>
      <t xml:space="preserve">  3BAN14261-B6  -----Note : </t>
    </r>
    <r>
      <rPr>
        <sz val="11"/>
        <color rgb="FFFF0000"/>
        <rFont val="Calibri"/>
        <family val="2"/>
        <scheme val="minor"/>
      </rPr>
      <t xml:space="preserve">(3BAN18226-B6 )Is  moved </t>
    </r>
  </si>
  <si>
    <t>IZOD COLLAR BONE 5CM PET(TIZCB0002)</t>
  </si>
  <si>
    <t>IZOD POLY BAG(TIZPB0001)</t>
  </si>
  <si>
    <t>IZOD U CLIPS</t>
  </si>
  <si>
    <t>LABELS WOVEN IZOD/TIZLM0074</t>
  </si>
  <si>
    <t>TIZLW001IZOD SATIN WASH CARE LABEL</t>
  </si>
  <si>
    <t>TIZTG 0054IZOD BRAND MAIN TAGS</t>
  </si>
  <si>
    <t>Punit Creation</t>
  </si>
  <si>
    <t>Mohan clothing Details</t>
  </si>
  <si>
    <t>Hang Tag</t>
  </si>
  <si>
    <t>(New Pre Brown Casual) 4194</t>
  </si>
  <si>
    <t>13927/28</t>
  </si>
  <si>
    <t>13929/30</t>
  </si>
  <si>
    <t>BB/A 150 1000M</t>
  </si>
  <si>
    <t xml:space="preserve"> BLACK/WHITE FOR QUALITY WASHED CUT &amp; FOLD</t>
  </si>
  <si>
    <t>WOVEN LABELS S/L 1/2" CREAM/BLACK M/39</t>
  </si>
  <si>
    <t xml:space="preserve">BLACKBERRY F49018/1819013558
200.00
SewingTRIMS-PURES TAPE W-SELF TIPING AW-18-NAVY 10MM </t>
  </si>
  <si>
    <t>BUTTERFLY 11*2.5</t>
  </si>
  <si>
    <t xml:space="preserve">Butterly </t>
  </si>
  <si>
    <t>PLASTIC 'M' CLIP</t>
  </si>
  <si>
    <t>PLASTIC FOLD STOPPER(J)</t>
  </si>
  <si>
    <t>PVC PATTI 400*500*0.5</t>
  </si>
  <si>
    <t>SINGLE BUTTERFLY</t>
  </si>
  <si>
    <t xml:space="preserve">  BACK SUPPORTS  </t>
  </si>
  <si>
    <t>(blank)</t>
  </si>
  <si>
    <t>RAYMONDS</t>
  </si>
  <si>
    <t xml:space="preserve">  3BAN14261-B6  (another name 3BAN18226-B6,3BAN18226-B6)</t>
  </si>
  <si>
    <t xml:space="preserve">  P58=3BPL18634-W4  (P258=3BPL18634-W4)</t>
  </si>
  <si>
    <t xml:space="preserve">  BLACKBERRY CASUAL HANGTAG NAVY SS-19</t>
  </si>
  <si>
    <t xml:space="preserve">  BLACKBERRY CASUAL BOOKLET TAG SS-19</t>
  </si>
  <si>
    <t>BLACKBERRYS CASUALE(AW-19) WAY 1(CREAM/NAVY)</t>
  </si>
  <si>
    <t xml:space="preserve">  ES SEAL STRING SS-19 BROWN  </t>
  </si>
  <si>
    <t xml:space="preserve">  PRINTED PAPER MS FLOWER PRINT COLLAR BONE CASUALE SS19 12/50MM BLACKBERRY  </t>
  </si>
  <si>
    <t xml:space="preserve">  WOVEN LABELS 1" BROWN/2COL CUT N FOLD FOR BLACKBERRYS #SS19 ESML880111  </t>
  </si>
  <si>
    <t xml:space="preserve">  WOVEN LABELS 1/2" BROWN/CREAM COL CUT N FOLD FOR I AM SLIM FIT #SS19 ESAL00596  </t>
  </si>
  <si>
    <t xml:space="preserve">  BB/LABELS WOVEN PRINTED(ES W/C LABEL SATIN PRINTED GREEN AW-19)  </t>
  </si>
  <si>
    <t>PRINTED LABELS(PCS) ES CANVAS POUCH AW19</t>
  </si>
  <si>
    <t>WOVEN FABRIC MENS KNITS DENIM CO MAIN LABEL TUSLM0085 ArB</t>
  </si>
  <si>
    <t>US POLO BACK SUPPORT</t>
  </si>
  <si>
    <t>US POLO BRAND 24 PC OUTER CARTONS (VS-1</t>
  </si>
  <si>
    <t>US POLO BRAND 6PC INNER CARTONS (VS-2)</t>
  </si>
  <si>
    <t>US POLO MAIN TAG(TUSTG0087)</t>
  </si>
  <si>
    <t>US POLO POLY BAG(TUSPO0002)</t>
  </si>
  <si>
    <r>
      <t xml:space="preserve">  CLP261=3 BAN18227-K8  (</t>
    </r>
    <r>
      <rPr>
        <sz val="11"/>
        <color rgb="FFFF0000"/>
        <rFont val="Calibri"/>
        <family val="2"/>
        <scheme val="minor"/>
      </rPr>
      <t>k8 IS ABUTTON)</t>
    </r>
  </si>
  <si>
    <t>Total con</t>
  </si>
  <si>
    <r>
      <t xml:space="preserve">  PRINTED LABEL(MTR) ES BELLY BAND BROWN  </t>
    </r>
    <r>
      <rPr>
        <sz val="11"/>
        <color rgb="FFFF0000"/>
        <rFont val="Calibri"/>
        <family val="2"/>
        <scheme val="minor"/>
      </rPr>
      <t>(BELLY BAND)</t>
    </r>
  </si>
  <si>
    <t>WL-8607-P PARK AV-WORK SLIM FIT-BL/SIL 3LMN01800-K9/3LMN01830-K8(not sure abt the movement)</t>
  </si>
  <si>
    <t>IZOD V CLIPS (TUSCL0001)</t>
  </si>
  <si>
    <t xml:space="preserve">                        Total Details -2374</t>
  </si>
  <si>
    <t>qty2736</t>
  </si>
  <si>
    <t xml:space="preserve">  3932 OFF WHITE  (THE NAME IS 3650 OFFWHITE)</t>
  </si>
  <si>
    <t xml:space="preserve">  3650 CHARCOAL  /white</t>
  </si>
  <si>
    <t>1/2" CREAM/BROWN CUT FOLD [I AM SLIM FIT] #ESSFTL00040</t>
  </si>
  <si>
    <t>enterd wrong257s</t>
  </si>
  <si>
    <t>IZOD COLLAR TRAVELER 3.5*50 CM(TUSCT0004)</t>
  </si>
  <si>
    <t>IZOD BACK SUPPORT 500 GSM /600 GSM</t>
  </si>
  <si>
    <t>TISSUE PAPER 35*45 CM</t>
  </si>
  <si>
    <t>********</t>
  </si>
  <si>
    <t>TUSLW0288 USPOLO WC 100% CTN</t>
  </si>
  <si>
    <t>3LSZ38398-K8 SIZE 38</t>
  </si>
  <si>
    <t>3LSZ38398-K8 SIZE 42</t>
  </si>
  <si>
    <t>3LSZ38565-K8 SIZE 39</t>
  </si>
  <si>
    <t>3LSZ42589-K8 SIZE 40</t>
  </si>
  <si>
    <t>3LSZ44592-K8 SIZE 44</t>
  </si>
  <si>
    <t>TUSLF0083 US POLO</t>
  </si>
  <si>
    <t>PRINTED WOVEN LABELS US HEAT TRANSFER LABEL URBAN AW-18 BLACK BLACKBERRY</t>
  </si>
  <si>
    <t>BLACKBERRY BAR CODE LABEL</t>
  </si>
  <si>
    <t>BLACKBERRY BAR CODE stcker</t>
  </si>
  <si>
    <t>blackberry casual slim fit sizer</t>
  </si>
  <si>
    <t>PRINTED FB UK H-TRANSFER MADE W-PASSION AW-18 BLACK/BLACKBERRY/1819015109</t>
  </si>
  <si>
    <t>U CLIPS -08 BLACKBERRY</t>
  </si>
  <si>
    <t xml:space="preserve">  2992 TKT 120  /100</t>
  </si>
  <si>
    <t>PARK AVENUE SHIRT-400160(25 X 38.5 CM+25MM FLP X55 MIC-PPIL5497</t>
  </si>
  <si>
    <t xml:space="preserve">  BLACKBERRY CASUAL HANGTAG NAVY SS-19/HANGTAG CREAM SS-19</t>
  </si>
  <si>
    <t>BARCODE TAGS</t>
  </si>
  <si>
    <t>PAPER BARCODE TAG EYLET&amp; COTTON THREAD(TUSTF0142)</t>
  </si>
  <si>
    <t>BARCODES PLAIN</t>
  </si>
  <si>
    <t>BARCODES PRINTED</t>
  </si>
  <si>
    <t>PVC PATTI 300*500*0.35</t>
  </si>
  <si>
    <t>Total qty</t>
  </si>
  <si>
    <t>WIP MOVED</t>
  </si>
  <si>
    <t>CON</t>
  </si>
  <si>
    <t>5 PLY BLACK BERRY INNER(345*225*230 MM)</t>
  </si>
  <si>
    <t xml:space="preserve">  2920 TKT 50  /2910 TKT 30</t>
  </si>
  <si>
    <t>05MM ET TAPE AW-18</t>
  </si>
  <si>
    <t>QUALITY CHECKED STICKER</t>
  </si>
  <si>
    <t>COLLAR SUPPORT 1.25"*17.5" XPERFO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</si>
</sst>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4" xfId="0" applyBorder="1"/>
    <xf numFmtId="0" fontId="1" fillId="0" borderId="4" xfId="0" applyFont="1" applyBorder="1" applyAlignment="1"/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3" fillId="0" borderId="4" xfId="0" applyFont="1" applyBorder="1"/>
    <xf numFmtId="0" fontId="1" fillId="0" borderId="1" xfId="0" applyFont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wrapText="1"/>
    </xf>
    <xf numFmtId="0" fontId="4" fillId="0" borderId="0" xfId="0" applyFont="1"/>
    <xf numFmtId="0" fontId="8" fillId="0" borderId="4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4" xfId="0" applyFont="1" applyBorder="1"/>
    <xf numFmtId="0" fontId="7" fillId="0" borderId="6" xfId="0" applyFont="1" applyBorder="1"/>
    <xf numFmtId="0" fontId="9" fillId="0" borderId="6" xfId="0" applyFont="1" applyBorder="1"/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5" fillId="0" borderId="4" xfId="0" applyFont="1" applyFill="1" applyBorder="1" applyAlignment="1">
      <alignment horizontal="left"/>
    </xf>
    <xf numFmtId="0" fontId="5" fillId="0" borderId="4" xfId="0" applyFont="1" applyFill="1" applyBorder="1"/>
    <xf numFmtId="0" fontId="11" fillId="0" borderId="4" xfId="0" applyFont="1" applyBorder="1"/>
    <xf numFmtId="0" fontId="0" fillId="0" borderId="0" xfId="0" applyAlignment="1">
      <alignment horizontal="center"/>
    </xf>
    <xf numFmtId="0" fontId="6" fillId="0" borderId="0" xfId="0" applyFont="1"/>
    <xf numFmtId="0" fontId="12" fillId="0" borderId="0" xfId="0" applyFont="1"/>
    <xf numFmtId="0" fontId="0" fillId="0" borderId="4" xfId="0" applyBorder="1" applyAlignment="1">
      <alignment wrapText="1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12" xfId="0" applyFill="1" applyBorder="1"/>
    <xf numFmtId="0" fontId="0" fillId="0" borderId="1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/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3" fillId="0" borderId="4" xfId="0" applyFont="1" applyBorder="1"/>
    <xf numFmtId="0" fontId="5" fillId="0" borderId="4" xfId="0" applyFon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5" fillId="0" borderId="12" xfId="0" applyFont="1" applyFill="1" applyBorder="1"/>
    <xf numFmtId="0" fontId="0" fillId="0" borderId="12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4"/>
  <sheetViews>
    <sheetView topLeftCell="A22" workbookViewId="0">
      <selection activeCell="K14" sqref="K14"/>
    </sheetView>
  </sheetViews>
  <sheetFormatPr defaultRowHeight="15" x14ac:dyDescent="0.25"/>
  <cols>
    <col min="3" max="3" width="15.140625" customWidth="1"/>
    <col min="4" max="4" width="15.7109375" customWidth="1"/>
    <col min="5" max="5" width="14" customWidth="1"/>
    <col min="6" max="6" width="11.140625" customWidth="1"/>
    <col min="8" max="8" width="19.42578125" bestFit="1" customWidth="1"/>
    <col min="9" max="9" width="11.5703125" customWidth="1"/>
  </cols>
  <sheetData>
    <row r="4" spans="1:9" ht="18.75" x14ac:dyDescent="0.25">
      <c r="C4" s="72" t="s">
        <v>30</v>
      </c>
      <c r="D4" s="73"/>
      <c r="E4" s="73"/>
      <c r="F4" s="74"/>
    </row>
    <row r="5" spans="1:9" x14ac:dyDescent="0.25">
      <c r="C5" s="75" t="s">
        <v>164</v>
      </c>
      <c r="D5" s="76"/>
      <c r="E5" s="76"/>
      <c r="F5" s="77"/>
    </row>
    <row r="6" spans="1:9" x14ac:dyDescent="0.25">
      <c r="C6" s="1"/>
      <c r="D6" s="2"/>
      <c r="E6" s="14" t="s">
        <v>31</v>
      </c>
      <c r="F6" s="18" t="s">
        <v>29</v>
      </c>
    </row>
    <row r="7" spans="1:9" x14ac:dyDescent="0.25">
      <c r="C7" s="3" t="s">
        <v>0</v>
      </c>
      <c r="D7" s="3"/>
      <c r="E7" s="19">
        <f>0.21*E26</f>
        <v>498.53999999999996</v>
      </c>
      <c r="F7" s="18">
        <v>1016</v>
      </c>
      <c r="H7" s="66" t="s">
        <v>27</v>
      </c>
      <c r="I7" s="67"/>
    </row>
    <row r="8" spans="1:9" x14ac:dyDescent="0.25">
      <c r="A8" s="63" t="s">
        <v>200</v>
      </c>
      <c r="B8" s="64"/>
      <c r="C8" s="65" t="s">
        <v>1</v>
      </c>
      <c r="D8" s="3">
        <v>13633</v>
      </c>
      <c r="E8" s="78">
        <f>0.75*E25</f>
        <v>1780.5</v>
      </c>
      <c r="F8" s="80">
        <v>1780.5</v>
      </c>
      <c r="H8" s="68"/>
      <c r="I8" s="69"/>
    </row>
    <row r="9" spans="1:9" x14ac:dyDescent="0.25">
      <c r="C9" s="65"/>
      <c r="D9" s="3">
        <v>12580</v>
      </c>
      <c r="E9" s="79"/>
      <c r="F9" s="81"/>
      <c r="H9" s="18">
        <v>36</v>
      </c>
      <c r="I9" s="15" t="s">
        <v>115</v>
      </c>
    </row>
    <row r="10" spans="1:9" x14ac:dyDescent="0.25">
      <c r="C10" s="3"/>
      <c r="D10" s="3"/>
      <c r="E10" s="3"/>
      <c r="F10" s="18"/>
      <c r="H10" s="18">
        <v>38</v>
      </c>
      <c r="I10" s="15" t="s">
        <v>115</v>
      </c>
    </row>
    <row r="11" spans="1:9" x14ac:dyDescent="0.25">
      <c r="C11" s="65" t="s">
        <v>2</v>
      </c>
      <c r="D11" s="14" t="s">
        <v>3</v>
      </c>
      <c r="E11" s="19">
        <f>E27*12/144</f>
        <v>197.83333333333334</v>
      </c>
      <c r="F11" s="18">
        <v>197.83</v>
      </c>
      <c r="H11" s="18">
        <v>39</v>
      </c>
      <c r="I11" s="18" t="s">
        <v>115</v>
      </c>
    </row>
    <row r="12" spans="1:9" x14ac:dyDescent="0.25">
      <c r="C12" s="65"/>
      <c r="D12" s="14" t="s">
        <v>4</v>
      </c>
      <c r="E12" s="14">
        <f>3*E26/144</f>
        <v>49.458333333333336</v>
      </c>
      <c r="F12" s="18">
        <v>49.45</v>
      </c>
      <c r="H12" s="18">
        <v>40</v>
      </c>
      <c r="I12" s="18">
        <v>453</v>
      </c>
    </row>
    <row r="13" spans="1:9" x14ac:dyDescent="0.25">
      <c r="C13" s="3"/>
      <c r="D13" s="3"/>
      <c r="E13" s="3"/>
      <c r="F13" s="18"/>
      <c r="H13" s="18">
        <v>42</v>
      </c>
      <c r="I13" s="18">
        <f>453+1191</f>
        <v>1644</v>
      </c>
    </row>
    <row r="14" spans="1:9" x14ac:dyDescent="0.25">
      <c r="C14" s="3" t="s">
        <v>5</v>
      </c>
      <c r="D14" s="2"/>
      <c r="E14" s="14">
        <f>125*E26/10000</f>
        <v>29.675000000000001</v>
      </c>
      <c r="F14" s="18">
        <v>29.67</v>
      </c>
      <c r="H14" s="18">
        <v>44</v>
      </c>
      <c r="I14" s="18">
        <v>14</v>
      </c>
    </row>
    <row r="15" spans="1:9" x14ac:dyDescent="0.25">
      <c r="C15" s="3"/>
      <c r="D15" s="3"/>
      <c r="E15" s="3"/>
      <c r="F15" s="18"/>
      <c r="H15" s="18">
        <v>46</v>
      </c>
      <c r="I15" s="18" t="s">
        <v>115</v>
      </c>
    </row>
    <row r="16" spans="1:9" x14ac:dyDescent="0.25">
      <c r="C16" s="65" t="s">
        <v>6</v>
      </c>
      <c r="D16" s="3">
        <v>4154</v>
      </c>
      <c r="E16" s="14">
        <f>E27*65/100/34.5</f>
        <v>44.727536231884052</v>
      </c>
      <c r="F16" s="18" t="s">
        <v>115</v>
      </c>
      <c r="H16" s="70" t="s">
        <v>28</v>
      </c>
      <c r="I16" s="71"/>
    </row>
    <row r="17" spans="3:11" x14ac:dyDescent="0.25">
      <c r="C17" s="65"/>
      <c r="D17" s="4" t="s">
        <v>7</v>
      </c>
      <c r="E17" s="14">
        <f>E26*35/100/40</f>
        <v>20.772500000000001</v>
      </c>
      <c r="F17" s="18" t="s">
        <v>115</v>
      </c>
      <c r="H17" s="18">
        <v>36</v>
      </c>
      <c r="I17" s="18">
        <v>50</v>
      </c>
    </row>
    <row r="18" spans="3:11" x14ac:dyDescent="0.25">
      <c r="C18" s="3"/>
      <c r="D18" s="3"/>
      <c r="E18" s="3"/>
      <c r="F18" s="18"/>
      <c r="H18" s="18">
        <v>38</v>
      </c>
      <c r="I18" s="18">
        <v>50</v>
      </c>
      <c r="J18" t="s">
        <v>128</v>
      </c>
    </row>
    <row r="19" spans="3:11" ht="30" x14ac:dyDescent="0.25">
      <c r="C19" s="5" t="s">
        <v>8</v>
      </c>
      <c r="D19" s="6" t="s">
        <v>126</v>
      </c>
      <c r="E19" s="14">
        <f>E27*35/100</f>
        <v>830.9</v>
      </c>
      <c r="F19" s="18" t="s">
        <v>115</v>
      </c>
      <c r="H19" s="18">
        <v>39</v>
      </c>
      <c r="I19" s="18">
        <v>100</v>
      </c>
      <c r="J19" t="s">
        <v>127</v>
      </c>
    </row>
    <row r="20" spans="3:11" x14ac:dyDescent="0.25">
      <c r="C20" s="3"/>
      <c r="D20" s="3"/>
      <c r="E20" s="3"/>
      <c r="F20" s="18"/>
      <c r="H20" s="18">
        <v>40</v>
      </c>
      <c r="I20" s="18">
        <v>372</v>
      </c>
    </row>
    <row r="21" spans="3:11" x14ac:dyDescent="0.25">
      <c r="C21" s="3" t="s">
        <v>9</v>
      </c>
      <c r="D21" s="7"/>
      <c r="E21" s="19">
        <v>970</v>
      </c>
      <c r="F21" s="15">
        <v>970</v>
      </c>
      <c r="H21" s="18">
        <v>42</v>
      </c>
      <c r="I21" s="18">
        <v>475</v>
      </c>
    </row>
    <row r="22" spans="3:11" x14ac:dyDescent="0.25">
      <c r="C22" s="3"/>
      <c r="D22" s="3"/>
      <c r="E22" s="10"/>
      <c r="F22" s="18"/>
      <c r="H22" s="18">
        <v>44</v>
      </c>
      <c r="I22" s="18" t="s">
        <v>115</v>
      </c>
    </row>
    <row r="23" spans="3:11" x14ac:dyDescent="0.25">
      <c r="C23" s="8" t="s">
        <v>10</v>
      </c>
      <c r="D23" s="14" t="s">
        <v>11</v>
      </c>
      <c r="E23" s="14">
        <f>E25*75/100</f>
        <v>1780.5</v>
      </c>
      <c r="F23" s="15">
        <v>1600</v>
      </c>
      <c r="H23" s="18">
        <v>46</v>
      </c>
      <c r="I23" s="18" t="s">
        <v>115</v>
      </c>
      <c r="K23" s="11"/>
    </row>
    <row r="24" spans="3:11" x14ac:dyDescent="0.25">
      <c r="C24" s="3"/>
      <c r="D24" s="3"/>
      <c r="E24" s="10"/>
      <c r="F24" s="18"/>
    </row>
    <row r="25" spans="3:11" x14ac:dyDescent="0.25">
      <c r="C25" s="3" t="s">
        <v>12</v>
      </c>
      <c r="D25" s="14" t="s">
        <v>13</v>
      </c>
      <c r="E25" s="19">
        <v>2374</v>
      </c>
      <c r="F25" s="15" t="s">
        <v>115</v>
      </c>
    </row>
    <row r="26" spans="3:11" x14ac:dyDescent="0.25">
      <c r="C26" s="3" t="s">
        <v>14</v>
      </c>
      <c r="D26" s="3"/>
      <c r="E26" s="19">
        <v>2374</v>
      </c>
      <c r="F26" s="15">
        <v>2374</v>
      </c>
      <c r="H26" s="1" t="s">
        <v>175</v>
      </c>
      <c r="I26" s="1">
        <v>58</v>
      </c>
    </row>
    <row r="27" spans="3:11" x14ac:dyDescent="0.25">
      <c r="C27" s="3" t="s">
        <v>15</v>
      </c>
      <c r="D27" s="3"/>
      <c r="E27" s="19">
        <v>2374</v>
      </c>
      <c r="F27" s="15">
        <v>2374</v>
      </c>
      <c r="H27" s="1" t="s">
        <v>177</v>
      </c>
      <c r="I27" s="1">
        <v>1578</v>
      </c>
    </row>
    <row r="28" spans="3:11" x14ac:dyDescent="0.25">
      <c r="C28" s="3" t="s">
        <v>16</v>
      </c>
      <c r="D28" s="3"/>
      <c r="E28" s="19">
        <v>2374</v>
      </c>
      <c r="F28" s="15" t="s">
        <v>115</v>
      </c>
      <c r="H28" s="1" t="s">
        <v>178</v>
      </c>
      <c r="I28" s="1">
        <v>2000</v>
      </c>
    </row>
    <row r="29" spans="3:11" x14ac:dyDescent="0.25">
      <c r="C29" s="3" t="s">
        <v>17</v>
      </c>
      <c r="D29" s="3"/>
      <c r="E29" s="19">
        <v>2374</v>
      </c>
      <c r="F29" s="15">
        <v>2374</v>
      </c>
      <c r="H29" s="1" t="s">
        <v>176</v>
      </c>
      <c r="I29" s="1">
        <v>11628</v>
      </c>
    </row>
    <row r="30" spans="3:11" x14ac:dyDescent="0.25">
      <c r="C30" s="3" t="s">
        <v>18</v>
      </c>
      <c r="D30" s="3"/>
      <c r="E30" s="19">
        <v>2374</v>
      </c>
      <c r="F30" s="15">
        <v>2374</v>
      </c>
      <c r="H30" s="1" t="s">
        <v>179</v>
      </c>
      <c r="I30" s="1">
        <v>1025</v>
      </c>
    </row>
    <row r="31" spans="3:11" x14ac:dyDescent="0.25">
      <c r="C31" s="3" t="s">
        <v>19</v>
      </c>
      <c r="D31" s="3"/>
      <c r="E31" s="19">
        <v>2374</v>
      </c>
      <c r="F31" s="18">
        <v>2374</v>
      </c>
    </row>
    <row r="32" spans="3:11" x14ac:dyDescent="0.25">
      <c r="C32" s="3" t="s">
        <v>20</v>
      </c>
      <c r="D32" s="3"/>
      <c r="E32" s="19">
        <v>2374</v>
      </c>
      <c r="F32" s="18">
        <v>2374</v>
      </c>
    </row>
    <row r="33" spans="3:6" x14ac:dyDescent="0.25">
      <c r="C33" s="3"/>
      <c r="D33" s="3"/>
      <c r="E33" s="9"/>
      <c r="F33" s="18"/>
    </row>
    <row r="34" spans="3:6" x14ac:dyDescent="0.25">
      <c r="C34" s="3" t="s">
        <v>21</v>
      </c>
      <c r="D34" s="3"/>
      <c r="E34" s="14"/>
      <c r="F34" s="18">
        <f>SUM(I9:I15)</f>
        <v>2111</v>
      </c>
    </row>
    <row r="35" spans="3:6" x14ac:dyDescent="0.25">
      <c r="C35" s="3"/>
      <c r="D35" s="3"/>
      <c r="E35" s="3"/>
      <c r="F35" s="18"/>
    </row>
    <row r="36" spans="3:6" x14ac:dyDescent="0.25">
      <c r="C36" s="3" t="s">
        <v>22</v>
      </c>
      <c r="D36" s="3"/>
      <c r="E36" s="18"/>
      <c r="F36" s="18"/>
    </row>
    <row r="37" spans="3:6" x14ac:dyDescent="0.25">
      <c r="C37" s="3"/>
      <c r="D37" s="3"/>
      <c r="E37" s="14"/>
      <c r="F37" s="18"/>
    </row>
    <row r="38" spans="3:6" x14ac:dyDescent="0.25">
      <c r="C38" s="3" t="s">
        <v>23</v>
      </c>
      <c r="D38" s="3"/>
      <c r="E38" s="14"/>
      <c r="F38" s="18" t="s">
        <v>115</v>
      </c>
    </row>
    <row r="39" spans="3:6" x14ac:dyDescent="0.25">
      <c r="C39" s="3"/>
      <c r="D39" s="3"/>
      <c r="E39" s="14"/>
      <c r="F39" s="16"/>
    </row>
    <row r="40" spans="3:6" x14ac:dyDescent="0.25">
      <c r="C40" s="3" t="s">
        <v>24</v>
      </c>
      <c r="D40" s="3"/>
      <c r="E40" s="13"/>
      <c r="F40" s="18"/>
    </row>
    <row r="41" spans="3:6" x14ac:dyDescent="0.25">
      <c r="C41" s="3"/>
      <c r="D41" s="3"/>
      <c r="E41" s="13"/>
      <c r="F41" s="17"/>
    </row>
    <row r="42" spans="3:6" x14ac:dyDescent="0.25">
      <c r="C42" s="3" t="s">
        <v>25</v>
      </c>
      <c r="D42" s="3"/>
      <c r="E42" s="13"/>
      <c r="F42" s="15" t="s">
        <v>115</v>
      </c>
    </row>
    <row r="43" spans="3:6" x14ac:dyDescent="0.25">
      <c r="C43" s="3"/>
      <c r="D43" s="3"/>
      <c r="E43" s="13"/>
      <c r="F43" s="17"/>
    </row>
    <row r="44" spans="3:6" x14ac:dyDescent="0.25">
      <c r="C44" s="3" t="s">
        <v>26</v>
      </c>
      <c r="D44" s="3"/>
      <c r="E44" s="18"/>
      <c r="F44" s="18" t="s">
        <v>115</v>
      </c>
    </row>
  </sheetData>
  <mergeCells count="10">
    <mergeCell ref="A8:B8"/>
    <mergeCell ref="C16:C17"/>
    <mergeCell ref="H7:I8"/>
    <mergeCell ref="H16:I16"/>
    <mergeCell ref="C4:F4"/>
    <mergeCell ref="C5:F5"/>
    <mergeCell ref="C8:C9"/>
    <mergeCell ref="E8:E9"/>
    <mergeCell ref="F8:F9"/>
    <mergeCell ref="C11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R204"/>
  <sheetViews>
    <sheetView tabSelected="1" topLeftCell="B1" zoomScale="85" zoomScaleNormal="85" workbookViewId="0">
      <selection activeCell="B203" sqref="B203"/>
    </sheetView>
  </sheetViews>
  <sheetFormatPr defaultRowHeight="15" x14ac:dyDescent="0.25"/>
  <cols>
    <col min="2" max="2" width="93.7109375" bestFit="1" customWidth="1"/>
    <col min="3" max="3" width="9.28515625" hidden="1" customWidth="1"/>
    <col min="4" max="4" width="12" style="22" hidden="1" customWidth="1"/>
    <col min="5" max="5" width="29.42578125" style="22" bestFit="1" customWidth="1"/>
    <col min="6" max="6" width="12" bestFit="1" customWidth="1"/>
    <col min="7" max="7" width="13.85546875" bestFit="1" customWidth="1"/>
    <col min="8" max="8" width="14.140625" bestFit="1" customWidth="1"/>
  </cols>
  <sheetData>
    <row r="3" spans="2:8" x14ac:dyDescent="0.25">
      <c r="B3" s="19" t="s">
        <v>124</v>
      </c>
      <c r="C3" s="3" t="s">
        <v>111</v>
      </c>
      <c r="D3" s="19" t="s">
        <v>110</v>
      </c>
      <c r="E3" s="19" t="s">
        <v>108</v>
      </c>
      <c r="F3" s="19" t="s">
        <v>111</v>
      </c>
      <c r="G3" s="3" t="s">
        <v>160</v>
      </c>
      <c r="H3" s="3" t="s">
        <v>109</v>
      </c>
    </row>
    <row r="4" spans="2:8" s="20" customFormat="1" ht="15.75" x14ac:dyDescent="0.25">
      <c r="B4" s="21" t="s">
        <v>32</v>
      </c>
      <c r="C4" s="24"/>
      <c r="D4" s="12" t="s">
        <v>47</v>
      </c>
      <c r="E4" s="12">
        <v>0.21</v>
      </c>
      <c r="F4" s="12">
        <v>24831</v>
      </c>
      <c r="G4" s="11">
        <f>E4*F4</f>
        <v>5214.51</v>
      </c>
      <c r="H4" s="12"/>
    </row>
    <row r="5" spans="2:8" s="20" customFormat="1" ht="15.75" x14ac:dyDescent="0.25">
      <c r="B5" s="21" t="s">
        <v>33</v>
      </c>
      <c r="C5" s="24"/>
      <c r="D5" s="12" t="s">
        <v>47</v>
      </c>
      <c r="E5" s="12">
        <v>0.21</v>
      </c>
      <c r="F5" s="12">
        <v>24831</v>
      </c>
      <c r="G5" s="11">
        <f t="shared" ref="G5:G68" si="0">E5*F5</f>
        <v>5214.51</v>
      </c>
      <c r="H5" s="12"/>
    </row>
    <row r="6" spans="2:8" s="20" customFormat="1" ht="15.75" x14ac:dyDescent="0.25">
      <c r="B6" s="21" t="s">
        <v>34</v>
      </c>
      <c r="C6" s="24"/>
      <c r="D6" s="12" t="s">
        <v>47</v>
      </c>
      <c r="E6" s="12">
        <v>0.21</v>
      </c>
      <c r="F6" s="12">
        <v>24831</v>
      </c>
      <c r="G6" s="11">
        <f t="shared" si="0"/>
        <v>5214.51</v>
      </c>
      <c r="H6" s="12"/>
    </row>
    <row r="7" spans="2:8" s="20" customFormat="1" ht="15.75" x14ac:dyDescent="0.25">
      <c r="B7" s="21" t="s">
        <v>35</v>
      </c>
      <c r="C7" s="24"/>
      <c r="D7" s="12" t="s">
        <v>47</v>
      </c>
      <c r="E7" s="12">
        <v>0.21</v>
      </c>
      <c r="F7" s="12">
        <v>24831</v>
      </c>
      <c r="G7" s="11">
        <f t="shared" si="0"/>
        <v>5214.51</v>
      </c>
      <c r="H7" s="12"/>
    </row>
    <row r="8" spans="2:8" s="20" customFormat="1" ht="15.75" x14ac:dyDescent="0.25">
      <c r="B8" s="21" t="s">
        <v>36</v>
      </c>
      <c r="C8" s="24"/>
      <c r="D8" s="12" t="s">
        <v>47</v>
      </c>
      <c r="E8" s="12">
        <v>0.21</v>
      </c>
      <c r="F8" s="12">
        <v>24831</v>
      </c>
      <c r="G8" s="11">
        <f t="shared" si="0"/>
        <v>5214.51</v>
      </c>
      <c r="H8" s="12"/>
    </row>
    <row r="9" spans="2:8" s="20" customFormat="1" ht="15.75" x14ac:dyDescent="0.25">
      <c r="B9" s="38" t="s">
        <v>37</v>
      </c>
      <c r="C9" s="24"/>
      <c r="D9" s="12" t="s">
        <v>47</v>
      </c>
      <c r="E9" s="12">
        <v>1.25</v>
      </c>
      <c r="F9" s="12">
        <v>24831</v>
      </c>
      <c r="G9" s="11">
        <f t="shared" si="0"/>
        <v>31038.75</v>
      </c>
      <c r="H9" s="12"/>
    </row>
    <row r="10" spans="2:8" s="20" customFormat="1" ht="15.75" x14ac:dyDescent="0.25">
      <c r="B10" s="38" t="s">
        <v>38</v>
      </c>
      <c r="C10" s="24"/>
      <c r="D10" s="12" t="s">
        <v>47</v>
      </c>
      <c r="E10" s="12">
        <v>1.25</v>
      </c>
      <c r="F10" s="12">
        <v>24831</v>
      </c>
      <c r="G10" s="11">
        <f t="shared" si="0"/>
        <v>31038.75</v>
      </c>
      <c r="H10" s="12"/>
    </row>
    <row r="11" spans="2:8" s="20" customFormat="1" ht="15.75" x14ac:dyDescent="0.25">
      <c r="B11" s="38" t="s">
        <v>39</v>
      </c>
      <c r="C11" s="24"/>
      <c r="D11" s="12" t="s">
        <v>47</v>
      </c>
      <c r="E11" s="12">
        <v>1.25</v>
      </c>
      <c r="F11" s="12">
        <v>24831</v>
      </c>
      <c r="G11" s="11">
        <f t="shared" si="0"/>
        <v>31038.75</v>
      </c>
      <c r="H11" s="12"/>
    </row>
    <row r="12" spans="2:8" s="20" customFormat="1" ht="15.75" x14ac:dyDescent="0.25">
      <c r="B12" s="21" t="s">
        <v>40</v>
      </c>
      <c r="C12" s="24"/>
      <c r="D12" s="12" t="s">
        <v>47</v>
      </c>
      <c r="E12" s="12">
        <v>0.21</v>
      </c>
      <c r="F12" s="12">
        <v>24831</v>
      </c>
      <c r="G12" s="11">
        <f t="shared" si="0"/>
        <v>5214.51</v>
      </c>
      <c r="H12" s="12"/>
    </row>
    <row r="13" spans="2:8" s="20" customFormat="1" ht="15.75" x14ac:dyDescent="0.25">
      <c r="B13" s="21" t="s">
        <v>41</v>
      </c>
      <c r="C13" s="24"/>
      <c r="D13" s="12" t="s">
        <v>47</v>
      </c>
      <c r="E13" s="12">
        <v>0.21</v>
      </c>
      <c r="F13" s="12">
        <v>24831</v>
      </c>
      <c r="G13" s="11">
        <f t="shared" si="0"/>
        <v>5214.51</v>
      </c>
      <c r="H13" s="12"/>
    </row>
    <row r="14" spans="2:8" s="20" customFormat="1" ht="15.75" x14ac:dyDescent="0.25">
      <c r="B14" s="21" t="s">
        <v>42</v>
      </c>
      <c r="C14" s="24"/>
      <c r="D14" s="12" t="s">
        <v>47</v>
      </c>
      <c r="E14" s="12">
        <v>0.21</v>
      </c>
      <c r="F14" s="12">
        <v>24831</v>
      </c>
      <c r="G14" s="11">
        <f t="shared" si="0"/>
        <v>5214.51</v>
      </c>
      <c r="H14" s="12"/>
    </row>
    <row r="15" spans="2:8" s="20" customFormat="1" ht="15.75" x14ac:dyDescent="0.25">
      <c r="B15" s="21" t="s">
        <v>43</v>
      </c>
      <c r="C15" s="24"/>
      <c r="D15" s="12" t="s">
        <v>47</v>
      </c>
      <c r="E15" s="12">
        <v>0.21</v>
      </c>
      <c r="F15" s="12">
        <v>24831</v>
      </c>
      <c r="G15" s="11">
        <f t="shared" si="0"/>
        <v>5214.51</v>
      </c>
      <c r="H15" s="12"/>
    </row>
    <row r="16" spans="2:8" s="20" customFormat="1" ht="15.75" x14ac:dyDescent="0.25">
      <c r="B16" s="38" t="s">
        <v>44</v>
      </c>
      <c r="C16" s="24"/>
      <c r="D16" s="12" t="s">
        <v>47</v>
      </c>
      <c r="E16" s="12">
        <v>0.21</v>
      </c>
      <c r="F16" s="12">
        <v>24831</v>
      </c>
      <c r="G16" s="11">
        <f t="shared" si="0"/>
        <v>5214.51</v>
      </c>
      <c r="H16" s="12"/>
    </row>
    <row r="17" spans="2:11" s="20" customFormat="1" ht="15.75" x14ac:dyDescent="0.25">
      <c r="B17" s="38" t="s">
        <v>45</v>
      </c>
      <c r="C17" s="24"/>
      <c r="D17" s="12" t="s">
        <v>47</v>
      </c>
      <c r="E17" s="12">
        <v>0.21</v>
      </c>
      <c r="F17" s="12">
        <v>24831</v>
      </c>
      <c r="G17" s="11">
        <f t="shared" si="0"/>
        <v>5214.51</v>
      </c>
      <c r="H17" s="12"/>
    </row>
    <row r="18" spans="2:11" s="20" customFormat="1" ht="15.75" x14ac:dyDescent="0.25">
      <c r="B18" s="21" t="s">
        <v>46</v>
      </c>
      <c r="C18" s="24"/>
      <c r="D18" s="12" t="s">
        <v>47</v>
      </c>
      <c r="E18" s="12">
        <v>0.21</v>
      </c>
      <c r="F18" s="12">
        <v>24831</v>
      </c>
      <c r="G18" s="11">
        <f t="shared" si="0"/>
        <v>5214.51</v>
      </c>
      <c r="H18" s="12"/>
    </row>
    <row r="19" spans="2:11" s="20" customFormat="1" ht="15.75" x14ac:dyDescent="0.25">
      <c r="B19" s="21" t="s">
        <v>116</v>
      </c>
      <c r="C19" s="24"/>
      <c r="D19" s="12" t="s">
        <v>47</v>
      </c>
      <c r="E19" s="23" t="s">
        <v>48</v>
      </c>
      <c r="F19" s="12">
        <v>24831</v>
      </c>
      <c r="G19" s="11" t="e">
        <f t="shared" si="0"/>
        <v>#VALUE!</v>
      </c>
      <c r="H19" s="11"/>
    </row>
    <row r="20" spans="2:11" s="20" customFormat="1" ht="15.75" x14ac:dyDescent="0.25">
      <c r="B20" s="21" t="s">
        <v>49</v>
      </c>
      <c r="C20" s="24"/>
      <c r="D20" s="12" t="s">
        <v>47</v>
      </c>
      <c r="E20" s="12">
        <v>1</v>
      </c>
      <c r="F20" s="12">
        <v>24831</v>
      </c>
      <c r="G20" s="11">
        <f t="shared" si="0"/>
        <v>24831</v>
      </c>
      <c r="H20" s="11"/>
    </row>
    <row r="21" spans="2:11" s="20" customFormat="1" ht="15.75" x14ac:dyDescent="0.25">
      <c r="B21" s="38" t="s">
        <v>50</v>
      </c>
      <c r="C21" s="24"/>
      <c r="D21" s="12" t="s">
        <v>47</v>
      </c>
      <c r="E21" s="12">
        <v>1</v>
      </c>
      <c r="F21" s="12">
        <v>24831</v>
      </c>
      <c r="G21" s="11">
        <f t="shared" si="0"/>
        <v>24831</v>
      </c>
      <c r="H21" s="11"/>
    </row>
    <row r="22" spans="2:11" s="20" customFormat="1" ht="15.75" x14ac:dyDescent="0.25">
      <c r="B22" s="21" t="s">
        <v>51</v>
      </c>
      <c r="C22" s="24"/>
      <c r="D22" s="12" t="s">
        <v>47</v>
      </c>
      <c r="E22" s="12">
        <v>1</v>
      </c>
      <c r="F22" s="12">
        <v>24831</v>
      </c>
      <c r="G22" s="11">
        <f t="shared" si="0"/>
        <v>24831</v>
      </c>
      <c r="H22" s="11"/>
    </row>
    <row r="23" spans="2:11" s="20" customFormat="1" ht="15.75" x14ac:dyDescent="0.25">
      <c r="B23" s="21" t="s">
        <v>52</v>
      </c>
      <c r="C23" s="24"/>
      <c r="D23" s="12" t="s">
        <v>47</v>
      </c>
      <c r="E23" s="12">
        <v>0.21</v>
      </c>
      <c r="F23" s="12">
        <v>24831</v>
      </c>
      <c r="G23" s="11">
        <f t="shared" si="0"/>
        <v>5214.51</v>
      </c>
      <c r="H23" s="11"/>
    </row>
    <row r="24" spans="2:11" s="20" customFormat="1" ht="15.75" x14ac:dyDescent="0.25">
      <c r="B24" s="38" t="s">
        <v>53</v>
      </c>
      <c r="C24" s="24"/>
      <c r="D24" s="12" t="s">
        <v>47</v>
      </c>
      <c r="E24" s="12">
        <v>0.21</v>
      </c>
      <c r="F24" s="12">
        <v>24831</v>
      </c>
      <c r="G24" s="11">
        <f t="shared" si="0"/>
        <v>5214.51</v>
      </c>
      <c r="H24" s="11"/>
    </row>
    <row r="25" spans="2:11" s="20" customFormat="1" ht="15.75" x14ac:dyDescent="0.25">
      <c r="B25" s="21" t="s">
        <v>54</v>
      </c>
      <c r="C25" s="24">
        <v>21100</v>
      </c>
      <c r="D25" s="12" t="s">
        <v>60</v>
      </c>
      <c r="E25" s="12">
        <v>1</v>
      </c>
      <c r="F25" s="12">
        <v>24831</v>
      </c>
      <c r="G25" s="11">
        <f t="shared" si="0"/>
        <v>24831</v>
      </c>
      <c r="H25" s="12"/>
      <c r="J25" s="20">
        <v>6597</v>
      </c>
      <c r="K25" s="20">
        <f>G25+J25</f>
        <v>31428</v>
      </c>
    </row>
    <row r="26" spans="2:11" s="20" customFormat="1" ht="15.75" x14ac:dyDescent="0.25">
      <c r="B26" s="21" t="s">
        <v>55</v>
      </c>
      <c r="C26" s="24">
        <v>21100</v>
      </c>
      <c r="D26" s="12" t="s">
        <v>60</v>
      </c>
      <c r="E26" s="12">
        <v>1.25</v>
      </c>
      <c r="F26" s="12">
        <v>24831</v>
      </c>
      <c r="G26" s="11">
        <f t="shared" si="0"/>
        <v>31038.75</v>
      </c>
      <c r="H26" s="12"/>
    </row>
    <row r="27" spans="2:11" s="20" customFormat="1" ht="15.75" x14ac:dyDescent="0.25">
      <c r="B27" s="21" t="s">
        <v>56</v>
      </c>
      <c r="C27" s="24">
        <v>21100</v>
      </c>
      <c r="D27" s="12" t="s">
        <v>60</v>
      </c>
      <c r="E27" s="12">
        <v>1.25</v>
      </c>
      <c r="F27" s="12">
        <v>24831</v>
      </c>
      <c r="G27" s="11">
        <f t="shared" si="0"/>
        <v>31038.75</v>
      </c>
      <c r="H27" s="12"/>
      <c r="I27" s="20" t="s">
        <v>129</v>
      </c>
    </row>
    <row r="28" spans="2:11" s="20" customFormat="1" ht="15.75" x14ac:dyDescent="0.25">
      <c r="B28" s="21" t="s">
        <v>57</v>
      </c>
      <c r="C28" s="24">
        <v>21100</v>
      </c>
      <c r="D28" s="12" t="s">
        <v>60</v>
      </c>
      <c r="E28" s="12">
        <v>1.25</v>
      </c>
      <c r="F28" s="12">
        <v>24831</v>
      </c>
      <c r="G28" s="11">
        <f t="shared" si="0"/>
        <v>31038.75</v>
      </c>
      <c r="H28" s="12"/>
    </row>
    <row r="29" spans="2:11" s="20" customFormat="1" ht="15.75" x14ac:dyDescent="0.25">
      <c r="B29" s="21" t="s">
        <v>58</v>
      </c>
      <c r="C29" s="24">
        <v>21100</v>
      </c>
      <c r="D29" s="12" t="s">
        <v>60</v>
      </c>
      <c r="E29" s="12">
        <v>1</v>
      </c>
      <c r="F29" s="12">
        <v>24831</v>
      </c>
      <c r="G29" s="11">
        <f t="shared" si="0"/>
        <v>24831</v>
      </c>
      <c r="H29" s="12"/>
    </row>
    <row r="30" spans="2:11" s="20" customFormat="1" ht="15.75" x14ac:dyDescent="0.25">
      <c r="B30" s="21" t="s">
        <v>59</v>
      </c>
      <c r="C30" s="24">
        <v>21100</v>
      </c>
      <c r="D30" s="12" t="s">
        <v>60</v>
      </c>
      <c r="E30" s="12">
        <v>1</v>
      </c>
      <c r="F30" s="12">
        <v>24831</v>
      </c>
      <c r="G30" s="11">
        <f t="shared" si="0"/>
        <v>24831</v>
      </c>
      <c r="H30" s="12"/>
    </row>
    <row r="31" spans="2:11" s="20" customFormat="1" ht="15.75" x14ac:dyDescent="0.25">
      <c r="B31" s="38" t="s">
        <v>61</v>
      </c>
      <c r="C31" s="24">
        <v>21100</v>
      </c>
      <c r="D31" s="12" t="s">
        <v>60</v>
      </c>
      <c r="E31" s="12">
        <v>1</v>
      </c>
      <c r="F31" s="12">
        <v>24831</v>
      </c>
      <c r="G31" s="11">
        <f t="shared" si="0"/>
        <v>24831</v>
      </c>
      <c r="H31" s="12"/>
    </row>
    <row r="32" spans="2:11" s="20" customFormat="1" ht="15.75" x14ac:dyDescent="0.25">
      <c r="B32" s="21" t="s">
        <v>62</v>
      </c>
      <c r="C32" s="24">
        <v>21100</v>
      </c>
      <c r="D32" s="12" t="s">
        <v>60</v>
      </c>
      <c r="E32" s="12">
        <v>0.21</v>
      </c>
      <c r="F32" s="12">
        <v>24831</v>
      </c>
      <c r="G32" s="11">
        <f t="shared" si="0"/>
        <v>5214.51</v>
      </c>
      <c r="H32" s="12"/>
    </row>
    <row r="33" spans="2:16" s="20" customFormat="1" ht="15.75" x14ac:dyDescent="0.25">
      <c r="B33" s="21" t="s">
        <v>63</v>
      </c>
      <c r="C33" s="24">
        <v>21100</v>
      </c>
      <c r="D33" s="12" t="s">
        <v>60</v>
      </c>
      <c r="E33" s="12">
        <v>0.21</v>
      </c>
      <c r="F33" s="12">
        <v>24831</v>
      </c>
      <c r="G33" s="11">
        <f t="shared" si="0"/>
        <v>5214.51</v>
      </c>
      <c r="H33" s="12"/>
    </row>
    <row r="34" spans="2:16" s="20" customFormat="1" ht="15.75" x14ac:dyDescent="0.25">
      <c r="B34" s="21" t="s">
        <v>64</v>
      </c>
      <c r="C34" s="24">
        <v>21100</v>
      </c>
      <c r="D34" s="12" t="s">
        <v>60</v>
      </c>
      <c r="E34" s="12">
        <v>0.21</v>
      </c>
      <c r="F34" s="12">
        <v>24831</v>
      </c>
      <c r="G34" s="11">
        <f t="shared" si="0"/>
        <v>5214.51</v>
      </c>
      <c r="H34" s="12"/>
    </row>
    <row r="35" spans="2:16" s="20" customFormat="1" ht="15.75" x14ac:dyDescent="0.25">
      <c r="B35" s="21" t="s">
        <v>65</v>
      </c>
      <c r="C35" s="24">
        <v>21100</v>
      </c>
      <c r="D35" s="12" t="s">
        <v>60</v>
      </c>
      <c r="E35" s="12">
        <v>0.21</v>
      </c>
      <c r="F35" s="12">
        <v>24831</v>
      </c>
      <c r="G35" s="11">
        <f t="shared" si="0"/>
        <v>5214.51</v>
      </c>
      <c r="H35" s="12"/>
    </row>
    <row r="36" spans="2:16" s="20" customFormat="1" ht="15.75" x14ac:dyDescent="0.25">
      <c r="B36" s="21" t="s">
        <v>145</v>
      </c>
      <c r="C36" s="24">
        <v>21100</v>
      </c>
      <c r="D36" s="12" t="s">
        <v>60</v>
      </c>
      <c r="E36" s="12">
        <v>1</v>
      </c>
      <c r="F36" s="12">
        <v>24831</v>
      </c>
      <c r="G36" s="11">
        <f t="shared" si="0"/>
        <v>24831</v>
      </c>
      <c r="H36" s="12"/>
      <c r="I36" s="20" t="s">
        <v>125</v>
      </c>
    </row>
    <row r="37" spans="2:16" s="20" customFormat="1" ht="15.75" customHeight="1" x14ac:dyDescent="0.25">
      <c r="B37" s="21" t="s">
        <v>144</v>
      </c>
      <c r="C37" s="24">
        <v>21100</v>
      </c>
      <c r="D37" s="12" t="s">
        <v>60</v>
      </c>
      <c r="E37" s="12">
        <v>1</v>
      </c>
      <c r="F37" s="12">
        <v>24831</v>
      </c>
      <c r="G37" s="11">
        <f t="shared" si="0"/>
        <v>24831</v>
      </c>
      <c r="H37" s="12"/>
      <c r="I37" s="82" t="s">
        <v>132</v>
      </c>
      <c r="J37" s="83"/>
      <c r="K37" s="83"/>
      <c r="L37" s="83"/>
      <c r="M37" s="83"/>
      <c r="N37" s="83"/>
      <c r="O37" s="83"/>
      <c r="P37" s="83"/>
    </row>
    <row r="38" spans="2:16" s="20" customFormat="1" ht="15.75" x14ac:dyDescent="0.25">
      <c r="B38" s="38" t="s">
        <v>66</v>
      </c>
      <c r="C38" s="24"/>
      <c r="D38" s="12" t="s">
        <v>67</v>
      </c>
      <c r="E38" s="12" t="s">
        <v>48</v>
      </c>
      <c r="F38" s="12">
        <v>24831</v>
      </c>
      <c r="G38" s="11" t="e">
        <f t="shared" si="0"/>
        <v>#VALUE!</v>
      </c>
      <c r="H38" s="11"/>
    </row>
    <row r="39" spans="2:16" s="20" customFormat="1" ht="15.75" x14ac:dyDescent="0.25">
      <c r="B39" s="38" t="s">
        <v>68</v>
      </c>
      <c r="C39" s="24"/>
      <c r="D39" s="12" t="s">
        <v>67</v>
      </c>
      <c r="E39" s="12" t="s">
        <v>48</v>
      </c>
      <c r="F39" s="12">
        <v>24831</v>
      </c>
      <c r="G39" s="11" t="e">
        <f t="shared" si="0"/>
        <v>#VALUE!</v>
      </c>
      <c r="H39" s="11"/>
    </row>
    <row r="40" spans="2:16" s="20" customFormat="1" ht="15.75" x14ac:dyDescent="0.25">
      <c r="B40" s="38" t="s">
        <v>69</v>
      </c>
      <c r="C40" s="24"/>
      <c r="D40" s="12" t="s">
        <v>67</v>
      </c>
      <c r="E40" s="12" t="s">
        <v>48</v>
      </c>
      <c r="F40" s="12">
        <v>24831</v>
      </c>
      <c r="G40" s="11" t="e">
        <f t="shared" si="0"/>
        <v>#VALUE!</v>
      </c>
      <c r="H40" s="11"/>
    </row>
    <row r="41" spans="2:16" s="20" customFormat="1" ht="15.75" x14ac:dyDescent="0.25">
      <c r="B41" s="21" t="s">
        <v>70</v>
      </c>
      <c r="C41" s="24"/>
      <c r="D41" s="12" t="s">
        <v>47</v>
      </c>
      <c r="E41" s="12" t="s">
        <v>48</v>
      </c>
      <c r="F41" s="12">
        <v>24831</v>
      </c>
      <c r="G41" s="11" t="e">
        <f t="shared" si="0"/>
        <v>#VALUE!</v>
      </c>
      <c r="H41" s="11"/>
    </row>
    <row r="42" spans="2:16" s="20" customFormat="1" ht="15.75" x14ac:dyDescent="0.25">
      <c r="B42" s="21" t="s">
        <v>71</v>
      </c>
      <c r="C42" s="24"/>
      <c r="D42" s="12" t="s">
        <v>47</v>
      </c>
      <c r="E42" s="12" t="s">
        <v>48</v>
      </c>
      <c r="F42" s="12">
        <v>24831</v>
      </c>
      <c r="G42" s="11" t="e">
        <f t="shared" si="0"/>
        <v>#VALUE!</v>
      </c>
      <c r="H42" s="11"/>
    </row>
    <row r="43" spans="2:16" s="20" customFormat="1" ht="15.75" x14ac:dyDescent="0.25">
      <c r="B43" s="21" t="s">
        <v>72</v>
      </c>
      <c r="C43" s="24"/>
      <c r="D43" s="12" t="s">
        <v>47</v>
      </c>
      <c r="E43" s="12" t="s">
        <v>48</v>
      </c>
      <c r="F43" s="12">
        <v>24831</v>
      </c>
      <c r="G43" s="11" t="e">
        <f t="shared" si="0"/>
        <v>#VALUE!</v>
      </c>
      <c r="H43" s="11"/>
    </row>
    <row r="44" spans="2:16" s="20" customFormat="1" ht="15.75" x14ac:dyDescent="0.25">
      <c r="B44" s="21" t="s">
        <v>73</v>
      </c>
      <c r="C44" s="24"/>
      <c r="D44" s="12" t="s">
        <v>47</v>
      </c>
      <c r="E44" s="12" t="s">
        <v>48</v>
      </c>
      <c r="F44" s="12">
        <v>24831</v>
      </c>
      <c r="G44" s="11" t="e">
        <f t="shared" si="0"/>
        <v>#VALUE!</v>
      </c>
      <c r="H44" s="11"/>
    </row>
    <row r="45" spans="2:16" s="20" customFormat="1" ht="15.75" x14ac:dyDescent="0.25">
      <c r="B45" s="21" t="s">
        <v>74</v>
      </c>
      <c r="C45" s="24"/>
      <c r="D45" s="12" t="s">
        <v>47</v>
      </c>
      <c r="E45" s="12" t="s">
        <v>48</v>
      </c>
      <c r="F45" s="12">
        <v>24831</v>
      </c>
      <c r="G45" s="11" t="e">
        <f t="shared" si="0"/>
        <v>#VALUE!</v>
      </c>
      <c r="H45" s="11"/>
    </row>
    <row r="46" spans="2:16" s="20" customFormat="1" ht="15.75" x14ac:dyDescent="0.25">
      <c r="B46" s="21" t="s">
        <v>75</v>
      </c>
      <c r="C46" s="24">
        <v>21100</v>
      </c>
      <c r="D46" s="12" t="s">
        <v>60</v>
      </c>
      <c r="E46" s="12">
        <v>1</v>
      </c>
      <c r="F46" s="12">
        <v>24831</v>
      </c>
      <c r="G46" s="11">
        <f t="shared" si="0"/>
        <v>24831</v>
      </c>
      <c r="H46" s="12"/>
    </row>
    <row r="47" spans="2:16" s="20" customFormat="1" ht="15.75" x14ac:dyDescent="0.25">
      <c r="B47" s="21" t="s">
        <v>76</v>
      </c>
      <c r="C47" s="24">
        <v>21100</v>
      </c>
      <c r="D47" s="12" t="s">
        <v>60</v>
      </c>
      <c r="E47" s="12">
        <v>1</v>
      </c>
      <c r="F47" s="12">
        <v>24831</v>
      </c>
      <c r="G47" s="11">
        <f t="shared" si="0"/>
        <v>24831</v>
      </c>
      <c r="H47" s="12"/>
    </row>
    <row r="48" spans="2:16" s="20" customFormat="1" ht="15.75" x14ac:dyDescent="0.25">
      <c r="B48" s="21" t="s">
        <v>77</v>
      </c>
      <c r="C48" s="24"/>
      <c r="D48" s="12" t="s">
        <v>47</v>
      </c>
      <c r="E48" s="12">
        <v>0.21</v>
      </c>
      <c r="F48" s="12">
        <v>24831</v>
      </c>
      <c r="G48" s="11">
        <f t="shared" si="0"/>
        <v>5214.51</v>
      </c>
      <c r="H48" s="11"/>
    </row>
    <row r="49" spans="2:8" s="20" customFormat="1" ht="15.75" x14ac:dyDescent="0.25">
      <c r="B49" s="21" t="s">
        <v>78</v>
      </c>
      <c r="C49" s="24"/>
      <c r="D49" s="12" t="s">
        <v>47</v>
      </c>
      <c r="E49" s="12">
        <v>1</v>
      </c>
      <c r="F49" s="12">
        <v>24831</v>
      </c>
      <c r="G49" s="11">
        <f t="shared" si="0"/>
        <v>24831</v>
      </c>
      <c r="H49" s="11"/>
    </row>
    <row r="50" spans="2:8" s="20" customFormat="1" ht="15.75" x14ac:dyDescent="0.25">
      <c r="B50" s="21" t="s">
        <v>79</v>
      </c>
      <c r="C50" s="24"/>
      <c r="D50" s="12" t="s">
        <v>47</v>
      </c>
      <c r="E50" s="12">
        <v>1</v>
      </c>
      <c r="F50" s="12">
        <v>24831</v>
      </c>
      <c r="G50" s="11">
        <f t="shared" si="0"/>
        <v>24831</v>
      </c>
      <c r="H50" s="11"/>
    </row>
    <row r="51" spans="2:8" s="20" customFormat="1" ht="15.75" x14ac:dyDescent="0.25">
      <c r="B51" s="21" t="s">
        <v>80</v>
      </c>
      <c r="C51" s="24"/>
      <c r="D51" s="12" t="s">
        <v>47</v>
      </c>
      <c r="E51" s="12">
        <v>1</v>
      </c>
      <c r="F51" s="12">
        <v>24831</v>
      </c>
      <c r="G51" s="11">
        <f t="shared" si="0"/>
        <v>24831</v>
      </c>
      <c r="H51" s="11"/>
    </row>
    <row r="52" spans="2:8" s="20" customFormat="1" ht="15.75" x14ac:dyDescent="0.25">
      <c r="B52" s="21" t="s">
        <v>81</v>
      </c>
      <c r="C52" s="24"/>
      <c r="D52" s="12" t="s">
        <v>47</v>
      </c>
      <c r="E52" s="12">
        <v>1</v>
      </c>
      <c r="F52" s="12">
        <v>24831</v>
      </c>
      <c r="G52" s="11">
        <f t="shared" si="0"/>
        <v>24831</v>
      </c>
      <c r="H52" s="11"/>
    </row>
    <row r="53" spans="2:8" s="20" customFormat="1" ht="15.75" x14ac:dyDescent="0.25">
      <c r="B53" s="21" t="s">
        <v>82</v>
      </c>
      <c r="C53" s="24"/>
      <c r="D53" s="12" t="s">
        <v>47</v>
      </c>
      <c r="E53" s="12">
        <v>1</v>
      </c>
      <c r="F53" s="12">
        <v>24831</v>
      </c>
      <c r="G53" s="11">
        <f t="shared" si="0"/>
        <v>24831</v>
      </c>
      <c r="H53" s="11"/>
    </row>
    <row r="54" spans="2:8" s="20" customFormat="1" ht="15.75" x14ac:dyDescent="0.25">
      <c r="B54" s="39" t="s">
        <v>83</v>
      </c>
      <c r="C54" s="24"/>
      <c r="D54" s="12" t="s">
        <v>47</v>
      </c>
      <c r="E54" s="12">
        <v>1</v>
      </c>
      <c r="F54" s="12">
        <v>24831</v>
      </c>
      <c r="G54" s="11">
        <f t="shared" si="0"/>
        <v>24831</v>
      </c>
      <c r="H54" s="11"/>
    </row>
    <row r="55" spans="2:8" s="20" customFormat="1" ht="15.75" x14ac:dyDescent="0.25">
      <c r="B55" s="38" t="s">
        <v>84</v>
      </c>
      <c r="C55" s="24"/>
      <c r="D55" s="12" t="s">
        <v>47</v>
      </c>
      <c r="E55" s="12">
        <v>1</v>
      </c>
      <c r="F55" s="12">
        <v>24831</v>
      </c>
      <c r="G55" s="11">
        <f t="shared" si="0"/>
        <v>24831</v>
      </c>
      <c r="H55" s="11"/>
    </row>
    <row r="56" spans="2:8" s="20" customFormat="1" ht="15.75" x14ac:dyDescent="0.25">
      <c r="B56" s="21" t="s">
        <v>85</v>
      </c>
      <c r="C56" s="24"/>
      <c r="D56" s="12" t="s">
        <v>47</v>
      </c>
      <c r="E56" s="12">
        <v>1</v>
      </c>
      <c r="F56" s="12">
        <v>24831</v>
      </c>
      <c r="G56" s="11">
        <f t="shared" si="0"/>
        <v>24831</v>
      </c>
      <c r="H56" s="11"/>
    </row>
    <row r="57" spans="2:8" s="20" customFormat="1" ht="15.75" x14ac:dyDescent="0.25">
      <c r="B57" s="21" t="s">
        <v>86</v>
      </c>
      <c r="C57" s="24"/>
      <c r="D57" s="12" t="s">
        <v>47</v>
      </c>
      <c r="E57" s="12">
        <v>1</v>
      </c>
      <c r="F57" s="12">
        <v>24831</v>
      </c>
      <c r="G57" s="11">
        <f t="shared" si="0"/>
        <v>24831</v>
      </c>
      <c r="H57" s="11"/>
    </row>
    <row r="58" spans="2:8" s="20" customFormat="1" ht="15.75" x14ac:dyDescent="0.25">
      <c r="B58" s="21" t="s">
        <v>87</v>
      </c>
      <c r="C58" s="24"/>
      <c r="D58" s="12" t="s">
        <v>47</v>
      </c>
      <c r="E58" s="12">
        <v>1</v>
      </c>
      <c r="F58" s="12">
        <v>24831</v>
      </c>
      <c r="G58" s="11">
        <f t="shared" si="0"/>
        <v>24831</v>
      </c>
      <c r="H58" s="11"/>
    </row>
    <row r="59" spans="2:8" s="20" customFormat="1" ht="15.75" x14ac:dyDescent="0.25">
      <c r="B59" s="21" t="s">
        <v>88</v>
      </c>
      <c r="C59" s="24"/>
      <c r="D59" s="12" t="s">
        <v>47</v>
      </c>
      <c r="E59" s="12">
        <v>1</v>
      </c>
      <c r="F59" s="12">
        <v>24831</v>
      </c>
      <c r="G59" s="11">
        <f t="shared" si="0"/>
        <v>24831</v>
      </c>
      <c r="H59" s="11"/>
    </row>
    <row r="60" spans="2:8" s="20" customFormat="1" ht="15.75" x14ac:dyDescent="0.25">
      <c r="B60" s="21" t="s">
        <v>89</v>
      </c>
      <c r="C60" s="24"/>
      <c r="D60" s="12" t="s">
        <v>47</v>
      </c>
      <c r="E60" s="12">
        <v>1</v>
      </c>
      <c r="F60" s="12">
        <v>24831</v>
      </c>
      <c r="G60" s="11">
        <f t="shared" si="0"/>
        <v>24831</v>
      </c>
      <c r="H60" s="11"/>
    </row>
    <row r="61" spans="2:8" s="20" customFormat="1" ht="15.75" x14ac:dyDescent="0.25">
      <c r="B61" s="21" t="s">
        <v>90</v>
      </c>
      <c r="C61" s="24"/>
      <c r="D61" s="12" t="s">
        <v>47</v>
      </c>
      <c r="E61" s="12">
        <v>1</v>
      </c>
      <c r="F61" s="12">
        <v>24831</v>
      </c>
      <c r="G61" s="11">
        <f t="shared" si="0"/>
        <v>24831</v>
      </c>
      <c r="H61" s="11"/>
    </row>
    <row r="62" spans="2:8" s="20" customFormat="1" ht="15.75" x14ac:dyDescent="0.25">
      <c r="B62" s="21" t="s">
        <v>91</v>
      </c>
      <c r="C62" s="24"/>
      <c r="D62" s="12" t="s">
        <v>47</v>
      </c>
      <c r="E62" s="12">
        <v>1</v>
      </c>
      <c r="F62" s="12">
        <v>24831</v>
      </c>
      <c r="G62" s="11">
        <f t="shared" si="0"/>
        <v>24831</v>
      </c>
      <c r="H62" s="11"/>
    </row>
    <row r="63" spans="2:8" s="20" customFormat="1" ht="15.75" x14ac:dyDescent="0.25">
      <c r="B63" s="21" t="s">
        <v>92</v>
      </c>
      <c r="C63" s="24"/>
      <c r="D63" s="12" t="s">
        <v>47</v>
      </c>
      <c r="E63" s="12">
        <v>1</v>
      </c>
      <c r="F63" s="12">
        <v>24831</v>
      </c>
      <c r="G63" s="11">
        <f t="shared" si="0"/>
        <v>24831</v>
      </c>
      <c r="H63" s="11"/>
    </row>
    <row r="64" spans="2:8" s="20" customFormat="1" ht="15.75" x14ac:dyDescent="0.25">
      <c r="B64" s="21" t="s">
        <v>93</v>
      </c>
      <c r="C64" s="24"/>
      <c r="D64" s="12" t="s">
        <v>47</v>
      </c>
      <c r="E64" s="12">
        <v>1</v>
      </c>
      <c r="F64" s="12">
        <v>24831</v>
      </c>
      <c r="G64" s="11">
        <f t="shared" si="0"/>
        <v>24831</v>
      </c>
      <c r="H64" s="11" t="s">
        <v>115</v>
      </c>
    </row>
    <row r="65" spans="2:9" s="20" customFormat="1" ht="15.75" x14ac:dyDescent="0.25">
      <c r="B65" s="38" t="s">
        <v>94</v>
      </c>
      <c r="C65" s="24"/>
      <c r="D65" s="12" t="s">
        <v>47</v>
      </c>
      <c r="E65" s="12">
        <v>1</v>
      </c>
      <c r="F65" s="12">
        <v>24831</v>
      </c>
      <c r="G65" s="11">
        <f t="shared" si="0"/>
        <v>24831</v>
      </c>
      <c r="H65" s="11"/>
    </row>
    <row r="66" spans="2:9" s="20" customFormat="1" ht="15.75" x14ac:dyDescent="0.25">
      <c r="B66" s="21" t="s">
        <v>95</v>
      </c>
      <c r="C66" s="24">
        <v>21100</v>
      </c>
      <c r="D66" s="12" t="s">
        <v>60</v>
      </c>
      <c r="E66" s="12">
        <v>1</v>
      </c>
      <c r="F66" s="12">
        <v>24831</v>
      </c>
      <c r="G66" s="11">
        <f t="shared" si="0"/>
        <v>24831</v>
      </c>
      <c r="H66" s="12"/>
    </row>
    <row r="67" spans="2:9" s="20" customFormat="1" ht="15.75" x14ac:dyDescent="0.25">
      <c r="B67" s="38" t="s">
        <v>148</v>
      </c>
      <c r="C67" s="24">
        <v>21100</v>
      </c>
      <c r="D67" s="12" t="s">
        <v>60</v>
      </c>
      <c r="E67" s="12">
        <v>1</v>
      </c>
      <c r="F67" s="12">
        <v>24831</v>
      </c>
      <c r="G67" s="11">
        <f t="shared" si="0"/>
        <v>24831</v>
      </c>
      <c r="H67" s="12"/>
    </row>
    <row r="68" spans="2:9" s="20" customFormat="1" ht="15.75" x14ac:dyDescent="0.25">
      <c r="B68" s="21" t="s">
        <v>96</v>
      </c>
      <c r="C68" s="24"/>
      <c r="D68" s="12" t="s">
        <v>47</v>
      </c>
      <c r="E68" s="12">
        <v>1</v>
      </c>
      <c r="F68" s="12">
        <v>24831</v>
      </c>
      <c r="G68" s="11">
        <f t="shared" si="0"/>
        <v>24831</v>
      </c>
      <c r="H68" s="11"/>
    </row>
    <row r="69" spans="2:9" s="20" customFormat="1" ht="15.75" x14ac:dyDescent="0.25">
      <c r="B69" s="21" t="s">
        <v>149</v>
      </c>
      <c r="C69" s="24">
        <v>21100</v>
      </c>
      <c r="D69" s="12" t="s">
        <v>60</v>
      </c>
      <c r="E69" s="12">
        <v>1</v>
      </c>
      <c r="F69" s="12">
        <v>24831</v>
      </c>
      <c r="G69" s="11">
        <f t="shared" ref="G69:G81" si="1">E69*F69</f>
        <v>24831</v>
      </c>
      <c r="H69" s="12"/>
      <c r="I69" s="20" t="s">
        <v>130</v>
      </c>
    </row>
    <row r="70" spans="2:9" s="20" customFormat="1" ht="15.75" x14ac:dyDescent="0.25">
      <c r="B70" s="21" t="s">
        <v>97</v>
      </c>
      <c r="C70" s="24"/>
      <c r="D70" s="12" t="s">
        <v>47</v>
      </c>
      <c r="E70" s="12">
        <v>1</v>
      </c>
      <c r="F70" s="12">
        <v>24831</v>
      </c>
      <c r="G70" s="11">
        <f t="shared" si="1"/>
        <v>24831</v>
      </c>
      <c r="H70" s="11"/>
    </row>
    <row r="71" spans="2:9" s="20" customFormat="1" ht="15.75" x14ac:dyDescent="0.25">
      <c r="B71" s="21" t="s">
        <v>98</v>
      </c>
      <c r="C71" s="24">
        <v>21100</v>
      </c>
      <c r="D71" s="12" t="s">
        <v>60</v>
      </c>
      <c r="E71" s="12">
        <v>1</v>
      </c>
      <c r="F71" s="12">
        <v>24831</v>
      </c>
      <c r="G71" s="11">
        <f t="shared" si="1"/>
        <v>24831</v>
      </c>
      <c r="H71" s="12"/>
    </row>
    <row r="72" spans="2:9" s="20" customFormat="1" ht="15.75" x14ac:dyDescent="0.25">
      <c r="B72" s="21" t="s">
        <v>99</v>
      </c>
      <c r="C72" s="24">
        <v>21100</v>
      </c>
      <c r="D72" s="12" t="s">
        <v>60</v>
      </c>
      <c r="E72" s="12"/>
      <c r="F72" s="12">
        <v>24831</v>
      </c>
      <c r="G72" s="11">
        <f t="shared" si="1"/>
        <v>0</v>
      </c>
      <c r="H72" s="12"/>
    </row>
    <row r="73" spans="2:9" s="20" customFormat="1" ht="15.75" x14ac:dyDescent="0.25">
      <c r="B73" s="21" t="s">
        <v>150</v>
      </c>
      <c r="C73" s="24">
        <v>21100</v>
      </c>
      <c r="D73" s="12" t="s">
        <v>60</v>
      </c>
      <c r="E73" s="12">
        <v>1</v>
      </c>
      <c r="F73" s="12">
        <v>24831</v>
      </c>
      <c r="G73" s="11">
        <f t="shared" si="1"/>
        <v>24831</v>
      </c>
      <c r="H73" s="11"/>
    </row>
    <row r="74" spans="2:9" s="20" customFormat="1" ht="15.75" x14ac:dyDescent="0.25">
      <c r="B74" s="21" t="s">
        <v>100</v>
      </c>
      <c r="C74" s="24">
        <v>21100</v>
      </c>
      <c r="D74" s="12" t="s">
        <v>60</v>
      </c>
      <c r="E74" s="12">
        <v>1</v>
      </c>
      <c r="F74" s="12">
        <v>24831</v>
      </c>
      <c r="G74" s="11">
        <f t="shared" si="1"/>
        <v>24831</v>
      </c>
      <c r="H74" s="29"/>
    </row>
    <row r="75" spans="2:9" s="20" customFormat="1" ht="15.75" x14ac:dyDescent="0.25">
      <c r="B75" s="21" t="s">
        <v>101</v>
      </c>
      <c r="C75" s="24">
        <v>21100</v>
      </c>
      <c r="D75" s="12" t="s">
        <v>60</v>
      </c>
      <c r="E75" s="12">
        <v>1</v>
      </c>
      <c r="F75" s="12">
        <v>24831</v>
      </c>
      <c r="G75" s="11">
        <f t="shared" si="1"/>
        <v>24831</v>
      </c>
      <c r="H75" s="29"/>
    </row>
    <row r="76" spans="2:9" s="20" customFormat="1" ht="15.75" x14ac:dyDescent="0.25">
      <c r="B76" s="21" t="s">
        <v>102</v>
      </c>
      <c r="C76" s="24">
        <v>21100</v>
      </c>
      <c r="D76" s="12" t="s">
        <v>60</v>
      </c>
      <c r="E76" s="12">
        <v>1</v>
      </c>
      <c r="F76" s="12">
        <v>24831</v>
      </c>
      <c r="G76" s="11">
        <f t="shared" si="1"/>
        <v>24831</v>
      </c>
      <c r="H76" s="12"/>
    </row>
    <row r="77" spans="2:9" s="20" customFormat="1" ht="15.75" x14ac:dyDescent="0.25">
      <c r="B77" s="21" t="s">
        <v>103</v>
      </c>
      <c r="C77" s="24">
        <v>21100</v>
      </c>
      <c r="D77" s="12" t="s">
        <v>60</v>
      </c>
      <c r="E77" s="12">
        <v>1</v>
      </c>
      <c r="F77" s="12">
        <v>24831</v>
      </c>
      <c r="G77" s="11">
        <f t="shared" si="1"/>
        <v>24831</v>
      </c>
      <c r="H77" s="12"/>
      <c r="I77" s="20" t="s">
        <v>131</v>
      </c>
    </row>
    <row r="78" spans="2:9" s="20" customFormat="1" ht="15.75" x14ac:dyDescent="0.25">
      <c r="B78" s="21" t="s">
        <v>104</v>
      </c>
      <c r="C78" s="24">
        <v>21100</v>
      </c>
      <c r="D78" s="12" t="s">
        <v>60</v>
      </c>
      <c r="E78" s="12">
        <v>1</v>
      </c>
      <c r="F78" s="12">
        <v>24831</v>
      </c>
      <c r="G78" s="11">
        <f t="shared" si="1"/>
        <v>24831</v>
      </c>
      <c r="H78" s="12"/>
    </row>
    <row r="79" spans="2:9" s="20" customFormat="1" ht="15.75" x14ac:dyDescent="0.25">
      <c r="B79" s="21" t="s">
        <v>105</v>
      </c>
      <c r="C79" s="24">
        <v>21100</v>
      </c>
      <c r="D79" s="12" t="s">
        <v>60</v>
      </c>
      <c r="E79" s="12">
        <v>1</v>
      </c>
      <c r="F79" s="12">
        <v>24831</v>
      </c>
      <c r="G79" s="11">
        <f t="shared" si="1"/>
        <v>24831</v>
      </c>
      <c r="H79" s="12"/>
    </row>
    <row r="80" spans="2:9" s="20" customFormat="1" ht="15.75" x14ac:dyDescent="0.25">
      <c r="B80" s="21" t="s">
        <v>106</v>
      </c>
      <c r="C80" s="24">
        <v>21100</v>
      </c>
      <c r="D80" s="12" t="s">
        <v>60</v>
      </c>
      <c r="E80" s="12">
        <v>1</v>
      </c>
      <c r="F80" s="12">
        <v>24831</v>
      </c>
      <c r="G80" s="11">
        <f t="shared" si="1"/>
        <v>24831</v>
      </c>
      <c r="H80" s="12"/>
    </row>
    <row r="81" spans="2:8" s="20" customFormat="1" ht="15.75" x14ac:dyDescent="0.25">
      <c r="B81" s="45" t="s">
        <v>107</v>
      </c>
      <c r="C81" s="24">
        <v>21100</v>
      </c>
      <c r="D81" s="46" t="s">
        <v>60</v>
      </c>
      <c r="E81" s="46">
        <v>1</v>
      </c>
      <c r="F81" s="12">
        <v>24831</v>
      </c>
      <c r="G81" s="47">
        <f t="shared" si="1"/>
        <v>24831</v>
      </c>
      <c r="H81" s="46"/>
    </row>
    <row r="82" spans="2:8" x14ac:dyDescent="0.25">
      <c r="B82" s="21" t="s">
        <v>112</v>
      </c>
      <c r="C82" s="1"/>
      <c r="D82" s="27"/>
      <c r="E82" s="27"/>
      <c r="F82" s="12">
        <v>24831</v>
      </c>
      <c r="G82" s="1"/>
      <c r="H82" s="12">
        <v>155</v>
      </c>
    </row>
    <row r="83" spans="2:8" x14ac:dyDescent="0.25">
      <c r="B83" s="21" t="s">
        <v>113</v>
      </c>
      <c r="C83" s="1"/>
      <c r="D83" s="27"/>
      <c r="E83" s="27"/>
      <c r="F83" s="12">
        <v>24831</v>
      </c>
      <c r="G83" s="1"/>
      <c r="H83" s="12">
        <v>1350</v>
      </c>
    </row>
    <row r="84" spans="2:8" x14ac:dyDescent="0.25">
      <c r="B84" s="21" t="s">
        <v>114</v>
      </c>
      <c r="C84" s="1"/>
      <c r="D84" s="27"/>
      <c r="E84" s="27"/>
      <c r="F84" s="12">
        <v>24831</v>
      </c>
      <c r="G84" s="1"/>
      <c r="H84" s="12">
        <v>250</v>
      </c>
    </row>
    <row r="85" spans="2:8" x14ac:dyDescent="0.25">
      <c r="B85" t="s">
        <v>198</v>
      </c>
      <c r="F85" s="12">
        <v>24831</v>
      </c>
      <c r="H85">
        <v>3202</v>
      </c>
    </row>
    <row r="97" spans="2:9" x14ac:dyDescent="0.25">
      <c r="B97" s="30"/>
      <c r="D97" s="31"/>
      <c r="E97" s="31"/>
    </row>
    <row r="98" spans="2:9" x14ac:dyDescent="0.25">
      <c r="B98" s="17"/>
      <c r="C98" s="1"/>
      <c r="D98" s="50"/>
      <c r="E98" s="51" t="s">
        <v>197</v>
      </c>
      <c r="F98" s="17"/>
      <c r="G98" s="51" t="s">
        <v>111</v>
      </c>
      <c r="H98" s="50" t="s">
        <v>195</v>
      </c>
      <c r="I98" s="1" t="s">
        <v>196</v>
      </c>
    </row>
    <row r="99" spans="2:9" x14ac:dyDescent="0.25">
      <c r="B99" s="54" t="s">
        <v>32</v>
      </c>
      <c r="C99" s="1"/>
      <c r="D99" s="50"/>
      <c r="E99" s="51">
        <v>0.21</v>
      </c>
      <c r="F99" s="1" t="s">
        <v>141</v>
      </c>
      <c r="G99" s="12">
        <v>24831</v>
      </c>
      <c r="H99" s="50">
        <f>E99*G99</f>
        <v>5214.51</v>
      </c>
      <c r="I99" s="50" t="s">
        <v>115</v>
      </c>
    </row>
    <row r="100" spans="2:9" x14ac:dyDescent="0.25">
      <c r="B100" s="54" t="s">
        <v>33</v>
      </c>
      <c r="C100" s="1"/>
      <c r="D100" s="50"/>
      <c r="E100" s="51">
        <v>0.21</v>
      </c>
      <c r="F100" s="1" t="s">
        <v>141</v>
      </c>
      <c r="G100" s="12">
        <v>24831</v>
      </c>
      <c r="H100" s="50">
        <f t="shared" ref="H100:H163" si="2">E100*G100</f>
        <v>5214.51</v>
      </c>
      <c r="I100" s="50" t="s">
        <v>115</v>
      </c>
    </row>
    <row r="101" spans="2:9" x14ac:dyDescent="0.25">
      <c r="B101" s="54" t="s">
        <v>34</v>
      </c>
      <c r="C101" s="1"/>
      <c r="D101" s="50"/>
      <c r="E101" s="51">
        <v>0.21</v>
      </c>
      <c r="F101" s="1" t="s">
        <v>141</v>
      </c>
      <c r="G101" s="12">
        <v>24831</v>
      </c>
      <c r="H101" s="50">
        <f t="shared" si="2"/>
        <v>5214.51</v>
      </c>
      <c r="I101" s="50" t="s">
        <v>115</v>
      </c>
    </row>
    <row r="102" spans="2:9" x14ac:dyDescent="0.25">
      <c r="B102" s="54" t="s">
        <v>35</v>
      </c>
      <c r="C102" s="1"/>
      <c r="D102" s="50"/>
      <c r="E102" s="51">
        <v>0.21</v>
      </c>
      <c r="F102" s="1" t="s">
        <v>141</v>
      </c>
      <c r="G102" s="12">
        <v>24831</v>
      </c>
      <c r="H102" s="50">
        <f t="shared" si="2"/>
        <v>5214.51</v>
      </c>
      <c r="I102" s="50" t="s">
        <v>115</v>
      </c>
    </row>
    <row r="103" spans="2:9" x14ac:dyDescent="0.25">
      <c r="B103" s="54" t="s">
        <v>36</v>
      </c>
      <c r="C103" s="1"/>
      <c r="D103" s="50"/>
      <c r="E103" s="51">
        <v>0.21</v>
      </c>
      <c r="F103" s="1" t="s">
        <v>141</v>
      </c>
      <c r="G103" s="12">
        <v>24831</v>
      </c>
      <c r="H103" s="50">
        <f t="shared" si="2"/>
        <v>5214.51</v>
      </c>
      <c r="I103" s="50" t="s">
        <v>115</v>
      </c>
    </row>
    <row r="104" spans="2:9" x14ac:dyDescent="0.25">
      <c r="B104" s="56" t="s">
        <v>199</v>
      </c>
      <c r="C104" s="1"/>
      <c r="D104" s="50"/>
      <c r="E104" s="50">
        <v>1.25</v>
      </c>
      <c r="F104" s="1" t="s">
        <v>141</v>
      </c>
      <c r="G104" s="12">
        <v>24831</v>
      </c>
      <c r="H104" s="50">
        <f t="shared" si="2"/>
        <v>31038.75</v>
      </c>
      <c r="I104" s="50">
        <f>308+12+37.88</f>
        <v>357.88</v>
      </c>
    </row>
    <row r="105" spans="2:9" x14ac:dyDescent="0.25">
      <c r="B105" s="56" t="s">
        <v>38</v>
      </c>
      <c r="C105" s="1"/>
      <c r="D105" s="50"/>
      <c r="E105" s="50">
        <v>1.25</v>
      </c>
      <c r="F105" s="1" t="s">
        <v>141</v>
      </c>
      <c r="G105" s="12">
        <v>24831</v>
      </c>
      <c r="H105" s="50">
        <f t="shared" si="2"/>
        <v>31038.75</v>
      </c>
      <c r="I105" s="50">
        <v>608</v>
      </c>
    </row>
    <row r="106" spans="2:9" x14ac:dyDescent="0.25">
      <c r="B106" s="56" t="s">
        <v>187</v>
      </c>
      <c r="C106" s="1"/>
      <c r="D106" s="50"/>
      <c r="E106" s="50">
        <v>1.25</v>
      </c>
      <c r="F106" s="1" t="s">
        <v>141</v>
      </c>
      <c r="G106" s="12">
        <v>24831</v>
      </c>
      <c r="H106" s="50">
        <f t="shared" si="2"/>
        <v>31038.75</v>
      </c>
      <c r="I106" s="50">
        <v>98</v>
      </c>
    </row>
    <row r="107" spans="2:9" x14ac:dyDescent="0.25">
      <c r="B107" s="57" t="s">
        <v>40</v>
      </c>
      <c r="C107" s="1"/>
      <c r="D107" s="50"/>
      <c r="E107" s="60">
        <v>0.21</v>
      </c>
      <c r="F107" s="52" t="s">
        <v>141</v>
      </c>
      <c r="G107" s="12">
        <v>24831</v>
      </c>
      <c r="H107" s="50">
        <f t="shared" si="2"/>
        <v>5214.51</v>
      </c>
      <c r="I107" s="50" t="s">
        <v>115</v>
      </c>
    </row>
    <row r="108" spans="2:9" x14ac:dyDescent="0.25">
      <c r="B108" s="57" t="s">
        <v>41</v>
      </c>
      <c r="C108" s="1"/>
      <c r="D108" s="50"/>
      <c r="E108" s="60">
        <v>0.21</v>
      </c>
      <c r="F108" s="52" t="s">
        <v>141</v>
      </c>
      <c r="G108" s="12">
        <v>24831</v>
      </c>
      <c r="H108" s="50">
        <f t="shared" si="2"/>
        <v>5214.51</v>
      </c>
      <c r="I108" s="50">
        <v>1100</v>
      </c>
    </row>
    <row r="109" spans="2:9" x14ac:dyDescent="0.25">
      <c r="B109" s="58" t="s">
        <v>42</v>
      </c>
      <c r="C109" s="1"/>
      <c r="D109" s="50"/>
      <c r="E109" s="60">
        <v>0.21</v>
      </c>
      <c r="F109" s="52" t="s">
        <v>141</v>
      </c>
      <c r="G109" s="12">
        <v>24831</v>
      </c>
      <c r="H109" s="50">
        <f t="shared" si="2"/>
        <v>5214.51</v>
      </c>
      <c r="I109" s="50" t="s">
        <v>115</v>
      </c>
    </row>
    <row r="110" spans="2:9" x14ac:dyDescent="0.25">
      <c r="B110" s="56" t="s">
        <v>167</v>
      </c>
      <c r="C110" s="1"/>
      <c r="D110" s="50"/>
      <c r="E110" s="50">
        <v>0.21</v>
      </c>
      <c r="F110" s="1" t="s">
        <v>141</v>
      </c>
      <c r="G110" s="12">
        <v>24831</v>
      </c>
      <c r="H110" s="50">
        <f t="shared" si="2"/>
        <v>5214.51</v>
      </c>
      <c r="I110" s="50">
        <v>1166</v>
      </c>
    </row>
    <row r="111" spans="2:9" x14ac:dyDescent="0.25">
      <c r="B111" s="59" t="s">
        <v>44</v>
      </c>
      <c r="C111" s="1"/>
      <c r="D111" s="50"/>
      <c r="E111" s="60">
        <v>0.21</v>
      </c>
      <c r="F111" s="52" t="s">
        <v>141</v>
      </c>
      <c r="G111" s="12">
        <v>24831</v>
      </c>
      <c r="H111" s="50">
        <f t="shared" si="2"/>
        <v>5214.51</v>
      </c>
      <c r="I111" s="50">
        <v>5600</v>
      </c>
    </row>
    <row r="112" spans="2:9" x14ac:dyDescent="0.25">
      <c r="B112" s="59" t="s">
        <v>45</v>
      </c>
      <c r="C112" s="1"/>
      <c r="D112" s="50"/>
      <c r="E112" s="60">
        <v>0.21</v>
      </c>
      <c r="F112" s="52" t="s">
        <v>141</v>
      </c>
      <c r="G112" s="12">
        <v>24831</v>
      </c>
      <c r="H112" s="50">
        <f t="shared" si="2"/>
        <v>5214.51</v>
      </c>
      <c r="I112" s="50">
        <v>300</v>
      </c>
    </row>
    <row r="113" spans="2:10" x14ac:dyDescent="0.25">
      <c r="B113" s="54" t="s">
        <v>166</v>
      </c>
      <c r="C113" s="1"/>
      <c r="D113" s="50"/>
      <c r="E113" s="50">
        <v>0.21</v>
      </c>
      <c r="F113" s="1" t="s">
        <v>141</v>
      </c>
      <c r="G113" s="12">
        <v>24831</v>
      </c>
      <c r="H113" s="50">
        <f t="shared" si="2"/>
        <v>5214.51</v>
      </c>
      <c r="I113" s="50">
        <v>696</v>
      </c>
    </row>
    <row r="114" spans="2:10" s="32" customFormat="1" x14ac:dyDescent="0.25">
      <c r="B114" s="56" t="s">
        <v>142</v>
      </c>
      <c r="C114" s="1"/>
      <c r="D114" s="50"/>
      <c r="E114" s="33" t="s">
        <v>48</v>
      </c>
      <c r="F114" s="33" t="s">
        <v>141</v>
      </c>
      <c r="G114" s="12">
        <v>24831</v>
      </c>
      <c r="H114" s="50" t="e">
        <f t="shared" si="2"/>
        <v>#VALUE!</v>
      </c>
      <c r="I114" s="53">
        <v>205.25</v>
      </c>
    </row>
    <row r="115" spans="2:10" x14ac:dyDescent="0.25">
      <c r="B115" s="54" t="s">
        <v>49</v>
      </c>
      <c r="C115" s="1"/>
      <c r="D115" s="50"/>
      <c r="E115" s="50">
        <v>1</v>
      </c>
      <c r="F115" s="1" t="s">
        <v>141</v>
      </c>
      <c r="G115" s="12">
        <v>24831</v>
      </c>
      <c r="H115" s="50">
        <f t="shared" si="2"/>
        <v>24831</v>
      </c>
      <c r="I115" s="50" t="s">
        <v>115</v>
      </c>
    </row>
    <row r="116" spans="2:10" x14ac:dyDescent="0.25">
      <c r="B116" s="57" t="s">
        <v>50</v>
      </c>
      <c r="C116" s="1"/>
      <c r="D116" s="50"/>
      <c r="E116" s="60">
        <v>1</v>
      </c>
      <c r="F116" s="52" t="s">
        <v>141</v>
      </c>
      <c r="G116" s="12">
        <v>24831</v>
      </c>
      <c r="H116" s="50">
        <f t="shared" si="2"/>
        <v>24831</v>
      </c>
      <c r="I116" s="50">
        <v>3400</v>
      </c>
    </row>
    <row r="117" spans="2:10" x14ac:dyDescent="0.25">
      <c r="B117" s="54" t="s">
        <v>51</v>
      </c>
      <c r="C117" s="1"/>
      <c r="D117" s="50"/>
      <c r="E117" s="50">
        <v>1</v>
      </c>
      <c r="F117" s="1" t="s">
        <v>141</v>
      </c>
      <c r="G117" s="12">
        <v>24831</v>
      </c>
      <c r="H117" s="50">
        <f t="shared" si="2"/>
        <v>24831</v>
      </c>
      <c r="I117" s="50">
        <v>4900</v>
      </c>
      <c r="J117" t="s">
        <v>188</v>
      </c>
    </row>
    <row r="118" spans="2:10" x14ac:dyDescent="0.25">
      <c r="B118" s="54" t="s">
        <v>107</v>
      </c>
      <c r="C118" s="1"/>
      <c r="D118" s="50"/>
      <c r="E118" s="50">
        <v>0.21</v>
      </c>
      <c r="F118" s="1" t="s">
        <v>141</v>
      </c>
      <c r="G118" s="12">
        <v>24831</v>
      </c>
      <c r="H118" s="50">
        <f t="shared" si="2"/>
        <v>5214.51</v>
      </c>
      <c r="I118" s="50"/>
    </row>
    <row r="119" spans="2:10" x14ac:dyDescent="0.25">
      <c r="B119" s="59" t="s">
        <v>53</v>
      </c>
      <c r="C119" s="1"/>
      <c r="D119" s="50"/>
      <c r="E119" s="60">
        <v>0.21</v>
      </c>
      <c r="F119" s="52" t="s">
        <v>141</v>
      </c>
      <c r="G119" s="12">
        <v>24831</v>
      </c>
      <c r="H119" s="50">
        <f t="shared" si="2"/>
        <v>5214.51</v>
      </c>
      <c r="I119" s="50">
        <v>200</v>
      </c>
    </row>
    <row r="120" spans="2:10" x14ac:dyDescent="0.25">
      <c r="B120" s="59" t="s">
        <v>139</v>
      </c>
      <c r="C120" s="1"/>
      <c r="D120" s="50"/>
      <c r="E120" s="60">
        <v>1</v>
      </c>
      <c r="F120" s="52" t="s">
        <v>141</v>
      </c>
      <c r="G120" s="12">
        <v>24831</v>
      </c>
      <c r="H120" s="50">
        <f t="shared" si="2"/>
        <v>24831</v>
      </c>
      <c r="I120" s="50">
        <v>25684</v>
      </c>
    </row>
    <row r="121" spans="2:10" x14ac:dyDescent="0.25">
      <c r="B121" s="54" t="s">
        <v>55</v>
      </c>
      <c r="C121" s="1"/>
      <c r="D121" s="50"/>
      <c r="E121" s="50">
        <v>1.25</v>
      </c>
      <c r="F121" s="1" t="s">
        <v>60</v>
      </c>
      <c r="G121" s="12">
        <v>24831</v>
      </c>
      <c r="H121" s="50">
        <f t="shared" si="2"/>
        <v>31038.75</v>
      </c>
      <c r="I121" s="50"/>
    </row>
    <row r="122" spans="2:10" x14ac:dyDescent="0.25">
      <c r="B122" s="54" t="s">
        <v>56</v>
      </c>
      <c r="C122" s="1"/>
      <c r="D122" s="50"/>
      <c r="E122" s="50">
        <v>1.25</v>
      </c>
      <c r="F122" s="1" t="s">
        <v>60</v>
      </c>
      <c r="G122" s="12">
        <v>24831</v>
      </c>
      <c r="H122" s="50">
        <f t="shared" si="2"/>
        <v>31038.75</v>
      </c>
      <c r="I122" s="50"/>
    </row>
    <row r="123" spans="2:10" x14ac:dyDescent="0.25">
      <c r="B123" s="54" t="s">
        <v>57</v>
      </c>
      <c r="C123" s="1"/>
      <c r="D123" s="50"/>
      <c r="E123" s="50">
        <v>1.25</v>
      </c>
      <c r="F123" s="1" t="s">
        <v>60</v>
      </c>
      <c r="G123" s="12">
        <v>24831</v>
      </c>
      <c r="H123" s="50">
        <f t="shared" si="2"/>
        <v>31038.75</v>
      </c>
      <c r="I123" s="50">
        <v>80</v>
      </c>
    </row>
    <row r="124" spans="2:10" x14ac:dyDescent="0.25">
      <c r="B124" s="54" t="s">
        <v>58</v>
      </c>
      <c r="C124" s="1"/>
      <c r="D124" s="50"/>
      <c r="E124" s="50">
        <v>1</v>
      </c>
      <c r="F124" s="1" t="s">
        <v>60</v>
      </c>
      <c r="G124" s="12">
        <v>24831</v>
      </c>
      <c r="H124" s="50">
        <f t="shared" si="2"/>
        <v>24831</v>
      </c>
      <c r="I124" s="50"/>
    </row>
    <row r="125" spans="2:10" x14ac:dyDescent="0.25">
      <c r="B125" s="54" t="s">
        <v>151</v>
      </c>
      <c r="C125" s="1"/>
      <c r="D125" s="50"/>
      <c r="E125" s="50">
        <v>1</v>
      </c>
      <c r="F125" s="1" t="s">
        <v>60</v>
      </c>
      <c r="G125" s="12">
        <v>24831</v>
      </c>
      <c r="H125" s="50">
        <f t="shared" si="2"/>
        <v>24831</v>
      </c>
      <c r="I125" s="50">
        <v>24943</v>
      </c>
    </row>
    <row r="126" spans="2:10" x14ac:dyDescent="0.25">
      <c r="B126" s="54" t="s">
        <v>61</v>
      </c>
      <c r="C126" s="1"/>
      <c r="D126" s="50"/>
      <c r="E126" s="50">
        <v>1</v>
      </c>
      <c r="F126" s="1" t="s">
        <v>60</v>
      </c>
      <c r="G126" s="12">
        <v>24831</v>
      </c>
      <c r="H126" s="50">
        <f t="shared" si="2"/>
        <v>24831</v>
      </c>
      <c r="I126" s="50">
        <v>12673</v>
      </c>
    </row>
    <row r="127" spans="2:10" x14ac:dyDescent="0.25">
      <c r="B127" s="54" t="s">
        <v>62</v>
      </c>
      <c r="C127" s="1"/>
      <c r="D127" s="50"/>
      <c r="E127" s="50">
        <v>0.21</v>
      </c>
      <c r="F127" s="1" t="s">
        <v>60</v>
      </c>
      <c r="G127" s="12">
        <v>24831</v>
      </c>
      <c r="H127" s="50">
        <f t="shared" si="2"/>
        <v>5214.51</v>
      </c>
      <c r="I127" s="50"/>
    </row>
    <row r="128" spans="2:10" x14ac:dyDescent="0.25">
      <c r="B128" s="54" t="s">
        <v>63</v>
      </c>
      <c r="C128" s="1"/>
      <c r="D128" s="50"/>
      <c r="E128" s="50">
        <v>0.21</v>
      </c>
      <c r="F128" s="1" t="s">
        <v>60</v>
      </c>
      <c r="G128" s="12">
        <v>24831</v>
      </c>
      <c r="H128" s="50">
        <f t="shared" si="2"/>
        <v>5214.51</v>
      </c>
      <c r="I128" s="50">
        <v>650</v>
      </c>
      <c r="J128" t="s">
        <v>169</v>
      </c>
    </row>
    <row r="129" spans="2:9" x14ac:dyDescent="0.25">
      <c r="B129" s="54" t="s">
        <v>64</v>
      </c>
      <c r="C129" s="1"/>
      <c r="D129" s="50"/>
      <c r="E129" s="50">
        <v>0.21</v>
      </c>
      <c r="F129" s="1" t="s">
        <v>60</v>
      </c>
      <c r="G129" s="12">
        <v>24831</v>
      </c>
      <c r="H129" s="50">
        <f t="shared" si="2"/>
        <v>5214.51</v>
      </c>
      <c r="I129" s="50"/>
    </row>
    <row r="130" spans="2:9" x14ac:dyDescent="0.25">
      <c r="B130" s="54" t="s">
        <v>65</v>
      </c>
      <c r="C130" s="1"/>
      <c r="D130" s="50"/>
      <c r="E130" s="50">
        <v>0.21</v>
      </c>
      <c r="F130" s="1" t="s">
        <v>60</v>
      </c>
      <c r="G130" s="12">
        <v>24831</v>
      </c>
      <c r="H130" s="50">
        <f t="shared" si="2"/>
        <v>5214.51</v>
      </c>
      <c r="I130" s="50"/>
    </row>
    <row r="131" spans="2:9" x14ac:dyDescent="0.25">
      <c r="B131" s="54" t="s">
        <v>145</v>
      </c>
      <c r="C131" s="1"/>
      <c r="D131" s="50"/>
      <c r="E131" s="50">
        <v>1</v>
      </c>
      <c r="F131" s="1" t="s">
        <v>60</v>
      </c>
      <c r="G131" s="12">
        <v>24831</v>
      </c>
      <c r="H131" s="50">
        <f t="shared" si="2"/>
        <v>24831</v>
      </c>
      <c r="I131" s="50">
        <v>4859</v>
      </c>
    </row>
    <row r="132" spans="2:9" x14ac:dyDescent="0.25">
      <c r="B132" s="54" t="s">
        <v>189</v>
      </c>
      <c r="C132" s="1"/>
      <c r="D132" s="50"/>
      <c r="E132" s="50">
        <v>1</v>
      </c>
      <c r="F132" s="1" t="s">
        <v>60</v>
      </c>
      <c r="G132" s="12">
        <v>24831</v>
      </c>
      <c r="H132" s="50">
        <f t="shared" si="2"/>
        <v>24831</v>
      </c>
      <c r="I132" s="50">
        <v>24750</v>
      </c>
    </row>
    <row r="133" spans="2:9" x14ac:dyDescent="0.25">
      <c r="B133" s="56" t="s">
        <v>66</v>
      </c>
      <c r="C133" s="1"/>
      <c r="D133" s="50"/>
      <c r="E133" s="19">
        <f>G133*12/144</f>
        <v>2069.25</v>
      </c>
      <c r="F133" s="1" t="s">
        <v>67</v>
      </c>
      <c r="G133" s="12">
        <v>24831</v>
      </c>
      <c r="H133" s="50" t="s">
        <v>173</v>
      </c>
      <c r="I133" s="50">
        <v>8001.91</v>
      </c>
    </row>
    <row r="134" spans="2:9" x14ac:dyDescent="0.25">
      <c r="B134" s="56" t="s">
        <v>68</v>
      </c>
      <c r="C134" s="1"/>
      <c r="D134" s="50"/>
      <c r="E134" s="19">
        <f>G134*12/144</f>
        <v>2069.25</v>
      </c>
      <c r="F134" s="1" t="s">
        <v>67</v>
      </c>
      <c r="G134" s="12">
        <v>24831</v>
      </c>
      <c r="H134" s="50" t="s">
        <v>173</v>
      </c>
      <c r="I134" s="50">
        <v>11248</v>
      </c>
    </row>
    <row r="135" spans="2:9" x14ac:dyDescent="0.25">
      <c r="B135" s="56" t="s">
        <v>69</v>
      </c>
      <c r="C135" s="1"/>
      <c r="D135" s="50"/>
      <c r="E135" s="19">
        <f>G135*12/144</f>
        <v>2069.25</v>
      </c>
      <c r="F135" s="1" t="s">
        <v>67</v>
      </c>
      <c r="G135" s="12">
        <v>24831</v>
      </c>
      <c r="H135" s="50" t="s">
        <v>173</v>
      </c>
      <c r="I135" s="50">
        <v>2079.52</v>
      </c>
    </row>
    <row r="136" spans="2:9" x14ac:dyDescent="0.25">
      <c r="B136" s="54" t="s">
        <v>70</v>
      </c>
      <c r="C136" s="1"/>
      <c r="D136" s="50"/>
      <c r="E136" s="19">
        <f t="shared" ref="E136:E141" si="3">G136*12/144</f>
        <v>2069.25</v>
      </c>
      <c r="F136" s="1" t="s">
        <v>141</v>
      </c>
      <c r="G136" s="12">
        <v>24831</v>
      </c>
      <c r="H136" s="50" t="s">
        <v>173</v>
      </c>
      <c r="I136" s="50"/>
    </row>
    <row r="137" spans="2:9" x14ac:dyDescent="0.25">
      <c r="B137" s="21" t="s">
        <v>71</v>
      </c>
      <c r="C137" s="1"/>
      <c r="D137" s="50"/>
      <c r="E137" s="19">
        <f t="shared" si="3"/>
        <v>2069.25</v>
      </c>
      <c r="F137" s="11" t="s">
        <v>141</v>
      </c>
      <c r="G137" s="12">
        <v>24831</v>
      </c>
      <c r="H137" s="50" t="s">
        <v>173</v>
      </c>
      <c r="I137" s="50"/>
    </row>
    <row r="138" spans="2:9" x14ac:dyDescent="0.25">
      <c r="B138" s="54" t="s">
        <v>72</v>
      </c>
      <c r="C138" s="1"/>
      <c r="D138" s="50"/>
      <c r="E138" s="19">
        <f t="shared" si="3"/>
        <v>2069.25</v>
      </c>
      <c r="F138" s="1" t="s">
        <v>141</v>
      </c>
      <c r="G138" s="12">
        <v>24831</v>
      </c>
      <c r="H138" s="50" t="s">
        <v>173</v>
      </c>
      <c r="I138" s="50"/>
    </row>
    <row r="139" spans="2:9" x14ac:dyDescent="0.25">
      <c r="B139" s="54" t="s">
        <v>73</v>
      </c>
      <c r="C139" s="1"/>
      <c r="D139" s="50"/>
      <c r="E139" s="19">
        <f t="shared" si="3"/>
        <v>2069.25</v>
      </c>
      <c r="F139" s="1" t="s">
        <v>141</v>
      </c>
      <c r="G139" s="12">
        <v>24831</v>
      </c>
      <c r="H139" s="50" t="s">
        <v>173</v>
      </c>
      <c r="I139" s="50"/>
    </row>
    <row r="140" spans="2:9" x14ac:dyDescent="0.25">
      <c r="B140" s="54" t="s">
        <v>74</v>
      </c>
      <c r="C140" s="1"/>
      <c r="D140" s="50"/>
      <c r="E140" s="19">
        <f t="shared" si="3"/>
        <v>2069.25</v>
      </c>
      <c r="F140" s="1" t="s">
        <v>141</v>
      </c>
      <c r="G140" s="12">
        <v>24831</v>
      </c>
      <c r="H140" s="50" t="s">
        <v>173</v>
      </c>
      <c r="I140" s="50"/>
    </row>
    <row r="141" spans="2:9" x14ac:dyDescent="0.25">
      <c r="B141" s="54" t="s">
        <v>159</v>
      </c>
      <c r="C141" s="1"/>
      <c r="D141" s="50"/>
      <c r="E141" s="19">
        <f t="shared" si="3"/>
        <v>2069.25</v>
      </c>
      <c r="F141" s="1" t="s">
        <v>141</v>
      </c>
      <c r="G141" s="12">
        <v>24831</v>
      </c>
      <c r="H141" s="50" t="s">
        <v>173</v>
      </c>
      <c r="I141" s="50"/>
    </row>
    <row r="142" spans="2:9" x14ac:dyDescent="0.25">
      <c r="B142" s="56" t="s">
        <v>147</v>
      </c>
      <c r="C142" s="1"/>
      <c r="D142" s="50"/>
      <c r="E142" s="50">
        <v>1</v>
      </c>
      <c r="F142" s="1" t="s">
        <v>60</v>
      </c>
      <c r="G142" s="12">
        <v>24831</v>
      </c>
      <c r="H142" s="50">
        <f t="shared" si="2"/>
        <v>24831</v>
      </c>
      <c r="I142" s="50">
        <v>24648</v>
      </c>
    </row>
    <row r="143" spans="2:9" x14ac:dyDescent="0.25">
      <c r="B143" s="54" t="s">
        <v>76</v>
      </c>
      <c r="C143" s="1"/>
      <c r="D143" s="50"/>
      <c r="E143" s="50">
        <v>1</v>
      </c>
      <c r="F143" s="1" t="s">
        <v>60</v>
      </c>
      <c r="G143" s="12">
        <v>24831</v>
      </c>
      <c r="H143" s="50">
        <f t="shared" si="2"/>
        <v>24831</v>
      </c>
      <c r="I143" s="50"/>
    </row>
    <row r="144" spans="2:9" x14ac:dyDescent="0.25">
      <c r="B144" s="57" t="s">
        <v>77</v>
      </c>
      <c r="C144" s="1"/>
      <c r="D144" s="50"/>
      <c r="E144" s="60">
        <v>0.21</v>
      </c>
      <c r="F144" s="52" t="s">
        <v>141</v>
      </c>
      <c r="G144" s="12">
        <v>24831</v>
      </c>
      <c r="H144" s="50">
        <f t="shared" si="2"/>
        <v>5214.51</v>
      </c>
      <c r="I144" s="50"/>
    </row>
    <row r="145" spans="2:10" x14ac:dyDescent="0.25">
      <c r="B145" s="57" t="s">
        <v>78</v>
      </c>
      <c r="C145" s="1"/>
      <c r="D145" s="50"/>
      <c r="E145" s="60">
        <v>1</v>
      </c>
      <c r="F145" s="52" t="s">
        <v>141</v>
      </c>
      <c r="G145" s="12">
        <v>24831</v>
      </c>
      <c r="H145" s="50">
        <f t="shared" si="2"/>
        <v>24831</v>
      </c>
      <c r="I145" s="50"/>
    </row>
    <row r="146" spans="2:10" x14ac:dyDescent="0.25">
      <c r="B146" s="54" t="s">
        <v>79</v>
      </c>
      <c r="C146" s="1"/>
      <c r="D146" s="50"/>
      <c r="E146" s="50">
        <v>1</v>
      </c>
      <c r="F146" s="1" t="s">
        <v>141</v>
      </c>
      <c r="G146" s="12">
        <v>24831</v>
      </c>
      <c r="H146" s="50">
        <f t="shared" si="2"/>
        <v>24831</v>
      </c>
      <c r="I146" s="50"/>
    </row>
    <row r="147" spans="2:10" x14ac:dyDescent="0.25">
      <c r="B147" s="57" t="s">
        <v>80</v>
      </c>
      <c r="C147" s="1"/>
      <c r="D147" s="50"/>
      <c r="E147" s="60">
        <v>1</v>
      </c>
      <c r="F147" s="52" t="s">
        <v>141</v>
      </c>
      <c r="G147" s="12">
        <v>24831</v>
      </c>
      <c r="H147" s="50">
        <f t="shared" si="2"/>
        <v>24831</v>
      </c>
      <c r="I147" s="50"/>
    </row>
    <row r="148" spans="2:10" x14ac:dyDescent="0.25">
      <c r="B148" s="57" t="s">
        <v>81</v>
      </c>
      <c r="C148" s="1"/>
      <c r="D148" s="50"/>
      <c r="E148" s="60">
        <v>1</v>
      </c>
      <c r="F148" s="52" t="s">
        <v>141</v>
      </c>
      <c r="G148" s="12">
        <v>24831</v>
      </c>
      <c r="H148" s="50">
        <f t="shared" si="2"/>
        <v>24831</v>
      </c>
      <c r="I148" s="50"/>
    </row>
    <row r="149" spans="2:10" x14ac:dyDescent="0.25">
      <c r="B149" s="54" t="s">
        <v>82</v>
      </c>
      <c r="C149" s="1"/>
      <c r="D149" s="50"/>
      <c r="E149" s="50">
        <v>1</v>
      </c>
      <c r="F149" s="1" t="s">
        <v>141</v>
      </c>
      <c r="G149" s="12">
        <v>24831</v>
      </c>
      <c r="H149" s="50">
        <f t="shared" si="2"/>
        <v>24831</v>
      </c>
      <c r="I149" s="50"/>
    </row>
    <row r="150" spans="2:10" x14ac:dyDescent="0.25">
      <c r="B150" s="59" t="s">
        <v>143</v>
      </c>
      <c r="C150" s="1"/>
      <c r="D150" s="50"/>
      <c r="E150" s="60">
        <v>1</v>
      </c>
      <c r="F150" s="52" t="s">
        <v>141</v>
      </c>
      <c r="G150" s="12">
        <v>24831</v>
      </c>
      <c r="H150" s="50">
        <f t="shared" si="2"/>
        <v>24831</v>
      </c>
      <c r="I150" s="12">
        <v>25914</v>
      </c>
    </row>
    <row r="151" spans="2:10" x14ac:dyDescent="0.25">
      <c r="B151" s="59" t="s">
        <v>84</v>
      </c>
      <c r="C151" s="1"/>
      <c r="D151" s="50"/>
      <c r="E151" s="60">
        <v>1</v>
      </c>
      <c r="F151" s="52" t="s">
        <v>141</v>
      </c>
      <c r="G151" s="12">
        <v>24831</v>
      </c>
      <c r="H151" s="50">
        <f t="shared" si="2"/>
        <v>24831</v>
      </c>
      <c r="I151" s="50">
        <v>15</v>
      </c>
    </row>
    <row r="152" spans="2:10" x14ac:dyDescent="0.25">
      <c r="B152" s="54" t="s">
        <v>85</v>
      </c>
      <c r="C152" s="1"/>
      <c r="D152" s="50"/>
      <c r="E152" s="50">
        <v>1</v>
      </c>
      <c r="F152" s="1" t="s">
        <v>141</v>
      </c>
      <c r="G152" s="12">
        <v>24831</v>
      </c>
      <c r="H152" s="50">
        <f t="shared" si="2"/>
        <v>24831</v>
      </c>
      <c r="I152" s="50"/>
    </row>
    <row r="153" spans="2:10" x14ac:dyDescent="0.25">
      <c r="B153" s="54" t="s">
        <v>86</v>
      </c>
      <c r="C153" s="1"/>
      <c r="D153" s="50"/>
      <c r="E153" s="50">
        <v>1</v>
      </c>
      <c r="F153" s="1" t="s">
        <v>141</v>
      </c>
      <c r="G153" s="12">
        <v>24831</v>
      </c>
      <c r="H153" s="50">
        <f t="shared" si="2"/>
        <v>24831</v>
      </c>
      <c r="I153" s="50"/>
    </row>
    <row r="154" spans="2:10" x14ac:dyDescent="0.25">
      <c r="B154" s="54" t="s">
        <v>87</v>
      </c>
      <c r="C154" s="1"/>
      <c r="D154" s="50"/>
      <c r="E154" s="50">
        <v>1</v>
      </c>
      <c r="F154" s="1" t="s">
        <v>141</v>
      </c>
      <c r="G154" s="12">
        <v>24831</v>
      </c>
      <c r="H154" s="50">
        <f t="shared" si="2"/>
        <v>24831</v>
      </c>
      <c r="I154" s="50"/>
    </row>
    <row r="155" spans="2:10" x14ac:dyDescent="0.25">
      <c r="B155" s="57" t="s">
        <v>88</v>
      </c>
      <c r="C155" s="1"/>
      <c r="D155" s="50"/>
      <c r="E155" s="60">
        <v>1</v>
      </c>
      <c r="F155" s="52" t="s">
        <v>141</v>
      </c>
      <c r="G155" s="12">
        <v>24831</v>
      </c>
      <c r="H155" s="50">
        <f t="shared" si="2"/>
        <v>24831</v>
      </c>
      <c r="I155" s="50"/>
    </row>
    <row r="156" spans="2:10" x14ac:dyDescent="0.25">
      <c r="B156" s="57" t="s">
        <v>89</v>
      </c>
      <c r="C156" s="1"/>
      <c r="D156" s="50"/>
      <c r="E156" s="60">
        <v>1</v>
      </c>
      <c r="F156" s="52" t="s">
        <v>141</v>
      </c>
      <c r="G156" s="12">
        <v>24831</v>
      </c>
      <c r="H156" s="50">
        <f t="shared" si="2"/>
        <v>24831</v>
      </c>
      <c r="I156" s="50"/>
    </row>
    <row r="157" spans="2:10" x14ac:dyDescent="0.25">
      <c r="B157" s="54" t="s">
        <v>90</v>
      </c>
      <c r="C157" s="1"/>
      <c r="D157" s="50"/>
      <c r="E157" s="50">
        <v>1</v>
      </c>
      <c r="F157" s="1" t="s">
        <v>141</v>
      </c>
      <c r="G157" s="12">
        <v>24831</v>
      </c>
      <c r="H157" s="50">
        <f t="shared" si="2"/>
        <v>24831</v>
      </c>
      <c r="I157" s="50"/>
    </row>
    <row r="158" spans="2:10" x14ac:dyDescent="0.25">
      <c r="B158" s="57" t="s">
        <v>91</v>
      </c>
      <c r="C158" s="1"/>
      <c r="D158" s="50"/>
      <c r="E158" s="60">
        <v>1</v>
      </c>
      <c r="F158" s="52" t="s">
        <v>141</v>
      </c>
      <c r="G158" s="12">
        <v>24831</v>
      </c>
      <c r="H158" s="50">
        <f t="shared" si="2"/>
        <v>24831</v>
      </c>
      <c r="I158" s="50"/>
    </row>
    <row r="159" spans="2:10" x14ac:dyDescent="0.25">
      <c r="B159" s="54" t="s">
        <v>92</v>
      </c>
      <c r="C159" s="1"/>
      <c r="D159" s="50"/>
      <c r="E159" s="50">
        <v>1</v>
      </c>
      <c r="F159" s="1" t="s">
        <v>141</v>
      </c>
      <c r="G159" s="12">
        <v>24831</v>
      </c>
      <c r="H159" s="50">
        <f t="shared" si="2"/>
        <v>24831</v>
      </c>
      <c r="I159" s="50"/>
    </row>
    <row r="160" spans="2:10" x14ac:dyDescent="0.25">
      <c r="B160" s="54" t="s">
        <v>93</v>
      </c>
      <c r="C160" s="1"/>
      <c r="D160" s="50"/>
      <c r="E160" s="50">
        <v>1</v>
      </c>
      <c r="F160" s="1" t="s">
        <v>141</v>
      </c>
      <c r="G160" s="12">
        <v>24831</v>
      </c>
      <c r="H160" s="50">
        <f t="shared" si="2"/>
        <v>24831</v>
      </c>
      <c r="I160" s="50">
        <f>25906+477</f>
        <v>26383</v>
      </c>
      <c r="J160" t="s">
        <v>172</v>
      </c>
    </row>
    <row r="161" spans="2:18" x14ac:dyDescent="0.25">
      <c r="B161" s="56" t="s">
        <v>94</v>
      </c>
      <c r="C161" s="1"/>
      <c r="D161" s="50"/>
      <c r="E161" s="50">
        <v>1</v>
      </c>
      <c r="F161" s="1" t="s">
        <v>141</v>
      </c>
      <c r="G161" s="12">
        <v>24831</v>
      </c>
      <c r="H161" s="50">
        <f t="shared" si="2"/>
        <v>24831</v>
      </c>
      <c r="I161" s="50">
        <v>25310</v>
      </c>
    </row>
    <row r="162" spans="2:18" x14ac:dyDescent="0.25">
      <c r="B162" s="54" t="s">
        <v>161</v>
      </c>
      <c r="C162" s="1"/>
      <c r="D162" s="50"/>
      <c r="E162" s="50">
        <v>1</v>
      </c>
      <c r="F162" s="1" t="s">
        <v>60</v>
      </c>
      <c r="G162" s="12">
        <v>24831</v>
      </c>
      <c r="H162" s="50">
        <f t="shared" si="2"/>
        <v>24831</v>
      </c>
      <c r="I162" s="50">
        <v>18223</v>
      </c>
    </row>
    <row r="163" spans="2:18" x14ac:dyDescent="0.25">
      <c r="B163" s="56" t="s">
        <v>148</v>
      </c>
      <c r="C163" s="1"/>
      <c r="D163" s="50"/>
      <c r="E163" s="50">
        <v>1</v>
      </c>
      <c r="F163" s="1" t="s">
        <v>60</v>
      </c>
      <c r="G163" s="12">
        <v>24831</v>
      </c>
      <c r="H163" s="50">
        <f t="shared" si="2"/>
        <v>24831</v>
      </c>
      <c r="I163" s="50">
        <v>25874</v>
      </c>
    </row>
    <row r="164" spans="2:18" x14ac:dyDescent="0.25">
      <c r="B164" s="54" t="s">
        <v>96</v>
      </c>
      <c r="C164" s="1"/>
      <c r="D164" s="50"/>
      <c r="E164" s="50">
        <v>1</v>
      </c>
      <c r="F164" s="1" t="s">
        <v>141</v>
      </c>
      <c r="G164" s="12">
        <v>24831</v>
      </c>
      <c r="H164" s="50">
        <f t="shared" ref="H164:H177" si="4">E164*G164</f>
        <v>24831</v>
      </c>
      <c r="I164" s="50"/>
    </row>
    <row r="165" spans="2:18" x14ac:dyDescent="0.25">
      <c r="B165" s="57" t="s">
        <v>149</v>
      </c>
      <c r="C165" s="1"/>
      <c r="D165" s="50"/>
      <c r="E165" s="60">
        <v>1</v>
      </c>
      <c r="F165" s="52" t="s">
        <v>60</v>
      </c>
      <c r="G165" s="12">
        <v>24831</v>
      </c>
      <c r="H165" s="50">
        <f t="shared" si="4"/>
        <v>24831</v>
      </c>
      <c r="I165" s="50"/>
    </row>
    <row r="166" spans="2:18" x14ac:dyDescent="0.25">
      <c r="B166" s="57" t="s">
        <v>97</v>
      </c>
      <c r="C166" s="1"/>
      <c r="D166" s="50"/>
      <c r="E166" s="60">
        <v>1</v>
      </c>
      <c r="F166" s="52" t="s">
        <v>141</v>
      </c>
      <c r="G166" s="12">
        <v>24831</v>
      </c>
      <c r="H166" s="50">
        <f t="shared" si="4"/>
        <v>24831</v>
      </c>
      <c r="I166" s="50">
        <v>274</v>
      </c>
    </row>
    <row r="167" spans="2:18" x14ac:dyDescent="0.25">
      <c r="B167" s="57" t="s">
        <v>98</v>
      </c>
      <c r="C167" s="1"/>
      <c r="D167" s="50"/>
      <c r="E167" s="60">
        <v>1</v>
      </c>
      <c r="F167" s="52" t="s">
        <v>60</v>
      </c>
      <c r="G167" s="12">
        <v>24831</v>
      </c>
      <c r="H167" s="50">
        <f t="shared" si="4"/>
        <v>24831</v>
      </c>
      <c r="I167" s="50">
        <v>4975</v>
      </c>
    </row>
    <row r="168" spans="2:18" x14ac:dyDescent="0.25">
      <c r="B168" s="54" t="s">
        <v>99</v>
      </c>
      <c r="C168" s="1"/>
      <c r="D168" s="50"/>
      <c r="E168" s="50">
        <v>1</v>
      </c>
      <c r="F168" s="1" t="s">
        <v>60</v>
      </c>
      <c r="G168" s="12">
        <v>24831</v>
      </c>
      <c r="H168" s="50">
        <f t="shared" si="4"/>
        <v>24831</v>
      </c>
      <c r="I168" s="50"/>
    </row>
    <row r="169" spans="2:18" x14ac:dyDescent="0.25">
      <c r="B169" s="54" t="s">
        <v>150</v>
      </c>
      <c r="C169" s="1"/>
      <c r="D169" s="50"/>
      <c r="E169" s="50">
        <v>1</v>
      </c>
      <c r="F169" s="1" t="s">
        <v>60</v>
      </c>
      <c r="G169" s="12">
        <v>24831</v>
      </c>
      <c r="H169" s="50">
        <f t="shared" si="4"/>
        <v>24831</v>
      </c>
      <c r="I169" s="50">
        <v>16913</v>
      </c>
      <c r="J169" s="42" t="s">
        <v>168</v>
      </c>
      <c r="K169" s="43"/>
      <c r="L169" s="43"/>
      <c r="M169" s="43"/>
      <c r="N169" s="43"/>
      <c r="O169" s="43"/>
      <c r="P169" s="43"/>
      <c r="Q169" s="43"/>
      <c r="R169" s="43"/>
    </row>
    <row r="170" spans="2:18" x14ac:dyDescent="0.25">
      <c r="B170" s="54" t="s">
        <v>100</v>
      </c>
      <c r="C170" s="1"/>
      <c r="D170" s="50"/>
      <c r="E170" s="50">
        <v>1</v>
      </c>
      <c r="F170" s="1" t="s">
        <v>60</v>
      </c>
      <c r="G170" s="12">
        <v>24831</v>
      </c>
      <c r="H170" s="50">
        <f t="shared" si="4"/>
        <v>24831</v>
      </c>
      <c r="I170" s="50"/>
    </row>
    <row r="171" spans="2:18" x14ac:dyDescent="0.25">
      <c r="B171" s="54" t="s">
        <v>101</v>
      </c>
      <c r="C171" s="1"/>
      <c r="D171" s="50"/>
      <c r="E171" s="50">
        <v>1</v>
      </c>
      <c r="F171" s="1" t="s">
        <v>60</v>
      </c>
      <c r="G171" s="12">
        <v>24831</v>
      </c>
      <c r="H171" s="50">
        <f t="shared" si="4"/>
        <v>24831</v>
      </c>
      <c r="I171" s="50"/>
    </row>
    <row r="172" spans="2:18" x14ac:dyDescent="0.25">
      <c r="B172" s="54" t="s">
        <v>102</v>
      </c>
      <c r="C172" s="1"/>
      <c r="D172" s="50"/>
      <c r="E172" s="50">
        <v>1</v>
      </c>
      <c r="F172" s="1" t="s">
        <v>60</v>
      </c>
      <c r="G172" s="12">
        <v>24831</v>
      </c>
      <c r="H172" s="50">
        <f t="shared" si="4"/>
        <v>24831</v>
      </c>
      <c r="I172" s="50">
        <v>869</v>
      </c>
    </row>
    <row r="173" spans="2:18" x14ac:dyDescent="0.25">
      <c r="B173" s="54" t="s">
        <v>103</v>
      </c>
      <c r="C173" s="1"/>
      <c r="D173" s="50"/>
      <c r="E173" s="50">
        <v>1</v>
      </c>
      <c r="F173" s="1" t="s">
        <v>60</v>
      </c>
      <c r="G173" s="12">
        <v>24831</v>
      </c>
      <c r="H173" s="50">
        <f t="shared" si="4"/>
        <v>24831</v>
      </c>
      <c r="I173" s="50"/>
    </row>
    <row r="174" spans="2:18" x14ac:dyDescent="0.25">
      <c r="B174" s="54" t="s">
        <v>104</v>
      </c>
      <c r="C174" s="1"/>
      <c r="D174" s="50"/>
      <c r="E174" s="50">
        <v>1</v>
      </c>
      <c r="F174" s="1" t="s">
        <v>60</v>
      </c>
      <c r="G174" s="12">
        <v>24831</v>
      </c>
      <c r="H174" s="50">
        <f t="shared" si="4"/>
        <v>24831</v>
      </c>
      <c r="I174" s="50"/>
    </row>
    <row r="175" spans="2:18" x14ac:dyDescent="0.25">
      <c r="B175" s="54" t="s">
        <v>105</v>
      </c>
      <c r="C175" s="1"/>
      <c r="D175" s="50"/>
      <c r="E175" s="50">
        <v>1</v>
      </c>
      <c r="F175" s="1" t="s">
        <v>60</v>
      </c>
      <c r="G175" s="12">
        <v>24831</v>
      </c>
      <c r="H175" s="50">
        <f t="shared" si="4"/>
        <v>24831</v>
      </c>
      <c r="I175" s="50"/>
    </row>
    <row r="176" spans="2:18" x14ac:dyDescent="0.25">
      <c r="B176" s="54" t="s">
        <v>106</v>
      </c>
      <c r="C176" s="1"/>
      <c r="D176" s="50"/>
      <c r="E176" s="50">
        <v>1</v>
      </c>
      <c r="F176" s="1" t="s">
        <v>60</v>
      </c>
      <c r="G176" s="12">
        <v>24831</v>
      </c>
      <c r="H176" s="50">
        <f t="shared" si="4"/>
        <v>24831</v>
      </c>
      <c r="I176" s="50"/>
    </row>
    <row r="177" spans="2:9" x14ac:dyDescent="0.25">
      <c r="B177" s="54" t="s">
        <v>107</v>
      </c>
      <c r="C177" s="1"/>
      <c r="D177" s="50"/>
      <c r="E177" s="50">
        <v>1</v>
      </c>
      <c r="F177" s="1" t="s">
        <v>60</v>
      </c>
      <c r="G177" s="12">
        <v>24831</v>
      </c>
      <c r="H177" s="50">
        <f t="shared" si="4"/>
        <v>24831</v>
      </c>
      <c r="I177" s="50"/>
    </row>
    <row r="178" spans="2:9" x14ac:dyDescent="0.25">
      <c r="B178" s="54" t="s">
        <v>140</v>
      </c>
      <c r="C178" s="1"/>
      <c r="D178" s="50"/>
      <c r="E178" s="50"/>
      <c r="F178" s="1"/>
      <c r="G178" s="1"/>
      <c r="H178" s="50"/>
      <c r="I178" s="1"/>
    </row>
    <row r="180" spans="2:9" x14ac:dyDescent="0.25">
      <c r="B180" s="54" t="s">
        <v>181</v>
      </c>
      <c r="C180" s="1"/>
      <c r="D180" s="50"/>
      <c r="E180" s="50"/>
      <c r="F180" s="1"/>
      <c r="G180" s="1"/>
      <c r="H180" s="1"/>
      <c r="I180" s="50">
        <v>1600</v>
      </c>
    </row>
    <row r="181" spans="2:9" x14ac:dyDescent="0.25">
      <c r="B181" s="54" t="s">
        <v>182</v>
      </c>
      <c r="C181" s="1"/>
      <c r="D181" s="50"/>
      <c r="E181" s="50"/>
      <c r="F181" s="1"/>
      <c r="G181" s="1"/>
      <c r="H181" s="1"/>
      <c r="I181" s="50">
        <v>951</v>
      </c>
    </row>
    <row r="182" spans="2:9" x14ac:dyDescent="0.25">
      <c r="B182" s="54" t="s">
        <v>183</v>
      </c>
      <c r="C182" s="1"/>
      <c r="D182" s="50"/>
      <c r="E182" s="50"/>
      <c r="F182" s="1"/>
      <c r="G182" s="1"/>
      <c r="H182" s="1"/>
      <c r="I182" s="50">
        <v>2484</v>
      </c>
    </row>
    <row r="183" spans="2:9" x14ac:dyDescent="0.25">
      <c r="B183" s="54" t="s">
        <v>184</v>
      </c>
      <c r="C183" s="1"/>
      <c r="D183" s="50"/>
      <c r="E183" s="50"/>
      <c r="F183" s="1"/>
      <c r="G183" s="1"/>
      <c r="H183" s="1"/>
      <c r="I183" s="50">
        <v>6110</v>
      </c>
    </row>
    <row r="184" spans="2:9" x14ac:dyDescent="0.25">
      <c r="B184" s="54" t="s">
        <v>185</v>
      </c>
      <c r="C184" s="1"/>
      <c r="D184" s="50"/>
      <c r="E184" s="50"/>
      <c r="F184" s="1"/>
      <c r="G184" s="1"/>
      <c r="H184" s="1"/>
      <c r="I184" s="50">
        <v>1500</v>
      </c>
    </row>
    <row r="185" spans="2:9" x14ac:dyDescent="0.25">
      <c r="B185" s="55" t="s">
        <v>186</v>
      </c>
      <c r="C185" s="1"/>
      <c r="D185" s="50"/>
      <c r="E185" s="50"/>
      <c r="F185" s="1"/>
      <c r="G185" s="1"/>
      <c r="H185" s="1"/>
      <c r="I185" s="50">
        <v>25742</v>
      </c>
    </row>
    <row r="186" spans="2:9" x14ac:dyDescent="0.25">
      <c r="B186" s="54" t="s">
        <v>190</v>
      </c>
      <c r="C186" s="1"/>
      <c r="D186" s="50"/>
      <c r="E186" s="50"/>
      <c r="F186" s="1"/>
      <c r="G186" s="1"/>
      <c r="H186" s="1"/>
      <c r="I186" s="50">
        <v>14821</v>
      </c>
    </row>
    <row r="187" spans="2:9" x14ac:dyDescent="0.25">
      <c r="B187" s="54" t="s">
        <v>191</v>
      </c>
      <c r="C187" s="1"/>
      <c r="D187" s="50"/>
      <c r="E187" s="50"/>
      <c r="F187" s="1"/>
      <c r="G187" s="1"/>
      <c r="H187" s="1"/>
      <c r="I187" s="50">
        <v>10000</v>
      </c>
    </row>
    <row r="188" spans="2:9" x14ac:dyDescent="0.25">
      <c r="B188" s="54" t="s">
        <v>192</v>
      </c>
      <c r="C188" s="1"/>
      <c r="D188" s="50"/>
      <c r="E188" s="50"/>
      <c r="F188" s="1"/>
      <c r="G188" s="1"/>
      <c r="H188" s="1"/>
      <c r="I188" s="50">
        <v>1124</v>
      </c>
    </row>
    <row r="189" spans="2:9" x14ac:dyDescent="0.25">
      <c r="B189" s="54" t="s">
        <v>193</v>
      </c>
      <c r="C189" s="1"/>
      <c r="D189" s="50"/>
      <c r="E189" s="50"/>
      <c r="F189" s="1"/>
      <c r="G189" s="1"/>
      <c r="H189" s="1"/>
      <c r="I189" s="50">
        <v>6177</v>
      </c>
    </row>
    <row r="193" spans="2:8" x14ac:dyDescent="0.25">
      <c r="H193" t="s">
        <v>196</v>
      </c>
    </row>
    <row r="194" spans="2:8" x14ac:dyDescent="0.25">
      <c r="B194" s="17" t="s">
        <v>133</v>
      </c>
      <c r="C194" s="1"/>
      <c r="D194" s="27"/>
      <c r="E194" s="27"/>
      <c r="F194" s="12">
        <v>24831</v>
      </c>
      <c r="G194" s="11"/>
      <c r="H194" s="12">
        <v>27888</v>
      </c>
    </row>
    <row r="195" spans="2:8" x14ac:dyDescent="0.25">
      <c r="B195" s="44" t="s">
        <v>146</v>
      </c>
      <c r="C195" s="1"/>
      <c r="D195" s="27"/>
      <c r="E195" s="27"/>
      <c r="F195" s="12">
        <v>24831</v>
      </c>
      <c r="G195" s="11"/>
      <c r="H195" s="27"/>
    </row>
    <row r="196" spans="2:8" x14ac:dyDescent="0.25">
      <c r="B196" s="39" t="s">
        <v>135</v>
      </c>
      <c r="C196" s="1"/>
      <c r="D196" s="27"/>
      <c r="E196" s="27"/>
      <c r="F196" s="12">
        <v>24831</v>
      </c>
      <c r="G196" s="11"/>
      <c r="H196" s="27">
        <v>31235</v>
      </c>
    </row>
    <row r="197" spans="2:8" x14ac:dyDescent="0.25">
      <c r="B197" s="11" t="s">
        <v>136</v>
      </c>
      <c r="C197" s="1"/>
      <c r="D197" s="27"/>
      <c r="E197" s="27"/>
      <c r="F197" s="12">
        <v>24831</v>
      </c>
      <c r="G197" s="1"/>
      <c r="H197" s="27">
        <v>26890</v>
      </c>
    </row>
    <row r="198" spans="2:8" x14ac:dyDescent="0.25">
      <c r="B198" s="11" t="s">
        <v>152</v>
      </c>
      <c r="C198" s="1"/>
      <c r="D198" s="27"/>
      <c r="E198" s="27"/>
      <c r="F198" s="12">
        <v>24831</v>
      </c>
      <c r="G198" s="1"/>
      <c r="H198" s="27">
        <v>30000</v>
      </c>
    </row>
    <row r="199" spans="2:8" x14ac:dyDescent="0.25">
      <c r="B199" s="39" t="s">
        <v>137</v>
      </c>
      <c r="C199" s="1"/>
      <c r="D199" s="27"/>
      <c r="E199" s="27"/>
      <c r="F199" s="12">
        <v>24831</v>
      </c>
      <c r="G199" s="1"/>
      <c r="H199" s="27">
        <f>8870+1867+969</f>
        <v>11706</v>
      </c>
    </row>
    <row r="200" spans="2:8" x14ac:dyDescent="0.25">
      <c r="B200" s="11" t="s">
        <v>138</v>
      </c>
      <c r="C200" s="1"/>
      <c r="D200" s="27"/>
      <c r="E200" s="27"/>
      <c r="F200" s="12">
        <v>24831</v>
      </c>
      <c r="G200" s="1"/>
      <c r="H200" s="27">
        <v>25447</v>
      </c>
    </row>
    <row r="201" spans="2:8" x14ac:dyDescent="0.25">
      <c r="B201" s="39" t="s">
        <v>162</v>
      </c>
      <c r="C201" s="1"/>
      <c r="D201" s="27"/>
      <c r="E201" s="27"/>
      <c r="F201" s="12">
        <v>24831</v>
      </c>
      <c r="G201" s="1"/>
      <c r="H201" s="27"/>
    </row>
    <row r="202" spans="2:8" x14ac:dyDescent="0.25">
      <c r="B202" s="39" t="s">
        <v>194</v>
      </c>
      <c r="C202" s="1"/>
      <c r="D202" s="50"/>
      <c r="E202" s="50"/>
      <c r="F202" s="1"/>
      <c r="G202" s="1"/>
      <c r="H202" s="12">
        <v>11500</v>
      </c>
    </row>
    <row r="203" spans="2:8" x14ac:dyDescent="0.25">
      <c r="B203" s="61" t="s">
        <v>201</v>
      </c>
      <c r="H203" s="62">
        <v>45000</v>
      </c>
    </row>
    <row r="204" spans="2:8" x14ac:dyDescent="0.25">
      <c r="B204" s="61" t="s">
        <v>202</v>
      </c>
      <c r="H204" s="62">
        <v>25995</v>
      </c>
    </row>
  </sheetData>
  <mergeCells count="1">
    <mergeCell ref="I37:P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opLeftCell="A19" workbookViewId="0">
      <selection activeCell="B9" sqref="B9"/>
    </sheetView>
  </sheetViews>
  <sheetFormatPr defaultRowHeight="15" x14ac:dyDescent="0.25"/>
  <cols>
    <col min="2" max="2" width="61.85546875" bestFit="1" customWidth="1"/>
  </cols>
  <sheetData>
    <row r="3" spans="1:7" x14ac:dyDescent="0.25">
      <c r="A3" s="22"/>
      <c r="B3" s="85" t="s">
        <v>123</v>
      </c>
      <c r="C3" s="86"/>
      <c r="D3" s="87"/>
      <c r="E3" s="37"/>
      <c r="F3" s="37"/>
      <c r="G3" s="37"/>
    </row>
    <row r="4" spans="1:7" x14ac:dyDescent="0.25">
      <c r="B4" s="34" t="s">
        <v>171</v>
      </c>
      <c r="C4" s="35" t="s">
        <v>165</v>
      </c>
      <c r="D4" s="27">
        <v>800</v>
      </c>
    </row>
    <row r="5" spans="1:7" x14ac:dyDescent="0.25">
      <c r="B5" s="25" t="s">
        <v>117</v>
      </c>
      <c r="C5" s="35" t="s">
        <v>165</v>
      </c>
      <c r="D5" s="36">
        <v>2426</v>
      </c>
    </row>
    <row r="6" spans="1:7" x14ac:dyDescent="0.25">
      <c r="B6" s="40" t="s">
        <v>118</v>
      </c>
      <c r="C6" s="35" t="s">
        <v>165</v>
      </c>
      <c r="D6" s="27" t="s">
        <v>115</v>
      </c>
    </row>
    <row r="7" spans="1:7" x14ac:dyDescent="0.25">
      <c r="B7" s="26" t="s">
        <v>119</v>
      </c>
      <c r="C7" s="35" t="s">
        <v>165</v>
      </c>
      <c r="D7" s="27" t="s">
        <v>115</v>
      </c>
    </row>
    <row r="8" spans="1:7" x14ac:dyDescent="0.25">
      <c r="B8" s="40" t="s">
        <v>163</v>
      </c>
      <c r="C8" s="35" t="s">
        <v>165</v>
      </c>
      <c r="D8" s="27">
        <v>1618</v>
      </c>
    </row>
    <row r="9" spans="1:7" x14ac:dyDescent="0.25">
      <c r="B9" s="1" t="s">
        <v>120</v>
      </c>
      <c r="C9" s="35" t="s">
        <v>165</v>
      </c>
      <c r="D9" s="28" t="s">
        <v>115</v>
      </c>
    </row>
    <row r="10" spans="1:7" x14ac:dyDescent="0.25">
      <c r="B10" s="1" t="s">
        <v>121</v>
      </c>
      <c r="C10" s="35" t="s">
        <v>165</v>
      </c>
      <c r="D10" s="27">
        <v>1385</v>
      </c>
    </row>
    <row r="11" spans="1:7" x14ac:dyDescent="0.25">
      <c r="B11" s="33" t="s">
        <v>122</v>
      </c>
      <c r="C11" s="35" t="s">
        <v>165</v>
      </c>
      <c r="D11" s="27">
        <v>3000</v>
      </c>
    </row>
    <row r="12" spans="1:7" x14ac:dyDescent="0.25">
      <c r="B12" s="1" t="s">
        <v>170</v>
      </c>
      <c r="C12" s="1"/>
      <c r="D12" s="1">
        <v>3000</v>
      </c>
    </row>
    <row r="13" spans="1:7" x14ac:dyDescent="0.25">
      <c r="B13" s="84" t="s">
        <v>134</v>
      </c>
      <c r="C13" s="84"/>
      <c r="D13" s="1">
        <v>3533</v>
      </c>
    </row>
    <row r="16" spans="1:7" x14ac:dyDescent="0.25">
      <c r="B16" s="33" t="s">
        <v>153</v>
      </c>
      <c r="C16" s="35" t="s">
        <v>165</v>
      </c>
      <c r="D16" s="27">
        <v>2474</v>
      </c>
    </row>
    <row r="17" spans="2:4" x14ac:dyDescent="0.25">
      <c r="B17" s="33" t="s">
        <v>154</v>
      </c>
      <c r="C17" s="35" t="s">
        <v>165</v>
      </c>
      <c r="D17" s="27">
        <v>2600</v>
      </c>
    </row>
    <row r="18" spans="2:4" x14ac:dyDescent="0.25">
      <c r="B18" s="1" t="s">
        <v>155</v>
      </c>
      <c r="C18" s="35" t="s">
        <v>165</v>
      </c>
      <c r="D18" s="27" t="s">
        <v>115</v>
      </c>
    </row>
    <row r="19" spans="2:4" x14ac:dyDescent="0.25">
      <c r="B19" s="1" t="s">
        <v>155</v>
      </c>
      <c r="C19" s="35" t="s">
        <v>165</v>
      </c>
      <c r="D19" s="27" t="s">
        <v>115</v>
      </c>
    </row>
    <row r="20" spans="2:4" x14ac:dyDescent="0.25">
      <c r="B20" s="1" t="s">
        <v>156</v>
      </c>
      <c r="C20" s="35" t="s">
        <v>165</v>
      </c>
      <c r="D20" s="27" t="s">
        <v>115</v>
      </c>
    </row>
    <row r="21" spans="2:4" x14ac:dyDescent="0.25">
      <c r="B21" s="1" t="s">
        <v>156</v>
      </c>
      <c r="C21" s="35" t="s">
        <v>165</v>
      </c>
      <c r="D21" s="27" t="s">
        <v>115</v>
      </c>
    </row>
    <row r="22" spans="2:4" x14ac:dyDescent="0.25">
      <c r="B22" s="33" t="s">
        <v>157</v>
      </c>
      <c r="C22" s="35" t="s">
        <v>165</v>
      </c>
      <c r="D22" s="27">
        <v>2700</v>
      </c>
    </row>
    <row r="23" spans="2:4" x14ac:dyDescent="0.25">
      <c r="B23" s="33" t="s">
        <v>158</v>
      </c>
      <c r="C23" s="35" t="s">
        <v>165</v>
      </c>
      <c r="D23" s="27">
        <v>6800</v>
      </c>
    </row>
    <row r="24" spans="2:4" x14ac:dyDescent="0.25">
      <c r="B24" s="48" t="s">
        <v>174</v>
      </c>
      <c r="C24" s="35" t="s">
        <v>165</v>
      </c>
      <c r="D24" s="41">
        <v>4988</v>
      </c>
    </row>
    <row r="25" spans="2:4" x14ac:dyDescent="0.25">
      <c r="B25" s="48" t="s">
        <v>180</v>
      </c>
      <c r="D25" s="49">
        <v>5304</v>
      </c>
    </row>
    <row r="26" spans="2:4" x14ac:dyDescent="0.25">
      <c r="B26" s="48" t="s">
        <v>157</v>
      </c>
      <c r="D26" s="49">
        <v>11900</v>
      </c>
    </row>
  </sheetData>
  <mergeCells count="2">
    <mergeCell ref="B13:C13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Peter England</vt:lpstr>
      <vt:lpstr>Raymond and the Black berry</vt:lpstr>
      <vt:lpstr>Punit Creation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Backoffice2</dc:creator>
  <cp:lastModifiedBy>Administrator</cp:lastModifiedBy>
  <dcterms:created xsi:type="dcterms:W3CDTF">2018-09-27T05:06:16Z</dcterms:created>
  <dcterms:modified xsi:type="dcterms:W3CDTF">2019-05-29T08:21:15Z</dcterms:modified>
</cp:coreProperties>
</file>