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xastechuniversity.sharepoint.com/sites/CanineSearchVigilance/Shared Documents/General/Olfactometer_Parts/"/>
    </mc:Choice>
  </mc:AlternateContent>
  <xr:revisionPtr revIDLastSave="168" documentId="8_{6D22C225-25CF-4163-A58A-49EC8E92E336}" xr6:coauthVersionLast="47" xr6:coauthVersionMax="47" xr10:uidLastSave="{A949940D-2BD3-4073-8392-92B659FB050B}"/>
  <bookViews>
    <workbookView xWindow="-108" yWindow="-108" windowWidth="23256" windowHeight="12576" xr2:uid="{A7D295A4-21C8-45B1-B255-310D1206734E}"/>
  </bookViews>
  <sheets>
    <sheet name="Sheet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H38" i="1"/>
  <c r="F39" i="1"/>
  <c r="H39" i="1"/>
  <c r="F40" i="1"/>
  <c r="H40" i="1"/>
  <c r="F41" i="1"/>
  <c r="H41" i="1"/>
  <c r="F42" i="1"/>
  <c r="H42" i="1"/>
  <c r="H44" i="1"/>
  <c r="F32" i="1"/>
  <c r="H32" i="1"/>
  <c r="F33" i="1"/>
  <c r="H33" i="1"/>
  <c r="H34" i="1"/>
  <c r="F6" i="1"/>
  <c r="H6" i="1"/>
  <c r="F7" i="1"/>
  <c r="H7" i="1"/>
  <c r="F8" i="1"/>
  <c r="H8" i="1"/>
  <c r="F9" i="1"/>
  <c r="H9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2" i="1"/>
  <c r="H22" i="1"/>
  <c r="F23" i="1"/>
  <c r="H23" i="1"/>
  <c r="F24" i="1"/>
  <c r="H24" i="1"/>
  <c r="F25" i="1"/>
  <c r="H25" i="1"/>
  <c r="F26" i="1"/>
  <c r="H26" i="1"/>
  <c r="F27" i="1"/>
  <c r="H27" i="1"/>
  <c r="H29" i="1"/>
  <c r="H47" i="1"/>
  <c r="E42" i="1"/>
  <c r="E41" i="1"/>
  <c r="F28" i="1"/>
  <c r="H28" i="1"/>
  <c r="G24" i="1"/>
</calcChain>
</file>

<file path=xl/sharedStrings.xml><?xml version="1.0" encoding="utf-8"?>
<sst xmlns="http://schemas.openxmlformats.org/spreadsheetml/2006/main" count="127" uniqueCount="79">
  <si>
    <t xml:space="preserve">DHS BOM </t>
  </si>
  <si>
    <t>#Olfactometer</t>
  </si>
  <si>
    <t>Reference#</t>
  </si>
  <si>
    <t>Supplier</t>
  </si>
  <si>
    <t>Mfc</t>
  </si>
  <si>
    <t>Part #</t>
  </si>
  <si>
    <t>Units/olfactometer</t>
  </si>
  <si>
    <t># Olfactometers</t>
  </si>
  <si>
    <t>Unit/cost</t>
  </si>
  <si>
    <t>Total Cost/Olfactometer</t>
  </si>
  <si>
    <t>Description</t>
  </si>
  <si>
    <t>Wilson-Company</t>
  </si>
  <si>
    <t>Clippard</t>
  </si>
  <si>
    <t>EV-2M-12-H</t>
  </si>
  <si>
    <t>2 way manifold mount 12v valve (high flow)</t>
  </si>
  <si>
    <t>EV/ET 15481-6</t>
  </si>
  <si>
    <t>Manifold with 6 mounting ports</t>
  </si>
  <si>
    <t>Dwyer</t>
  </si>
  <si>
    <t>VFB-65-BV</t>
  </si>
  <si>
    <t>Rotameter 4" scale 0.2-4 Lpm</t>
  </si>
  <si>
    <t>VFB-60-BV</t>
  </si>
  <si>
    <t>Rotameter 4" scale 0-1 Lpm</t>
  </si>
  <si>
    <t>Industrial Spec</t>
  </si>
  <si>
    <t>BHP-2M-SS303</t>
  </si>
  <si>
    <t xml:space="preserve">Plug for Clippard manifold </t>
  </si>
  <si>
    <t>QCSW-18-1032M-SS316</t>
  </si>
  <si>
    <t>10-32 x 1/8" push in fitting for Clippard Manifold</t>
  </si>
  <si>
    <t>QCSW-18-2M-SS316</t>
  </si>
  <si>
    <t>1/8" NPT x 1/8" push for PTFE manifold fitting</t>
  </si>
  <si>
    <t>LNM-6-4F2F-T</t>
  </si>
  <si>
    <t>PTFE manifold</t>
  </si>
  <si>
    <t>QCSW-14-4M-SS316</t>
  </si>
  <si>
    <t>1/4" NPT x 1/4" push connects tube to PTFE inlet ports</t>
  </si>
  <si>
    <t>QCSW-14-2M-SS316</t>
  </si>
  <si>
    <t xml:space="preserve">1/8" NPT x 1/4" Push connect to connect rotameters </t>
  </si>
  <si>
    <t>1/8" NPT x 1/4" Push connect to connect for black manifold inlet</t>
  </si>
  <si>
    <t>QUCBW-14-SS316</t>
  </si>
  <si>
    <t xml:space="preserve">1/4" push bulkhead </t>
  </si>
  <si>
    <t>QUTW-14-SS316</t>
  </si>
  <si>
    <t>1/4" Push T-Junction</t>
  </si>
  <si>
    <t>CHH-2F2M-1/3#-V-SS</t>
  </si>
  <si>
    <t>Check valve 1/8" MNPT x 1/8"FNPT 1/3 psi</t>
  </si>
  <si>
    <t>Bowers Plastic</t>
  </si>
  <si>
    <t>Custom</t>
  </si>
  <si>
    <t>PTFE odor port</t>
  </si>
  <si>
    <t>black Poly propelene 1/4"</t>
  </si>
  <si>
    <t>OSH Park</t>
  </si>
  <si>
    <t>Printed circuit board</t>
  </si>
  <si>
    <t>circuit board</t>
  </si>
  <si>
    <t>amazon</t>
  </si>
  <si>
    <t>darlington drive</t>
  </si>
  <si>
    <t>ULN 2803</t>
  </si>
  <si>
    <t>Transistor array</t>
  </si>
  <si>
    <t>Arduino nano ble</t>
  </si>
  <si>
    <t>ArduinoNano BLE 33</t>
  </si>
  <si>
    <t>microcontroller</t>
  </si>
  <si>
    <t>80/20 INC</t>
  </si>
  <si>
    <t>10 series T-slot</t>
  </si>
  <si>
    <t>Metal channel</t>
  </si>
  <si>
    <t>power supply</t>
  </si>
  <si>
    <t>12v power</t>
  </si>
  <si>
    <t>Sum Total</t>
  </si>
  <si>
    <t xml:space="preserve">Air System </t>
  </si>
  <si>
    <t>air pump</t>
  </si>
  <si>
    <t>aquarium pump</t>
  </si>
  <si>
    <t>https://www.amazon.com/VIVOHOME-Electromagnetic-Commercial-Aquarium-Hydroponic/dp/B078H92695/ref=sxts_b2b_sx_reorder?crid=3U0287BZFECNH&amp;cv_ct_cx=aquarium+air+pump&amp;dchild=1&amp;keywords=aquarium+air+pump&amp;pd_rd_i=B078H92695&amp;pd_rd_r=a75640e8-68c6-428a-9c2f-e2e81fcc813a&amp;pd_rd_w=zX13a&amp;pd_rd_wg=UnBkz&amp;pf_rd_p=e3453390-8188-4ed9-a1b3-46cb747551ce&amp;pf_rd_r=KEV13JC6JDAK87J9A736&amp;qid=1594396661&amp;sprefix=aqua%2Caps%2C211&amp;sr=1-1-f5ebfd8e-82c1-4b4e-97d5-2aa47aa18b69</t>
  </si>
  <si>
    <t>air filter</t>
  </si>
  <si>
    <t>https://www.amazon.com/Omnipure-K2533JJ-Inline-Filter-Quick-Connect/dp/B00BA9DE94/ref=sr_1_3?dchild=1&amp;keywords=activated+charcoal+water+filter+inline&amp;qid=1594396781&amp;sr=8-3</t>
  </si>
  <si>
    <r>
      <rPr>
        <b/>
        <sz val="11"/>
        <color theme="1"/>
        <rFont val="Calibri"/>
        <family val="2"/>
        <scheme val="minor"/>
      </rPr>
      <t>Panel</t>
    </r>
    <r>
      <rPr>
        <sz val="11"/>
        <color theme="1"/>
        <rFont val="Calibri"/>
        <family val="2"/>
        <scheme val="minor"/>
      </rPr>
      <t xml:space="preserve"> </t>
    </r>
  </si>
  <si>
    <t>panel Arduino Uno</t>
  </si>
  <si>
    <t>Arduino Uno</t>
  </si>
  <si>
    <t>100mm linear rail</t>
  </si>
  <si>
    <t>motor linear rail</t>
  </si>
  <si>
    <t>https://www.amazon.com/gp/product/B07DC42DLW/ref=ppx_yo_dt_b_asin_title_o03_s00?ie=UTF8&amp;psc=1</t>
  </si>
  <si>
    <t xml:space="preserve">amazon </t>
  </si>
  <si>
    <t xml:space="preserve">Spark fun </t>
  </si>
  <si>
    <t>Easy driver</t>
  </si>
  <si>
    <t>https://www.amazon.com/SparkFun-EasyDriver-Stepper-Motor-Driver/dp/B004G4XR60/ref=sr_1_1?dchild=1&amp;keywords=sparkfun+easy+driver+motor&amp;qid=1594576625&amp;sr=8-1</t>
  </si>
  <si>
    <t>Panel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</si>
</sst>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E45C-C712-4D6F-8489-7DAF5086C976}">
  <dimension ref="A1:I47"/>
  <sheetViews>
    <sheetView tabSelected="1" topLeftCell="A30" zoomScale="80" zoomScaleNormal="80" workbookViewId="0">
      <selection activeCell="C4" sqref="C4"/>
    </sheetView>
  </sheetViews>
  <sheetFormatPr defaultRowHeight="14.4" x14ac:dyDescent="0.3"/>
  <cols>
    <col min="1" max="1" width="17.33203125" customWidth="1"/>
    <col min="2" max="2" width="27.88671875" customWidth="1"/>
    <col min="3" max="3" width="25.5546875" customWidth="1"/>
    <col min="4" max="4" width="28.109375" customWidth="1"/>
    <col min="5" max="5" width="18.6640625" customWidth="1"/>
    <col min="6" max="6" width="11.33203125" customWidth="1"/>
    <col min="7" max="7" width="13.5546875" customWidth="1"/>
    <col min="8" max="8" width="22.6640625" customWidth="1"/>
    <col min="9" max="9" width="105" customWidth="1"/>
  </cols>
  <sheetData>
    <row r="1" spans="1:9" x14ac:dyDescent="0.3">
      <c r="A1" t="s">
        <v>0</v>
      </c>
    </row>
    <row r="3" spans="1:9" x14ac:dyDescent="0.3">
      <c r="B3" s="1" t="s">
        <v>1</v>
      </c>
      <c r="C3" s="1">
        <v>1</v>
      </c>
    </row>
    <row r="5" spans="1:9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</row>
    <row r="6" spans="1:9" x14ac:dyDescent="0.3">
      <c r="A6">
        <v>1</v>
      </c>
      <c r="B6" t="s">
        <v>11</v>
      </c>
      <c r="C6" t="s">
        <v>12</v>
      </c>
      <c r="D6" t="s">
        <v>13</v>
      </c>
      <c r="E6">
        <v>12</v>
      </c>
      <c r="F6">
        <f>$C$3</f>
        <v>1</v>
      </c>
      <c r="G6">
        <v>27.45</v>
      </c>
      <c r="H6">
        <f>G6*F6*E6</f>
        <v>329.4</v>
      </c>
      <c r="I6" t="s">
        <v>14</v>
      </c>
    </row>
    <row r="7" spans="1:9" x14ac:dyDescent="0.3">
      <c r="A7">
        <v>2</v>
      </c>
      <c r="B7" t="s">
        <v>11</v>
      </c>
      <c r="C7" t="s">
        <v>12</v>
      </c>
      <c r="D7" t="s">
        <v>15</v>
      </c>
      <c r="E7">
        <v>1</v>
      </c>
      <c r="F7">
        <f t="shared" ref="F7:F42" si="0">$C$3</f>
        <v>1</v>
      </c>
      <c r="G7">
        <v>21.59</v>
      </c>
      <c r="H7">
        <f t="shared" ref="H7:H20" si="1">G7*F7*E7</f>
        <v>21.59</v>
      </c>
      <c r="I7" t="s">
        <v>16</v>
      </c>
    </row>
    <row r="8" spans="1:9" x14ac:dyDescent="0.3">
      <c r="A8">
        <v>3</v>
      </c>
      <c r="B8" t="s">
        <v>11</v>
      </c>
      <c r="C8" t="s">
        <v>17</v>
      </c>
      <c r="D8" t="s">
        <v>18</v>
      </c>
      <c r="E8">
        <v>1</v>
      </c>
      <c r="F8">
        <f t="shared" si="0"/>
        <v>1</v>
      </c>
      <c r="G8">
        <v>73.150000000000006</v>
      </c>
      <c r="H8">
        <f t="shared" si="1"/>
        <v>73.150000000000006</v>
      </c>
      <c r="I8" t="s">
        <v>19</v>
      </c>
    </row>
    <row r="9" spans="1:9" x14ac:dyDescent="0.3">
      <c r="A9">
        <v>4</v>
      </c>
      <c r="B9" t="s">
        <v>11</v>
      </c>
      <c r="C9" t="s">
        <v>17</v>
      </c>
      <c r="D9" t="s">
        <v>20</v>
      </c>
      <c r="E9">
        <v>1</v>
      </c>
      <c r="F9">
        <f t="shared" si="0"/>
        <v>1</v>
      </c>
      <c r="G9">
        <v>73.150000000000006</v>
      </c>
      <c r="H9">
        <f t="shared" si="1"/>
        <v>73.150000000000006</v>
      </c>
      <c r="I9" t="s">
        <v>21</v>
      </c>
    </row>
    <row r="11" spans="1:9" x14ac:dyDescent="0.3">
      <c r="A11">
        <v>6</v>
      </c>
      <c r="B11" t="s">
        <v>22</v>
      </c>
      <c r="C11" t="s">
        <v>22</v>
      </c>
      <c r="D11" t="s">
        <v>23</v>
      </c>
      <c r="E11">
        <v>1</v>
      </c>
      <c r="F11">
        <f t="shared" si="0"/>
        <v>1</v>
      </c>
      <c r="G11">
        <v>2.2999999999999998</v>
      </c>
      <c r="H11">
        <f t="shared" si="1"/>
        <v>2.2999999999999998</v>
      </c>
      <c r="I11" t="s">
        <v>24</v>
      </c>
    </row>
    <row r="12" spans="1:9" x14ac:dyDescent="0.3">
      <c r="A12">
        <v>7</v>
      </c>
      <c r="B12" t="s">
        <v>22</v>
      </c>
      <c r="C12" t="s">
        <v>22</v>
      </c>
      <c r="D12" t="s">
        <v>25</v>
      </c>
      <c r="E12">
        <v>6</v>
      </c>
      <c r="F12">
        <f t="shared" si="0"/>
        <v>1</v>
      </c>
      <c r="G12">
        <v>9.9</v>
      </c>
      <c r="H12">
        <f>G12*F12*E12</f>
        <v>59.400000000000006</v>
      </c>
      <c r="I12" t="s">
        <v>26</v>
      </c>
    </row>
    <row r="13" spans="1:9" x14ac:dyDescent="0.3">
      <c r="A13">
        <v>8</v>
      </c>
      <c r="B13" t="s">
        <v>22</v>
      </c>
      <c r="C13" t="s">
        <v>22</v>
      </c>
      <c r="D13" t="s">
        <v>27</v>
      </c>
      <c r="E13">
        <v>6</v>
      </c>
      <c r="F13">
        <f t="shared" si="0"/>
        <v>1</v>
      </c>
      <c r="G13">
        <v>9.9</v>
      </c>
      <c r="H13">
        <f t="shared" si="1"/>
        <v>59.400000000000006</v>
      </c>
      <c r="I13" t="s">
        <v>28</v>
      </c>
    </row>
    <row r="14" spans="1:9" x14ac:dyDescent="0.3">
      <c r="A14">
        <v>9</v>
      </c>
      <c r="B14" t="s">
        <v>22</v>
      </c>
      <c r="C14" t="s">
        <v>22</v>
      </c>
      <c r="D14" t="s">
        <v>29</v>
      </c>
      <c r="E14">
        <v>1</v>
      </c>
      <c r="F14">
        <f t="shared" si="0"/>
        <v>1</v>
      </c>
      <c r="G14">
        <v>72.16</v>
      </c>
      <c r="H14">
        <f t="shared" si="1"/>
        <v>72.16</v>
      </c>
      <c r="I14" t="s">
        <v>30</v>
      </c>
    </row>
    <row r="15" spans="1:9" x14ac:dyDescent="0.3">
      <c r="A15">
        <v>10</v>
      </c>
      <c r="B15" t="s">
        <v>22</v>
      </c>
      <c r="C15" t="s">
        <v>22</v>
      </c>
      <c r="D15" t="s">
        <v>31</v>
      </c>
      <c r="E15">
        <v>2</v>
      </c>
      <c r="F15">
        <f t="shared" si="0"/>
        <v>1</v>
      </c>
      <c r="G15">
        <v>9.9</v>
      </c>
      <c r="H15">
        <f t="shared" si="1"/>
        <v>19.8</v>
      </c>
      <c r="I15" t="s">
        <v>32</v>
      </c>
    </row>
    <row r="16" spans="1:9" x14ac:dyDescent="0.3">
      <c r="A16">
        <v>11</v>
      </c>
      <c r="B16" t="s">
        <v>22</v>
      </c>
      <c r="C16" t="s">
        <v>22</v>
      </c>
      <c r="D16" t="s">
        <v>33</v>
      </c>
      <c r="E16">
        <v>4</v>
      </c>
      <c r="F16">
        <f t="shared" si="0"/>
        <v>1</v>
      </c>
      <c r="G16">
        <v>9.9</v>
      </c>
      <c r="H16">
        <f t="shared" ref="H16" si="2">G16*F16*E16</f>
        <v>39.6</v>
      </c>
      <c r="I16" t="s">
        <v>34</v>
      </c>
    </row>
    <row r="17" spans="1:9" x14ac:dyDescent="0.3">
      <c r="A17">
        <v>12</v>
      </c>
      <c r="B17" t="s">
        <v>22</v>
      </c>
      <c r="C17" t="s">
        <v>22</v>
      </c>
      <c r="D17" t="s">
        <v>33</v>
      </c>
      <c r="E17">
        <v>1</v>
      </c>
      <c r="F17">
        <f t="shared" si="0"/>
        <v>1</v>
      </c>
      <c r="G17">
        <v>9.9</v>
      </c>
      <c r="H17">
        <f t="shared" si="1"/>
        <v>9.9</v>
      </c>
      <c r="I17" t="s">
        <v>35</v>
      </c>
    </row>
    <row r="18" spans="1:9" x14ac:dyDescent="0.3">
      <c r="A18">
        <v>13</v>
      </c>
      <c r="B18" t="s">
        <v>22</v>
      </c>
      <c r="C18" t="s">
        <v>22</v>
      </c>
      <c r="D18" t="s">
        <v>36</v>
      </c>
      <c r="E18">
        <v>1</v>
      </c>
      <c r="F18">
        <f t="shared" si="0"/>
        <v>1</v>
      </c>
      <c r="G18">
        <v>22.25</v>
      </c>
      <c r="H18">
        <f t="shared" si="1"/>
        <v>22.25</v>
      </c>
      <c r="I18" t="s">
        <v>37</v>
      </c>
    </row>
    <row r="19" spans="1:9" x14ac:dyDescent="0.3">
      <c r="A19">
        <v>14</v>
      </c>
      <c r="B19" t="s">
        <v>22</v>
      </c>
      <c r="C19" t="s">
        <v>22</v>
      </c>
      <c r="D19" t="s">
        <v>38</v>
      </c>
      <c r="E19">
        <v>1</v>
      </c>
      <c r="F19">
        <f t="shared" si="0"/>
        <v>1</v>
      </c>
      <c r="G19">
        <v>31.96</v>
      </c>
      <c r="H19">
        <f t="shared" si="1"/>
        <v>31.96</v>
      </c>
      <c r="I19" t="s">
        <v>39</v>
      </c>
    </row>
    <row r="20" spans="1:9" x14ac:dyDescent="0.3">
      <c r="A20">
        <v>15</v>
      </c>
      <c r="B20" t="s">
        <v>22</v>
      </c>
      <c r="C20" t="s">
        <v>22</v>
      </c>
      <c r="D20" t="s">
        <v>40</v>
      </c>
      <c r="E20">
        <v>6</v>
      </c>
      <c r="F20">
        <f t="shared" si="0"/>
        <v>1</v>
      </c>
      <c r="G20">
        <v>16.71</v>
      </c>
      <c r="H20">
        <f t="shared" si="1"/>
        <v>100.26</v>
      </c>
      <c r="I20" t="s">
        <v>41</v>
      </c>
    </row>
    <row r="22" spans="1:9" x14ac:dyDescent="0.3">
      <c r="A22">
        <v>16</v>
      </c>
      <c r="B22" t="s">
        <v>42</v>
      </c>
      <c r="C22" t="s">
        <v>42</v>
      </c>
      <c r="D22" t="s">
        <v>43</v>
      </c>
      <c r="E22">
        <v>1</v>
      </c>
      <c r="F22">
        <f t="shared" si="0"/>
        <v>1</v>
      </c>
      <c r="G22">
        <v>486</v>
      </c>
      <c r="H22">
        <f t="shared" ref="H22:H33" si="3">G22*F22*E22</f>
        <v>486</v>
      </c>
      <c r="I22" t="s">
        <v>44</v>
      </c>
    </row>
    <row r="23" spans="1:9" x14ac:dyDescent="0.3">
      <c r="A23">
        <v>17</v>
      </c>
      <c r="B23" t="s">
        <v>42</v>
      </c>
      <c r="C23" t="s">
        <v>42</v>
      </c>
      <c r="D23" t="s">
        <v>43</v>
      </c>
      <c r="E23">
        <v>0.25</v>
      </c>
      <c r="F23">
        <f t="shared" si="0"/>
        <v>1</v>
      </c>
      <c r="G23">
        <v>286</v>
      </c>
      <c r="H23">
        <f t="shared" si="3"/>
        <v>71.5</v>
      </c>
      <c r="I23" t="s">
        <v>45</v>
      </c>
    </row>
    <row r="24" spans="1:9" x14ac:dyDescent="0.3">
      <c r="A24">
        <v>18</v>
      </c>
      <c r="B24" t="s">
        <v>46</v>
      </c>
      <c r="C24" t="s">
        <v>47</v>
      </c>
      <c r="D24" t="s">
        <v>43</v>
      </c>
      <c r="E24">
        <v>1</v>
      </c>
      <c r="F24">
        <f t="shared" si="0"/>
        <v>1</v>
      </c>
      <c r="G24">
        <f>23/3</f>
        <v>7.666666666666667</v>
      </c>
      <c r="H24">
        <f t="shared" si="3"/>
        <v>7.666666666666667</v>
      </c>
      <c r="I24" t="s">
        <v>48</v>
      </c>
    </row>
    <row r="25" spans="1:9" x14ac:dyDescent="0.3">
      <c r="A25">
        <v>19</v>
      </c>
      <c r="B25" t="s">
        <v>49</v>
      </c>
      <c r="C25" t="s">
        <v>50</v>
      </c>
      <c r="D25" t="s">
        <v>51</v>
      </c>
      <c r="E25">
        <v>2</v>
      </c>
      <c r="F25">
        <f t="shared" si="0"/>
        <v>1</v>
      </c>
      <c r="G25">
        <v>1.5</v>
      </c>
      <c r="H25">
        <f t="shared" si="3"/>
        <v>3</v>
      </c>
      <c r="I25" t="s">
        <v>52</v>
      </c>
    </row>
    <row r="26" spans="1:9" x14ac:dyDescent="0.3">
      <c r="A26">
        <v>20</v>
      </c>
      <c r="B26" t="s">
        <v>49</v>
      </c>
      <c r="C26" t="s">
        <v>53</v>
      </c>
      <c r="D26" t="s">
        <v>54</v>
      </c>
      <c r="E26">
        <v>1</v>
      </c>
      <c r="F26">
        <f t="shared" si="0"/>
        <v>1</v>
      </c>
      <c r="G26">
        <v>34</v>
      </c>
      <c r="H26">
        <f t="shared" si="3"/>
        <v>34</v>
      </c>
      <c r="I26" t="s">
        <v>55</v>
      </c>
    </row>
    <row r="27" spans="1:9" x14ac:dyDescent="0.3">
      <c r="A27">
        <v>21</v>
      </c>
      <c r="B27" t="s">
        <v>49</v>
      </c>
      <c r="C27" t="s">
        <v>56</v>
      </c>
      <c r="D27" t="s">
        <v>57</v>
      </c>
      <c r="E27">
        <v>1.5</v>
      </c>
      <c r="F27">
        <f t="shared" si="0"/>
        <v>1</v>
      </c>
      <c r="G27">
        <v>36.479999999999997</v>
      </c>
      <c r="H27">
        <f t="shared" si="3"/>
        <v>54.72</v>
      </c>
      <c r="I27" t="s">
        <v>58</v>
      </c>
    </row>
    <row r="28" spans="1:9" x14ac:dyDescent="0.3">
      <c r="A28">
        <v>22</v>
      </c>
      <c r="B28" t="s">
        <v>49</v>
      </c>
      <c r="C28" t="s">
        <v>59</v>
      </c>
      <c r="D28" t="s">
        <v>60</v>
      </c>
      <c r="E28">
        <v>1</v>
      </c>
      <c r="F28">
        <f t="shared" si="0"/>
        <v>1</v>
      </c>
      <c r="G28">
        <v>12</v>
      </c>
      <c r="H28">
        <f t="shared" si="3"/>
        <v>12</v>
      </c>
      <c r="I28" t="s">
        <v>60</v>
      </c>
    </row>
    <row r="29" spans="1:9" x14ac:dyDescent="0.3">
      <c r="G29" s="1" t="s">
        <v>61</v>
      </c>
      <c r="H29" s="2">
        <f>SUM(H6:H27)</f>
        <v>1571.2066666666667</v>
      </c>
    </row>
    <row r="31" spans="1:9" x14ac:dyDescent="0.3">
      <c r="B31" s="1" t="s">
        <v>62</v>
      </c>
    </row>
    <row r="32" spans="1:9" x14ac:dyDescent="0.3">
      <c r="A32">
        <v>23</v>
      </c>
      <c r="B32" t="s">
        <v>49</v>
      </c>
      <c r="C32" t="s">
        <v>63</v>
      </c>
      <c r="D32" t="s">
        <v>64</v>
      </c>
      <c r="E32">
        <v>0.33</v>
      </c>
      <c r="F32">
        <f t="shared" si="0"/>
        <v>1</v>
      </c>
      <c r="G32">
        <v>44.99</v>
      </c>
      <c r="H32">
        <f t="shared" si="3"/>
        <v>14.846700000000002</v>
      </c>
      <c r="I32" t="s">
        <v>65</v>
      </c>
    </row>
    <row r="33" spans="1:9" x14ac:dyDescent="0.3">
      <c r="A33">
        <v>24</v>
      </c>
      <c r="B33" t="s">
        <v>49</v>
      </c>
      <c r="C33" t="s">
        <v>66</v>
      </c>
      <c r="D33" t="s">
        <v>66</v>
      </c>
      <c r="E33">
        <v>0.33</v>
      </c>
      <c r="F33">
        <f t="shared" si="0"/>
        <v>1</v>
      </c>
      <c r="G33">
        <v>13.72</v>
      </c>
      <c r="H33">
        <f t="shared" si="3"/>
        <v>4.5276000000000005</v>
      </c>
      <c r="I33" t="s">
        <v>67</v>
      </c>
    </row>
    <row r="34" spans="1:9" x14ac:dyDescent="0.3">
      <c r="G34" s="1" t="s">
        <v>61</v>
      </c>
      <c r="H34" s="1">
        <f>SUM(H32:H33)</f>
        <v>19.374300000000002</v>
      </c>
    </row>
    <row r="37" spans="1:9" x14ac:dyDescent="0.3">
      <c r="B37" t="s">
        <v>68</v>
      </c>
    </row>
    <row r="38" spans="1:9" x14ac:dyDescent="0.3">
      <c r="A38">
        <v>25</v>
      </c>
      <c r="B38" t="s">
        <v>49</v>
      </c>
      <c r="C38" t="s">
        <v>69</v>
      </c>
      <c r="D38" t="s">
        <v>70</v>
      </c>
      <c r="E38">
        <v>0.33</v>
      </c>
      <c r="F38">
        <f t="shared" si="0"/>
        <v>1</v>
      </c>
      <c r="G38">
        <v>34</v>
      </c>
      <c r="H38">
        <f>G38*F38*E38</f>
        <v>11.22</v>
      </c>
    </row>
    <row r="39" spans="1:9" x14ac:dyDescent="0.3">
      <c r="A39">
        <v>26</v>
      </c>
      <c r="B39" t="s">
        <v>49</v>
      </c>
      <c r="C39" t="s">
        <v>71</v>
      </c>
      <c r="D39" t="s">
        <v>72</v>
      </c>
      <c r="E39">
        <v>0.33</v>
      </c>
      <c r="F39">
        <f t="shared" si="0"/>
        <v>1</v>
      </c>
      <c r="G39">
        <v>69.989999999999995</v>
      </c>
      <c r="H39">
        <f>G39*F39*E39</f>
        <v>23.096699999999998</v>
      </c>
      <c r="I39" t="s">
        <v>73</v>
      </c>
    </row>
    <row r="40" spans="1:9" x14ac:dyDescent="0.3">
      <c r="A40">
        <v>27</v>
      </c>
      <c r="B40" t="s">
        <v>74</v>
      </c>
      <c r="C40" t="s">
        <v>75</v>
      </c>
      <c r="D40" t="s">
        <v>76</v>
      </c>
      <c r="E40">
        <v>0.33</v>
      </c>
      <c r="F40">
        <f t="shared" si="0"/>
        <v>1</v>
      </c>
      <c r="G40">
        <v>12.99</v>
      </c>
      <c r="H40">
        <f>G40*F40*E40</f>
        <v>4.2867000000000006</v>
      </c>
      <c r="I40" t="s">
        <v>77</v>
      </c>
    </row>
    <row r="41" spans="1:9" x14ac:dyDescent="0.3">
      <c r="A41">
        <v>17</v>
      </c>
      <c r="B41" t="s">
        <v>42</v>
      </c>
      <c r="C41" t="s">
        <v>42</v>
      </c>
      <c r="D41" t="s">
        <v>43</v>
      </c>
      <c r="E41">
        <f>0.125*0.33</f>
        <v>4.1250000000000002E-2</v>
      </c>
      <c r="F41">
        <f t="shared" si="0"/>
        <v>1</v>
      </c>
      <c r="G41">
        <v>286</v>
      </c>
      <c r="H41">
        <f t="shared" ref="H41:H42" si="4">G41*F41*E41</f>
        <v>11.797500000000001</v>
      </c>
      <c r="I41" t="s">
        <v>45</v>
      </c>
    </row>
    <row r="42" spans="1:9" x14ac:dyDescent="0.3">
      <c r="A42">
        <v>21</v>
      </c>
      <c r="B42" t="s">
        <v>49</v>
      </c>
      <c r="C42" t="s">
        <v>56</v>
      </c>
      <c r="D42" t="s">
        <v>57</v>
      </c>
      <c r="E42">
        <f>1.5*0.33</f>
        <v>0.495</v>
      </c>
      <c r="F42">
        <f t="shared" si="0"/>
        <v>1</v>
      </c>
      <c r="G42">
        <v>36.479999999999997</v>
      </c>
      <c r="H42">
        <f t="shared" si="4"/>
        <v>18.057599999999997</v>
      </c>
      <c r="I42" t="s">
        <v>58</v>
      </c>
    </row>
    <row r="44" spans="1:9" x14ac:dyDescent="0.3">
      <c r="G44" s="1" t="s">
        <v>78</v>
      </c>
      <c r="H44" s="1">
        <f>SUM(H38:H42)</f>
        <v>68.458500000000001</v>
      </c>
    </row>
    <row r="47" spans="1:9" x14ac:dyDescent="0.3">
      <c r="H47" s="3">
        <f>H44+H34+H29</f>
        <v>1659.0394666666666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EFA3022702D9478E0843B658912A67" ma:contentTypeVersion="10" ma:contentTypeDescription="Create a new document." ma:contentTypeScope="" ma:versionID="fcf9389d637992271d592c4f6be5081f">
  <xsd:schema xmlns:xsd="http://www.w3.org/2001/XMLSchema" xmlns:xs="http://www.w3.org/2001/XMLSchema" xmlns:p="http://schemas.microsoft.com/office/2006/metadata/properties" xmlns:ns2="b3086236-6d41-4146-888c-8eeea7bd47b9" targetNamespace="http://schemas.microsoft.com/office/2006/metadata/properties" ma:root="true" ma:fieldsID="a992462143d62c891ce1ed5ca1e7c22f" ns2:_="">
    <xsd:import namespace="b3086236-6d41-4146-888c-8eeea7bd47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86236-6d41-4146-888c-8eeea7bd47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9A8DEE-EFE5-44B0-BDA2-0C2EAACE9090}"/>
</file>

<file path=customXml/itemProps2.xml><?xml version="1.0" encoding="utf-8"?>
<ds:datastoreItem xmlns:ds="http://schemas.openxmlformats.org/officeDocument/2006/customXml" ds:itemID="{B0C7078D-CF6A-4756-AD5A-AAB5FFC832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61E478-69C3-4E2D-B6FD-F744FEB8F0A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Hall, Nathaniel J</dc:creator>
  <cp:keywords/>
  <dc:description/>
  <cp:lastModifiedBy>Hall, Nathaniel J</cp:lastModifiedBy>
  <cp:revision/>
  <dcterms:created xsi:type="dcterms:W3CDTF">2020-07-10T15:07:46Z</dcterms:created>
  <dcterms:modified xsi:type="dcterms:W3CDTF">2021-07-07T15:50:11Z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0x010100CCEFA3022702D9478E0843B658912A67</vt:lpwstr>
  </property>
</Properties>
</file>