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180" yWindow="160" windowWidth="20620" windowHeight="16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" i="1"/>
  <c r="I10" i="1"/>
  <c r="I6" i="1"/>
  <c r="I3" i="1"/>
  <c r="I4" i="1"/>
  <c r="I5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  <c r="E41" i="1"/>
  <c r="D41" i="1"/>
  <c r="D37" i="1"/>
  <c r="E37" i="1"/>
  <c r="E33" i="1"/>
  <c r="D33" i="1"/>
  <c r="D29" i="1"/>
  <c r="D28" i="1"/>
  <c r="D27" i="1"/>
  <c r="E25" i="1"/>
  <c r="D25" i="1"/>
  <c r="E21" i="1"/>
  <c r="D21" i="1"/>
  <c r="D31" i="1"/>
  <c r="C3" i="1"/>
  <c r="C4" i="1"/>
  <c r="C5" i="1"/>
  <c r="C2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C6" i="1"/>
  <c r="B7" i="1"/>
</calcChain>
</file>

<file path=xl/sharedStrings.xml><?xml version="1.0" encoding="utf-8"?>
<sst xmlns="http://schemas.openxmlformats.org/spreadsheetml/2006/main" count="48" uniqueCount="8">
  <si>
    <t>Profit after tax</t>
  </si>
  <si>
    <t>equity</t>
  </si>
  <si>
    <t>q1</t>
  </si>
  <si>
    <t>q2</t>
  </si>
  <si>
    <t>q3</t>
  </si>
  <si>
    <t>q4</t>
  </si>
  <si>
    <t>ROE</t>
  </si>
  <si>
    <t>Halvaar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</si>
</sst>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3351"/>
      <name val="Arial"/>
    </font>
    <font>
      <sz val="10"/>
      <color rgb="FF003351"/>
      <name val="Arial,Bold"/>
    </font>
    <font>
      <b/>
      <sz val="9"/>
      <color rgb="FF003351"/>
      <name val="Arial"/>
    </font>
    <font>
      <sz val="9"/>
      <color rgb="FF003351"/>
      <name val="ArialMT"/>
    </font>
    <font>
      <sz val="9"/>
      <color rgb="FF003351"/>
      <name val="Arial"/>
    </font>
    <font>
      <sz val="8"/>
      <color theme="1"/>
      <name val="ArialMT"/>
    </font>
    <font>
      <sz val="9"/>
      <color rgb="FF003351"/>
      <name val="Arial,Bold"/>
    </font>
    <font>
      <b/>
      <sz val="8"/>
      <color theme="1"/>
      <name val="Arial"/>
    </font>
    <font>
      <sz val="8"/>
      <color theme="1"/>
      <name val="Arial,Bold"/>
    </font>
    <font>
      <sz val="8"/>
      <color theme="1"/>
      <name val="Arial"/>
    </font>
    <font>
      <b/>
      <sz val="10"/>
      <color theme="1"/>
      <name val="FelbridgeDONGEnergy"/>
    </font>
    <font>
      <sz val="10"/>
      <color theme="1"/>
      <name val="FelbridgeDONGEnergy"/>
    </font>
    <font>
      <sz val="7"/>
      <color theme="1"/>
      <name val="ArialMT"/>
    </font>
    <font>
      <b/>
      <sz val="7"/>
      <color theme="1"/>
      <name val="Arial"/>
    </font>
    <font>
      <b/>
      <sz val="8"/>
      <color theme="1"/>
      <name val="FelbridgeDONGEnergy"/>
    </font>
    <font>
      <sz val="8"/>
      <color theme="1"/>
      <name val="FelbridgeDONGEnergy"/>
    </font>
    <font>
      <sz val="7"/>
      <color theme="1"/>
      <name val="Arial"/>
    </font>
    <font>
      <sz val="7"/>
      <color theme="1"/>
      <name val="FelbridgeDONGEnergy"/>
    </font>
    <font>
      <sz val="6"/>
      <color theme="1"/>
      <name val="FelbridgeDONGEnergy"/>
    </font>
    <font>
      <sz val="9"/>
      <color theme="1"/>
      <name val="FelbridgeDONGEnergy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3" fontId="4" fillId="2" borderId="0" xfId="0" applyNumberFormat="1" applyFont="1" applyFill="1"/>
    <xf numFmtId="0" fontId="0" fillId="2" borderId="0" xfId="0" applyFill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3" fontId="6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3" fontId="10" fillId="0" borderId="0" xfId="0" applyNumberFormat="1" applyFont="1"/>
    <xf numFmtId="3" fontId="11" fillId="0" borderId="0" xfId="0" applyNumberFormat="1" applyFont="1"/>
    <xf numFmtId="3" fontId="12" fillId="0" borderId="0" xfId="0" applyNumberFormat="1" applyFont="1"/>
    <xf numFmtId="3" fontId="13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0" fontId="16" fillId="0" borderId="0" xfId="0" applyFont="1"/>
    <xf numFmtId="3" fontId="17" fillId="0" borderId="0" xfId="0" applyNumberFormat="1" applyFont="1"/>
    <xf numFmtId="3" fontId="18" fillId="0" borderId="0" xfId="0" applyNumberFormat="1" applyFont="1"/>
    <xf numFmtId="3" fontId="19" fillId="0" borderId="0" xfId="0" applyNumberFormat="1" applyFont="1"/>
    <xf numFmtId="0" fontId="11" fillId="0" borderId="0" xfId="0" applyFont="1"/>
    <xf numFmtId="0" fontId="19" fillId="0" borderId="0" xfId="0" applyFont="1"/>
    <xf numFmtId="3" fontId="20" fillId="0" borderId="0" xfId="0" applyNumberFormat="1" applyFont="1"/>
    <xf numFmtId="3" fontId="21" fillId="0" borderId="0" xfId="0" applyNumberFormat="1" applyFont="1"/>
    <xf numFmtId="0" fontId="20" fillId="0" borderId="0" xfId="0" applyFont="1"/>
    <xf numFmtId="3" fontId="22" fillId="0" borderId="0" xfId="0" applyNumberFormat="1" applyFont="1"/>
    <xf numFmtId="0" fontId="22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Sheet1!$C$2:$C$45</c:f>
              <c:strCache>
                <c:ptCount val="44"/>
                <c:pt idx="0">
                  <c:v>2003q1</c:v>
                </c:pt>
                <c:pt idx="1">
                  <c:v>2003q2</c:v>
                </c:pt>
                <c:pt idx="2">
                  <c:v>2003q3</c:v>
                </c:pt>
                <c:pt idx="3">
                  <c:v>2003q4</c:v>
                </c:pt>
                <c:pt idx="4">
                  <c:v>2004q1</c:v>
                </c:pt>
                <c:pt idx="5">
                  <c:v>2004q2</c:v>
                </c:pt>
                <c:pt idx="6">
                  <c:v>2004q3</c:v>
                </c:pt>
                <c:pt idx="7">
                  <c:v>2004q4</c:v>
                </c:pt>
                <c:pt idx="8">
                  <c:v>2005q1</c:v>
                </c:pt>
                <c:pt idx="9">
                  <c:v>2005q2</c:v>
                </c:pt>
                <c:pt idx="10">
                  <c:v>2005q3</c:v>
                </c:pt>
                <c:pt idx="11">
                  <c:v>2005q4</c:v>
                </c:pt>
                <c:pt idx="12">
                  <c:v>2006q1</c:v>
                </c:pt>
                <c:pt idx="13">
                  <c:v>2006q2</c:v>
                </c:pt>
                <c:pt idx="14">
                  <c:v>2006q3</c:v>
                </c:pt>
                <c:pt idx="15">
                  <c:v>2006q4</c:v>
                </c:pt>
                <c:pt idx="16">
                  <c:v>2007q1</c:v>
                </c:pt>
                <c:pt idx="17">
                  <c:v>2007q2</c:v>
                </c:pt>
                <c:pt idx="18">
                  <c:v>2007q3</c:v>
                </c:pt>
                <c:pt idx="19">
                  <c:v>2007q4</c:v>
                </c:pt>
                <c:pt idx="20">
                  <c:v>2008q1</c:v>
                </c:pt>
                <c:pt idx="21">
                  <c:v>2008q2</c:v>
                </c:pt>
                <c:pt idx="22">
                  <c:v>2008q3</c:v>
                </c:pt>
                <c:pt idx="23">
                  <c:v>2008q4</c:v>
                </c:pt>
                <c:pt idx="24">
                  <c:v>2009q1</c:v>
                </c:pt>
                <c:pt idx="25">
                  <c:v>2009q2</c:v>
                </c:pt>
                <c:pt idx="26">
                  <c:v>2009q3</c:v>
                </c:pt>
                <c:pt idx="27">
                  <c:v>2009q4</c:v>
                </c:pt>
                <c:pt idx="28">
                  <c:v>2010q1</c:v>
                </c:pt>
                <c:pt idx="29">
                  <c:v>2010q2</c:v>
                </c:pt>
                <c:pt idx="30">
                  <c:v>2010q3</c:v>
                </c:pt>
                <c:pt idx="31">
                  <c:v>2010q4</c:v>
                </c:pt>
                <c:pt idx="32">
                  <c:v>2011q1</c:v>
                </c:pt>
                <c:pt idx="33">
                  <c:v>2011q2</c:v>
                </c:pt>
                <c:pt idx="34">
                  <c:v>2011q3</c:v>
                </c:pt>
                <c:pt idx="35">
                  <c:v>2011q4</c:v>
                </c:pt>
                <c:pt idx="36">
                  <c:v>2012q1</c:v>
                </c:pt>
                <c:pt idx="37">
                  <c:v>2012q2</c:v>
                </c:pt>
                <c:pt idx="38">
                  <c:v>2012q3</c:v>
                </c:pt>
                <c:pt idx="39">
                  <c:v>2012q4</c:v>
                </c:pt>
                <c:pt idx="40">
                  <c:v>2013q1</c:v>
                </c:pt>
                <c:pt idx="41">
                  <c:v>2013q2</c:v>
                </c:pt>
                <c:pt idx="42">
                  <c:v>2013q3</c:v>
                </c:pt>
                <c:pt idx="43">
                  <c:v>2013q4</c:v>
                </c:pt>
              </c:strCache>
            </c:strRef>
          </c:cat>
          <c:val>
            <c:numRef>
              <c:f>Sheet1!$J$2:$J$44</c:f>
              <c:numCache>
                <c:formatCode>General</c:formatCode>
                <c:ptCount val="43"/>
                <c:pt idx="0">
                  <c:v>0.308965563736033</c:v>
                </c:pt>
                <c:pt idx="1">
                  <c:v>0.0856914879239279</c:v>
                </c:pt>
                <c:pt idx="2">
                  <c:v>0.060507242825323</c:v>
                </c:pt>
                <c:pt idx="3">
                  <c:v>0.0641283225943687</c:v>
                </c:pt>
                <c:pt idx="4">
                  <c:v>0.227314262760506</c:v>
                </c:pt>
                <c:pt idx="5">
                  <c:v>0.0858466736691137</c:v>
                </c:pt>
                <c:pt idx="6">
                  <c:v>0.0265893739123149</c:v>
                </c:pt>
                <c:pt idx="7">
                  <c:v>0.20976125424086</c:v>
                </c:pt>
                <c:pt idx="8">
                  <c:v>0.200790546043838</c:v>
                </c:pt>
                <c:pt idx="9">
                  <c:v>0.14917001770047</c:v>
                </c:pt>
                <c:pt idx="10">
                  <c:v>0.06287349860325</c:v>
                </c:pt>
                <c:pt idx="11">
                  <c:v>0.476130990683197</c:v>
                </c:pt>
                <c:pt idx="12">
                  <c:v>0.325662752618738</c:v>
                </c:pt>
                <c:pt idx="13">
                  <c:v>0.11530537908276</c:v>
                </c:pt>
                <c:pt idx="14">
                  <c:v>0.0659295673009281</c:v>
                </c:pt>
                <c:pt idx="15">
                  <c:v>0.108641167650939</c:v>
                </c:pt>
                <c:pt idx="16">
                  <c:v>0.195454431283703</c:v>
                </c:pt>
                <c:pt idx="17">
                  <c:v>0.11530537908276</c:v>
                </c:pt>
                <c:pt idx="18">
                  <c:v>0.0102969070867331</c:v>
                </c:pt>
                <c:pt idx="19">
                  <c:v>0.0741875878888849</c:v>
                </c:pt>
                <c:pt idx="20">
                  <c:v>0.120905888695898</c:v>
                </c:pt>
                <c:pt idx="21">
                  <c:v>0.187331361398097</c:v>
                </c:pt>
                <c:pt idx="22">
                  <c:v>0.0102969070867331</c:v>
                </c:pt>
                <c:pt idx="23">
                  <c:v>0.148324924852279</c:v>
                </c:pt>
                <c:pt idx="24">
                  <c:v>0.0616025955426591</c:v>
                </c:pt>
                <c:pt idx="25">
                  <c:v>0.0604120021989385</c:v>
                </c:pt>
                <c:pt idx="26">
                  <c:v>-0.0226281547249443</c:v>
                </c:pt>
                <c:pt idx="27">
                  <c:v>0.00509809465524769</c:v>
                </c:pt>
                <c:pt idx="28">
                  <c:v>0.179854624431113</c:v>
                </c:pt>
                <c:pt idx="29">
                  <c:v>0.0861615177034927</c:v>
                </c:pt>
                <c:pt idx="30">
                  <c:v>-0.022318000447201</c:v>
                </c:pt>
                <c:pt idx="31">
                  <c:v>0.145123684931312</c:v>
                </c:pt>
                <c:pt idx="32">
                  <c:v>0.120386430280756</c:v>
                </c:pt>
                <c:pt idx="33">
                  <c:v>0.107737493757265</c:v>
                </c:pt>
                <c:pt idx="34">
                  <c:v>0.0595777698813713</c:v>
                </c:pt>
                <c:pt idx="35">
                  <c:v>-0.0442077992962592</c:v>
                </c:pt>
                <c:pt idx="36">
                  <c:v>0.163801630066552</c:v>
                </c:pt>
                <c:pt idx="37">
                  <c:v>-0.0191168616721212</c:v>
                </c:pt>
                <c:pt idx="38">
                  <c:v>-0.219175271313454</c:v>
                </c:pt>
                <c:pt idx="39">
                  <c:v>-0.20930917854517</c:v>
                </c:pt>
                <c:pt idx="40">
                  <c:v>0.0387709175284887</c:v>
                </c:pt>
                <c:pt idx="41">
                  <c:v>0.0530095180891612</c:v>
                </c:pt>
                <c:pt idx="42">
                  <c:v>-0.0285809203015499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19944"/>
        <c:axId val="2132966776"/>
      </c:lineChart>
      <c:catAx>
        <c:axId val="213291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66776"/>
        <c:crosses val="autoZero"/>
        <c:auto val="1"/>
        <c:lblAlgn val="ctr"/>
        <c:lblOffset val="100"/>
        <c:noMultiLvlLbl val="0"/>
      </c:catAx>
      <c:valAx>
        <c:axId val="213296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1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Sheet1!$C$2:$C$45</c:f>
              <c:strCache>
                <c:ptCount val="44"/>
                <c:pt idx="0">
                  <c:v>2003q1</c:v>
                </c:pt>
                <c:pt idx="1">
                  <c:v>2003q2</c:v>
                </c:pt>
                <c:pt idx="2">
                  <c:v>2003q3</c:v>
                </c:pt>
                <c:pt idx="3">
                  <c:v>2003q4</c:v>
                </c:pt>
                <c:pt idx="4">
                  <c:v>2004q1</c:v>
                </c:pt>
                <c:pt idx="5">
                  <c:v>2004q2</c:v>
                </c:pt>
                <c:pt idx="6">
                  <c:v>2004q3</c:v>
                </c:pt>
                <c:pt idx="7">
                  <c:v>2004q4</c:v>
                </c:pt>
                <c:pt idx="8">
                  <c:v>2005q1</c:v>
                </c:pt>
                <c:pt idx="9">
                  <c:v>2005q2</c:v>
                </c:pt>
                <c:pt idx="10">
                  <c:v>2005q3</c:v>
                </c:pt>
                <c:pt idx="11">
                  <c:v>2005q4</c:v>
                </c:pt>
                <c:pt idx="12">
                  <c:v>2006q1</c:v>
                </c:pt>
                <c:pt idx="13">
                  <c:v>2006q2</c:v>
                </c:pt>
                <c:pt idx="14">
                  <c:v>2006q3</c:v>
                </c:pt>
                <c:pt idx="15">
                  <c:v>2006q4</c:v>
                </c:pt>
                <c:pt idx="16">
                  <c:v>2007q1</c:v>
                </c:pt>
                <c:pt idx="17">
                  <c:v>2007q2</c:v>
                </c:pt>
                <c:pt idx="18">
                  <c:v>2007q3</c:v>
                </c:pt>
                <c:pt idx="19">
                  <c:v>2007q4</c:v>
                </c:pt>
                <c:pt idx="20">
                  <c:v>2008q1</c:v>
                </c:pt>
                <c:pt idx="21">
                  <c:v>2008q2</c:v>
                </c:pt>
                <c:pt idx="22">
                  <c:v>2008q3</c:v>
                </c:pt>
                <c:pt idx="23">
                  <c:v>2008q4</c:v>
                </c:pt>
                <c:pt idx="24">
                  <c:v>2009q1</c:v>
                </c:pt>
                <c:pt idx="25">
                  <c:v>2009q2</c:v>
                </c:pt>
                <c:pt idx="26">
                  <c:v>2009q3</c:v>
                </c:pt>
                <c:pt idx="27">
                  <c:v>2009q4</c:v>
                </c:pt>
                <c:pt idx="28">
                  <c:v>2010q1</c:v>
                </c:pt>
                <c:pt idx="29">
                  <c:v>2010q2</c:v>
                </c:pt>
                <c:pt idx="30">
                  <c:v>2010q3</c:v>
                </c:pt>
                <c:pt idx="31">
                  <c:v>2010q4</c:v>
                </c:pt>
                <c:pt idx="32">
                  <c:v>2011q1</c:v>
                </c:pt>
                <c:pt idx="33">
                  <c:v>2011q2</c:v>
                </c:pt>
                <c:pt idx="34">
                  <c:v>2011q3</c:v>
                </c:pt>
                <c:pt idx="35">
                  <c:v>2011q4</c:v>
                </c:pt>
                <c:pt idx="36">
                  <c:v>2012q1</c:v>
                </c:pt>
                <c:pt idx="37">
                  <c:v>2012q2</c:v>
                </c:pt>
                <c:pt idx="38">
                  <c:v>2012q3</c:v>
                </c:pt>
                <c:pt idx="39">
                  <c:v>2012q4</c:v>
                </c:pt>
                <c:pt idx="40">
                  <c:v>2013q1</c:v>
                </c:pt>
                <c:pt idx="41">
                  <c:v>2013q2</c:v>
                </c:pt>
                <c:pt idx="42">
                  <c:v>2013q3</c:v>
                </c:pt>
                <c:pt idx="43">
                  <c:v>2013q4</c:v>
                </c:pt>
              </c:strCache>
            </c:strRef>
          </c:cat>
          <c:val>
            <c:numRef>
              <c:f>Sheet1!$K$2:$K$44</c:f>
              <c:numCache>
                <c:formatCode>General</c:formatCode>
                <c:ptCount val="43"/>
                <c:pt idx="3">
                  <c:v>0.129823154269913</c:v>
                </c:pt>
                <c:pt idx="4">
                  <c:v>0.109410329026031</c:v>
                </c:pt>
                <c:pt idx="5">
                  <c:v>0.109449125462328</c:v>
                </c:pt>
                <c:pt idx="6">
                  <c:v>0.100969658234076</c:v>
                </c:pt>
                <c:pt idx="7">
                  <c:v>0.137377891145698</c:v>
                </c:pt>
                <c:pt idx="8">
                  <c:v>0.130746961966532</c:v>
                </c:pt>
                <c:pt idx="9">
                  <c:v>0.146577797974371</c:v>
                </c:pt>
                <c:pt idx="10">
                  <c:v>0.155648829147105</c:v>
                </c:pt>
                <c:pt idx="11">
                  <c:v>0.222241263257689</c:v>
                </c:pt>
                <c:pt idx="12">
                  <c:v>0.253459314901414</c:v>
                </c:pt>
                <c:pt idx="13">
                  <c:v>0.244993155246986</c:v>
                </c:pt>
                <c:pt idx="14">
                  <c:v>0.245757172421405</c:v>
                </c:pt>
                <c:pt idx="15">
                  <c:v>0.153884716663341</c:v>
                </c:pt>
                <c:pt idx="16">
                  <c:v>0.121332636329582</c:v>
                </c:pt>
                <c:pt idx="17">
                  <c:v>0.121332636329582</c:v>
                </c:pt>
                <c:pt idx="18">
                  <c:v>0.107424471276034</c:v>
                </c:pt>
                <c:pt idx="19">
                  <c:v>0.09881107633552</c:v>
                </c:pt>
                <c:pt idx="20">
                  <c:v>0.0801739406885689</c:v>
                </c:pt>
                <c:pt idx="21">
                  <c:v>0.0981804362674033</c:v>
                </c:pt>
                <c:pt idx="22">
                  <c:v>0.0981804362674033</c:v>
                </c:pt>
                <c:pt idx="23">
                  <c:v>0.116714770508252</c:v>
                </c:pt>
                <c:pt idx="24">
                  <c:v>0.101888947219942</c:v>
                </c:pt>
                <c:pt idx="25">
                  <c:v>0.0701591074201523</c:v>
                </c:pt>
                <c:pt idx="26">
                  <c:v>0.061927841967233</c:v>
                </c:pt>
                <c:pt idx="27">
                  <c:v>0.0261211344179753</c:v>
                </c:pt>
                <c:pt idx="28">
                  <c:v>0.0556841416400888</c:v>
                </c:pt>
                <c:pt idx="29">
                  <c:v>0.0621215205162273</c:v>
                </c:pt>
                <c:pt idx="30">
                  <c:v>0.0621990590856631</c:v>
                </c:pt>
                <c:pt idx="31">
                  <c:v>0.0972054566546791</c:v>
                </c:pt>
                <c:pt idx="32">
                  <c:v>0.0823384081170898</c:v>
                </c:pt>
                <c:pt idx="33">
                  <c:v>0.0877324021305329</c:v>
                </c:pt>
                <c:pt idx="34">
                  <c:v>0.108206344712676</c:v>
                </c:pt>
                <c:pt idx="35">
                  <c:v>0.0608734736557833</c:v>
                </c:pt>
                <c:pt idx="36">
                  <c:v>0.0717272736022324</c:v>
                </c:pt>
                <c:pt idx="37">
                  <c:v>0.0400136847448858</c:v>
                </c:pt>
                <c:pt idx="38">
                  <c:v>-0.0296745755538206</c:v>
                </c:pt>
                <c:pt idx="39">
                  <c:v>-0.0709499203660483</c:v>
                </c:pt>
                <c:pt idx="40">
                  <c:v>-0.102207598500564</c:v>
                </c:pt>
                <c:pt idx="41">
                  <c:v>-0.0841760035602436</c:v>
                </c:pt>
                <c:pt idx="42">
                  <c:v>-0.0365274158072675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04744"/>
        <c:axId val="-2127901800"/>
      </c:lineChart>
      <c:catAx>
        <c:axId val="-212790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01800"/>
        <c:crosses val="autoZero"/>
        <c:auto val="1"/>
        <c:lblAlgn val="ctr"/>
        <c:lblOffset val="100"/>
        <c:noMultiLvlLbl val="0"/>
      </c:catAx>
      <c:valAx>
        <c:axId val="-212790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90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39</xdr:row>
      <xdr:rowOff>44450</xdr:rowOff>
    </xdr:from>
    <xdr:to>
      <xdr:col>9</xdr:col>
      <xdr:colOff>660400</xdr:colOff>
      <xdr:row>53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10</xdr:col>
      <xdr:colOff>444500</xdr:colOff>
      <xdr:row>70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B32" workbookViewId="0">
      <selection activeCell="F57" sqref="F57"/>
    </sheetView>
  </sheetViews>
  <sheetFormatPr baseColWidth="10" defaultRowHeight="15" x14ac:dyDescent="0"/>
  <cols>
    <col min="4" max="4" width="13.1640625" bestFit="1" customWidth="1"/>
  </cols>
  <sheetData>
    <row r="1" spans="1:11">
      <c r="D1" t="s">
        <v>0</v>
      </c>
      <c r="E1" t="s">
        <v>1</v>
      </c>
      <c r="F1" t="s">
        <v>6</v>
      </c>
    </row>
    <row r="2" spans="1:11">
      <c r="A2" t="s">
        <v>2</v>
      </c>
      <c r="B2">
        <v>2003</v>
      </c>
      <c r="C2" t="str">
        <f>B2&amp;A2</f>
        <v>2003q1</v>
      </c>
      <c r="D2" s="2">
        <v>1101</v>
      </c>
      <c r="E2" s="2">
        <v>15813</v>
      </c>
      <c r="F2">
        <v>28</v>
      </c>
      <c r="I2">
        <f>D2/E2</f>
        <v>6.9626256877252893E-2</v>
      </c>
      <c r="J2">
        <f>(1+I2)^4-1</f>
        <v>0.30896556373603334</v>
      </c>
    </row>
    <row r="3" spans="1:11">
      <c r="A3" t="s">
        <v>3</v>
      </c>
      <c r="B3">
        <v>2003</v>
      </c>
      <c r="C3" t="str">
        <f t="shared" ref="C3:C5" si="0">B3&amp;A3</f>
        <v>2003q2</v>
      </c>
      <c r="D3" s="3">
        <v>339</v>
      </c>
      <c r="E3" s="4">
        <v>16324</v>
      </c>
      <c r="G3" s="5" t="s">
        <v>7</v>
      </c>
      <c r="I3">
        <f t="shared" ref="I3:I44" si="1">D3/E3</f>
        <v>2.0766968880176429E-2</v>
      </c>
      <c r="J3">
        <f t="shared" ref="J3:J44" si="2">(1+I3)^4-1</f>
        <v>8.5691487923927889E-2</v>
      </c>
    </row>
    <row r="4" spans="1:11">
      <c r="A4" t="s">
        <v>4</v>
      </c>
      <c r="B4">
        <v>2003</v>
      </c>
      <c r="C4" t="str">
        <f t="shared" si="0"/>
        <v>2003q3</v>
      </c>
      <c r="D4" s="6">
        <v>246</v>
      </c>
      <c r="E4" s="7">
        <v>16627</v>
      </c>
      <c r="I4">
        <f t="shared" si="1"/>
        <v>1.4795212606002285E-2</v>
      </c>
      <c r="J4">
        <f t="shared" si="2"/>
        <v>6.0507242825323049E-2</v>
      </c>
    </row>
    <row r="5" spans="1:11">
      <c r="A5" t="s">
        <v>5</v>
      </c>
      <c r="B5">
        <v>2003</v>
      </c>
      <c r="C5" t="str">
        <f t="shared" si="0"/>
        <v>2003q4</v>
      </c>
      <c r="D5" s="6">
        <v>263</v>
      </c>
      <c r="E5" s="7">
        <v>16794</v>
      </c>
      <c r="I5">
        <f t="shared" si="1"/>
        <v>1.566035488865071E-2</v>
      </c>
      <c r="J5">
        <f t="shared" si="2"/>
        <v>6.4128322594368736E-2</v>
      </c>
      <c r="K5">
        <f>AVERAGE(J2:J5)</f>
        <v>0.12982315426991325</v>
      </c>
    </row>
    <row r="6" spans="1:11">
      <c r="A6" t="s">
        <v>2</v>
      </c>
      <c r="B6">
        <v>2004</v>
      </c>
      <c r="C6" t="str">
        <f>B6&amp;A6</f>
        <v>2004q1</v>
      </c>
      <c r="D6" s="8">
        <v>914</v>
      </c>
      <c r="E6" s="11">
        <v>17396</v>
      </c>
      <c r="F6">
        <v>20</v>
      </c>
      <c r="I6">
        <f t="shared" si="1"/>
        <v>5.2540813980225337E-2</v>
      </c>
      <c r="J6">
        <f t="shared" si="2"/>
        <v>0.22731426276050559</v>
      </c>
      <c r="K6">
        <f t="shared" ref="K6:K44" si="3">AVERAGE(J3:J6)</f>
        <v>0.10941032902603132</v>
      </c>
    </row>
    <row r="7" spans="1:11">
      <c r="A7" t="s">
        <v>3</v>
      </c>
      <c r="B7">
        <f>IF(A7="q4",B6+1,B6)</f>
        <v>2004</v>
      </c>
      <c r="C7" t="str">
        <f t="shared" ref="C7:C45" si="4">B7&amp;A7</f>
        <v>2004q2</v>
      </c>
      <c r="D7" s="3">
        <v>319</v>
      </c>
      <c r="E7" s="4">
        <v>15334</v>
      </c>
      <c r="I7">
        <f t="shared" si="1"/>
        <v>2.0803443328550931E-2</v>
      </c>
      <c r="J7">
        <f t="shared" si="2"/>
        <v>8.5846673669113693E-2</v>
      </c>
      <c r="K7">
        <f t="shared" si="3"/>
        <v>0.10944912546232777</v>
      </c>
    </row>
    <row r="8" spans="1:11">
      <c r="A8" t="s">
        <v>4</v>
      </c>
      <c r="B8">
        <f t="shared" ref="B8" si="5">IF(A8="q4",B7+1,B7)</f>
        <v>2004</v>
      </c>
      <c r="C8" t="str">
        <f t="shared" si="4"/>
        <v>2004q3</v>
      </c>
      <c r="D8" s="6">
        <v>97</v>
      </c>
      <c r="E8" s="7">
        <v>14737</v>
      </c>
      <c r="I8">
        <f t="shared" si="1"/>
        <v>6.5820723349392686E-3</v>
      </c>
      <c r="J8">
        <f t="shared" si="2"/>
        <v>2.6589373912314862E-2</v>
      </c>
      <c r="K8">
        <f t="shared" si="3"/>
        <v>0.10096965823407572</v>
      </c>
    </row>
    <row r="9" spans="1:11">
      <c r="A9" t="s">
        <v>5</v>
      </c>
      <c r="B9">
        <f>IF(A9="q1",B8+1,B8)</f>
        <v>2004</v>
      </c>
      <c r="C9" t="str">
        <f t="shared" si="4"/>
        <v>2004q4</v>
      </c>
      <c r="D9" s="6">
        <v>763</v>
      </c>
      <c r="E9" s="7">
        <v>15649</v>
      </c>
      <c r="I9">
        <f t="shared" si="1"/>
        <v>4.8757109080452422E-2</v>
      </c>
      <c r="J9">
        <f t="shared" si="2"/>
        <v>0.20976125424085956</v>
      </c>
      <c r="K9">
        <f t="shared" si="3"/>
        <v>0.13737789114569843</v>
      </c>
    </row>
    <row r="10" spans="1:11">
      <c r="A10" t="s">
        <v>2</v>
      </c>
      <c r="B10">
        <f t="shared" ref="B10:B45" si="6">IF(A10="q1",B9+1,B9)</f>
        <v>2005</v>
      </c>
      <c r="C10" t="str">
        <f t="shared" si="4"/>
        <v>2005q1</v>
      </c>
      <c r="D10" s="8">
        <v>769</v>
      </c>
      <c r="E10" s="11">
        <v>16429</v>
      </c>
      <c r="I10">
        <f>D10/E10</f>
        <v>4.6807474587619455E-2</v>
      </c>
      <c r="J10">
        <f t="shared" si="2"/>
        <v>0.20079054604383839</v>
      </c>
      <c r="K10">
        <f t="shared" si="3"/>
        <v>0.13074696196653163</v>
      </c>
    </row>
    <row r="11" spans="1:11">
      <c r="A11" t="s">
        <v>3</v>
      </c>
      <c r="B11">
        <f t="shared" si="6"/>
        <v>2005</v>
      </c>
      <c r="C11" t="str">
        <f t="shared" si="4"/>
        <v>2005q2</v>
      </c>
      <c r="D11" s="9">
        <v>891</v>
      </c>
      <c r="E11" s="10">
        <v>25190</v>
      </c>
      <c r="I11">
        <f t="shared" si="1"/>
        <v>3.5371179039301308E-2</v>
      </c>
      <c r="J11">
        <f t="shared" si="2"/>
        <v>0.14917001770047045</v>
      </c>
      <c r="K11">
        <f t="shared" si="3"/>
        <v>0.14657779797437082</v>
      </c>
    </row>
    <row r="12" spans="1:11">
      <c r="A12" t="s">
        <v>4</v>
      </c>
      <c r="B12">
        <f t="shared" si="6"/>
        <v>2005</v>
      </c>
      <c r="C12" t="str">
        <f t="shared" si="4"/>
        <v>2005q3</v>
      </c>
      <c r="D12" s="8">
        <v>397</v>
      </c>
      <c r="E12" s="11">
        <v>25845</v>
      </c>
      <c r="I12">
        <f t="shared" si="1"/>
        <v>1.5360804797833237E-2</v>
      </c>
      <c r="J12">
        <f t="shared" si="2"/>
        <v>6.2873498603249978E-2</v>
      </c>
      <c r="K12">
        <f t="shared" si="3"/>
        <v>0.15564882914710459</v>
      </c>
    </row>
    <row r="13" spans="1:11">
      <c r="A13" t="s">
        <v>5</v>
      </c>
      <c r="B13">
        <f t="shared" si="6"/>
        <v>2005</v>
      </c>
      <c r="C13" t="str">
        <f t="shared" si="4"/>
        <v>2005q4</v>
      </c>
      <c r="D13" s="1">
        <v>2687</v>
      </c>
      <c r="E13" s="12">
        <v>26278</v>
      </c>
      <c r="I13">
        <f t="shared" si="1"/>
        <v>0.10225283507116219</v>
      </c>
      <c r="J13">
        <f t="shared" si="2"/>
        <v>0.47613099068319653</v>
      </c>
      <c r="K13">
        <f t="shared" si="3"/>
        <v>0.22224126325768884</v>
      </c>
    </row>
    <row r="14" spans="1:11">
      <c r="A14" t="s">
        <v>2</v>
      </c>
      <c r="B14">
        <f t="shared" si="6"/>
        <v>2006</v>
      </c>
      <c r="C14" t="str">
        <f t="shared" si="4"/>
        <v>2006q1</v>
      </c>
      <c r="D14" s="13">
        <v>2083</v>
      </c>
      <c r="E14" s="10">
        <v>28526</v>
      </c>
      <c r="I14">
        <f t="shared" si="1"/>
        <v>7.3021103554651898E-2</v>
      </c>
      <c r="J14">
        <f t="shared" si="2"/>
        <v>0.32566275261873767</v>
      </c>
      <c r="K14">
        <f t="shared" si="3"/>
        <v>0.25345931490141366</v>
      </c>
    </row>
    <row r="15" spans="1:11">
      <c r="A15" t="s">
        <v>3</v>
      </c>
      <c r="B15">
        <f t="shared" si="6"/>
        <v>2006</v>
      </c>
      <c r="C15" t="str">
        <f t="shared" si="4"/>
        <v>2006q2</v>
      </c>
      <c r="D15" s="7">
        <v>1087</v>
      </c>
      <c r="E15" s="11">
        <v>39302</v>
      </c>
      <c r="I15">
        <f t="shared" si="1"/>
        <v>2.7657625566128951E-2</v>
      </c>
      <c r="J15">
        <f t="shared" si="2"/>
        <v>0.11530537908275962</v>
      </c>
      <c r="K15">
        <f t="shared" si="3"/>
        <v>0.24499315524698595</v>
      </c>
    </row>
    <row r="16" spans="1:11">
      <c r="A16" t="s">
        <v>4</v>
      </c>
      <c r="B16">
        <f t="shared" si="6"/>
        <v>2006</v>
      </c>
      <c r="C16" t="str">
        <f t="shared" si="4"/>
        <v>2006q3</v>
      </c>
      <c r="D16">
        <v>643</v>
      </c>
      <c r="E16" s="12">
        <v>39963</v>
      </c>
      <c r="I16">
        <f t="shared" si="1"/>
        <v>1.6089883141906264E-2</v>
      </c>
      <c r="J16">
        <f t="shared" si="2"/>
        <v>6.5929567300928138E-2</v>
      </c>
      <c r="K16">
        <f t="shared" si="3"/>
        <v>0.24575717242140549</v>
      </c>
    </row>
    <row r="17" spans="1:11">
      <c r="A17" t="s">
        <v>5</v>
      </c>
      <c r="B17">
        <f t="shared" si="6"/>
        <v>2006</v>
      </c>
      <c r="C17" t="str">
        <f t="shared" si="4"/>
        <v>2006q4</v>
      </c>
      <c r="D17" s="14">
        <v>1104</v>
      </c>
      <c r="E17" s="12">
        <v>42268</v>
      </c>
      <c r="I17">
        <f t="shared" si="1"/>
        <v>2.6119049872243779E-2</v>
      </c>
      <c r="J17">
        <f t="shared" si="2"/>
        <v>0.10864116765093912</v>
      </c>
      <c r="K17">
        <f t="shared" si="3"/>
        <v>0.15388471666334114</v>
      </c>
    </row>
    <row r="18" spans="1:11">
      <c r="A18" t="s">
        <v>2</v>
      </c>
      <c r="B18">
        <f t="shared" si="6"/>
        <v>2007</v>
      </c>
      <c r="C18" t="str">
        <f t="shared" si="4"/>
        <v>2007q1</v>
      </c>
      <c r="D18" s="1">
        <v>1302</v>
      </c>
      <c r="E18" s="12">
        <v>28526</v>
      </c>
      <c r="I18">
        <f t="shared" si="1"/>
        <v>4.5642571688985487E-2</v>
      </c>
      <c r="J18">
        <f t="shared" si="2"/>
        <v>0.19545443128370255</v>
      </c>
      <c r="K18">
        <f t="shared" si="3"/>
        <v>0.12133263632958236</v>
      </c>
    </row>
    <row r="19" spans="1:11">
      <c r="A19" t="s">
        <v>3</v>
      </c>
      <c r="B19">
        <f t="shared" si="6"/>
        <v>2007</v>
      </c>
      <c r="C19" t="str">
        <f t="shared" si="4"/>
        <v>2007q2</v>
      </c>
      <c r="D19" s="15">
        <v>1087</v>
      </c>
      <c r="E19" s="16">
        <v>39302</v>
      </c>
      <c r="I19">
        <f t="shared" si="1"/>
        <v>2.7657625566128951E-2</v>
      </c>
      <c r="J19">
        <f t="shared" si="2"/>
        <v>0.11530537908275962</v>
      </c>
      <c r="K19">
        <f t="shared" si="3"/>
        <v>0.12133263632958236</v>
      </c>
    </row>
    <row r="20" spans="1:11">
      <c r="A20" t="s">
        <v>4</v>
      </c>
      <c r="B20">
        <f t="shared" si="6"/>
        <v>2007</v>
      </c>
      <c r="C20" t="str">
        <f t="shared" si="4"/>
        <v>2007q3</v>
      </c>
      <c r="D20">
        <v>108</v>
      </c>
      <c r="E20" s="12">
        <v>42116</v>
      </c>
      <c r="I20">
        <f t="shared" si="1"/>
        <v>2.5643460917466046E-3</v>
      </c>
      <c r="J20">
        <f t="shared" si="2"/>
        <v>1.0296907086733142E-2</v>
      </c>
      <c r="K20">
        <f t="shared" si="3"/>
        <v>0.10742447127603361</v>
      </c>
    </row>
    <row r="21" spans="1:11">
      <c r="A21" t="s">
        <v>5</v>
      </c>
      <c r="B21">
        <f t="shared" si="6"/>
        <v>2007</v>
      </c>
      <c r="C21" t="str">
        <f t="shared" si="4"/>
        <v>2007q4</v>
      </c>
      <c r="D21" s="1">
        <f>F21-SUM(D18:D20)</f>
        <v>762</v>
      </c>
      <c r="E21" s="1">
        <f>G21</f>
        <v>42211</v>
      </c>
      <c r="F21" s="17">
        <v>3259</v>
      </c>
      <c r="G21" s="18">
        <v>42211</v>
      </c>
      <c r="I21">
        <f t="shared" si="1"/>
        <v>1.8052166496884698E-2</v>
      </c>
      <c r="J21">
        <f t="shared" si="2"/>
        <v>7.4187587888884909E-2</v>
      </c>
      <c r="K21">
        <f t="shared" si="3"/>
        <v>9.8811076335520054E-2</v>
      </c>
    </row>
    <row r="22" spans="1:11">
      <c r="A22" t="s">
        <v>2</v>
      </c>
      <c r="B22">
        <f t="shared" si="6"/>
        <v>2008</v>
      </c>
      <c r="C22" t="str">
        <f t="shared" si="4"/>
        <v>2008q1</v>
      </c>
      <c r="D22" s="1">
        <v>1252</v>
      </c>
      <c r="E22" s="12">
        <v>43254</v>
      </c>
      <c r="I22">
        <f t="shared" si="1"/>
        <v>2.8945299856660656E-2</v>
      </c>
      <c r="J22">
        <f t="shared" si="2"/>
        <v>0.1209058886958978</v>
      </c>
      <c r="K22">
        <f t="shared" si="3"/>
        <v>8.0173940688568868E-2</v>
      </c>
    </row>
    <row r="23" spans="1:11">
      <c r="A23" t="s">
        <v>3</v>
      </c>
      <c r="B23">
        <f t="shared" si="6"/>
        <v>2008</v>
      </c>
      <c r="C23" t="str">
        <f t="shared" si="4"/>
        <v>2008q2</v>
      </c>
      <c r="D23" s="14">
        <v>1830</v>
      </c>
      <c r="E23" s="14">
        <v>41722</v>
      </c>
      <c r="I23">
        <f t="shared" si="1"/>
        <v>4.3861751593883322E-2</v>
      </c>
      <c r="J23">
        <f t="shared" si="2"/>
        <v>0.18733136139809736</v>
      </c>
      <c r="K23">
        <f t="shared" si="3"/>
        <v>9.8180436267403304E-2</v>
      </c>
    </row>
    <row r="24" spans="1:11">
      <c r="A24" t="s">
        <v>4</v>
      </c>
      <c r="B24">
        <f t="shared" si="6"/>
        <v>2008</v>
      </c>
      <c r="C24" t="str">
        <f t="shared" si="4"/>
        <v>2008q3</v>
      </c>
      <c r="D24" s="20">
        <v>108</v>
      </c>
      <c r="E24" s="19">
        <v>42116</v>
      </c>
      <c r="I24">
        <f t="shared" si="1"/>
        <v>2.5643460917466046E-3</v>
      </c>
      <c r="J24">
        <f t="shared" si="2"/>
        <v>1.0296907086733142E-2</v>
      </c>
      <c r="K24">
        <f t="shared" si="3"/>
        <v>9.8180436267403304E-2</v>
      </c>
    </row>
    <row r="25" spans="1:11">
      <c r="A25" t="s">
        <v>5</v>
      </c>
      <c r="B25">
        <f t="shared" si="6"/>
        <v>2008</v>
      </c>
      <c r="C25" t="str">
        <f t="shared" si="4"/>
        <v>2008q4</v>
      </c>
      <c r="D25" s="1">
        <f>F25-SUM(D22:D24)</f>
        <v>1625</v>
      </c>
      <c r="E25" s="1">
        <f>G25</f>
        <v>46190</v>
      </c>
      <c r="F25" s="21">
        <v>4815</v>
      </c>
      <c r="G25" s="22">
        <v>46190</v>
      </c>
      <c r="I25">
        <f t="shared" si="1"/>
        <v>3.5180775059536699E-2</v>
      </c>
      <c r="J25">
        <f t="shared" si="2"/>
        <v>0.14832492485227866</v>
      </c>
      <c r="K25">
        <f t="shared" si="3"/>
        <v>0.11671477050825174</v>
      </c>
    </row>
    <row r="26" spans="1:11">
      <c r="A26" t="s">
        <v>2</v>
      </c>
      <c r="B26">
        <f t="shared" si="6"/>
        <v>2009</v>
      </c>
      <c r="C26" t="str">
        <f t="shared" si="4"/>
        <v>2009q1</v>
      </c>
      <c r="D26">
        <v>718</v>
      </c>
      <c r="E26" s="16">
        <v>47685</v>
      </c>
      <c r="I26">
        <f t="shared" si="1"/>
        <v>1.5057145852993604E-2</v>
      </c>
      <c r="J26">
        <f t="shared" si="2"/>
        <v>6.1602595542659122E-2</v>
      </c>
      <c r="K26">
        <f t="shared" si="3"/>
        <v>0.10188894721994207</v>
      </c>
    </row>
    <row r="27" spans="1:11">
      <c r="A27" t="s">
        <v>3</v>
      </c>
      <c r="B27">
        <f t="shared" si="6"/>
        <v>2009</v>
      </c>
      <c r="C27" t="str">
        <f t="shared" si="4"/>
        <v>2009q2</v>
      </c>
      <c r="D27" s="1">
        <f>F27-D26</f>
        <v>617</v>
      </c>
      <c r="E27" s="23">
        <v>41767</v>
      </c>
      <c r="F27" s="1">
        <v>1335</v>
      </c>
      <c r="I27">
        <f t="shared" si="1"/>
        <v>1.4772427993391912E-2</v>
      </c>
      <c r="J27">
        <f t="shared" si="2"/>
        <v>6.0412002198938497E-2</v>
      </c>
      <c r="K27">
        <f t="shared" si="3"/>
        <v>7.0159107420152356E-2</v>
      </c>
    </row>
    <row r="28" spans="1:11">
      <c r="A28" t="s">
        <v>4</v>
      </c>
      <c r="B28">
        <f t="shared" si="6"/>
        <v>2009</v>
      </c>
      <c r="C28" t="str">
        <f t="shared" si="4"/>
        <v>2009q3</v>
      </c>
      <c r="D28" s="1">
        <f>F28-SUM(D26:D27)</f>
        <v>-254</v>
      </c>
      <c r="E28" s="16">
        <v>44517</v>
      </c>
      <c r="F28" s="1">
        <v>1081</v>
      </c>
      <c r="I28">
        <f t="shared" si="1"/>
        <v>-5.7056854684727184E-3</v>
      </c>
      <c r="J28">
        <f t="shared" si="2"/>
        <v>-2.2628154724944283E-2</v>
      </c>
      <c r="K28">
        <f t="shared" si="3"/>
        <v>6.1927841967232999E-2</v>
      </c>
    </row>
    <row r="29" spans="1:11">
      <c r="A29" t="s">
        <v>5</v>
      </c>
      <c r="B29">
        <f t="shared" si="6"/>
        <v>2009</v>
      </c>
      <c r="C29" t="str">
        <f t="shared" si="4"/>
        <v>2009q4</v>
      </c>
      <c r="D29" s="1">
        <f>F29-SUM(D26:D28)</f>
        <v>57</v>
      </c>
      <c r="E29">
        <v>44808</v>
      </c>
      <c r="F29" s="22">
        <v>1138</v>
      </c>
      <c r="I29">
        <f t="shared" si="1"/>
        <v>1.272094268880557E-3</v>
      </c>
      <c r="J29">
        <f t="shared" si="2"/>
        <v>5.0980946552476869E-3</v>
      </c>
      <c r="K29">
        <f t="shared" si="3"/>
        <v>2.6121134417975256E-2</v>
      </c>
    </row>
    <row r="30" spans="1:11">
      <c r="A30" t="s">
        <v>2</v>
      </c>
      <c r="B30">
        <f t="shared" si="6"/>
        <v>2010</v>
      </c>
      <c r="C30" t="str">
        <f t="shared" si="4"/>
        <v>2010q1</v>
      </c>
      <c r="D30" s="1">
        <v>2013</v>
      </c>
      <c r="E30" s="12">
        <v>47685</v>
      </c>
      <c r="I30">
        <f t="shared" si="1"/>
        <v>4.221453287197232E-2</v>
      </c>
      <c r="J30">
        <f t="shared" si="2"/>
        <v>0.17985462443111322</v>
      </c>
      <c r="K30">
        <f t="shared" si="3"/>
        <v>5.568414164008878E-2</v>
      </c>
    </row>
    <row r="31" spans="1:11">
      <c r="A31" t="s">
        <v>3</v>
      </c>
      <c r="B31">
        <f t="shared" si="6"/>
        <v>2010</v>
      </c>
      <c r="C31" t="str">
        <f t="shared" si="4"/>
        <v>2010q2</v>
      </c>
      <c r="D31" s="15">
        <f>F31-D30</f>
        <v>937</v>
      </c>
      <c r="E31" s="16">
        <v>44881</v>
      </c>
      <c r="F31" s="1">
        <v>2950</v>
      </c>
      <c r="I31">
        <f t="shared" si="1"/>
        <v>2.0877431429780977E-2</v>
      </c>
      <c r="J31">
        <f t="shared" si="2"/>
        <v>8.6161517703492674E-2</v>
      </c>
      <c r="K31">
        <f t="shared" si="3"/>
        <v>6.2121520516227324E-2</v>
      </c>
    </row>
    <row r="32" spans="1:11">
      <c r="A32" t="s">
        <v>4</v>
      </c>
      <c r="B32">
        <f t="shared" si="6"/>
        <v>2010</v>
      </c>
      <c r="C32" t="str">
        <f t="shared" si="4"/>
        <v>2010q3</v>
      </c>
      <c r="D32" s="24">
        <v>-254</v>
      </c>
      <c r="E32" s="16">
        <v>45141</v>
      </c>
      <c r="F32" s="1">
        <v>3091</v>
      </c>
      <c r="I32">
        <f t="shared" si="1"/>
        <v>-5.6268137613256245E-3</v>
      </c>
      <c r="J32">
        <f t="shared" si="2"/>
        <v>-2.2318000447201003E-2</v>
      </c>
      <c r="K32">
        <f t="shared" si="3"/>
        <v>6.2199059085663144E-2</v>
      </c>
    </row>
    <row r="33" spans="1:11">
      <c r="A33" t="s">
        <v>5</v>
      </c>
      <c r="B33">
        <f t="shared" si="6"/>
        <v>2010</v>
      </c>
      <c r="C33" t="str">
        <f t="shared" si="4"/>
        <v>2010q4</v>
      </c>
      <c r="D33" s="1">
        <f>F33-SUM(D30:D32)</f>
        <v>1768</v>
      </c>
      <c r="E33" s="1">
        <f>G33</f>
        <v>51308</v>
      </c>
      <c r="F33" s="22">
        <v>4464</v>
      </c>
      <c r="G33" s="22">
        <v>51308</v>
      </c>
      <c r="I33">
        <f t="shared" si="1"/>
        <v>3.4458563966632882E-2</v>
      </c>
      <c r="J33">
        <f t="shared" si="2"/>
        <v>0.14512368493131178</v>
      </c>
      <c r="K33">
        <f t="shared" si="3"/>
        <v>9.7205456654679168E-2</v>
      </c>
    </row>
    <row r="34" spans="1:11">
      <c r="A34" t="s">
        <v>2</v>
      </c>
      <c r="B34">
        <f t="shared" si="6"/>
        <v>2011</v>
      </c>
      <c r="C34" t="str">
        <f t="shared" si="4"/>
        <v>2011q1</v>
      </c>
      <c r="D34" s="23">
        <v>1449</v>
      </c>
      <c r="E34" s="23">
        <v>50267</v>
      </c>
      <c r="I34">
        <f t="shared" si="1"/>
        <v>2.8826068792647264E-2</v>
      </c>
      <c r="J34">
        <f t="shared" si="2"/>
        <v>0.1203864302807558</v>
      </c>
      <c r="K34">
        <f t="shared" si="3"/>
        <v>8.2338408117089812E-2</v>
      </c>
    </row>
    <row r="35" spans="1:11">
      <c r="A35" t="s">
        <v>3</v>
      </c>
      <c r="B35">
        <f t="shared" si="6"/>
        <v>2011</v>
      </c>
      <c r="C35" t="str">
        <f t="shared" si="4"/>
        <v>2011q2</v>
      </c>
      <c r="D35" s="19">
        <v>1322</v>
      </c>
      <c r="E35" s="19">
        <v>51023</v>
      </c>
      <c r="I35">
        <f t="shared" si="1"/>
        <v>2.5909883777904083E-2</v>
      </c>
      <c r="J35">
        <f t="shared" si="2"/>
        <v>0.10773749375726527</v>
      </c>
      <c r="K35">
        <f t="shared" si="3"/>
        <v>8.773240213053296E-2</v>
      </c>
    </row>
    <row r="36" spans="1:11">
      <c r="A36" t="s">
        <v>4</v>
      </c>
      <c r="B36">
        <f t="shared" si="6"/>
        <v>2011</v>
      </c>
      <c r="C36" t="str">
        <f t="shared" si="4"/>
        <v>2011q3</v>
      </c>
      <c r="D36" s="25">
        <v>760</v>
      </c>
      <c r="E36" s="23">
        <v>52152</v>
      </c>
      <c r="I36">
        <f t="shared" si="1"/>
        <v>1.4572787237306335E-2</v>
      </c>
      <c r="J36">
        <f t="shared" si="2"/>
        <v>5.9577769881371312E-2</v>
      </c>
      <c r="K36">
        <f t="shared" si="3"/>
        <v>0.10820634471267604</v>
      </c>
    </row>
    <row r="37" spans="1:11">
      <c r="A37" t="s">
        <v>5</v>
      </c>
      <c r="B37">
        <f t="shared" si="6"/>
        <v>2011</v>
      </c>
      <c r="C37" t="str">
        <f t="shared" si="4"/>
        <v>2011q4</v>
      </c>
      <c r="D37" s="1">
        <f>F37-SUM(D34:D36)</f>
        <v>-649</v>
      </c>
      <c r="E37" s="1">
        <f>G37</f>
        <v>57740</v>
      </c>
      <c r="F37" s="26">
        <v>2882</v>
      </c>
      <c r="G37" s="26">
        <v>57740</v>
      </c>
      <c r="I37">
        <f t="shared" si="1"/>
        <v>-1.1240041565639071E-2</v>
      </c>
      <c r="J37">
        <f t="shared" si="2"/>
        <v>-4.4207799296259176E-2</v>
      </c>
      <c r="K37">
        <f t="shared" si="3"/>
        <v>6.08734736557833E-2</v>
      </c>
    </row>
    <row r="38" spans="1:11">
      <c r="A38" t="s">
        <v>2</v>
      </c>
      <c r="B38">
        <f t="shared" si="6"/>
        <v>2012</v>
      </c>
      <c r="C38" t="str">
        <f t="shared" si="4"/>
        <v>2012q1</v>
      </c>
      <c r="D38" s="27">
        <v>2257</v>
      </c>
      <c r="E38">
        <v>58394</v>
      </c>
      <c r="I38">
        <f t="shared" si="1"/>
        <v>3.8651231290886053E-2</v>
      </c>
      <c r="J38">
        <f t="shared" si="2"/>
        <v>0.16380163006655213</v>
      </c>
      <c r="K38">
        <f t="shared" si="3"/>
        <v>7.1727273602232383E-2</v>
      </c>
    </row>
    <row r="39" spans="1:11">
      <c r="A39" t="s">
        <v>3</v>
      </c>
      <c r="B39">
        <f t="shared" si="6"/>
        <v>2012</v>
      </c>
      <c r="C39" t="str">
        <f t="shared" si="4"/>
        <v>2012q2</v>
      </c>
      <c r="D39">
        <v>-270</v>
      </c>
      <c r="E39" s="22">
        <v>56088</v>
      </c>
      <c r="I39">
        <f t="shared" si="1"/>
        <v>-4.8138639281129656E-3</v>
      </c>
      <c r="J39">
        <f t="shared" si="2"/>
        <v>-1.9116861672121233E-2</v>
      </c>
      <c r="K39">
        <f t="shared" si="3"/>
        <v>4.0013684744885758E-2</v>
      </c>
    </row>
    <row r="40" spans="1:11">
      <c r="A40" t="s">
        <v>4</v>
      </c>
      <c r="B40">
        <f t="shared" si="6"/>
        <v>2012</v>
      </c>
      <c r="C40" t="str">
        <f t="shared" si="4"/>
        <v>2012q3</v>
      </c>
      <c r="D40" s="22">
        <v>-3156</v>
      </c>
      <c r="E40" s="22">
        <v>52620</v>
      </c>
      <c r="I40">
        <f t="shared" si="1"/>
        <v>-5.9977194982896234E-2</v>
      </c>
      <c r="J40">
        <f t="shared" si="2"/>
        <v>-0.21917527131345405</v>
      </c>
      <c r="K40">
        <f t="shared" si="3"/>
        <v>-2.9674575553820581E-2</v>
      </c>
    </row>
    <row r="41" spans="1:11">
      <c r="A41" t="s">
        <v>5</v>
      </c>
      <c r="B41">
        <f t="shared" si="6"/>
        <v>2012</v>
      </c>
      <c r="C41" t="str">
        <f t="shared" si="4"/>
        <v>2012q4</v>
      </c>
      <c r="D41" s="1">
        <f>F41-SUM(D38:D40)</f>
        <v>-2852</v>
      </c>
      <c r="E41" s="1">
        <f>G41</f>
        <v>50016</v>
      </c>
      <c r="F41" s="22">
        <v>-4021</v>
      </c>
      <c r="G41" s="22">
        <v>50016</v>
      </c>
      <c r="I41">
        <f t="shared" si="1"/>
        <v>-5.7021753039027512E-2</v>
      </c>
      <c r="J41">
        <f t="shared" si="2"/>
        <v>-0.20930917854517017</v>
      </c>
      <c r="K41">
        <f t="shared" si="3"/>
        <v>-7.094992036604833E-2</v>
      </c>
    </row>
    <row r="42" spans="1:11">
      <c r="A42" t="s">
        <v>2</v>
      </c>
      <c r="B42">
        <f t="shared" si="6"/>
        <v>2013</v>
      </c>
      <c r="C42" t="str">
        <f t="shared" si="4"/>
        <v>2013q1</v>
      </c>
      <c r="D42" s="28">
        <v>474</v>
      </c>
      <c r="E42">
        <v>49608</v>
      </c>
      <c r="I42">
        <f t="shared" si="1"/>
        <v>9.5549104983067255E-3</v>
      </c>
      <c r="J42">
        <f t="shared" si="2"/>
        <v>3.8770917528488713E-2</v>
      </c>
      <c r="K42">
        <f t="shared" si="3"/>
        <v>-0.10220759850056418</v>
      </c>
    </row>
    <row r="43" spans="1:11">
      <c r="A43" t="s">
        <v>3</v>
      </c>
      <c r="B43">
        <f t="shared" si="6"/>
        <v>2013</v>
      </c>
      <c r="C43" t="str">
        <f t="shared" si="4"/>
        <v>2013q2</v>
      </c>
      <c r="D43" s="30">
        <v>638</v>
      </c>
      <c r="E43" s="29">
        <v>49089</v>
      </c>
      <c r="I43">
        <f t="shared" si="1"/>
        <v>1.2996801727474586E-2</v>
      </c>
      <c r="J43">
        <f t="shared" si="2"/>
        <v>5.3009518089161212E-2</v>
      </c>
      <c r="K43">
        <f t="shared" si="3"/>
        <v>-8.4176003560243573E-2</v>
      </c>
    </row>
    <row r="44" spans="1:11">
      <c r="A44" t="s">
        <v>4</v>
      </c>
      <c r="B44">
        <f t="shared" si="6"/>
        <v>2013</v>
      </c>
      <c r="C44" t="str">
        <f t="shared" si="4"/>
        <v>2013q3</v>
      </c>
      <c r="D44">
        <v>-378</v>
      </c>
      <c r="E44" s="29">
        <v>52332</v>
      </c>
      <c r="I44">
        <f t="shared" si="1"/>
        <v>-7.2231139646869984E-3</v>
      </c>
      <c r="J44">
        <f t="shared" si="2"/>
        <v>-2.8580920301549906E-2</v>
      </c>
      <c r="K44">
        <f t="shared" si="3"/>
        <v>-3.6527415807267538E-2</v>
      </c>
    </row>
    <row r="45" spans="1:11">
      <c r="A45" t="s">
        <v>5</v>
      </c>
      <c r="B45">
        <f t="shared" si="6"/>
        <v>2013</v>
      </c>
      <c r="C45" t="str">
        <f t="shared" si="4"/>
        <v>2013q4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Niels-Jakob Hansen</dc:creator>
  <cp:lastModifiedBy>Niels-Jakob Hansen</cp:lastModifiedBy>
  <dcterms:created xsi:type="dcterms:W3CDTF">2014-01-20T23:41:45Z</dcterms:created>
  <dcterms:modified xsi:type="dcterms:W3CDTF">2014-01-24T18:57:34Z</dcterms:modified>
</cp:coreProperties>
</file>