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148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C34" i="1"/>
  <c r="B34" i="1"/>
  <c r="D33" i="1"/>
  <c r="C33" i="1"/>
  <c r="B33" i="1"/>
  <c r="D30" i="1"/>
  <c r="C30" i="1"/>
  <c r="B30" i="1"/>
  <c r="C29" i="1"/>
  <c r="D29" i="1"/>
  <c r="B29" i="1"/>
  <c r="D26" i="1"/>
  <c r="C26" i="1"/>
  <c r="B26" i="1"/>
  <c r="C25" i="1"/>
  <c r="D25" i="1"/>
  <c r="D22" i="1"/>
  <c r="C22" i="1"/>
  <c r="B22" i="1"/>
  <c r="D21" i="1"/>
  <c r="C21" i="1"/>
  <c r="B21" i="1"/>
  <c r="C17" i="1"/>
  <c r="D17" i="1"/>
  <c r="B17" i="1"/>
  <c r="C16" i="1"/>
  <c r="D16" i="1"/>
  <c r="B16" i="1"/>
  <c r="D15" i="1"/>
  <c r="C15" i="1"/>
  <c r="B15" i="1"/>
  <c r="D14" i="1"/>
  <c r="C14" i="1"/>
  <c r="B14" i="1"/>
  <c r="D11" i="1"/>
  <c r="C11" i="1"/>
  <c r="B11" i="1"/>
  <c r="C10" i="1"/>
  <c r="D10" i="1"/>
  <c r="B10" i="1"/>
  <c r="D7" i="1"/>
  <c r="C7" i="1"/>
  <c r="B7" i="1"/>
  <c r="D6" i="1"/>
  <c r="C6" i="1"/>
  <c r="B6" i="1"/>
  <c r="D2" i="1"/>
  <c r="C2" i="1"/>
  <c r="B2" i="1"/>
  <c r="D3" i="1"/>
  <c r="C3" i="1"/>
  <c r="B3" i="1"/>
</calcChain>
</file>

<file path=xl/sharedStrings.xml><?xml version="1.0" encoding="utf-8"?>
<sst xmlns="http://schemas.openxmlformats.org/spreadsheetml/2006/main" count="51" uniqueCount="30">
  <si>
    <t>Gender</t>
  </si>
  <si>
    <t>Yes</t>
  </si>
  <si>
    <t>No</t>
  </si>
  <si>
    <t>Total</t>
  </si>
  <si>
    <t>Male</t>
  </si>
  <si>
    <t>Female</t>
  </si>
  <si>
    <t>Race</t>
  </si>
  <si>
    <t>White</t>
  </si>
  <si>
    <t>not white</t>
  </si>
  <si>
    <t>Marital</t>
  </si>
  <si>
    <t>Married</t>
  </si>
  <si>
    <t>not married</t>
  </si>
  <si>
    <t>Job</t>
  </si>
  <si>
    <t>White Collar</t>
  </si>
  <si>
    <t>Blue Collar</t>
  </si>
  <si>
    <t>Student</t>
  </si>
  <si>
    <t>House</t>
  </si>
  <si>
    <t>Unemployed/Unknown</t>
  </si>
  <si>
    <t>Education</t>
  </si>
  <si>
    <t>College and more</t>
  </si>
  <si>
    <t>lower than college</t>
  </si>
  <si>
    <t>Mortgage</t>
  </si>
  <si>
    <t>Y</t>
  </si>
  <si>
    <t>N</t>
  </si>
  <si>
    <t>60+ day delinquency</t>
  </si>
  <si>
    <t>no more than 60 day delinquency</t>
  </si>
  <si>
    <t>delinquency</t>
  </si>
  <si>
    <t>Primary Phone</t>
  </si>
  <si>
    <t>Cell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</si>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</sst>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125" zoomScaleNormal="125" zoomScalePageLayoutView="125" workbookViewId="0">
      <selection activeCell="D35" sqref="D35"/>
    </sheetView>
  </sheetViews>
  <sheetFormatPr baseColWidth="10" defaultRowHeight="15" x14ac:dyDescent="0"/>
  <cols>
    <col min="1" max="1" width="28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f>212*81.5%</f>
        <v>172.78</v>
      </c>
      <c r="C2" s="1">
        <f>70.7%*209</f>
        <v>147.76300000000001</v>
      </c>
      <c r="D2" s="1">
        <f>421*76.2%</f>
        <v>320.80200000000002</v>
      </c>
    </row>
    <row r="3" spans="1:4">
      <c r="A3" t="s">
        <v>5</v>
      </c>
      <c r="B3" s="1">
        <f>212-B2</f>
        <v>39.22</v>
      </c>
      <c r="C3" s="1">
        <f>209-C2</f>
        <v>61.236999999999995</v>
      </c>
      <c r="D3" s="1">
        <f>421-D2</f>
        <v>100.19799999999998</v>
      </c>
    </row>
    <row r="5" spans="1:4">
      <c r="A5" t="s">
        <v>6</v>
      </c>
      <c r="B5" t="s">
        <v>1</v>
      </c>
      <c r="C5" t="s">
        <v>2</v>
      </c>
      <c r="D5" t="s">
        <v>3</v>
      </c>
    </row>
    <row r="6" spans="1:4">
      <c r="A6" t="s">
        <v>7</v>
      </c>
      <c r="B6" s="1">
        <f>212*89.2%</f>
        <v>189.10400000000001</v>
      </c>
      <c r="C6" s="1">
        <f>209*82.3%</f>
        <v>172.00699999999998</v>
      </c>
      <c r="D6" s="1">
        <f>421*85.8%</f>
        <v>361.21800000000002</v>
      </c>
    </row>
    <row r="7" spans="1:4">
      <c r="A7" t="s">
        <v>8</v>
      </c>
      <c r="B7" s="1">
        <f>212-B6</f>
        <v>22.895999999999987</v>
      </c>
      <c r="C7" s="1">
        <f>209-C6</f>
        <v>36.993000000000023</v>
      </c>
      <c r="D7" s="1">
        <f>421-D6</f>
        <v>59.781999999999982</v>
      </c>
    </row>
    <row r="9" spans="1:4">
      <c r="A9" t="s">
        <v>9</v>
      </c>
      <c r="B9" t="s">
        <v>1</v>
      </c>
      <c r="C9" t="s">
        <v>2</v>
      </c>
      <c r="D9" t="s">
        <v>3</v>
      </c>
    </row>
    <row r="10" spans="1:4">
      <c r="A10" t="s">
        <v>10</v>
      </c>
      <c r="B10" s="2">
        <f>212*1%</f>
        <v>2.12</v>
      </c>
      <c r="C10" s="2">
        <f>209*26.9%</f>
        <v>56.220999999999989</v>
      </c>
      <c r="D10" s="2">
        <f>421*13.8%</f>
        <v>58.098000000000006</v>
      </c>
    </row>
    <row r="11" spans="1:4">
      <c r="A11" t="s">
        <v>11</v>
      </c>
      <c r="B11" s="1">
        <f>212-B10</f>
        <v>209.88</v>
      </c>
      <c r="C11" s="1">
        <f>209-C10</f>
        <v>152.779</v>
      </c>
      <c r="D11" s="1">
        <f>421-D10</f>
        <v>362.90199999999999</v>
      </c>
    </row>
    <row r="13" spans="1:4">
      <c r="A13" t="s">
        <v>12</v>
      </c>
      <c r="B13" t="s">
        <v>1</v>
      </c>
      <c r="C13" t="s">
        <v>2</v>
      </c>
      <c r="D13" t="s">
        <v>3</v>
      </c>
    </row>
    <row r="14" spans="1:4">
      <c r="A14" t="s">
        <v>13</v>
      </c>
      <c r="B14" s="1">
        <f>212*20.3%</f>
        <v>43.036000000000001</v>
      </c>
      <c r="C14" s="1">
        <f>209*5.8%</f>
        <v>12.122</v>
      </c>
      <c r="D14" s="1">
        <f>421*13.1%</f>
        <v>55.151000000000003</v>
      </c>
    </row>
    <row r="15" spans="1:4">
      <c r="A15" t="s">
        <v>14</v>
      </c>
      <c r="B15" s="1">
        <f>212*3%</f>
        <v>6.3599999999999994</v>
      </c>
      <c r="C15" s="1">
        <f>209*1%</f>
        <v>2.09</v>
      </c>
      <c r="D15" s="1">
        <f>421*2%</f>
        <v>8.42</v>
      </c>
    </row>
    <row r="16" spans="1:4">
      <c r="A16" t="s">
        <v>15</v>
      </c>
      <c r="B16" s="1">
        <f>212*66.6%</f>
        <v>141.19199999999998</v>
      </c>
      <c r="C16" s="1">
        <f>209*64.1%</f>
        <v>133.96899999999997</v>
      </c>
      <c r="D16" s="1">
        <f>421*65.3%</f>
        <v>274.91300000000001</v>
      </c>
    </row>
    <row r="17" spans="1:4">
      <c r="A17" t="s">
        <v>16</v>
      </c>
      <c r="B17" s="1">
        <f>212*1%</f>
        <v>2.12</v>
      </c>
      <c r="C17" s="1">
        <f>209*29.2%</f>
        <v>61.027999999999999</v>
      </c>
      <c r="D17" s="1">
        <f>421*15%</f>
        <v>63.15</v>
      </c>
    </row>
    <row r="18" spans="1:4">
      <c r="A18" t="s">
        <v>17</v>
      </c>
      <c r="B18" s="1">
        <v>20</v>
      </c>
      <c r="C18">
        <v>0</v>
      </c>
      <c r="D18">
        <v>20</v>
      </c>
    </row>
    <row r="20" spans="1:4">
      <c r="A20" t="s">
        <v>18</v>
      </c>
      <c r="B20" t="s">
        <v>1</v>
      </c>
      <c r="C20" t="s">
        <v>2</v>
      </c>
      <c r="D20" t="s">
        <v>3</v>
      </c>
    </row>
    <row r="21" spans="1:4">
      <c r="A21" t="s">
        <v>19</v>
      </c>
      <c r="B21" s="1">
        <f>212*93%</f>
        <v>197.16</v>
      </c>
      <c r="C21" s="1">
        <f>209*72.7%</f>
        <v>151.94299999999998</v>
      </c>
      <c r="D21" s="1">
        <f>421*82.9%</f>
        <v>349.00900000000001</v>
      </c>
    </row>
    <row r="22" spans="1:4">
      <c r="A22" t="s">
        <v>20</v>
      </c>
      <c r="B22" s="1">
        <f>212-B21</f>
        <v>14.840000000000003</v>
      </c>
      <c r="C22" s="1">
        <f>209-C21</f>
        <v>57.057000000000016</v>
      </c>
      <c r="D22" s="1">
        <f>421-D21</f>
        <v>71.990999999999985</v>
      </c>
    </row>
    <row r="24" spans="1:4">
      <c r="A24" t="s">
        <v>21</v>
      </c>
      <c r="B24" t="s">
        <v>1</v>
      </c>
      <c r="C24" t="s">
        <v>2</v>
      </c>
      <c r="D24" t="s">
        <v>3</v>
      </c>
    </row>
    <row r="25" spans="1:4">
      <c r="A25" t="s">
        <v>22</v>
      </c>
      <c r="B25" s="1">
        <v>2</v>
      </c>
      <c r="C25" s="1">
        <f>209*10%</f>
        <v>20.900000000000002</v>
      </c>
      <c r="D25" s="1">
        <f>421*5.55%</f>
        <v>23.365500000000001</v>
      </c>
    </row>
    <row r="26" spans="1:4">
      <c r="A26" t="s">
        <v>23</v>
      </c>
      <c r="B26">
        <f>212-2</f>
        <v>210</v>
      </c>
      <c r="C26">
        <f>209-21</f>
        <v>188</v>
      </c>
      <c r="D26">
        <f>421-23</f>
        <v>398</v>
      </c>
    </row>
    <row r="28" spans="1:4">
      <c r="A28" t="s">
        <v>26</v>
      </c>
      <c r="B28" t="s">
        <v>1</v>
      </c>
      <c r="C28" t="s">
        <v>2</v>
      </c>
      <c r="D28" t="s">
        <v>3</v>
      </c>
    </row>
    <row r="29" spans="1:4">
      <c r="A29" t="s">
        <v>24</v>
      </c>
      <c r="B29" s="1">
        <f>212*69%</f>
        <v>146.28</v>
      </c>
      <c r="C29" s="1">
        <f>209*18.7%</f>
        <v>39.082999999999998</v>
      </c>
      <c r="D29" s="1">
        <f>421*44%</f>
        <v>185.24</v>
      </c>
    </row>
    <row r="30" spans="1:4">
      <c r="A30" t="s">
        <v>25</v>
      </c>
      <c r="B30" s="1">
        <f>212-B29</f>
        <v>65.72</v>
      </c>
      <c r="C30" s="1">
        <f>209-C29</f>
        <v>169.917</v>
      </c>
      <c r="D30" s="1">
        <f>421-D29</f>
        <v>235.76</v>
      </c>
    </row>
    <row r="32" spans="1:4">
      <c r="A32" t="s">
        <v>27</v>
      </c>
      <c r="B32" t="s">
        <v>1</v>
      </c>
      <c r="C32" t="s">
        <v>2</v>
      </c>
      <c r="D32" t="s">
        <v>3</v>
      </c>
    </row>
    <row r="33" spans="1:4">
      <c r="A33" t="s">
        <v>28</v>
      </c>
      <c r="B33" s="1">
        <f>212*54.8%</f>
        <v>116.17599999999999</v>
      </c>
      <c r="C33" s="1">
        <f>209*16.8%</f>
        <v>35.112000000000002</v>
      </c>
      <c r="D33" s="1">
        <f>421*35.9%</f>
        <v>151.13899999999998</v>
      </c>
    </row>
    <row r="34" spans="1:4">
      <c r="A34" t="s">
        <v>29</v>
      </c>
      <c r="B34" s="1">
        <f>212-B33</f>
        <v>95.824000000000012</v>
      </c>
      <c r="C34" s="1">
        <f>209-C33</f>
        <v>173.88800000000001</v>
      </c>
      <c r="D34" s="1">
        <f>421-D33</f>
        <v>269.86099999999999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Nijia Ke</dc:creator>
  <cp:lastModifiedBy>Nijia Ke</cp:lastModifiedBy>
  <dcterms:created xsi:type="dcterms:W3CDTF">2021-03-16T02:45:42Z</dcterms:created>
  <dcterms:modified xsi:type="dcterms:W3CDTF">2021-03-16T03:47:56Z</dcterms:modified>
</cp:coreProperties>
</file>