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joku\Downloads\"/>
    </mc:Choice>
  </mc:AlternateContent>
  <xr:revisionPtr revIDLastSave="0" documentId="8_{98423DBD-B504-4C0E-87AA-0F9CF280534C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Data" sheetId="1" r:id="rId1"/>
    <sheet name="Sheet2" sheetId="2" r:id="rId2"/>
    <sheet name="Sheet3" sheetId="3" r:id="rId3"/>
    <sheet name="Sheet4" sheetId="5" r:id="rId4"/>
    <sheet name="Sheet5" sheetId="6" r:id="rId5"/>
  </sheets>
  <calcPr calcId="191029"/>
  <pivotCaches>
    <pivotCache cacheId="11" r:id="rId6"/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C13" i="6"/>
  <c r="D12" i="6"/>
  <c r="D11" i="6"/>
  <c r="D10" i="6"/>
  <c r="D9" i="6"/>
  <c r="D8" i="6"/>
  <c r="D7" i="6"/>
  <c r="D6" i="6"/>
  <c r="D5" i="6"/>
  <c r="D4" i="6"/>
  <c r="D3" i="6"/>
  <c r="D2" i="6"/>
  <c r="B13" i="6"/>
  <c r="C12" i="6"/>
  <c r="C11" i="6"/>
  <c r="C10" i="6"/>
  <c r="C9" i="6"/>
  <c r="C8" i="6"/>
  <c r="C7" i="6"/>
  <c r="C6" i="6"/>
  <c r="C5" i="6"/>
  <c r="C4" i="6"/>
  <c r="C3" i="6"/>
  <c r="B3" i="6"/>
  <c r="C2" i="6"/>
  <c r="B2" i="6"/>
  <c r="B12" i="6"/>
  <c r="B11" i="6"/>
  <c r="B10" i="6"/>
  <c r="B9" i="6"/>
  <c r="B8" i="6"/>
  <c r="B7" i="6"/>
  <c r="B6" i="6"/>
  <c r="B5" i="6"/>
  <c r="B4" i="6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<sst xmlns="http://schemas.openxmlformats.org/spreadsheetml/2006/main" count="24820" uniqueCount="8401">
  <si>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</si>
  <si>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</si>
  <si>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</si>
  <si>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</si>
  <si>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</si>
  <si>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</si>
  <si>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</si>
  <si>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</si>
  <si>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</si>
  <si>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</si>
  <si>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</si>
  <si>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</si>
  <si>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</si>
  <si>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</si>
  <si>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</si>
  <si>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</si>
  <si>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</si>
  <si>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</si>
  <si>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</si>
  <si>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</si>
  <si>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</si>
  <si>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</si>
  <si>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</si>
  <si>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</si>
  <si>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</si>
  <si>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</si>
  <si>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</si>
  <si>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</si>
  <si>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</si>
  <si>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</si>
  <si>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</si>
  <si>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</si>
  <si>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</si>
  <si>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</si>
  <si>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</si>
  <si>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</si>
  <si>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</si>
  <si>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</si>
  <si>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</si>
  <si>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</si>
  <si>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</si>
  <si>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</si>
  <si>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</si>
  <si>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</si>
  <si>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</si>
  <si>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</si>
  <si>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</si>
  <si>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</si>
  <si>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</si>
  <si>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</si>
  <si>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</si>
  <si>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</si>
  <si>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</si>
  <si>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</si>
  <si>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</si>
  <si>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</si>
  <si>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</si>
  <si>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</si>
  <si>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</si>
  <si>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</si>
  <si>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</si>
  <si>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</si>
  <si>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</si>
  <si>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</si>
  <si>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</si>
  <si>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</si>
  <si>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</si>
  <si>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</si>
  <si>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</si>
  <si>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</si>
  <si>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</si>
  <si>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</si>
  <si>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</si>
  <si>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</si>
  <si>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</si>
  <si>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</si>
  <si>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</si>
  <si>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</si>
  <si>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</si>
  <si>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</si>
  <si>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</si>
  <si>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</si>
  <si>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</si>
  <si>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</si>
  <si>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</si>
  <si>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</si>
  <si>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</si>
  <si>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</si>
  <si>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</si>
  <si>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</si>
  <si>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</si>
  <si>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</si>
  <si>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</si>
  <si>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</si>
  <si>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</si>
  <si>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</si>
  <si>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</si>
  <si>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</si>
  <si>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</si>
  <si>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</si>
  <si>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</si>
  <si>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</si>
  <si>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</si>
  <si>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</si>
  <si>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</si>
  <si>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</si>
  <si>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</si>
  <si>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</si>
  <si>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</si>
  <si>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</si>
  <si>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</si>
  <si>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</si>
  <si>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</si>
  <si>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</si>
  <si>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</si>
  <si>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</si>
  <si>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</si>
  <si>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</si>
  <si>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</si>
  <si>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</si>
  <si>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</si>
  <si>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</si>
  <si>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</si>
  <si>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</si>
  <si>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</si>
  <si>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</si>
  <si>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</si>
  <si>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</si>
  <si>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</si>
  <si>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</si>
  <si>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</si>
  <si>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</si>
  <si>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</si>
  <si>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</si>
  <si>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</si>
  <si>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</si>
  <si>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</si>
  <si>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</si>
  <si>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</si>
  <si>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</si>
  <si>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</si>
  <si>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</si>
  <si>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</si>
  <si>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</si>
  <si>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</si>
  <si>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</si>
  <si>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</si>
  <si>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</si>
  <si>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</si>
  <si>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</si>
  <si>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</si>
  <si>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</si>
  <si>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</si>
  <si>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</si>
  <si>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</si>
  <si>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</si>
  <si>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</si>
  <si>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</si>
  <si>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</si>
  <si>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</si>
  <si>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</si>
  <si>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</si>
  <si>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</si>
  <si>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</si>
  <si>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</si>
  <si>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</si>
  <si>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</si>
  <si>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</si>
  <si>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</si>
  <si>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</si>
  <si>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</si>
  <si>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</si>
  <si>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</si>
  <si>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</si>
  <si>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</si>
  <si>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</si>
  <si>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</si>
  <si>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</si>
  <si>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</si>
  <si>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</si>
  <si>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</si>
  <si>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</si>
  <si>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</si>
  <si>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</si>
  <si>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</si>
  <si>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</si>
  <si>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</si>
  <si>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</si>
  <si>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</si>
  <si>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</si>
  <si>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</si>
  <si>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</si>
  <si>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</si>
  <si>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</si>
  <si>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</si>
  <si>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</si>
  <si>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</si>
  <si>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</si>
  <si>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</si>
  <si>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</si>
  <si>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</si>
  <si>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</si>
  <si>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</si>
  <si>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</si>
  <si>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</si>
  <si>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</si>
  <si>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</si>
  <si>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</si>
  <si>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</si>
  <si>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</si>
  <si>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</si>
  <si>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</si>
  <si>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</si>
  <si>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</si>
  <si>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</si>
  <si>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</si>
  <si>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</si>
  <si>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</si>
  <si>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</si>
  <si>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</si>
  <si>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</si>
  <si>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</si>
  <si>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</si>
  <si>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</si>
  <si>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</si>
  <si>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</si>
  <si>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</si>
  <si>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</si>
  <si>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</si>
  <si>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</si>
  <si>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</si>
  <si>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</si>
  <si>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</si>
  <si>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</si>
  <si>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</si>
  <si>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</si>
  <si>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</si>
  <si>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</si>
  <si>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</si>
  <si>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</si>
  <si>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</si>
  <si>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</si>
  <si>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</si>
  <si>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</si>
  <si>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</si>
  <si>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</si>
  <si>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</si>
  <si>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</si>
  <si>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</si>
  <si>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</si>
  <si>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</si>
  <si>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</si>
  <si>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</si>
  <si>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</si>
  <si>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</si>
  <si>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</si>
  <si>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</si>
  <si>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</si>
  <si>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</si>
  <si>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</si>
  <si>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</si>
  <si>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</si>
  <si>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</si>
  <si>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</si>
  <si>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</si>
  <si>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</si>
  <si>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</si>
  <si>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</si>
  <si>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</si>
  <si>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</si>
  <si>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</si>
  <si>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</si>
  <si>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</si>
  <si>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</si>
  <si>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</si>
  <si>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</si>
  <si>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</si>
  <si>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</si>
  <si>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</si>
  <si>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</si>
  <si>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</si>
  <si>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</si>
  <si>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</si>
  <si>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</si>
  <si>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</si>
  <si>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</si>
  <si>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</si>
  <si>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</si>
  <si>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</si>
  <si>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</si>
  <si>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</si>
  <si>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</si>
  <si>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</si>
  <si>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</si>
  <si>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</si>
  <si>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</si>
  <si>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</si>
  <si>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</si>
  <si>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</si>
  <si>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</si>
  <si>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</si>
  <si>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</si>
  <si>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</si>
  <si>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</si>
  <si>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</si>
  <si>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</si>
  <si>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</si>
  <si>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</si>
  <si>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</si>
  <si>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</si>
  <si>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</si>
  <si>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</si>
  <si>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</si>
  <si>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</si>
  <si>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</si>
  <si>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</si>
  <si>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</si>
  <si>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</si>
  <si>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</si>
  <si>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</si>
  <si>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</si>
  <si>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</si>
  <si>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</si>
  <si>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</si>
  <si>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</si>
  <si>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</si>
  <si>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</si>
  <si>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</si>
  <si>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</si>
  <si>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</si>
  <si>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</si>
  <si>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</si>
  <si>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</si>
  <si>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</si>
  <si>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</si>
  <si>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</si>
  <si>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</si>
  <si>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</si>
  <si>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</si>
  <si>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</si>
  <si>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</si>
  <si>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</si>
  <si>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</si>
  <si>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</si>
  <si>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</si>
  <si>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</si>
  <si>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</si>
  <si>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</si>
  <si>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</si>
  <si>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</si>
  <si>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</si>
  <si>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</si>
  <si>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</si>
  <si>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</si>
  <si>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</si>
  <si>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</si>
  <si>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</si>
  <si>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</si>
  <si>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</si>
  <si>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</si>
  <si>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</si>
  <si>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</si>
  <si>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</si>
  <si>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</si>
  <si>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</si>
  <si>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</si>
  <si>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</si>
  <si>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</si>
  <si>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</si>
  <si>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</si>
  <si>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</si>
  <si>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</si>
  <si>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</si>
  <si>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</si>
  <si>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</si>
  <si>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</si>
  <si>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</si>
  <si>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</si>
  <si>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</si>
  <si>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</si>
  <si>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</si>
  <si>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</si>
  <si>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</si>
  <si>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</si>
  <si>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</si>
  <si>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</si>
  <si>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</si>
  <si>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</si>
  <si>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</si>
  <si>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</si>
  <si>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</si>
  <si>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</si>
  <si>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</si>
  <si>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</si>
  <si>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</si>
  <si>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</si>
  <si>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</si>
  <si>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</si>
  <si>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</si>
  <si>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</si>
  <si>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</si>
  <si>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</si>
  <si>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</si>
  <si>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</si>
  <si>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</si>
  <si>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</si>
  <si>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</si>
  <si>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</si>
  <si>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</si>
  <si>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</si>
  <si>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</si>
  <si>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</si>
  <si>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</si>
  <si>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</si>
  <si>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</si>
  <si>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</si>
  <si>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</si>
  <si>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</si>
  <si>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</si>
  <si>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</si>
  <si>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</si>
  <si>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</si>
  <si>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</si>
  <si>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</si>
  <si>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</si>
  <si>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</si>
  <si>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</si>
  <si>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</si>
  <si>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</si>
  <si>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</si>
  <si>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</si>
  <si>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</si>
  <si>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</si>
  <si>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</si>
  <si>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</si>
  <si>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</si>
  <si>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</si>
  <si>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</si>
  <si>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</si>
  <si>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</si>
  <si>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</si>
  <si>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</si>
  <si>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</si>
  <si>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</si>
  <si>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</si>
  <si>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</si>
  <si>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</si>
  <si>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</si>
  <si>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</si>
  <si>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</si>
  <si>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</si>
  <si>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</si>
  <si>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</si>
  <si>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</si>
  <si>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</si>
  <si>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</si>
  <si>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</si>
  <si>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</si>
  <si>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</si>
  <si>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</si>
  <si>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</si>
  <si>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</si>
  <si>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</si>
  <si>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</si>
  <si>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</si>
  <si>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</si>
  <si>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</si>
  <si>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</si>
  <si>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</si>
  <si>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</si>
  <si>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</si>
  <si>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</si>
  <si>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</si>
  <si>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</si>
  <si>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</si>
  <si>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</si>
  <si>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</si>
  <si>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</si>
  <si>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</si>
  <si>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</si>
  <si>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</si>
  <si>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</si>
  <si>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</si>
  <si>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</si>
  <si>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</si>
  <si>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</si>
  <si>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</si>
  <si>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</si>
  <si>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</si>
  <si>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</si>
  <si>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</si>
  <si>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</si>
  <si>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</si>
  <si>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</si>
  <si>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</si>
  <si>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</si>
  <si>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</si>
  <si>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</si>
  <si>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</si>
  <si>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</si>
  <si>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</si>
  <si>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</si>
  <si>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</si>
  <si>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</si>
  <si>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</si>
  <si>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</si>
  <si>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</si>
  <si>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</si>
  <si>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</si>
  <si>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</si>
  <si>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</si>
  <si>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</si>
  <si>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</si>
  <si>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</si>
  <si>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</si>
  <si>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</si>
  <si>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</si>
  <si>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</si>
  <si>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</si>
  <si>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</si>
  <si>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</si>
  <si>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</si>
  <si>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</si>
  <si>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</si>
  <si>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</si>
  <si>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</si>
  <si>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</si>
  <si>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</si>
  <si>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</si>
  <si>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</si>
  <si>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</si>
  <si>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</si>
  <si>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</si>
  <si>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</si>
  <si>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</si>
  <si>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</si>
  <si>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</si>
  <si>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</si>
  <si>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</si>
  <si>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</si>
  <si>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</si>
  <si>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</si>
  <si>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</si>
  <si>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</si>
  <si>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</si>
  <si>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</si>
  <si>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</si>
  <si>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</si>
  <si>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</si>
  <si>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</si>
  <si>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</si>
  <si>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</si>
  <si>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</si>
  <si>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</si>
  <si>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</si>
  <si>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</si>
  <si>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</si>
  <si>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</si>
  <si>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</si>
  <si>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</si>
  <si>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</si>
  <si>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</si>
  <si>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</si>
  <si>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</si>
  <si>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</si>
  <si>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</si>
  <si>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</si>
  <si>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</si>
  <si>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</si>
  <si>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</si>
  <si>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</si>
  <si>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</si>
  <si>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</si>
  <si>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</si>
  <si>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</si>
  <si>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</si>
  <si>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</si>
  <si>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</si>
  <si>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</si>
  <si>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</si>
  <si>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</si>
  <si>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</si>
  <si>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</si>
  <si>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</si>
  <si>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</si>
  <si>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</si>
  <si>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</si>
  <si>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</si>
  <si>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</si>
  <si>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</si>
  <si>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</si>
  <si>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</si>
  <si>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</si>
  <si>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</si>
  <si>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</si>
  <si>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</si>
  <si>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</si>
  <si>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</si>
  <si>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</si>
  <si>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</si>
  <si>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</si>
  <si>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</si>
  <si>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</si>
  <si>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</si>
  <si>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</si>
  <si>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</si>
  <si>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</si>
  <si>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</si>
  <si>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</si>
  <si>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</si>
  <si>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</si>
  <si>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</si>
  <si>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</si>
  <si>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</si>
  <si>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</si>
  <si>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</si>
  <si>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</si>
  <si>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</si>
  <si>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</si>
  <si>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</si>
  <si>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</si>
  <si>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</si>
  <si>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</si>
  <si>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</si>
  <si>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</si>
  <si>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</si>
  <si>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</si>
  <si>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</si>
  <si>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</si>
  <si>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</si>
  <si>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</si>
  <si>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</si>
  <si>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</si>
  <si>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</si>
  <si>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</si>
  <si>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</si>
  <si>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</si>
  <si>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</si>
  <si>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</si>
  <si>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</si>
  <si>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</si>
  <si>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</si>
  <si>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</si>
  <si>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</si>
  <si>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</si>
  <si>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</si>
  <si>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</si>
  <si>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</si>
  <si>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</si>
  <si>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</si>
  <si>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</si>
  <si>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</si>
  <si>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</si>
  <si>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</si>
  <si>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</si>
  <si>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</si>
  <si>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</si>
  <si>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</si>
  <si>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</si>
  <si>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</si>
  <si>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</si>
  <si>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</si>
  <si>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</si>
  <si>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</si>
  <si>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</si>
  <si>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</si>
  <si>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</si>
  <si>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</si>
  <si>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</si>
  <si>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</si>
  <si>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</si>
  <si>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</si>
  <si>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</si>
  <si>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</si>
  <si>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</si>
  <si>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</si>
  <si>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</si>
  <si>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</si>
  <si>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</si>
  <si>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</si>
  <si>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</si>
  <si>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</si>
  <si>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</si>
  <si>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</si>
  <si>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</si>
  <si>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</si>
  <si>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</si>
  <si>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</si>
  <si>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</si>
  <si>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</si>
  <si>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</si>
  <si>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</si>
  <si>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</si>
  <si>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</si>
  <si>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</si>
  <si>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</si>
  <si>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</si>
  <si>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</si>
  <si>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</si>
  <si>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</si>
  <si>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</si>
  <si>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</si>
  <si>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</si>
  <si>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</si>
  <si>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</si>
  <si>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</si>
  <si>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</si>
  <si>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</si>
  <si>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</si>
  <si>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</si>
  <si>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</si>
  <si>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</si>
  <si>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</si>
  <si>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</si>
  <si>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</si>
  <si>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</si>
  <si>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</si>
  <si>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</si>
  <si>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</si>
  <si>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</si>
  <si>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</si>
  <si>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</si>
  <si>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</si>
  <si>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</si>
  <si>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</si>
  <si>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</si>
  <si>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</si>
  <si>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</si>
  <si>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</si>
  <si>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</si>
  <si>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</si>
  <si>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</si>
  <si>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</si>
  <si>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</si>
  <si>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</si>
  <si>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</si>
  <si>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</si>
  <si>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</si>
  <si>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</si>
  <si>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</si>
  <si>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</si>
  <si>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</si>
  <si>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</si>
  <si>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</si>
  <si>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</si>
  <si>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</si>
  <si>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</si>
  <si>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</si>
  <si>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</si>
  <si>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</si>
  <si>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</si>
  <si>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</si>
  <si>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</si>
  <si>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</si>
  <si>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</si>
  <si>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</si>
  <si>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</si>
  <si>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</si>
  <si>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</si>
  <si>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</si>
  <si>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</si>
  <si>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</si>
  <si>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</si>
  <si>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</si>
  <si>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</si>
  <si>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</si>
  <si>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</si>
  <si>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</si>
  <si>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</si>
  <si>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</si>
  <si>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</si>
  <si>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</si>
  <si>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</si>
  <si>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</si>
  <si>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</si>
  <si>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</si>
  <si>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</si>
  <si>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</si>
  <si>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</si>
  <si>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</si>
  <si>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</si>
  <si>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</si>
  <si>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</si>
  <si>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</si>
  <si>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</si>
  <si>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</si>
  <si>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</si>
  <si>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</si>
  <si>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</si>
  <si>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</si>
  <si>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</si>
  <si>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</si>
  <si>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</si>
  <si>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</si>
  <si>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</si>
  <si>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</si>
  <si>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</si>
  <si>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</si>
  <si>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</si>
  <si>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</si>
  <si>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</si>
  <si>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</si>
  <si>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</si>
  <si>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</si>
  <si>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</si>
  <si>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</si>
  <si>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</si>
  <si>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</si>
  <si>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</si>
  <si>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</si>
  <si>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</si>
  <si>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</si>
  <si>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</si>
  <si>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</si>
  <si>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</si>
  <si>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</si>
  <si>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</si>
  <si>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</si>
  <si>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</si>
  <si>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</si>
  <si>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</si>
  <si>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</si>
  <si>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</si>
  <si>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</si>
  <si>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</si>
  <si>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</si>
  <si>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</si>
  <si>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</si>
  <si>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</si>
  <si>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</si>
  <si>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</si>
  <si>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</si>
  <si>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</si>
  <si>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</si>
  <si>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</si>
  <si>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</si>
  <si>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</si>
  <si>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</si>
  <si>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</si>
  <si>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</si>
  <si>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</si>
  <si>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</si>
  <si>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</si>
  <si>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</si>
  <si>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</si>
  <si>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</si>
  <si>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</si>
  <si>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</si>
  <si>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</si>
  <si>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</si>
  <si>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</si>
  <si>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</si>
  <si>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</si>
  <si>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</si>
  <si>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</si>
  <si>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</si>
  <si>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</si>
  <si>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</si>
  <si>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</si>
  <si>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</si>
  <si>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</si>
  <si>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</si>
  <si>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</si>
  <si>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</si>
  <si>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</si>
  <si>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</si>
  <si>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</si>
  <si>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</si>
  <si>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</si>
  <si>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</si>
  <si>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</si>
  <si>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</si>
  <si>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</si>
  <si>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</si>
  <si>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</si>
  <si>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</si>
  <si>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</si>
  <si>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</si>
  <si>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</si>
  <si>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</si>
  <si>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</si>
  <si>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</si>
  <si>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</si>
  <si>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</si>
  <si>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</si>
  <si>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</si>
  <si>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</si>
  <si>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</si>
  <si>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</si>
  <si>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</si>
  <si>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</si>
  <si>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</si>
  <si>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</si>
  <si>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</si>
  <si>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</si>
  <si>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</si>
  <si>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</si>
  <si>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</si>
  <si>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</si>
  <si>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</si>
  <si>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</si>
  <si>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</si>
  <si>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</si>
  <si>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</si>
  <si>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</si>
  <si>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</si>
  <si>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</si>
  <si>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</si>
  <si>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</si>
  <si>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</si>
  <si>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</si>
  <si>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</si>
  <si>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</si>
  <si>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</si>
  <si>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</si>
  <si>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</si>
  <si>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</si>
  <si>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</si>
  <si>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</si>
  <si>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</si>
  <si>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</si>
  <si>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</si>
  <si>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</si>
  <si>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</si>
  <si>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</si>
  <si>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</si>
  <si>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</si>
  <si>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</si>
  <si>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</si>
  <si>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</si>
  <si>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</si>
  <si>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</si>
  <si>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</si>
  <si>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</si>
  <si>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</si>
  <si>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</si>
  <si>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</si>
  <si>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</si>
  <si>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</si>
  <si>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</si>
  <si>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</si>
  <si>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</si>
  <si>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</si>
  <si>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</si>
  <si>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</si>
  <si>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</si>
  <si>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</si>
  <si>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</si>
  <si>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</si>
  <si>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</si>
  <si>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</si>
  <si>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</si>
  <si>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</si>
  <si>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</si>
  <si>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</si>
  <si>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</si>
  <si>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</si>
  <si>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</si>
  <si>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</si>
  <si>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</si>
  <si>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</si>
  <si>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</si>
  <si>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</si>
  <si>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</si>
  <si>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</si>
  <si>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</si>
  <si>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</si>
  <si>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</si>
  <si>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</si>
  <si>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</si>
  <si>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</si>
  <si>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</si>
  <si>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</si>
  <si>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</si>
  <si>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</si>
  <si>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</si>
  <si>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</si>
  <si>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</si>
  <si>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</si>
  <si>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</si>
  <si>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</si>
  <si>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</si>
  <si>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</si>
  <si>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</si>
  <si>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</si>
  <si>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</si>
  <si>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</si>
  <si>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</si>
  <si>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</si>
  <si>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</si>
  <si>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</si>
  <si>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</si>
  <si>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</si>
  <si>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</si>
  <si>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</si>
  <si>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</si>
  <si>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</si>
  <si>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</si>
  <si>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</si>
  <si>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</si>
  <si>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</si>
  <si>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</si>
  <si>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</si>
  <si>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</si>
  <si>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</si>
  <si>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</si>
  <si>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</si>
  <si>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</si>
  <si>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</si>
  <si>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</si>
  <si>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</si>
  <si>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</si>
  <si>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</si>
  <si>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</si>
  <si>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</si>
  <si>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</si>
  <si>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</si>
  <si>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</si>
  <si>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</si>
  <si>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</si>
  <si>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</si>
  <si>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</si>
  <si>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</si>
  <si>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</si>
  <si>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</si>
  <si>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</si>
  <si>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</si>
  <si>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</si>
  <si>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</si>
  <si>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</si>
  <si>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</si>
  <si>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</si>
  <si>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</si>
  <si>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</si>
  <si>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</si>
  <si>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</si>
  <si>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</si>
  <si>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</si>
  <si>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</si>
  <si>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</si>
  <si>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</si>
  <si>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</si>
  <si>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</si>
  <si>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</si>
  <si>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</si>
  <si>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</si>
  <si>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</si>
  <si>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</si>
  <si>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</si>
  <si>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</si>
  <si>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</si>
  <si>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</si>
  <si>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</si>
  <si>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</si>
  <si>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</si>
  <si>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</si>
  <si>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</si>
  <si>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</si>
  <si>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</si>
  <si>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</si>
  <si>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</si>
  <si>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</si>
  <si>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</si>
  <si>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</si>
  <si>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</si>
  <si>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</si>
  <si>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</si>
  <si>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</si>
  <si>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</si>
  <si>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</si>
  <si>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</si>
  <si>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</si>
  <si>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</si>
  <si>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</si>
  <si>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</si>
  <si>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</si>
  <si>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</si>
  <si>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</si>
  <si>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</si>
  <si>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</si>
  <si>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</si>
  <si>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</si>
  <si>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</si>
  <si>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</si>
  <si>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</si>
  <si>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</si>
  <si>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</si>
  <si>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</si>
  <si>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</si>
  <si>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</si>
  <si>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</si>
  <si>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</si>
  <si>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</si>
  <si>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</si>
  <si>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</si>
  <si>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</si>
  <si>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</si>
  <si>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</si>
  <si>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</si>
  <si>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</si>
  <si>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</si>
  <si>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</si>
  <si>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</si>
  <si>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</si>
  <si>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</si>
  <si>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</si>
  <si>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</si>
  <si>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</si>
  <si>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</si>
  <si>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</si>
  <si>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</si>
  <si>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</si>
  <si>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</si>
  <si>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</si>
  <si>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</si>
  <si>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</si>
  <si>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</si>
  <si>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</si>
  <si>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</si>
  <si>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</si>
  <si>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</si>
  <si>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</si>
  <si>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</si>
  <si>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</si>
  <si>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</si>
  <si>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</si>
  <si>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</si>
  <si>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</si>
  <si>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</si>
  <si>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</si>
  <si>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</si>
  <si>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</si>
  <si>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</si>
  <si>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</si>
  <si>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</si>
  <si>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</si>
  <si>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</si>
  <si>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</si>
  <si>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</si>
  <si>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</si>
  <si>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</si>
  <si>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</si>
  <si>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</si>
  <si>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</si>
  <si>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</si>
  <si>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</si>
  <si>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</si>
  <si>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</si>
  <si>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</si>
  <si>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</si>
  <si>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</si>
  <si>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</si>
  <si>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</si>
  <si>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</si>
  <si>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</si>
  <si>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</si>
  <si>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</si>
  <si>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</si>
  <si>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</si>
  <si>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</si>
  <si>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</si>
  <si>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</si>
  <si>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</si>
  <si>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</si>
  <si>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</si>
  <si>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</si>
  <si>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</si>
  <si>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</si>
  <si>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</si>
  <si>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</si>
  <si>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</si>
  <si>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</si>
  <si>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</si>
  <si>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</si>
  <si>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</si>
  <si>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</si>
  <si>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</si>
  <si>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</si>
  <si>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</si>
  <si>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</si>
  <si>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</si>
  <si>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</si>
  <si>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</si>
  <si>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</si>
  <si>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</si>
  <si>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</si>
  <si>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</si>
  <si>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</si>
  <si>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</si>
  <si>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</si>
  <si>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</si>
  <si>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</si>
  <si>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</si>
  <si>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</si>
  <si>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</si>
  <si>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</si>
  <si>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</si>
  <si>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</si>
  <si>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</si>
  <si>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</si>
  <si>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</si>
  <si>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</si>
  <si>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</si>
  <si>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</si>
  <si>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</si>
  <si>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</si>
  <si>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</si>
  <si>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</si>
  <si>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</si>
  <si>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</si>
  <si>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</si>
  <si>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</si>
  <si>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</si>
  <si>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</si>
  <si>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</si>
  <si>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</si>
  <si>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</si>
  <si>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</si>
  <si>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</si>
  <si>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</si>
  <si>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</si>
  <si>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</si>
  <si>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</si>
  <si>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</si>
  <si>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</si>
  <si>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</si>
  <si>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</si>
  <si>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</si>
  <si>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</si>
  <si>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</si>
  <si>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</si>
  <si>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</si>
  <si>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</si>
  <si>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</si>
  <si>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</si>
  <si>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</si>
  <si>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</si>
  <si>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</si>
  <si>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</si>
  <si>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</si>
  <si>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</si>
  <si>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</si>
  <si>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</si>
  <si>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</si>
  <si>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</si>
  <si>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</si>
  <si>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</si>
  <si>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</si>
  <si>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</si>
  <si>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</si>
  <si>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</si>
  <si>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</si>
  <si>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</si>
  <si>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</si>
  <si>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</si>
  <si>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</si>
  <si>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</si>
  <si>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</si>
  <si>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</si>
  <si>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</si>
  <si>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</si>
  <si>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</si>
  <si>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</si>
  <si>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</si>
  <si>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</si>
  <si>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</si>
  <si>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</si>
  <si>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</si>
  <si>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</si>
  <si>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</si>
  <si>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</si>
  <si>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</si>
  <si>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</si>
  <si>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</si>
  <si>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</si>
  <si>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</si>
  <si>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</si>
  <si>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</si>
  <si>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</si>
  <si>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</si>
  <si>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</si>
  <si>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</si>
  <si>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</si>
  <si>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</si>
  <si>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</si>
  <si>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</si>
  <si>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</si>
  <si>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</si>
  <si>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</si>
  <si>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</si>
  <si>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</si>
  <si>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</si>
  <si>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</si>
  <si>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</si>
  <si>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</si>
  <si>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</si>
  <si>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</si>
  <si>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</si>
  <si>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</si>
  <si>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</si>
  <si>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</si>
  <si>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</si>
  <si>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</si>
  <si>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</si>
  <si>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</si>
  <si>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</si>
  <si>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</si>
  <si>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</si>
  <si>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</si>
  <si>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</si>
  <si>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</si>
  <si>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</si>
  <si>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</si>
  <si>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</si>
  <si>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</si>
  <si>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</si>
  <si>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</si>
  <si>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</si>
  <si>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</si>
  <si>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</si>
  <si>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</si>
  <si>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</si>
  <si>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</si>
  <si>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</si>
  <si>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</si>
  <si>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</si>
  <si>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</si>
  <si>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</si>
  <si>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</si>
  <si>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</si>
  <si>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</si>
  <si>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</si>
  <si>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</si>
  <si>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</si>
  <si>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</si>
  <si>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</si>
  <si>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</si>
  <si>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</si>
  <si>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</si>
  <si>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</si>
  <si>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</si>
  <si>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</si>
  <si>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</si>
  <si>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</si>
  <si>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</si>
  <si>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</si>
  <si>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</si>
  <si>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</si>
  <si>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</si>
  <si>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</si>
  <si>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</si>
  <si>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</si>
  <si>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</si>
  <si>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</si>
  <si>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</si>
  <si>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</si>
  <si>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</si>
  <si>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</si>
  <si>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</si>
  <si>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</si>
  <si>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</si>
  <si>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</si>
  <si>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</si>
  <si>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</si>
  <si>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</si>
  <si>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</si>
  <si>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</si>
  <si>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</si>
  <si>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</si>
  <si>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</si>
  <si>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</si>
  <si>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</si>
  <si>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</si>
  <si>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</si>
  <si>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</si>
  <si>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</si>
  <si>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</si>
  <si>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</si>
  <si>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</si>
  <si>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</si>
  <si>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</si>
  <si>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</si>
  <si>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</si>
  <si>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</si>
  <si>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</si>
  <si>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</si>
  <si>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</si>
  <si>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</si>
  <si>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</si>
  <si>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</si>
  <si>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</si>
  <si>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</si>
  <si>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</si>
  <si>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</si>
  <si>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</si>
  <si>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</si>
  <si>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</si>
  <si>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</si>
  <si>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</si>
  <si>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</si>
  <si>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</si>
  <si>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</si>
  <si>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</si>
  <si>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</si>
  <si>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</si>
  <si>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</si>
  <si>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</si>
  <si>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</si>
  <si>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</si>
  <si>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</si>
  <si>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</si>
  <si>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</si>
  <si>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</si>
  <si>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</si>
  <si>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</si>
  <si>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</si>
  <si>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</si>
  <si>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</si>
  <si>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</si>
  <si>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</si>
  <si>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</si>
  <si>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</si>
  <si>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</si>
  <si>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</si>
  <si>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</si>
  <si>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</si>
  <si>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</si>
  <si>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</si>
  <si>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</si>
  <si>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</si>
  <si>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</si>
  <si>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</si>
  <si>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</si>
  <si>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</si>
  <si>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</si>
  <si>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</si>
  <si>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</si>
  <si>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</si>
  <si>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</si>
  <si>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</si>
  <si>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</si>
  <si>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</si>
  <si>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</si>
  <si>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</si>
  <si>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</si>
  <si>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</si>
  <si>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</si>
  <si>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</si>
  <si>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</si>
  <si>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</si>
  <si>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</si>
  <si>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</si>
  <si>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</si>
  <si>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</si>
  <si>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</si>
  <si>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</si>
  <si>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</si>
  <si>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</si>
  <si>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</si>
  <si>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</si>
  <si>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</si>
  <si>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</si>
  <si>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</si>
  <si>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</si>
  <si>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</si>
  <si>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</si>
  <si>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</si>
  <si>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</si>
  <si>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</si>
  <si>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</si>
  <si>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</si>
  <si>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</si>
  <si>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</si>
  <si>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</si>
  <si>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</si>
  <si>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</si>
  <si>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</si>
  <si>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</si>
  <si>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</si>
  <si>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</si>
  <si>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</si>
  <si>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</si>
  <si>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</si>
  <si>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</si>
  <si>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</si>
  <si>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</si>
  <si>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</si>
  <si>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</si>
  <si>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</si>
  <si>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</si>
  <si>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</si>
  <si>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</si>
  <si>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</si>
  <si>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</si>
  <si>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</si>
  <si>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</si>
  <si>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</si>
  <si>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</si>
  <si>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</si>
  <si>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</si>
  <si>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</si>
  <si>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</si>
  <si>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</si>
  <si>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</si>
  <si>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</si>
  <si>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</si>
  <si>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</si>
  <si>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</si>
  <si>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</si>
  <si>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</si>
  <si>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</si>
  <si>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</si>
  <si>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</si>
  <si>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</si>
  <si>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</si>
  <si>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</si>
  <si>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</si>
  <si>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</si>
  <si>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</si>
  <si>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</si>
  <si>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</si>
  <si>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</si>
  <si>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</si>
  <si>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</si>
  <si>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</si>
  <si>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</si>
  <si>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</si>
  <si>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</si>
  <si>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</si>
  <si>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</si>
  <si>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</si>
  <si>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</si>
  <si>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</si>
  <si>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</si>
  <si>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</si>
  <si>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</si>
  <si>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</si>
  <si>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</si>
  <si>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</si>
  <si>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</si>
  <si>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</si>
  <si>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</si>
  <si>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</si>
  <si>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</si>
  <si>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</si>
  <si>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</si>
  <si>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</si>
  <si>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</si>
  <si>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</si>
  <si>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</si>
  <si>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</si>
  <si>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</si>
  <si>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</si>
  <si>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</si>
  <si>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</si>
  <si>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</si>
  <si>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</si>
  <si>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</si>
  <si>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</si>
  <si>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</si>
  <si>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</si>
  <si>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</si>
  <si>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</si>
  <si>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</si>
  <si>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</si>
  <si>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</si>
  <si>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</si>
  <si>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</si>
  <si>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</si>
  <si>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</si>
  <si>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</si>
  <si>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</si>
  <si>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</si>
  <si>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</si>
  <si>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</si>
  <si>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</si>
  <si>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</si>
  <si>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</si>
  <si>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</si>
  <si>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</si>
  <si>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</si>
  <si>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</si>
  <si>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</si>
  <si>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</si>
  <si>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</si>
  <si>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</si>
  <si>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</si>
  <si>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</si>
  <si>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</si>
  <si>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</si>
  <si>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</si>
  <si>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</si>
  <si>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</si>
  <si>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</si>
  <si>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</si>
  <si>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</si>
  <si>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</si>
  <si>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</si>
  <si>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</si>
  <si>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</si>
  <si>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</si>
  <si>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</si>
  <si>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</si>
  <si>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</si>
  <si>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</si>
  <si>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</si>
  <si>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</si>
  <si>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</si>
  <si>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</si>
  <si>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</si>
  <si>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</si>
  <si>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</si>
  <si>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</si>
  <si>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</si>
  <si>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</si>
  <si>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</si>
  <si>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</si>
  <si>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</si>
  <si>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</si>
  <si>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</si>
  <si>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</si>
  <si>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</si>
  <si>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</si>
  <si>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</si>
  <si>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</si>
  <si>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</si>
  <si>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</si>
  <si>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</si>
  <si>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</si>
  <si>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</si>
  <si>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</si>
  <si>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</si>
  <si>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</si>
  <si>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</si>
  <si>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</si>
  <si>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</si>
  <si>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</si>
  <si>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</si>
  <si>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</si>
  <si>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</si>
  <si>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</si>
  <si>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</si>
  <si>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</si>
  <si>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</si>
  <si>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</si>
  <si>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</si>
  <si>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</si>
  <si>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</si>
  <si>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</si>
  <si>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</si>
  <si>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</si>
  <si>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</si>
  <si>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</si>
  <si>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</si>
  <si>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</si>
  <si>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</si>
  <si>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</si>
  <si>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</si>
  <si>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</si>
  <si>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</si>
  <si>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</si>
  <si>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</si>
  <si>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</si>
  <si>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</si>
  <si>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</si>
  <si>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</si>
  <si>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</si>
  <si>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</si>
  <si>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</si>
  <si>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</si>
  <si>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</si>
  <si>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</si>
  <si>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</si>
  <si>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</si>
  <si>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</si>
  <si>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</si>
  <si>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</si>
  <si>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</si>
  <si>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</si>
  <si>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</si>
  <si>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</si>
  <si>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</si>
  <si>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</si>
  <si>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</si>
  <si>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</si>
  <si>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</si>
  <si>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</si>
  <si>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</si>
  <si>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</si>
  <si>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</si>
  <si>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</si>
  <si>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</si>
  <si>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</si>
  <si>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</si>
  <si>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</si>
  <si>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</si>
  <si>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</si>
  <si>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</si>
  <si>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</si>
  <si>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</si>
  <si>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</si>
  <si>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</si>
  <si>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</si>
  <si>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</si>
  <si>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</si>
  <si>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</si>
  <si>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</si>
  <si>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</si>
  <si>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</si>
  <si>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</si>
  <si>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</si>
  <si>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</si>
  <si>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</si>
  <si>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</si>
  <si>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</si>
  <si>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</si>
  <si>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</si>
  <si>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</si>
  <si>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</si>
  <si>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</si>
  <si>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</si>
  <si>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</si>
  <si>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</si>
  <si>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</si>
  <si>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</si>
  <si>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</si>
  <si>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</si>
  <si>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</si>
  <si>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</si>
  <si>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</si>
  <si>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</si>
  <si>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</si>
  <si>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</si>
  <si>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</si>
  <si>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</si>
  <si>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</si>
  <si>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</si>
  <si>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</si>
  <si>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</si>
  <si>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</si>
  <si>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</si>
  <si>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</si>
  <si>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</si>
  <si>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</si>
  <si>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</si>
  <si>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</si>
  <si>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</si>
  <si>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</si>
  <si>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</si>
  <si>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</si>
  <si>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</si>
  <si>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</si>
  <si>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</si>
  <si>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</si>
  <si>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</si>
  <si>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</si>
  <si>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</si>
  <si>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</si>
  <si>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</si>
  <si>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</si>
  <si>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</si>
  <si>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</si>
  <si>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</si>
  <si>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</si>
  <si>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</si>
  <si>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</si>
  <si>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</si>
  <si>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</si>
  <si>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</si>
  <si>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</si>
  <si>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</si>
  <si>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</si>
  <si>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</si>
  <si>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</si>
  <si>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</si>
  <si>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</si>
  <si>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</si>
  <si>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</si>
  <si>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</si>
  <si>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</si>
  <si>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</si>
  <si>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</si>
  <si>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</si>
  <si>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</si>
  <si>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</si>
  <si>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</si>
  <si>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</si>
  <si>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</si>
  <si>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</si>
  <si>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</si>
  <si>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</si>
  <si>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</si>
  <si>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</si>
  <si>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</si>
  <si>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</si>
  <si>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</si>
  <si>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</si>
  <si>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</si>
  <si>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</si>
  <si>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</si>
  <si>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</si>
  <si>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</si>
  <si>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</si>
  <si>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</si>
  <si>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</si>
  <si>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</si>
  <si>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</si>
  <si>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</si>
  <si>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</si>
  <si>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</si>
  <si>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</si>
  <si>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</si>
  <si>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</si>
  <si>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</si>
  <si>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</si>
  <si>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</si>
  <si>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</si>
  <si>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</si>
  <si>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</si>
  <si>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</si>
  <si>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</si>
  <si>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</si>
  <si>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</si>
  <si>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</si>
  <si>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</si>
  <si>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</si>
  <si>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</si>
  <si>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</si>
  <si>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</si>
  <si>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</si>
  <si>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</si>
  <si>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</si>
  <si>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</si>
  <si>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</si>
  <si>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</si>
  <si>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</si>
  <si>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</si>
  <si>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</si>
  <si>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</si>
  <si>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</si>
  <si>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</si>
  <si>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</si>
  <si>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</si>
  <si>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</si>
  <si>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</si>
  <si>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</si>
  <si>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</si>
  <si>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</si>
  <si>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</si>
  <si>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</si>
  <si>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</si>
  <si>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</si>
  <si>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</si>
  <si>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</si>
  <si>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</si>
  <si>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</si>
  <si>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</si>
  <si>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</si>
  <si>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</si>
  <si>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</si>
  <si>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</si>
  <si>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</si>
  <si>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</si>
  <si>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</si>
  <si>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</si>
  <si>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</si>
  <si>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</si>
  <si>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</si>
  <si>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</si>
  <si>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</si>
  <si>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</si>
  <si>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</si>
  <si>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</si>
  <si>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</si>
  <si>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</si>
  <si>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</si>
  <si>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</si>
  <si>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</si>
  <si>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</si>
  <si>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</si>
  <si>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</si>
  <si>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</si>
  <si>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</si>
  <si>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</si>
  <si>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</si>
  <si>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</si>
  <si>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</si>
  <si>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</si>
  <si>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</si>
  <si>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</si>
  <si>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</si>
  <si>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</si>
  <si>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</si>
  <si>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</si>
  <si>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</si>
  <si>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</si>
  <si>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</si>
  <si>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</si>
  <si>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</si>
  <si>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</si>
  <si>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</si>
  <si>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</si>
  <si>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</si>
  <si>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</si>
  <si>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</si>
  <si>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</si>
  <si>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</si>
  <si>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</si>
  <si>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</si>
  <si>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</si>
  <si>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</si>
  <si>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</si>
  <si>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</si>
  <si>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</si>
  <si>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</si>
  <si>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</si>
  <si>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</si>
  <si>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</si>
  <si>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</si>
  <si>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</si>
  <si>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</si>
  <si>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</si>
  <si>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</si>
  <si>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</si>
  <si>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</si>
  <si>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</si>
  <si>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</si>
  <si>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</si>
  <si>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</si>
  <si>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</si>
  <si>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</si>
  <si>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</si>
  <si>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</si>
  <si>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</si>
  <si>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</si>
  <si>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</si>
  <si>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</si>
  <si>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</si>
  <si>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</si>
  <si>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</si>
  <si>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</si>
  <si>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</si>
  <si>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</si>
  <si>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</si>
  <si>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</si>
  <si>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</si>
  <si>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</si>
  <si>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</si>
  <si>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</si>
  <si>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</si>
  <si>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</si>
  <si>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</si>
  <si>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</si>
  <si>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</si>
  <si>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</si>
  <si>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</si>
  <si>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</si>
  <si>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</si>
  <si>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</si>
  <si>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</si>
  <si>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</si>
  <si>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</si>
  <si>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</si>
  <si>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</si>
  <si>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</si>
  <si>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</si>
  <si>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</si>
  <si>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</si>
  <si>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</si>
  <si>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</si>
  <si>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</si>
  <si>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</si>
  <si>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</si>
  <si>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</si>
  <si>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</si>
  <si>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</si>
  <si>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</si>
  <si>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</si>
  <si>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</si>
  <si>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</si>
  <si>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</si>
  <si>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</si>
  <si>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</si>
  <si>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</si>
  <si>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</si>
  <si>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</si>
  <si>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</si>
  <si>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</si>
  <si>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</si>
  <si>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</si>
  <si>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</si>
  <si>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</si>
  <si>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</si>
  <si>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</si>
  <si>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</si>
  <si>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</si>
  <si>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</si>
  <si>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</si>
  <si>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</si>
  <si>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</si>
  <si>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</si>
  <si>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</si>
  <si>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</si>
  <si>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</si>
  <si>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</si>
  <si>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</si>
  <si>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</si>
  <si>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</si>
  <si>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</si>
  <si>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</si>
  <si>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</si>
  <si>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</si>
  <si>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</si>
  <si>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</si>
  <si>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</si>
  <si>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</si>
  <si>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</si>
  <si>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</si>
  <si>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</si>
  <si>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</si>
  <si>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</si>
  <si>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</si>
  <si>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</si>
  <si>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</si>
  <si>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</si>
  <si>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</si>
  <si>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</si>
  <si>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</si>
  <si>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</si>
  <si>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</si>
  <si>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</si>
  <si>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</si>
  <si>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</si>
  <si>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</si>
  <si>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</si>
  <si>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</si>
  <si>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</si>
  <si>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</si>
  <si>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</si>
  <si>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</si>
  <si>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</si>
  <si>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</si>
  <si>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</si>
  <si>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</si>
  <si>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</si>
  <si>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</si>
  <si>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</si>
  <si>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</si>
  <si>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</si>
  <si>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</si>
  <si>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</si>
  <si>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</si>
  <si>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</si>
  <si>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</si>
  <si>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</si>
  <si>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</si>
  <si>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</si>
  <si>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</si>
  <si>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</si>
  <si>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</si>
  <si>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</si>
  <si>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</si>
  <si>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</si>
  <si>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</si>
  <si>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</si>
  <si>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</si>
  <si>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</si>
  <si>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</si>
  <si>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</si>
  <si>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</si>
  <si>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</si>
  <si>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</si>
  <si>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</si>
  <si>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</si>
  <si>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</si>
  <si>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</si>
  <si>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</si>
  <si>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</si>
  <si>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</si>
  <si>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</si>
  <si>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</si>
  <si>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</si>
  <si>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</si>
  <si>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</si>
  <si>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</si>
  <si>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</si>
  <si>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</si>
  <si>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</si>
  <si>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</si>
  <si>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</si>
  <si>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</si>
  <si>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</si>
  <si>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</si>
  <si>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</si>
  <si>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</si>
  <si>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</si>
  <si>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</si>
  <si>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</si>
  <si>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</si>
  <si>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</si>
  <si>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</si>
  <si>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</si>
  <si>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</si>
  <si>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</si>
  <si>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</si>
  <si>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</si>
  <si>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</si>
  <si>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</si>
  <si>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</si>
  <si>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</si>
  <si>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</si>
  <si>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</si>
  <si>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</si>
  <si>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</si>
  <si>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</si>
  <si>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</si>
  <si>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</si>
  <si>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</si>
  <si>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</si>
  <si>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</si>
  <si>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</si>
  <si>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</si>
  <si>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</si>
  <si>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</si>
  <si>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</si>
  <si>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</si>
  <si>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</si>
  <si>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</si>
  <si>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</si>
  <si>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</si>
  <si>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</si>
  <si>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</si>
  <si>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</si>
  <si>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</si>
  <si>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</si>
  <si>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</si>
  <si>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</si>
  <si>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</si>
  <si>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</si>
  <si>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</si>
  <si>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</si>
  <si>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</si>
  <si>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</si>
  <si>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</si>
  <si>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</si>
  <si>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</si>
  <si>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</si>
  <si>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</si>
  <si>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</si>
  <si>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</si>
  <si>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</si>
  <si>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</si>
  <si>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</si>
  <si>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</si>
  <si>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</si>
  <si>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</si>
  <si>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</si>
  <si>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</si>
  <si>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</si>
  <si>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</si>
  <si>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</si>
  <si>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</si>
  <si>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</si>
  <si>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</si>
  <si>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</si>
  <si>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</si>
  <si>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</si>
  <si>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</si>
  <si>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</si>
  <si>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</si>
  <si>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</si>
  <si>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</si>
  <si>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</si>
  <si>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</si>
  <si>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</si>
  <si>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</si>
  <si>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</si>
  <si>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</si>
  <si>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</si>
  <si>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</si>
  <si>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</si>
  <si>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</si>
  <si>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</si>
  <si>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</si>
  <si>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</si>
  <si>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</si>
  <si>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</si>
  <si>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</si>
  <si>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</si>
  <si>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</si>
  <si>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</si>
  <si>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</si>
  <si>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</si>
  <si>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</si>
  <si>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</si>
  <si>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</si>
  <si>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</si>
  <si>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</si>
  <si>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</si>
  <si>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</si>
  <si>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</si>
  <si>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</si>
  <si>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</si>
  <si>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</si>
  <si>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</si>
  <si>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</si>
  <si>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</si>
  <si>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</si>
  <si>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</si>
  <si>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</si>
  <si>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</si>
  <si>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</si>
  <si>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</si>
  <si>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</si>
  <si>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</si>
  <si>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</si>
  <si>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</si>
  <si>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</si>
  <si>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</si>
  <si>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</si>
  <si>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</si>
  <si>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</si>
  <si>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</si>
  <si>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</si>
  <si>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</si>
  <si>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</si>
  <si>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</si>
  <si>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</si>
  <si>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</si>
  <si>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</si>
  <si>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</si>
  <si>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</si>
  <si>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</si>
  <si>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</si>
  <si>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</si>
  <si>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</si>
  <si>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</si>
  <si>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</si>
  <si>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</si>
  <si>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</si>
  <si>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</si>
  <si>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</si>
  <si>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</si>
  <si>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</si>
  <si>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</si>
  <si>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</si>
  <si>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</si>
  <si>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</si>
  <si>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</si>
  <si>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</si>
  <si>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</si>
  <si>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</si>
  <si>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</si>
  <si>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</si>
  <si>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</si>
  <si>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</si>
  <si>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</si>
  <si>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</si>
  <si>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</si>
  <si>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</si>
  <si>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</si>
  <si>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</si>
  <si>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</si>
  <si>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</si>
  <si>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</si>
  <si>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</si>
  <si>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</si>
  <si>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</si>
  <si>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</si>
  <si>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</si>
  <si>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</si>
  <si>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</si>
  <si>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</si>
  <si>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</si>
  <si>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</si>
  <si>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</si>
  <si>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</si>
  <si>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</si>
  <si>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</si>
  <si>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</si>
  <si>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</si>
  <si>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</si>
  <si>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</si>
  <si>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</si>
  <si>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</si>
  <si>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</si>
  <si>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</si>
  <si>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</si>
  <si>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</si>
  <si>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</si>
  <si>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</si>
  <si>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</si>
  <si>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</si>
  <si>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</si>
  <si>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</si>
  <si>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</si>
  <si>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</si>
  <si>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</si>
  <si>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</si>
  <si>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</si>
  <si>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</si>
  <si>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</si>
  <si>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</si>
  <si>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</si>
  <si>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</si>
  <si>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</si>
  <si>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</si>
  <si>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</si>
  <si>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</si>
  <si>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</si>
  <si>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</si>
  <si>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</si>
  <si>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</si>
  <si>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</si>
  <si>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</si>
  <si>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</si>
  <si>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</si>
  <si>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</si>
  <si>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</si>
  <si>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</si>
  <si>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</si>
  <si>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</si>
  <si>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</si>
  <si>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</si>
  <si>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</si>
  <si>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</si>
  <si>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</si>
  <si>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</si>
  <si>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</si>
  <si>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</si>
  <si>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</si>
  <si>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</si>
  <si>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</si>
  <si>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</si>
  <si>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</si>
  <si>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</si>
  <si>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</si>
  <si>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</si>
  <si>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</si>
  <si>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</si>
  <si>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</si>
  <si>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</si>
  <si>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</si>
  <si>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</si>
  <si>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</si>
  <si>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</si>
  <si>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</si>
  <si>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</si>
  <si>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</si>
  <si>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</si>
  <si>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</si>
  <si>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</si>
  <si>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</si>
  <si>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</si>
  <si>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</si>
  <si>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</si>
  <si>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</si>
  <si>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</si>
  <si>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</si>
  <si>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</si>
  <si>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</si>
  <si>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</si>
  <si>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</si>
  <si>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</si>
  <si>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</si>
  <si>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</si>
  <si>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</si>
  <si>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</si>
  <si>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</si>
  <si>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</si>
  <si>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</si>
  <si>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</si>
  <si>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</si>
  <si>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</si>
  <si>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</si>
  <si>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</si>
  <si>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</si>
  <si>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</si>
  <si>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</si>
  <si>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</si>
  <si>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</si>
  <si>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</si>
  <si>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</si>
  <si>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</si>
  <si>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</si>
  <si>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</si>
  <si>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</si>
  <si>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</si>
  <si>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</si>
  <si>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</si>
  <si>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</si>
  <si>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</si>
  <si>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</si>
  <si>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</si>
  <si>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</si>
  <si>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</si>
  <si>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</si>
  <si>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</si>
  <si>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</si>
  <si>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</si>
  <si>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</si>
  <si>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</si>
  <si>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</si>
  <si>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</si>
  <si>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</si>
  <si>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</si>
  <si>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</si>
  <si>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</si>
  <si>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</si>
  <si>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</si>
  <si>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</si>
  <si>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</si>
  <si>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</si>
  <si>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</si>
  <si>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</si>
  <si>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</si>
  <si>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</si>
  <si>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</si>
  <si>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</si>
  <si>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</si>
  <si>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</si>
  <si>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</si>
  <si>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</si>
  <si>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</si>
  <si>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</si>
  <si>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</si>
  <si>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</si>
  <si>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</si>
  <si>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</si>
  <si>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</si>
  <si>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</si>
  <si>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</si>
  <si>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</si>
  <si>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</si>
  <si>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</si>
  <si>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</si>
  <si>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</si>
  <si>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</si>
  <si>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</si>
  <si>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</si>
  <si>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</si>
  <si>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</si>
  <si>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</si>
  <si>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</si>
  <si>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</si>
  <si>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</si>
  <si>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</si>
  <si>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</si>
  <si>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</si>
  <si>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</si>
  <si>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</si>
  <si>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</si>
  <si>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</si>
  <si>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</si>
  <si>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</si>
  <si>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</si>
  <si>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</si>
  <si>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</si>
  <si>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</si>
  <si>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</si>
  <si>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</si>
  <si>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</si>
  <si>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</si>
  <si>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</si>
  <si>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</si>
  <si>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</si>
  <si>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</si>
  <si>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</si>
  <si>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</si>
  <si>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</si>
  <si>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</si>
  <si>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</si>
  <si>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</si>
  <si>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</si>
  <si>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</si>
  <si>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</si>
  <si>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</si>
  <si>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</si>
  <si>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</si>
  <si>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</si>
  <si>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</si>
  <si>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</si>
  <si>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</si>
  <si>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</si>
  <si>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</si>
  <si>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</si>
  <si>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</si>
  <si>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</si>
  <si>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</si>
  <si>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</si>
  <si>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</si>
  <si>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</si>
  <si>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</si>
  <si>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</si>
  <si>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</si>
  <si>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</si>
  <si>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</si>
  <si>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</si>
  <si>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</si>
  <si>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</si>
  <si>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</si>
  <si>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</si>
  <si>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</si>
  <si>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</si>
  <si>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</si>
  <si>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</si>
  <si>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</si>
  <si>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</si>
  <si>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</si>
  <si>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</si>
  <si>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</si>
  <si>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</si>
  <si>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</si>
  <si>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</si>
  <si>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</si>
  <si>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</si>
  <si>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</si>
  <si>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</si>
  <si>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</si>
  <si>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</si>
  <si>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</si>
  <si>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</si>
  <si>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</si>
  <si>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</si>
  <si>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</si>
  <si>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</si>
  <si>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</si>
  <si>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</si>
  <si>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</si>
  <si>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</si>
  <si>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</si>
  <si>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</si>
  <si>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</si>
  <si>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</si>
  <si>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</si>
  <si>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</si>
  <si>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</si>
  <si>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</si>
  <si>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</si>
  <si>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</si>
  <si>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</si>
  <si>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</si>
  <si>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</si>
  <si>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</si>
  <si>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</si>
  <si>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</si>
  <si>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</si>
  <si>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</si>
  <si>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</si>
  <si>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</si>
  <si>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</si>
  <si>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</si>
  <si>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</si>
  <si>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</si>
  <si>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</si>
  <si>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</si>
  <si>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</si>
  <si>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</si>
  <si>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</si>
  <si>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</si>
  <si>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</si>
  <si>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</si>
  <si>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</si>
  <si>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</si>
  <si>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</si>
  <si>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</si>
  <si>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</si>
  <si>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</si>
  <si>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</si>
  <si>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</si>
  <si>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</si>
  <si>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</si>
  <si>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</si>
  <si>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</si>
  <si>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</si>
  <si>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</si>
  <si>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</si>
  <si>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</si>
  <si>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</si>
  <si>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</si>
  <si>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</si>
  <si>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</si>
  <si>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</si>
  <si>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</si>
  <si>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</si>
  <si>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</si>
  <si>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</si>
  <si>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</si>
  <si>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</si>
  <si>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</si>
  <si>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</si>
  <si>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</si>
  <si>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</si>
  <si>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</si>
  <si>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</si>
  <si>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</si>
  <si>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</si>
  <si>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</si>
  <si>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</si>
  <si>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</si>
  <si>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</si>
  <si>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</si>
  <si>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</si>
  <si>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</si>
  <si>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</si>
  <si>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</si>
  <si>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</si>
  <si>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</si>
  <si>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</si>
  <si>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</si>
  <si>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</si>
  <si>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</si>
  <si>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</si>
  <si>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</si>
  <si>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</si>
  <si>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</si>
  <si>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</si>
  <si>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</si>
  <si>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</si>
  <si>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</si>
  <si>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</si>
  <si>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</si>
  <si>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</si>
  <si>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</si>
  <si>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</si>
  <si>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</si>
  <si>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</si>
  <si>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</si>
  <si>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</si>
  <si>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</si>
  <si>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</si>
  <si>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</si>
  <si>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</si>
  <si>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</si>
  <si>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</si>
  <si>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</si>
  <si>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</si>
  <si>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</si>
  <si>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</si>
  <si>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</si>
  <si>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</si>
  <si>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</si>
  <si>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</si>
  <si>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</si>
  <si>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</si>
  <si>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</si>
  <si>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</si>
  <si>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</si>
  <si>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</si>
  <si>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</si>
  <si>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</si>
  <si>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</si>
  <si>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</si>
  <si>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</si>
  <si>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</si>
  <si>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</si>
  <si>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</si>
  <si>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</si>
  <si>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</si>
  <si>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</si>
  <si>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</si>
  <si>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</si>
  <si>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</si>
  <si>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</si>
  <si>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</si>
  <si>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</si>
  <si>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</si>
  <si>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</si>
  <si>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</si>
  <si>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</si>
  <si>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</si>
  <si>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</si>
  <si>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</si>
  <si>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</si>
  <si>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</si>
  <si>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</si>
  <si>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</si>
  <si>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</si>
  <si>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</si>
  <si>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</si>
  <si>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</si>
  <si>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</si>
  <si>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</si>
  <si>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</si>
  <si>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</si>
  <si>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</si>
  <si>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</si>
  <si>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</si>
  <si>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</si>
  <si>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</si>
  <si>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</si>
  <si>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</si>
  <si>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</si>
  <si>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</si>
  <si>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</si>
  <si>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</si>
  <si>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</si>
  <si>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</si>
  <si>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</si>
  <si>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</si>
  <si>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</si>
  <si>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</si>
  <si>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</si>
  <si>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</si>
  <si>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</si>
  <si>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</si>
  <si>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</si>
  <si>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</si>
  <si>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</si>
  <si>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</si>
  <si>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</si>
  <si>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</si>
  <si>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</si>
  <si>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</si>
  <si>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</si>
  <si>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</si>
  <si>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</si>
  <si>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</si>
  <si>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</si>
  <si>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</si>
  <si>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</si>
  <si>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</si>
  <si>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</si>
  <si>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</si>
  <si>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</si>
  <si>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</si>
  <si>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</si>
  <si>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</si>
  <si>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</si>
  <si>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</si>
  <si>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</si>
  <si>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</si>
  <si>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</si>
  <si>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</si>
  <si>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</si>
  <si>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</si>
  <si>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</si>
  <si>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</si>
  <si>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</si>
  <si>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</si>
  <si>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</si>
  <si>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</si>
  <si>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</si>
  <si>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</si>
  <si>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</si>
  <si>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</si>
  <si>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</si>
  <si>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</si>
  <si>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</si>
  <si>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</si>
  <si>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</si>
  <si>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</si>
  <si>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</si>
  <si>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</si>
  <si>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</si>
  <si>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</si>
  <si>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</si>
  <si>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</si>
  <si>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</si>
  <si>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</si>
  <si>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</si>
  <si>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</si>
  <si>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</si>
  <si>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</si>
  <si>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</si>
  <si>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</si>
  <si>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</si>
  <si>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</si>
  <si>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</si>
  <si>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</si>
  <si>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</si>
  <si>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</si>
  <si>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</si>
  <si>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</si>
  <si>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</si>
  <si>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</si>
  <si>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</si>
  <si>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</si>
  <si>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</si>
  <si>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</si>
  <si>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</si>
  <si>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</si>
  <si>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</si>
  <si>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</si>
  <si>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</si>
  <si>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</si>
  <si>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</si>
  <si>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</si>
  <si>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</si>
  <si>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</si>
  <si>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</si>
  <si>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</si>
  <si>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</si>
  <si>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</si>
  <si>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</si>
  <si>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</si>
  <si>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</si>
  <si>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</si>
  <si>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</si>
  <si>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</si>
  <si>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</si>
  <si>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</si>
  <si>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</si>
  <si>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</si>
  <si>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</si>
  <si>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</si>
  <si>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</si>
  <si>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</si>
  <si>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</si>
  <si>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</si>
  <si>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</si>
  <si>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</si>
  <si>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</si>
  <si>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</si>
  <si>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</si>
  <si>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</si>
  <si>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</si>
  <si>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</si>
  <si>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</si>
  <si>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</si>
  <si>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</si>
  <si>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</si>
  <si>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</si>
  <si>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</si>
  <si>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</si>
  <si>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</si>
  <si>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</si>
  <si>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</si>
  <si>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</si>
  <si>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</si>
  <si>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</si>
  <si>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</si>
  <si>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</si>
  <si>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</si>
  <si>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</si>
  <si>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</si>
  <si>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</si>
  <si>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</si>
  <si>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</si>
  <si>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</si>
  <si>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</si>
  <si>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</si>
  <si>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</si>
  <si>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</si>
  <si>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</si>
  <si>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</si>
  <si>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</si>
  <si>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</si>
  <si>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</si>
  <si>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</si>
  <si>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</si>
  <si>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</si>
  <si>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</si>
  <si>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</si>
  <si>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</si>
  <si>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</si>
  <si>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</si>
  <si>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</si>
  <si>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</si>
  <si>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</si>
  <si>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</si>
  <si>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</si>
  <si>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</si>
  <si>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</si>
  <si>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</si>
  <si>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</si>
  <si>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</si>
  <si>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</si>
  <si>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</si>
  <si>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</si>
  <si>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</si>
  <si>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</si>
  <si>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</si>
  <si>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</si>
  <si>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</si>
  <si>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</si>
  <si>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</si>
  <si>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</si>
  <si>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</si>
  <si>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</si>
  <si>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</si>
  <si>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</si>
  <si>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</si>
  <si>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</si>
  <si>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</si>
  <si>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</si>
  <si>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</si>
  <si>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</si>
  <si>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</si>
  <si>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</si>
  <si>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</si>
  <si>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</si>
  <si>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</si>
  <si>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</si>
  <si>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</si>
  <si>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</si>
  <si>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</si>
  <si>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</si>
  <si>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</si>
  <si>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</si>
  <si>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</si>
  <si>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</si>
  <si>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</si>
  <si>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</si>
  <si>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</si>
  <si>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</si>
  <si>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</si>
  <si>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</si>
  <si>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</si>
  <si>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</si>
  <si>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</si>
  <si>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</si>
  <si>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</si>
  <si>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</si>
  <si>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</si>
  <si>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</si>
  <si>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</si>
  <si>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</si>
  <si>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</si>
  <si>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</si>
  <si>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</si>
  <si>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</si>
  <si>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</si>
  <si>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</si>
  <si>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</si>
  <si>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</si>
  <si>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</si>
  <si>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</si>
  <si>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</si>
  <si>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</si>
  <si>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</si>
  <si>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</si>
  <si>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</si>
  <si>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</si>
  <si>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</si>
  <si>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</si>
  <si>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</si>
  <si>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</si>
  <si>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</si>
  <si>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</si>
  <si>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</si>
  <si>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</si>
  <si>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</si>
  <si>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</si>
  <si>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</si>
  <si>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</si>
  <si>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</si>
  <si>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</si>
  <si>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</si>
  <si>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</si>
  <si>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</si>
  <si>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</si>
  <si>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</si>
  <si>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</si>
  <si>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</si>
  <si>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</si>
  <si>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</si>
  <si>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</si>
  <si>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</si>
  <si>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</si>
  <si>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</si>
  <si>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</si>
  <si>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</si>
  <si>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</si>
  <si>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</si>
  <si>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</si>
  <si>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</si>
  <si>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</si>
  <si>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</si>
  <si>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</si>
  <si>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</si>
  <si>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</si>
  <si>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</si>
  <si>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</si>
  <si>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</si>
  <si>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</si>
  <si>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</si>
  <si>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</si>
  <si>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</si>
  <si>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</si>
  <si>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</si>
  <si>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</si>
  <si>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</si>
  <si>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</si>
  <si>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</si>
  <si>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</si>
  <si>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</si>
  <si>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</si>
  <si>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</si>
  <si>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</si>
  <si>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</si>
  <si>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</si>
  <si>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</si>
  <si>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</si>
  <si>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</si>
  <si>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</si>
  <si>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</si>
  <si>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</si>
  <si>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</si>
  <si>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</si>
  <si>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</si>
  <si>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</si>
  <si>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</si>
  <si>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</si>
  <si>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</si>
  <si>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</si>
  <si>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</si>
  <si>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</si>
  <si>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</si>
  <si>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</si>
  <si>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</si>
  <si>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</si>
  <si>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</si>
  <si>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</si>
  <si>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</si>
  <si>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</si>
  <si>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</si>
  <si>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</si>
  <si>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</si>
  <si>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</si>
  <si>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</si>
  <si>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</si>
  <si>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</si>
  <si>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</si>
  <si>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</si>
  <si>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</si>
  <si>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</si>
  <si>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</si>
  <si>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</si>
  <si>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</si>
  <si>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</si>
  <si>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</si>
  <si>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</si>
  <si>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</si>
  <si>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</si>
  <si>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</si>
  <si>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</si>
  <si>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</si>
  <si>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</si>
  <si>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</si>
  <si>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</si>
  <si>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</si>
  <si>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</si>
  <si>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</si>
  <si>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</si>
  <si>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</si>
  <si>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</si>
  <si>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</si>
  <si>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</si>
  <si>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</si>
  <si>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</si>
  <si>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</si>
  <si>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</si>
  <si>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</si>
  <si>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</si>
  <si>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</si>
  <si>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</si>
  <si>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</si>
  <si>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</si>
  <si>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</si>
  <si>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</si>
  <si>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</si>
  <si>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</si>
  <si>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</si>
  <si>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</si>
  <si>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</si>
  <si>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</si>
  <si>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</si>
  <si>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</si>
  <si>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</si>
  <si>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</si>
  <si>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</si>
  <si>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</si>
  <si>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</si>
  <si>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</si>
  <si>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</si>
  <si>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</si>
  <si>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</si>
  <si>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</si>
  <si>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</si>
  <si>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</si>
  <si>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</si>
  <si>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</si>
  <si>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</si>
  <si>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</si>
  <si>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</si>
  <si>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</si>
  <si>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</si>
  <si>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</si>
  <si>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</si>
  <si>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</si>
  <si>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</si>
  <si>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</si>
  <si>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</si>
  <si>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</si>
  <si>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</si>
  <si>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</si>
  <si>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</si>
  <si>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</si>
  <si>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</si>
  <si>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</si>
  <si>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</si>
  <si>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</si>
  <si>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</si>
  <si>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</si>
  <si>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</si>
  <si>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</si>
  <si>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</si>
  <si>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</si>
  <si>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</si>
  <si>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</si>
  <si>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</si>
  <si>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</si>
  <si>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</si>
  <si>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</si>
  <si>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</si>
  <si>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</si>
  <si>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</si>
  <si>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</si>
  <si>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</si>
  <si>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</si>
  <si>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</si>
  <si>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</si>
  <si>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</si>
  <si>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</si>
  <si>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</si>
  <si>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</si>
  <si>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</si>
  <si>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</si>
  <si>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</si>
  <si>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</si>
  <si>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</si>
  <si>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</si>
  <si>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</si>
  <si>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</si>
  <si>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</si>
  <si>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</si>
  <si>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</si>
  <si>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</si>
  <si>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</si>
  <si>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</si>
  <si>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</si>
  <si>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</si>
  <si>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</si>
  <si>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</si>
  <si>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</si>
  <si>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</si>
  <si>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</si>
  <si>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</si>
  <si>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</si>
  <si>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</si>
  <si>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</si>
  <si>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</si>
  <si>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</si>
  <si>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</si>
  <si>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</si>
  <si>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</si>
  <si>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</si>
  <si>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</si>
  <si>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</si>
  <si>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</si>
  <si>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</si>
  <si>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</si>
  <si>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</si>
  <si>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</si>
  <si>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</si>
  <si>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</si>
  <si>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</si>
  <si>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</si>
  <si>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</si>
  <si>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</si>
  <si>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</si>
  <si>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</si>
  <si>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</si>
  <si>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</si>
  <si>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</si>
  <si>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</si>
  <si>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</si>
  <si>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</si>
  <si>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</si>
  <si>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</si>
  <si>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</si>
  <si>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</si>
  <si>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</si>
  <si>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</si>
  <si>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</si>
  <si>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</si>
  <si>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</si>
  <si>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</si>
  <si>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</si>
  <si>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</si>
  <si>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</si>
  <si>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</si>
  <si>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</si>
  <si>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</si>
  <si>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</si>
  <si>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</si>
  <si>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</si>
  <si>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</si>
  <si>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</si>
  <si>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</si>
  <si>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</si>
  <si>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</si>
  <si>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</si>
  <si>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</si>
  <si>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</si>
  <si>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</si>
  <si>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</si>
  <si>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</si>
  <si>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</si>
  <si>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</si>
  <si>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</si>
  <si>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</si>
  <si>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</si>
  <si>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</si>
  <si>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</si>
  <si>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</si>
  <si>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</si>
  <si>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</si>
  <si>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</si>
  <si>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</si>
  <si>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</si>
  <si>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</si>
  <si>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</si>
  <si>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</si>
  <si>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</si>
  <si>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</si>
  <si>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</si>
  <si>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</si>
  <si>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</si>
  <si>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</si>
  <si>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</si>
  <si>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</si>
  <si>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</si>
  <si>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</si>
  <si>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</si>
  <si>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</si>
  <si>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</si>
  <si>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</si>
  <si>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</si>
  <si>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</si>
  <si>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</si>
  <si>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</si>
  <si>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</si>
  <si>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</si>
  <si>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</si>
  <si>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</si>
  <si>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</si>
  <si>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</si>
  <si>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</si>
  <si>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</si>
  <si>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</si>
  <si>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</si>
  <si>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</si>
  <si>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</si>
  <si>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</si>
  <si>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</si>
  <si>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</si>
  <si>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</si>
  <si>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</si>
  <si>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</si>
  <si>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</si>
  <si>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</si>
  <si>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</si>
  <si>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</si>
  <si>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</si>
  <si>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</si>
  <si>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</si>
  <si>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</si>
  <si>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</si>
  <si>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</si>
  <si>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</si>
  <si>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</si>
  <si>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</si>
  <si>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</si>
  <si>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</si>
  <si>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</si>
  <si>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</si>
  <si>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</si>
  <si>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</si>
  <si>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</si>
  <si>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</si>
  <si>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</si>
  <si>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</si>
  <si>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</si>
  <si>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</si>
  <si>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</si>
  <si>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</si>
  <si>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</si>
  <si>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</si>
  <si>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</si>
  <si>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</si>
  <si>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</si>
  <si>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</si>
  <si>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</si>
  <si>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</si>
  <si>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</si>
  <si>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</si>
  <si>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</si>
  <si>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</si>
  <si>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</si>
  <si>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</si>
  <si>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</si>
  <si>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</si>
  <si>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</si>
  <si>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</si>
  <si>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</si>
  <si>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</si>
  <si>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</si>
  <si>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</si>
  <si>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</si>
  <si>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</si>
  <si>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</si>
  <si>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</si>
  <si>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</si>
  <si>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</si>
  <si>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</si>
  <si>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</si>
  <si>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</si>
  <si>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</si>
  <si>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</si>
  <si>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</si>
  <si>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</si>
  <si>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</si>
  <si>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</si>
  <si>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</si>
  <si>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</si>
  <si>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</si>
  <si>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</si>
  <si>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</si>
  <si>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</si>
  <si>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</si>
  <si>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</si>
  <si>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</si>
  <si>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</si>
  <si>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</si>
  <si>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</si>
  <si>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</si>
  <si>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</si>
  <si>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</si>
  <si>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</si>
  <si>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</si>
  <si>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</si>
  <si>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</si>
  <si>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</si>
  <si>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</si>
  <si>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</si>
  <si>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</si>
  <si>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</si>
  <si>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</si>
  <si>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</si>
  <si>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</si>
  <si>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</si>
  <si>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</si>
  <si>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</si>
  <si>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</si>
  <si>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</si>
  <si>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</si>
  <si>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</si>
  <si>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</si>
  <si>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</si>
  <si>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</si>
  <si>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</si>
  <si>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</si>
  <si>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</si>
  <si>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</si>
  <si>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</si>
  <si>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</si>
  <si>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</si>
  <si>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</si>
  <si>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</si>
  <si>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</si>
  <si>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</si>
  <si>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</si>
  <si>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</si>
  <si>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</si>
  <si>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</si>
  <si>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</si>
  <si>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</si>
  <si>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</si>
  <si>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</si>
  <si>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</si>
  <si>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</si>
  <si>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</si>
  <si>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</si>
  <si>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</si>
  <si>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</si>
  <si>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</si>
  <si>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</si>
  <si>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</si>
  <si>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</si>
  <si>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</si>
  <si>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</si>
  <si>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</si>
  <si>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</si>
  <si>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</si>
  <si>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</si>
  <si>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</si>
  <si>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</si>
  <si>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</si>
  <si>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</si>
  <si>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</si>
  <si>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</si>
  <si>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</si>
  <si>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</si>
  <si>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</si>
  <si>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</si>
  <si>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</si>
  <si>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</si>
  <si>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</si>
  <si>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</si>
  <si>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</si>
  <si>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</si>
  <si>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</si>
  <si>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</si>
  <si>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</si>
  <si>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</si>
  <si>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</si>
  <si>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</si>
  <si>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</si>
  <si>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</si>
  <si>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</si>
  <si>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</si>
  <si>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</si>
  <si>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</si>
  <si>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</si>
  <si>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</si>
  <si>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</si>
  <si>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</si>
  <si>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</si>
  <si>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</si>
  <si>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</si>
  <si>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</si>
  <si>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</si>
  <si>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</si>
  <si>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</si>
  <si>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</si>
  <si>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</si>
  <si>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</si>
  <si>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</si>
  <si>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</si>
  <si>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</si>
  <si>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</si>
  <si>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</si>
  <si>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</si>
  <si>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</si>
  <si>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</si>
  <si>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</si>
  <si>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</si>
  <si>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</si>
  <si>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</si>
  <si>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</si>
  <si>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</si>
  <si>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</si>
  <si>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</si>
  <si>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</si>
  <si>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</si>
  <si>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</si>
  <si>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</si>
  <si>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</si>
  <si>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</si>
  <si>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</si>
  <si>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</si>
  <si>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</si>
  <si>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</si>
  <si>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</si>
  <si>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</si>
  <si>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</si>
  <si>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</si>
  <si>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</si>
  <si>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</si>
  <si>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</si>
  <si>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</si>
  <si>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</si>
  <si>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</si>
  <si>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</si>
  <si>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</si>
  <si>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</si>
  <si>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</si>
  <si>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</si>
  <si>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</si>
  <si>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</si>
  <si>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</si>
  <si>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</si>
  <si>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</si>
  <si>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</si>
  <si>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</si>
  <si>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</si>
  <si>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</si>
  <si>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</si>
  <si>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</si>
  <si>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</si>
  <si>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</si>
  <si>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</si>
  <si>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</si>
  <si>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</si>
  <si>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</si>
  <si>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</si>
  <si>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</si>
  <si>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</si>
  <si>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</si>
  <si>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</si>
  <si>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</si>
  <si>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</si>
  <si>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</si>
  <si>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</si>
  <si>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</si>
  <si>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</si>
  <si>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</si>
  <si>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</si>
  <si>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</si>
  <si>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</si>
  <si>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</si>
  <si>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</si>
  <si>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</si>
  <si>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</si>
  <si>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</si>
  <si>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</si>
  <si>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</si>
  <si>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</si>
  <si>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</si>
  <si>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</si>
  <si>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</si>
  <si>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</si>
  <si>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</si>
  <si>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</si>
  <si>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</si>
  <si>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</si>
  <si>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</si>
  <si>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</si>
  <si>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</si>
  <si>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</si>
  <si>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</si>
  <si>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</si>
  <si>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</si>
  <si>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</si>
  <si>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</si>
  <si>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</si>
  <si>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</si>
  <si>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</si>
  <si>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</si>
  <si>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</si>
  <si>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</si>
  <si>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</si>
  <si>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</si>
  <si>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</si>
  <si>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</si>
  <si>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</si>
  <si>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</si>
  <si>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</si>
  <si>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</si>
  <si>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</si>
  <si>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</si>
  <si>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</si>
  <si>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</si>
  <si>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</si>
  <si>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</si>
  <si>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</si>
  <si>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</si>
  <si>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</si>
  <si>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</si>
  <si>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</si>
  <si>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</si>
  <si>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</si>
  <si>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</si>
  <si>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</si>
  <si>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</si>
  <si>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</si>
  <si>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</si>
  <si>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</si>
  <si>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</si>
  <si>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</si>
  <si>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</si>
  <si>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</si>
  <si>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</si>
  <si>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</si>
  <si>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</si>
  <si>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</si>
  <si>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</si>
  <si>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</si>
  <si>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</si>
  <si>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</si>
  <si>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</si>
  <si>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</si>
  <si>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</si>
  <si>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</si>
  <si>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</si>
  <si>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</si>
  <si>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</si>
  <si>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</si>
  <si>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</si>
  <si>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</si>
  <si>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</si>
  <si>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</si>
  <si>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</si>
  <si>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</si>
  <si>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</si>
  <si>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</si>
  <si>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</si>
  <si>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</si>
  <si>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</si>
  <si>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</si>
  <si>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</si>
  <si>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</si>
  <si>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</si>
  <si>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</si>
  <si>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</si>
  <si>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</si>
  <si>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</si>
  <si>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</si>
  <si>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</si>
  <si>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</si>
  <si>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</si>
  <si>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</si>
  <si>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</si>
  <si>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</si>
  <si>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</si>
  <si>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</si>
  <si>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</si>
  <si>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</si>
  <si>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</si>
  <si>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</si>
  <si>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</si>
  <si>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</si>
  <si>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</si>
  <si>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</si>
  <si>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</si>
  <si>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</si>
  <si>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</si>
  <si>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</si>
  <si>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</si>
  <si>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</si>
  <si>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</si>
  <si>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</si>
  <si>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</si>
  <si>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</si>
  <si>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</si>
  <si>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</si>
  <si>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</si>
  <si>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</si>
  <si>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</si>
  <si>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</si>
  <si>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</si>
  <si>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</si>
  <si>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</si>
  <si>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</si>
  <si>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</si>
  <si>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</si>
  <si>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</si>
  <si>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</si>
  <si>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</si>
  <si>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</si>
  <si>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</si>
  <si>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</si>
  <si>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</si>
  <si>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</si>
  <si>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</si>
  <si>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</si>
  <si>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</si>
  <si>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</si>
  <si>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</si>
  <si>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</si>
  <si>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</si>
  <si>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</si>
  <si>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</si>
  <si>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</si>
  <si>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</si>
  <si>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</si>
  <si>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</si>
  <si>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</si>
  <si>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</si>
  <si>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</si>
  <si>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</si>
  <si>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</si>
  <si>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</si>
  <si>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</si>
  <si>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</si>
  <si>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</si>
  <si>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</si>
  <si>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</si>
  <si>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</si>
  <si>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</si>
  <si>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</si>
  <si>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</si>
  <si>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</si>
  <si>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</si>
  <si>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</si>
  <si>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</si>
  <si>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</si>
  <si>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</si>
  <si>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</si>
  <si>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</si>
  <si>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</si>
  <si>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</si>
  <si>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</si>
  <si>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</si>
  <si>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</si>
  <si>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</si>
  <si>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</si>
  <si>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</si>
  <si>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</si>
  <si>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</si>
  <si>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</si>
  <si>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</si>
  <si>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</si>
  <si>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</si>
  <si>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</si>
  <si>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</si>
  <si>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</si>
  <si>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</si>
  <si>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</si>
  <si>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</si>
  <si>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</si>
  <si>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</si>
  <si>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</si>
  <si>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</si>
  <si>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</si>
  <si>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</si>
  <si>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</si>
  <si>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</si>
  <si>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</si>
  <si>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</si>
  <si>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</si>
  <si>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</si>
  <si>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</si>
  <si>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</si>
  <si>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</si>
  <si>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</si>
  <si>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</si>
  <si>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</si>
  <si>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</si>
  <si>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</si>
  <si>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</si>
  <si>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</si>
  <si>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</si>
  <si>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</si>
  <si>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</si>
  <si>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</si>
  <si>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</si>
  <si>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</si>
  <si>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</si>
  <si>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</si>
  <si>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</si>
  <si>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</si>
  <si>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</si>
  <si>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</si>
  <si>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</si>
  <si>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</si>
  <si>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</si>
  <si>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</si>
  <si>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</si>
  <si>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</si>
  <si>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</si>
  <si>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</si>
  <si>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</si>
  <si>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</si>
  <si>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</si>
  <si>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</si>
  <si>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</si>
  <si>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</si>
  <si>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</si>
  <si>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</si>
  <si>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</si>
  <si>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</si>
  <si>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</si>
  <si>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</si>
  <si>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</si>
  <si>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</si>
  <si>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</si>
  <si>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</si>
  <si>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</si>
  <si>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</si>
  <si>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</si>
  <si>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</si>
  <si>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</si>
  <si>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</si>
  <si>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</si>
  <si>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</si>
  <si>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</si>
  <si>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</si>
  <si>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</si>
  <si>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</si>
  <si>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</si>
  <si>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</si>
  <si>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</si>
  <si>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</si>
  <si>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</si>
  <si>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</si>
  <si>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</si>
  <si>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</si>
  <si>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</si>
  <si>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</si>
  <si>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</si>
  <si>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</si>
  <si>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</si>
  <si>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</si>
  <si>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</si>
  <si>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</si>
  <si>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</si>
  <si>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</si>
  <si>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</si>
  <si>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</si>
  <si>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</si>
  <si>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</si>
  <si>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</si>
  <si>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</si>
  <si>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</si>
  <si>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</si>
  <si>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</si>
  <si>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</si>
  <si>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</si>
  <si>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</si>
  <si>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</si>
  <si>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</si>
  <si>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</si>
  <si>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</si>
  <si>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</si>
  <si>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</si>
  <si>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</si>
  <si>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</si>
  <si>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</si>
  <si>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</si>
  <si>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</si>
  <si>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</si>
  <si>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</si>
  <si>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</si>
  <si>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</si>
  <si>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</si>
  <si>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</si>
  <si>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</si>
  <si>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</si>
  <si>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</si>
  <si>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</si>
  <si>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</si>
  <si>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</si>
  <si>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</si>
  <si>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</si>
  <si>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</si>
  <si>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</si>
  <si>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</si>
  <si>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</si>
  <si>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</si>
  <si>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</si>
  <si>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</si>
  <si>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</si>
  <si>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</si>
  <si>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</si>
  <si>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</si>
  <si>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</si>
  <si>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</si>
  <si>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</si>
  <si>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</si>
  <si>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</si>
  <si>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</si>
  <si>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</si>
  <si>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</si>
  <si>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</si>
  <si>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</si>
  <si>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</si>
  <si>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</si>
  <si>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</si>
  <si>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</si>
  <si>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</si>
  <si>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</si>
  <si>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</si>
  <si>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</si>
  <si>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</si>
  <si>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</si>
  <si>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</si>
  <si>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</si>
  <si>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</si>
  <si>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</si>
  <si>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</si>
  <si>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</si>
  <si>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</si>
  <si>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</si>
  <si>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</si>
  <si>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</si>
  <si>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</si>
  <si>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</si>
  <si>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</si>
  <si>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</si>
  <si>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</si>
  <si>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</si>
  <si>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</si>
  <si>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</si>
  <si>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</si>
  <si>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</si>
  <si>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</si>
  <si>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</si>
  <si>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</si>
  <si>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</si>
  <si>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</si>
  <si>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</si>
  <si>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</si>
  <si>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</si>
  <si>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</si>
  <si>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</si>
  <si>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</si>
  <si>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</si>
  <si>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</si>
  <si>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</si>
  <si>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</si>
  <si>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</si>
  <si>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</si>
  <si>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</si>
  <si>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</si>
  <si>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</si>
  <si>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</si>
  <si>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</si>
  <si>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</si>
  <si>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</si>
  <si>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</si>
  <si>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</si>
  <si>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</si>
  <si>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</si>
  <si>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</si>
  <si>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</si>
  <si>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</si>
  <si>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</si>
  <si>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</si>
  <si>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</si>
  <si>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</si>
  <si>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</si>
  <si>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</si>
  <si>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</si>
  <si>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</si>
  <si>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</si>
  <si>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</si>
  <si>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</si>
  <si>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</si>
  <si>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</si>
  <si>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</si>
  <si>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</si>
  <si>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</si>
  <si>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</si>
  <si>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</si>
  <si>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</si>
  <si>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</si>
  <si>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</si>
  <si>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</si>
  <si>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</si>
  <si>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</si>
  <si>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</si>
  <si>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</si>
  <si>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</si>
  <si>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</si>
  <si>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</si>
  <si>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</si>
  <si>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</si>
  <si>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</si>
  <si>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</si>
  <si>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</si>
  <si>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</si>
  <si>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</si>
  <si>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</si>
  <si>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</si>
  <si>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</si>
  <si>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</si>
  <si>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</si>
  <si>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</si>
  <si>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</si>
  <si>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</si>
  <si>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</si>
  <si>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</si>
  <si>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</si>
  <si>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</si>
  <si>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</si>
  <si>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</si>
  <si>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</si>
  <si>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</si>
  <si>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</si>
  <si>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</si>
  <si>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</si>
  <si>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</si>
  <si>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</si>
  <si>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</si>
  <si>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</si>
  <si>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</si>
  <si>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</si>
  <si>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</si>
  <si>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</si>
  <si>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</si>
  <si>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</si>
  <si>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</si>
  <si>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</si>
  <si>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</si>
  <si>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</si>
  <si>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</si>
  <si>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</si>
  <si>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</si>
  <si>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</si>
  <si>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</si>
  <si>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</si>
  <si>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</si>
  <si>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</si>
  <si>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</si>
  <si>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</si>
  <si>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</si>
  <si>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</si>
  <si>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</si>
  <si>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</si>
  <si>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</si>
  <si>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</si>
  <si>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</si>
  <si>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</si>
  <si>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</si>
  <si>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</si>
  <si>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</si>
  <si>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</si>
  <si>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</si>
  <si>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</si>
  <si>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</si>
  <si>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</si>
  <si>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</si>
  <si>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</si>
  <si>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</si>
  <si>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</si>
  <si>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</si>
  <si>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</si>
  <si>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</si>
  <si>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</si>
  <si>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</si>
  <si>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</si>
  <si>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</si>
  <si>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</si>
  <si>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</si>
  <si>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</si>
  <si>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</si>
  <si>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</si>
  <si>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</si>
  <si>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</si>
  <si>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</si>
  <si>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</si>
  <si>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</si>
  <si>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</si>
  <si>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</si>
  <si>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</si>
  <si>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</si>
  <si>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</si>
  <si>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</si>
  <si>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</si>
  <si>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</si>
  <si>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</si>
  <si>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</si>
  <si>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</si>
  <si>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</si>
  <si>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</si>
  <si>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</si>
  <si>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</si>
  <si>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</si>
  <si>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</si>
  <si>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</si>
  <si>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</si>
  <si>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</si>
  <si>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</si>
  <si>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</si>
  <si>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</si>
  <si>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</si>
  <si>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</si>
  <si>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</si>
  <si>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</si>
  <si>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</si>
  <si>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</si>
  <si>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</si>
  <si>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</si>
  <si>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</si>
  <si>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</si>
  <si>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</si>
  <si>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</si>
  <si>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</si>
  <si>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</si>
  <si>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</si>
  <si>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</si>
  <si>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</si>
  <si>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</si>
  <si>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</si>
  <si>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</si>
  <si>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</si>
  <si>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</si>
  <si>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</si>
  <si>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</si>
  <si>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</si>
  <si>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</si>
  <si>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</si>
  <si>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</si>
  <si>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</si>
  <si>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</si>
  <si>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</si>
  <si>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</si>
  <si>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</si>
  <si>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</si>
  <si>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</si>
  <si>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</si>
  <si>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</si>
  <si>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</si>
  <si>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</si>
  <si>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</si>
  <si>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</si>
  <si>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</si>
  <si>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</si>
  <si>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</si>
  <si>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</si>
  <si>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</si>
  <si>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</si>
  <si>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</si>
  <si>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</si>
  <si>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</si>
  <si>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</si>
  <si>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</si>
  <si>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</si>
  <si>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</si>
  <si>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</si>
  <si>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</si>
  <si>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</si>
  <si>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</si>
  <si>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</si>
  <si>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</si>
  <si>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</si>
  <si>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</si>
  <si>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</si>
  <si>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</si>
  <si>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</si>
  <si>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</si>
  <si>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</si>
  <si>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</si>
  <si>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</si>
  <si>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</si>
  <si>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</si>
  <si>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</si>
  <si>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</si>
  <si>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</si>
  <si>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</si>
  <si>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</si>
  <si>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</si>
  <si>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</si>
  <si>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</si>
  <si>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</si>
  <si>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</si>
  <si>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</si>
  <si>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</si>
  <si>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</si>
  <si>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</si>
  <si>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</si>
  <si>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</si>
  <si>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</si>
  <si>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</si>
  <si>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</si>
  <si>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</si>
  <si>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</si>
  <si>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</si>
  <si>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</si>
  <si>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</si>
  <si>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</si>
  <si>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</si>
  <si>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</si>
  <si>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</si>
  <si>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</si>
  <si>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</si>
  <si>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</si>
  <si>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</si>
  <si>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</si>
  <si>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</si>
  <si>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</si>
  <si>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</si>
  <si>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</si>
  <si>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</si>
  <si>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</si>
  <si>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</si>
  <si>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</si>
  <si>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</si>
  <si>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</si>
  <si>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</si>
  <si>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</si>
  <si>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</si>
  <si>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</si>
  <si>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</si>
  <si>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</si>
  <si>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</si>
  <si>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</si>
  <si>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</si>
  <si>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</si>
  <si>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</si>
  <si>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</si>
  <si>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</si>
  <si>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</si>
  <si>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</si>
  <si>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</si>
  <si>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</si>
  <si>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</si>
  <si>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</si>
  <si>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</si>
  <si>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</si>
  <si>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</si>
  <si>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</si>
  <si>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</si>
  <si>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</si>
  <si>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</si>
  <si>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</si>
  <si>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</si>
  <si>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</si>
  <si>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</si>
  <si>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</si>
  <si>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</si>
  <si>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</si>
  <si>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</si>
  <si>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</si>
  <si>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</si>
  <si>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</si>
  <si>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</si>
  <si>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</si>
  <si>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</si>
  <si>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</si>
  <si>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</si>
  <si>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</si>
  <si>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</si>
  <si>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</si>
  <si>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</si>
  <si>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</si>
  <si>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</si>
  <si>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</si>
  <si>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</si>
  <si>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</si>
  <si>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</si>
  <si>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</si>
  <si>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</si>
  <si>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</si>
  <si>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</si>
  <si>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</si>
  <si>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</si>
  <si>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</si>
  <si>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</si>
  <si>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</si>
  <si>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</si>
  <si>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</si>
  <si>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</si>
  <si>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</si>
  <si>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</si>
  <si>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</si>
  <si>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</si>
  <si>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</si>
  <si>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</si>
  <si>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</si>
  <si>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</si>
  <si>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</si>
  <si>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</si>
  <si>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</si>
  <si>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</si>
  <si>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</si>
  <si>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</si>
  <si>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</si>
  <si>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</si>
  <si>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</si>
  <si>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</si>
  <si>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</si>
  <si>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</si>
  <si>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</si>
  <si>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</si>
  <si>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</si>
  <si>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</si>
  <si>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</si>
  <si>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</si>
  <si>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</si>
  <si>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</si>
  <si>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</si>
  <si>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</si>
  <si>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</si>
  <si>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</si>
  <si>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</si>
  <si>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</si>
  <si>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</si>
  <si>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</si>
  <si>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</si>
  <si>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</si>
  <si>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</si>
  <si>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</si>
  <si>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</si>
  <si>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</si>
  <si>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</si>
  <si>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</si>
  <si>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</si>
  <si>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</si>
  <si>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</si>
  <si>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</si>
  <si>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</si>
  <si>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</si>
  <si>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</si>
  <si>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</si>
  <si>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</si>
  <si>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</si>
  <si>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</si>
  <si>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</si>
  <si>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</si>
  <si>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</si>
  <si>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</si>
  <si>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</si>
  <si>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</si>
  <si>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</si>
  <si>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</si>
  <si>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</si>
  <si>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</si>
  <si>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</si>
  <si>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</si>
  <si>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</si>
  <si>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</si>
  <si>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</si>
  <si>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</si>
  <si>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</si>
  <si>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</si>
  <si>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</si>
  <si>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</si>
  <si>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</si>
  <si>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</si>
  <si>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</si>
  <si>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</si>
  <si>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</si>
  <si>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</si>
  <si>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</si>
  <si>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</si>
  <si>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</si>
  <si>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</si>
  <si>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</si>
  <si>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</si>
  <si>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</si>
  <si>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</si>
  <si>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</si>
  <si>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</si>
  <si>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</si>
  <si>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</si>
  <si>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</si>
  <si>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</si>
  <si>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</si>
  <si>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</si>
  <si>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</si>
  <si>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</si>
  <si>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</si>
  <si>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</si>
  <si>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</si>
  <si>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</si>
  <si>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</si>
  <si>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</si>
  <si>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</si>
  <si>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</si>
  <si>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</si>
  <si>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</si>
  <si>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</si>
  <si>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</si>
  <si>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</si>
  <si>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</si>
  <si>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</si>
  <si>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</si>
  <si>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</si>
  <si>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</si>
  <si>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</si>
  <si>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</si>
  <si>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</si>
  <si>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</si>
  <si>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</si>
  <si>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</si>
  <si>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</si>
  <si>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</si>
  <si>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</si>
  <si>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</si>
  <si>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</si>
  <si>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</si>
  <si>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</si>
  <si>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</si>
  <si>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</si>
  <si>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</si>
  <si>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</si>
  <si>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</si>
  <si>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</si>
  <si>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</si>
  <si>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</si>
  <si>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</si>
  <si>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</si>
  <si>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</si>
  <si>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</si>
  <si>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</si>
  <si>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</si>
  <si>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</si>
  <si>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</si>
  <si>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</si>
  <si>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</si>
  <si>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</si>
  <si>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</si>
  <si>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</si>
  <si>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</si>
  <si>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</si>
  <si>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</si>
  <si>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</si>
  <si>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</si>
  <si>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</si>
  <si>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</si>
  <si>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</si>
  <si>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</si>
  <si>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</si>
  <si>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</si>
  <si>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</si>
  <si>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</si>
  <si>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</si>
  <si>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</si>
  <si>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</si>
  <si>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</si>
  <si>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</si>
  <si>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</si>
  <si>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</si>
  <si>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</si>
  <si>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</si>
  <si>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</si>
  <si>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</si>
  <si>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</si>
  <si>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</si>
  <si>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</si>
  <si>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</si>
  <si>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</si>
  <si>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</si>
  <si>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</si>
  <si>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</si>
  <si>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</si>
  <si>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</si>
  <si>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</si>
  <si>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</si>
  <si>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</si>
  <si>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</si>
  <si>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</si>
  <si>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</si>
  <si>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</si>
  <si>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</si>
  <si>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</si>
  <si>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</si>
  <si>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</si>
  <si>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</si>
  <si>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</si>
  <si>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</si>
  <si>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</si>
  <si>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</si>
  <si>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</si>
  <si>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</si>
  <si>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</si>
  <si>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</si>
  <si>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</si>
  <si>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</si>
  <si>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</si>
  <si>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</si>
  <si>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</si>
  <si>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</si>
  <si>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</si>
  <si>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</si>
  <si>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</si>
  <si>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</si>
  <si>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</si>
  <si>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</si>
  <si>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</si>
  <si>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</si>
  <si>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</si>
  <si>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</si>
  <si>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</si>
  <si>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</si>
  <si>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</si>
  <si>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</si>
  <si>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</si>
  <si>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</si>
  <si>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</si>
  <si>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</si>
  <si>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</si>
  <si>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</si>
  <si>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</si>
  <si>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</si>
  <si>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</si>
  <si>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</si>
  <si>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</si>
  <si>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</si>
  <si>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</si>
  <si>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</si>
  <si>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</si>
  <si>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</si>
  <si>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</si>
  <si>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</si>
  <si>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</si>
  <si>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</si>
  <si>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</si>
  <si>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</si>
  <si>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</si>
  <si>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</si>
  <si>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</si>
  <si>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</si>
  <si>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</si>
  <si>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</si>
  <si>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</si>
  <si>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</si>
  <si>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</si>
  <si>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</si>
  <si>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</si>
  <si>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</si>
  <si>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</si>
  <si>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</si>
  <si>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</si>
  <si>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</si>
  <si>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</si>
  <si>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</si>
  <si>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</si>
  <si>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</si>
  <si>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</si>
  <si>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</si>
  <si>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</si>
  <si>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</si>
  <si>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</si>
  <si>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</si>
  <si>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</si>
  <si>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</si>
  <si>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</si>
  <si>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</si>
  <si>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</si>
  <si>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</si>
  <si>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</si>
  <si>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</si>
  <si>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</si>
  <si>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</si>
  <si>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</si>
  <si>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</si>
  <si>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</si>
  <si>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</si>
  <si>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</si>
  <si>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</si>
  <si>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</si>
  <si>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</si>
  <si>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</si>
  <si>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</si>
  <si>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</si>
  <si>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</si>
  <si>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</si>
  <si>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</si>
  <si>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</si>
  <si>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</si>
  <si>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</si>
  <si>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</si>
  <si>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</si>
  <si>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</si>
  <si>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</si>
  <si>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</si>
  <si>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</si>
  <si>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</si>
  <si>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</si>
  <si>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</si>
  <si>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</si>
  <si>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</si>
  <si>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</si>
  <si>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</si>
  <si>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</si>
  <si>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</si>
  <si>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</si>
  <si>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</si>
  <si>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</si>
  <si>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</si>
  <si>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</si>
  <si>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</si>
  <si>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</si>
  <si>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</si>
  <si>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</si>
  <si>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</si>
  <si>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</si>
  <si>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</si>
  <si>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</si>
  <si>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</si>
  <si>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</si>
  <si>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</si>
  <si>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</si>
  <si>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</si>
  <si>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</si>
  <si>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</si>
  <si>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</si>
  <si>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</si>
  <si>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</si>
  <si>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</si>
  <si>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</si>
  <si>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</si>
  <si>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</si>
  <si>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</si>
  <si>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</si>
  <si>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</si>
  <si>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</si>
  <si>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</si>
  <si>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</si>
  <si>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</si>
  <si>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</si>
  <si>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</si>
  <si>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</si>
  <si>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</si>
  <si>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</si>
  <si>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</si>
  <si>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</si>
  <si>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</si>
  <si>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</si>
  <si>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</si>
  <si>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</si>
  <si>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</si>
  <si>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</si>
  <si>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</si>
  <si>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</si>
  <si>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</si>
  <si>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</si>
  <si>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</si>
  <si>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</si>
  <si>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</si>
  <si>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</si>
  <si>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</si>
  <si>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</si>
  <si>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</si>
  <si>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</si>
  <si>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</si>
  <si>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</si>
  <si>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</si>
  <si>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</si>
  <si>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</si>
  <si>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</si>
  <si>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</si>
  <si>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</si>
  <si>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</si>
  <si>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</si>
  <si>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</si>
  <si>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</si>
  <si>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</si>
  <si>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</si>
  <si>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</si>
  <si>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</si>
  <si>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</si>
  <si>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</si>
  <si>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</si>
  <si>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</si>
  <si>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</si>
  <si>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</si>
  <si>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</si>
  <si>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</si>
  <si>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</si>
  <si>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</si>
  <si>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</si>
  <si>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</si>
  <si>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</si>
  <si>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</si>
  <si>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</si>
  <si>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</si>
  <si>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</si>
  <si>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</si>
  <si>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</si>
  <si>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</si>
  <si>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</si>
  <si>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</si>
  <si>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</si>
  <si>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</si>
  <si>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</si>
  <si>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</si>
  <si>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</si>
  <si>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</si>
  <si>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</si>
  <si>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</si>
  <si>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</si>
  <si>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</si>
  <si>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</si>
  <si>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</si>
  <si>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</si>
  <si>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</si>
  <si>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</si>
  <si>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</si>
  <si>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</si>
  <si>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</si>
  <si>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</si>
  <si>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</si>
  <si>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</si>
  <si>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</si>
  <si>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</si>
  <si>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</si>
  <si>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</si>
  <si>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</si>
  <si>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</si>
  <si>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</si>
  <si>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</si>
  <si>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</si>
  <si>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</si>
  <si>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</si>
  <si>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</si>
  <si>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</si>
  <si>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</si>
  <si>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</si>
  <si>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</si>
  <si>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</si>
  <si>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</si>
  <si>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</si>
  <si>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</si>
  <si>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</si>
  <si>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</si>
  <si>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</si>
  <si>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</si>
  <si>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</si>
  <si>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</si>
  <si>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</si>
  <si>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</si>
  <si>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</si>
  <si>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</si>
  <si>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</si>
  <si>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</si>
  <si>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</si>
  <si>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</si>
  <si>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</si>
  <si>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</si>
  <si>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</si>
  <si>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</si>
  <si>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</si>
  <si>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</si>
  <si>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</si>
  <si>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</si>
  <si>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</si>
  <si>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</si>
  <si>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</si>
  <si>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</si>
  <si>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</si>
  <si>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</si>
  <si>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</si>
  <si>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</si>
  <si>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</si>
  <si>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</si>
  <si>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</si>
  <si>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</si>
  <si>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</si>
  <si>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</si>
  <si>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</si>
  <si>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</si>
  <si>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</si>
  <si>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</si>
  <si>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</si>
  <si>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</si>
  <si>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</si>
  <si>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</si>
  <si>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</si>
  <si>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</si>
  <si>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</si>
  <si>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</si>
  <si>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</si>
  <si>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</si>
  <si>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</si>
  <si>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</si>
  <si>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</si>
  <si>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</si>
  <si>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</si>
  <si>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</si>
  <si>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</si>
  <si>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</si>
  <si>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</si>
  <si>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</si>
  <si>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</si>
  <si>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</si>
  <si>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</si>
  <si>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</si>
  <si>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</si>
  <si>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</si>
  <si>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</si>
  <si>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</si>
  <si>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</si>
  <si>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</si>
  <si>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</si>
  <si>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</si>
  <si>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</si>
  <si>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</si>
  <si>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</si>
  <si>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</si>
  <si>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</si>
  <si>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</si>
  <si>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</si>
  <si>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</si>
  <si>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</si>
  <si>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</si>
  <si>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</si>
  <si>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</si>
  <si>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</si>
  <si>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</si>
  <si>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</si>
  <si>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</si>
  <si>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</si>
  <si>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</si>
  <si>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</si>
  <si>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</si>
  <si>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</si>
  <si>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</si>
  <si>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</si>
  <si>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</si>
  <si>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</si>
  <si>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</si>
  <si>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</si>
  <si>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</si>
  <si>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</si>
  <si>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</si>
  <si>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</si>
  <si>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</si>
  <si>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</si>
  <si>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</si>
  <si>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</si>
  <si>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</si>
  <si>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</si>
  <si>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</si>
  <si>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</si>
  <si>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</si>
  <si>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</si>
  <si>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</si>
  <si>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</si>
  <si>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</si>
  <si>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</si>
  <si>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</si>
  <si>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</si>
  <si>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</si>
  <si>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</si>
  <si>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</si>
  <si>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</si>
  <si>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</si>
  <si>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</si>
  <si>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</si>
  <si>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</si>
  <si>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</si>
  <si>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</si>
  <si>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</si>
  <si>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</si>
  <si>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</si>
  <si>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</si>
  <si>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</si>
  <si>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</si>
  <si>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</si>
  <si>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</si>
  <si>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</si>
  <si>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</si>
  <si>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</si>
  <si>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</si>
  <si>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</si>
  <si>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</si>
  <si>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</si>
  <si>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</si>
  <si>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</si>
  <si>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</si>
  <si>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</si>
  <si>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</si>
  <si>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</si>
  <si>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</si>
  <si>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</si>
  <si>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</si>
  <si>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</si>
  <si>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</si>
  <si>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</si>
  <si>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</si>
  <si>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</si>
  <si>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</si>
  <si>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</si>
  <si>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</si>
  <si>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</si>
  <si>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</si>
  <si>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</si>
  <si>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</si>
  <si>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</si>
  <si>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</si>
  <si>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</si>
  <si>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</si>
  <si>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</si>
  <si>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</si>
  <si>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</si>
  <si>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</si>
  <si>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</si>
  <si>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</si>
  <si>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</si>
  <si>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</si>
  <si>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</si>
  <si>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</si>
  <si>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</si>
  <si>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</si>
  <si>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</si>
  <si>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</si>
  <si>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</si>
  <si>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</si>
  <si>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</si>
  <si>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</si>
  <si>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</si>
  <si>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</si>
  <si>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</si>
  <si>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</si>
  <si>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</si>
  <si>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</si>
  <si>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</si>
  <si>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</si>
  <si>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</si>
  <si>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</si>
  <si>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</si>
  <si>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</si>
  <si>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</si>
  <si>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</si>
  <si>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</si>
  <si>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</si>
  <si>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</si>
  <si>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</si>
  <si>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</si>
  <si>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</si>
  <si>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</si>
  <si>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</si>
  <si>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</si>
  <si>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</si>
  <si>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</si>
  <si>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</si>
  <si>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</si>
  <si>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</si>
  <si>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</si>
  <si>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</si>
  <si>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</si>
  <si>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</si>
  <si>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</si>
  <si>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</si>
  <si>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</si>
  <si>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</si>
  <si>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</si>
  <si>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</si>
  <si>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</si>
  <si>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</si>
  <si>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</si>
  <si>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</si>
  <si>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</si>
  <si>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</si>
  <si>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</si>
  <si>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</si>
  <si>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</si>
  <si>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</si>
  <si>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</si>
  <si>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</si>
  <si>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</si>
  <si>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</si>
  <si>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</si>
  <si>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</si>
  <si>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</si>
  <si>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</si>
  <si>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</si>
  <si>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</si>
  <si>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</si>
  <si>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</si>
  <si>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</si>
  <si>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</si>
  <si>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</si>
  <si>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</si>
  <si>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</si>
  <si>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</si>
  <si>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</si>
  <si>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</si>
  <si>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</si>
  <si>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</si>
  <si>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</si>
  <si>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</si>
  <si>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</si>
  <si>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</si>
  <si>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</si>
  <si>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</si>
  <si>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</si>
  <si>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</si>
  <si>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</si>
  <si>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</si>
  <si>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</si>
  <si>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</si>
  <si>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</si>
  <si>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</si>
  <si>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</si>
  <si>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</si>
  <si>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</si>
  <si>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</si>
  <si>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</si>
  <si>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</si>
  <si>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</si>
  <si>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</si>
  <si>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</si>
  <si>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</si>
  <si>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</si>
  <si>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</si>
  <si>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</si>
  <si>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</si>
  <si>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</si>
  <si>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</si>
  <si>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</si>
  <si>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</si>
  <si>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</si>
  <si>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</si>
  <si>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</si>
  <si>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</si>
  <si>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</si>
  <si>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</si>
  <si>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</si>
  <si>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</si>
  <si>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</si>
  <si>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</si>
  <si>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</si>
  <si>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</si>
  <si>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</si>
  <si>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</si>
  <si>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</si>
  <si>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</si>
  <si>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</si>
  <si>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</si>
  <si>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</si>
  <si>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</si>
  <si>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</si>
  <si>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</si>
  <si>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</si>
  <si>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</si>
  <si>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</si>
  <si>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</si>
  <si>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</si>
  <si>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</si>
  <si>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</si>
  <si>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</si>
  <si>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</si>
  <si>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</si>
  <si>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</si>
  <si>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</si>
  <si>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</si>
  <si>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</si>
  <si>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</si>
  <si>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</si>
  <si>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</si>
  <si>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</si>
  <si>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</si>
  <si>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</si>
  <si>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</si>
  <si>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</si>
  <si>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</si>
  <si>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</si>
  <si>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</si>
  <si>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</si>
  <si>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</si>
  <si>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</si>
  <si>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</si>
  <si>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</si>
  <si>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</si>
  <si>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</si>
  <si>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</si>
  <si>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</si>
  <si>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</si>
  <si>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</si>
  <si>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</si>
  <si>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</si>
  <si>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</si>
  <si>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</si>
  <si>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</si>
  <si>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</si>
  <si>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</si>
  <si>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</si>
  <si>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</si>
  <si>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</si>
  <si>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</si>
  <si>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</si>
  <si>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</si>
  <si>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</si>
  <si>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</si>
  <si>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</si>
  <si>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</si>
  <si>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</si>
  <si>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</si>
  <si>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</si>
  <si>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</si>
  <si>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</si>
  <si>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</si>
  <si>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</si>
  <si>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</si>
  <si>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</si>
  <si>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</si>
  <si>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</si>
  <si>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</si>
  <si>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</si>
  <si>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</si>
  <si>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</si>
  <si>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</si>
  <si>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</si>
  <si>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</si>
  <si>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</si>
  <si>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</si>
  <si>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</si>
  <si>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</si>
  <si>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</si>
  <si>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</si>
  <si>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</si>
  <si>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</si>
  <si>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</si>
  <si>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</si>
  <si>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</si>
  <si>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</si>
  <si>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</si>
  <si>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</si>
  <si>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</si>
  <si>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</si>
  <si>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</si>
  <si>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</si>
  <si>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</si>
  <si>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</si>
  <si>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</si>
  <si>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</si>
  <si>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</si>
  <si>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</si>
  <si>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</si>
  <si>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</si>
  <si>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</si>
  <si>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</si>
  <si>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</si>
  <si>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</si>
  <si>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</si>
  <si>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</si>
  <si>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</si>
  <si>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</si>
  <si>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</si>
  <si>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</si>
  <si>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</si>
  <si>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</si>
  <si>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</si>
  <si>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</si>
  <si>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</si>
  <si>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</si>
  <si>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</si>
  <si>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</si>
  <si>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</si>
  <si>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</si>
  <si>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</si>
  <si>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</si>
  <si>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</si>
  <si>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</si>
  <si>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</si>
  <si>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</si>
  <si>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</si>
  <si>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</si>
  <si>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</si>
  <si>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</si>
  <si>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</si>
  <si>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</si>
  <si>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</si>
  <si>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</si>
  <si>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</si>
  <si>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</si>
  <si>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</si>
  <si>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</si>
  <si>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</si>
  <si>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</si>
  <si>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</si>
  <si>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</si>
  <si>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</si>
  <si>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</si>
  <si>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</si>
  <si>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</si>
  <si>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</si>
  <si>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</si>
  <si>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</si>
  <si>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</si>
  <si>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</si>
  <si>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</si>
  <si>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</si>
  <si>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</si>
  <si>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</si>
  <si>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</si>
  <si>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</si>
  <si>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</si>
  <si>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</si>
  <si>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</si>
  <si>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</si>
  <si>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</si>
  <si>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</si>
  <si>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</si>
  <si>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</si>
  <si>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</si>
  <si>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</si>
  <si>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</si>
  <si>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</si>
  <si>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</si>
  <si>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</si>
  <si>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</si>
  <si>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</si>
  <si>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</si>
  <si>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</si>
  <si>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</si>
  <si>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</si>
  <si>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</si>
  <si>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</si>
  <si>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</si>
  <si>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</si>
  <si>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</si>
  <si>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</si>
  <si>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</si>
  <si>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</si>
  <si>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</si>
  <si>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</si>
  <si>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</si>
  <si>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</si>
  <si>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</si>
  <si>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</si>
  <si>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</si>
  <si>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</si>
  <si>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</si>
  <si>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</si>
  <si>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</si>
  <si>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</si>
  <si>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</si>
  <si>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</si>
  <si>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</si>
  <si>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</si>
  <si>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</si>
  <si>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</si>
  <si>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</si>
  <si>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</si>
  <si>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</si>
  <si>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</si>
  <si>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</si>
  <si>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</si>
  <si>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</si>
  <si>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</si>
  <si>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</si>
  <si>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</si>
  <si>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</si>
  <si>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</si>
  <si>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</si>
  <si>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</si>
  <si>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</si>
  <si>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</si>
  <si>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</si>
  <si>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</si>
  <si>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</si>
  <si>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</si>
  <si>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</si>
  <si>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</si>
  <si>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</si>
  <si>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</si>
  <si>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</si>
  <si>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</si>
  <si>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</si>
  <si>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</si>
  <si>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</si>
  <si>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</si>
  <si>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</si>
  <si>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</si>
  <si>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</si>
  <si>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</si>
  <si>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</si>
  <si>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</si>
  <si>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</si>
  <si>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</si>
  <si>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</si>
  <si>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</si>
  <si>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</si>
  <si>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</si>
  <si>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</si>
  <si>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</si>
  <si>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</si>
  <si>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</si>
  <si>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</si>
  <si>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</si>
  <si>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</si>
  <si>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</si>
  <si>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</si>
  <si>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</si>
  <si>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</si>
  <si>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</si>
  <si>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</si>
  <si>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</si>
  <si>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</si>
  <si>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</si>
  <si>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</si>
  <si>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</si>
  <si>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</si>
  <si>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</si>
  <si>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</si>
  <si>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</si>
  <si>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</si>
  <si>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</si>
  <si>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</si>
  <si>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</si>
  <si>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</si>
  <si>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</si>
  <si>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</si>
  <si>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</si>
  <si>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</si>
  <si>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</si>
  <si>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</si>
  <si>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</si>
  <si>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</si>
  <si>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</si>
  <si>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</si>
  <si>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</si>
  <si>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</si>
  <si>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</si>
  <si>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</si>
  <si>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</si>
  <si>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</si>
  <si>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</si>
  <si>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</si>
  <si>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</si>
  <si>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</si>
  <si>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</si>
  <si>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</si>
  <si>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</si>
  <si>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</si>
  <si>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</si>
  <si>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</si>
  <si>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</si>
  <si>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</si>
  <si>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</si>
  <si>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</si>
  <si>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</si>
  <si>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</si>
  <si>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</si>
  <si>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</si>
  <si>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</si>
  <si>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</si>
  <si>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</si>
  <si>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</si>
  <si>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</si>
  <si>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</si>
  <si>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</si>
  <si>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</si>
  <si>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</si>
  <si>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</si>
  <si>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</si>
  <si>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</si>
  <si>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</si>
  <si>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</si>
  <si>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</si>
  <si>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</si>
  <si>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</si>
  <si>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</si>
  <si>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</si>
  <si>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</si>
  <si>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</si>
  <si>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</si>
  <si>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</si>
  <si>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</si>
  <si>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</si>
  <si>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</si>
  <si>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</si>
  <si>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</si>
  <si>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</si>
  <si>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</si>
  <si>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</si>
  <si>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</si>
  <si>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</si>
  <si>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</si>
  <si>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</si>
  <si>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</si>
  <si>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</si>
  <si>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</si>
  <si>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</si>
  <si>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</si>
  <si>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</si>
  <si>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</si>
  <si>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</si>
  <si>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</si>
  <si>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</si>
  <si>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</si>
  <si>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</si>
  <si>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</si>
  <si>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</si>
  <si>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</si>
  <si>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</si>
  <si>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</si>
  <si>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</si>
  <si>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</si>
  <si>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</si>
  <si>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</si>
  <si>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</si>
  <si>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</si>
  <si>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</si>
  <si>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</si>
  <si>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</si>
  <si>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</si>
  <si>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</si>
  <si>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</si>
  <si>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</si>
  <si>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</si>
  <si>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</si>
  <si>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</si>
  <si>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</si>
  <si>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</si>
  <si>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</si>
  <si>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</si>
  <si>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</si>
  <si>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</si>
  <si>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</si>
  <si>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</si>
  <si>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</si>
  <si>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</si>
  <si>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</si>
  <si>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</si>
  <si>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</si>
  <si>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</si>
  <si>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</si>
  <si>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</si>
  <si>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</si>
  <si>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</si>
  <si>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</si>
  <si>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</si>
  <si>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</si>
  <si>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</si>
  <si>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</si>
  <si>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</si>
  <si>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</si>
  <si>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</si>
  <si>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</si>
  <si>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</si>
  <si>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</si>
  <si>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</si>
  <si>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</si>
  <si>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</si>
  <si>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</si>
  <si>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</si>
  <si>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</si>
  <si>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</si>
  <si>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</si>
  <si>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</si>
  <si>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</si>
  <si>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</si>
  <si>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</si>
  <si>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</si>
  <si>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</si>
  <si>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</si>
  <si>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</si>
  <si>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</si>
  <si>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</si>
  <si>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</si>
  <si>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</si>
  <si>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</si>
  <si>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</si>
  <si>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</si>
  <si>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</si>
  <si>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</si>
  <si>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</si>
  <si>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</si>
  <si>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</si>
  <si>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</si>
  <si>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</si>
  <si>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</si>
  <si>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</si>
  <si>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</si>
  <si>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</si>
  <si>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</si>
  <si>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</si>
  <si>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</si>
  <si>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</si>
  <si>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</si>
  <si>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</si>
  <si>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</si>
  <si>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</si>
  <si>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</si>
  <si>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</si>
  <si>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</si>
  <si>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</si>
  <si>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</si>
  <si>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</si>
  <si>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</si>
  <si>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</si>
  <si>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</si>
  <si>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</si>
  <si>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</si>
  <si>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</si>
  <si>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</si>
  <si>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</si>
  <si>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</si>
  <si>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</si>
  <si>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</si>
  <si>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</si>
  <si>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</si>
  <si>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</si>
  <si>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</si>
  <si>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</si>
  <si>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</si>
  <si>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</si>
  <si>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</si>
  <si>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</si>
  <si>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</si>
  <si>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</si>
  <si>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</si>
  <si>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</si>
  <si>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</si>
  <si>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</si>
  <si>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</si>
  <si>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</si>
  <si>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</si>
  <si>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</si>
  <si>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</si>
  <si>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</si>
  <si>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</si>
  <si>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</si>
  <si>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</si>
  <si>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</si>
  <si>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</si>
  <si>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</si>
  <si>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</si>
  <si>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</si>
  <si>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</si>
  <si>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</si>
  <si>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</si>
  <si>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</si>
  <si>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</si>
  <si>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</si>
  <si>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</si>
  <si>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</si>
  <si>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</si>
  <si>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</si>
  <si>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</si>
  <si>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</si>
  <si>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</si>
  <si>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</si>
  <si>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</si>
  <si>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</si>
  <si>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</si>
  <si>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</si>
  <si>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</si>
  <si>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</si>
  <si>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</si>
  <si>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</si>
  <si>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</si>
  <si>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</si>
  <si>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</si>
  <si>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</si>
  <si>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</si>
  <si>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</si>
  <si>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</si>
  <si>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</si>
  <si>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</si>
  <si>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</si>
  <si>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</si>
  <si>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</si>
  <si>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</si>
  <si>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</si>
  <si>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</si>
  <si>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</si>
  <si>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</si>
  <si>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</si>
  <si>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</si>
  <si>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</si>
  <si>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</si>
  <si>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</si>
  <si>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</si>
  <si>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</si>
  <si>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</si>
  <si>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</si>
  <si>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</si>
  <si>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</si>
  <si>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</si>
  <si>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</si>
  <si>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</si>
  <si>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</si>
  <si>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</si>
  <si>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</si>
  <si>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</si>
  <si>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</si>
  <si>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</si>
  <si>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</si>
  <si>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</si>
  <si>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</si>
  <si>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</si>
  <si>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</si>
  <si>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</si>
  <si>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</si>
  <si>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</si>
  <si>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</si>
  <si>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</si>
  <si>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</si>
  <si>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</si>
  <si>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</si>
  <si>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</si>
  <si>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</si>
  <si>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</si>
  <si>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</si>
  <si>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</si>
  <si>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</si>
  <si>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</si>
  <si>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</si>
  <si>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</si>
  <si>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</si>
  <si>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</si>
  <si>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</si>
  <si>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</si>
  <si>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</si>
  <si>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</si>
  <si>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</si>
  <si>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</si>
  <si>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</si>
  <si>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</si>
  <si>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</si>
  <si>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</si>
  <si>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</si>
  <si>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</si>
  <si>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</si>
  <si>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</si>
  <si>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</si>
  <si>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</si>
  <si>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</si>
  <si>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</si>
  <si>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</si>
  <si>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</si>
  <si>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</si>
  <si>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</si>
  <si>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</si>
  <si>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</si>
  <si>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</si>
  <si>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</si>
  <si>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</si>
  <si>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</si>
  <si>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</si>
  <si>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</si>
  <si>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</si>
  <si>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</si>
  <si>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</si>
  <si>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</si>
  <si>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</si>
  <si>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</si>
  <si>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</si>
  <si>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</si>
  <si>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</si>
  <si>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</si>
  <si>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</si>
  <si>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</si>
  <si>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</si>
  <si>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</si>
  <si>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</si>
  <si>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</si>
  <si>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</si>
  <si>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</si>
  <si>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</si>
  <si>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</si>
  <si>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</si>
  <si>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</si>
  <si>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</si>
  <si>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</si>
  <si>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</si>
  <si>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</si>
  <si>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</si>
  <si>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</si>
  <si>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</si>
  <si>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</si>
  <si>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</si>
  <si>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</si>
  <si>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</si>
  <si>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</si>
  <si>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</si>
  <si>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</si>
  <si>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</si>
  <si>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</si>
  <si>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</si>
  <si>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</si>
  <si>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</si>
  <si>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</si>
  <si>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</si>
  <si>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</si>
  <si>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</si>
  <si>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</si>
  <si>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</si>
  <si>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</si>
  <si>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</si>
  <si>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</si>
  <si>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</si>
  <si>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</si>
  <si>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</si>
  <si>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</si>
  <si>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</si>
  <si>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</si>
  <si>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</si>
  <si>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</si>
  <si>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</si>
  <si>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</si>
  <si>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</si>
  <si>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</si>
  <si>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</si>
  <si>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</si>
  <si>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</si>
  <si>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</si>
  <si>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</si>
  <si>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</si>
  <si>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</si>
  <si>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</si>
  <si>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</si>
  <si>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</si>
  <si>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</si>
  <si>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</si>
  <si>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</si>
  <si>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</si>
  <si>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</si>
  <si>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</si>
  <si>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</si>
  <si>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</si>
  <si>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</si>
  <si>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</si>
  <si>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</si>
  <si>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</si>
  <si>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</si>
  <si>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</si>
  <si>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</si>
  <si>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</si>
  <si>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</si>
  <si>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</si>
  <si>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</si>
  <si>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</si>
  <si>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</si>
  <si>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</si>
  <si>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</si>
  <si>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</si>
  <si>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</si>
  <si>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</si>
  <si>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</si>
  <si>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</si>
  <si>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</si>
  <si>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</si>
  <si>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</si>
  <si>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</si>
  <si>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</si>
  <si>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</si>
  <si>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</si>
  <si>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</si>
  <si>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</si>
  <si>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</si>
  <si>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</si>
  <si>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</si>
  <si>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</si>
  <si>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</si>
  <si>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</si>
  <si>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</si>
  <si>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</si>
  <si>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</si>
  <si>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</si>
  <si>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</si>
  <si>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</si>
  <si>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</si>
  <si>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</si>
  <si>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</si>
  <si>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</si>
  <si>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</si>
  <si>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</si>
  <si>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</si>
  <si>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</si>
  <si>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</si>
  <si>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</si>
  <si>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</si>
  <si>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</si>
  <si>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</si>
  <si>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</si>
  <si>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</si>
  <si>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</si>
  <si>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</si>
  <si>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</si>
  <si>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</si>
  <si>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</si>
  <si>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</si>
  <si>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</si>
  <si>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</si>
  <si>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</si>
  <si>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</si>
  <si>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</si>
  <si>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</si>
  <si>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</si>
  <si>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</si>
  <si>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</si>
  <si>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</si>
  <si>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</si>
  <si>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</si>
  <si>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</si>
  <si>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</si>
  <si>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</si>
  <si>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</si>
  <si>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</si>
  <si>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</si>
  <si>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</si>
  <si>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</si>
  <si>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</si>
  <si>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</si>
  <si>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</si>
  <si>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</si>
  <si>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</si>
  <si>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</si>
  <si>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</si>
  <si>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</si>
  <si>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</si>
  <si>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</si>
  <si>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</si>
  <si>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</si>
  <si>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</si>
  <si>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</si>
  <si>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</si>
  <si>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</si>
  <si>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</si>
  <si>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</si>
  <si>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</si>
  <si>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</si>
  <si>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</si>
  <si>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</si>
  <si>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</si>
  <si>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</si>
  <si>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</si>
  <si>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</si>
  <si>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</si>
  <si>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</si>
  <si>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</si>
  <si>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</si>
  <si>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</si>
  <si>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</si>
  <si>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</si>
  <si>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</si>
  <si>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</si>
  <si>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</si>
  <si>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</si>
  <si>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</si>
  <si>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</si>
  <si>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</si>
  <si>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</si>
  <si>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</si>
  <si>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</si>
  <si>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</si>
  <si>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</si>
  <si>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</si>
  <si>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</si>
  <si>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</si>
  <si>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</si>
  <si>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</si>
  <si>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</si>
  <si>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</si>
  <si>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</si>
  <si>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</si>
  <si>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</si>
  <si>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</si>
  <si>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</si>
  <si>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</si>
  <si>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</si>
  <si>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</si>
  <si>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</si>
  <si>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</si>
  <si>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</si>
  <si>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</si>
  <si>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</si>
  <si>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</si>
  <si>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</si>
  <si>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</si>
  <si>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</si>
  <si>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</si>
  <si>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</si>
  <si>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</si>
  <si>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</si>
  <si>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</si>
  <si>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</si>
  <si>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</si>
  <si>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</si>
  <si>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</si>
  <si>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</si>
  <si>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</si>
  <si>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</si>
  <si>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</si>
  <si>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</si>
  <si>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</si>
  <si>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</si>
  <si>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</si>
  <si>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</si>
  <si>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</si>
  <si>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</si>
  <si>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</si>
  <si>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</si>
  <si>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</si>
  <si>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</si>
  <si>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</si>
  <si>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</si>
  <si>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</si>
  <si>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</si>
  <si>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</si>
  <si>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</si>
  <si>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</si>
  <si>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</si>
  <si>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</si>
  <si>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</si>
  <si>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</si>
  <si>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</si>
  <si>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</si>
  <si>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</si>
  <si>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</si>
  <si>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</si>
  <si>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</si>
  <si>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</si>
  <si>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</si>
  <si>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</si>
  <si>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</si>
  <si>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</si>
  <si>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</si>
  <si>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</si>
  <si>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</si>
  <si>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</si>
  <si>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</si>
  <si>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</si>
  <si>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</si>
  <si>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</si>
  <si>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</si>
  <si>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</si>
  <si>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</si>
  <si>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</si>
  <si>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</si>
  <si>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</si>
  <si>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</si>
  <si>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</si>
  <si>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</si>
  <si>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</si>
  <si>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</si>
  <si>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</si>
  <si>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</si>
  <si>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</si>
  <si>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</si>
  <si>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</si>
  <si>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</si>
  <si>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</si>
  <si>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</si>
  <si>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</si>
  <si>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</si>
  <si>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</si>
  <si>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</si>
  <si>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</si>
  <si>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</si>
  <si>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</si>
  <si>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</si>
  <si>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</si>
  <si>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</si>
  <si>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</si>
  <si>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</si>
  <si>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</si>
  <si>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</si>
  <si>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</si>
  <si>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</si>
  <si>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</si>
  <si>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</si>
  <si>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</si>
  <si>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</si>
  <si>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</si>
  <si>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</si>
  <si>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</si>
  <si>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</si>
  <si>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</si>
  <si>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</si>
  <si>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</si>
  <si>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</si>
  <si>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</si>
  <si>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</si>
  <si>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</si>
  <si>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</si>
  <si>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</si>
  <si>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</si>
  <si>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</si>
  <si>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</si>
  <si>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</si>
  <si>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</si>
  <si>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</si>
  <si>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</si>
  <si>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</si>
  <si>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</si>
  <si>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</si>
  <si>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</si>
  <si>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</si>
  <si>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</si>
  <si>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</si>
  <si>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</si>
  <si>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</si>
  <si>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</si>
  <si>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</si>
  <si>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</si>
  <si>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</si>
  <si>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</si>
  <si>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</si>
  <si>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</si>
  <si>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</si>
  <si>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</si>
  <si>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</si>
  <si>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</si>
  <si>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</si>
  <si>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</si>
  <si>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</si>
  <si>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</si>
  <si>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</si>
  <si>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</si>
  <si>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</si>
  <si>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</si>
  <si>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</si>
  <si>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</si>
  <si>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</si>
  <si>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</si>
  <si>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</si>
  <si>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</si>
  <si>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</si>
  <si>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</si>
  <si>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</si>
  <si>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</si>
  <si>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</si>
  <si>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</si>
  <si>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</si>
  <si>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</si>
  <si>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</si>
  <si>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</si>
  <si>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</si>
  <si>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</si>
  <si>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</si>
  <si>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</si>
  <si>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</si>
  <si>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</si>
  <si>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</si>
  <si>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</si>
  <si>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</si>
  <si>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</si>
  <si>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</si>
  <si>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</si>
  <si>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</si>
  <si>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</si>
  <si>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</si>
  <si>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</si>
  <si>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</si>
  <si>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</si>
  <si>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</si>
  <si>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</si>
  <si>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</si>
  <si>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</si>
  <si>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</si>
  <si>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</si>
  <si>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</si>
  <si>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</si>
  <si>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</si>
  <si>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</si>
  <si>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</si>
  <si>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</si>
  <si>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</si>
  <si>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</si>
  <si>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</si>
  <si>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</si>
  <si>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</si>
  <si>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</si>
  <si>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</si>
  <si>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</si>
  <si>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</si>
  <si>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</si>
  <si>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</si>
  <si>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</si>
  <si>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</si>
  <si>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</si>
  <si>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</si>
  <si>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</si>
  <si>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</si>
  <si>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</si>
  <si>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</si>
  <si>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</si>
  <si>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</si>
  <si>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</si>
  <si>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</si>
  <si>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</si>
  <si>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</si>
  <si>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</si>
  <si>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</si>
  <si>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</si>
  <si>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</si>
  <si>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</si>
  <si>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</si>
  <si>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</si>
  <si>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</si>
  <si>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</si>
  <si>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</si>
  <si>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</si>
  <si>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</si>
  <si>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</si>
  <si>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</si>
  <si>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</si>
  <si>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</si>
  <si>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</si>
  <si>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</si>
  <si>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</si>
  <si>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</si>
  <si>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</si>
  <si>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</si>
  <si>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</si>
  <si>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</si>
  <si>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</si>
  <si>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</si>
  <si>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</si>
  <si>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</si>
  <si>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</si>
  <si>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</si>
  <si>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</si>
  <si>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</si>
  <si>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</si>
  <si>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</si>
  <si>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</si>
  <si>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</si>
  <si>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</si>
  <si>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</si>
  <si>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</si>
  <si>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</si>
  <si>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</si>
  <si>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</si>
  <si>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</si>
  <si>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</si>
  <si>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</si>
  <si>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</si>
  <si>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</si>
  <si>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</si>
  <si>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</si>
  <si>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</si>
  <si>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</si>
  <si>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</si>
  <si>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</si>
  <si>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</si>
  <si>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</si>
  <si>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</si>
  <si>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</si>
  <si>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</si>
  <si>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</si>
  <si>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</si>
  <si>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</si>
  <si>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</si>
  <si>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</si>
  <si>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</si>
  <si>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</si>
  <si>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</si>
  <si>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</si>
  <si>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</si>
  <si>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</si>
  <si>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</si>
  <si>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</si>
  <si>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</si>
  <si>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</si>
  <si>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</si>
  <si>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</si>
  <si>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</si>
  <si>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</si>
  <si>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</si>
  <si>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</si>
  <si>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</si>
  <si>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</si>
  <si>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</si>
  <si>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</si>
  <si>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</si>
  <si>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</si>
  <si>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</si>
  <si>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</si>
  <si>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</si>
  <si>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</si>
  <si>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</si>
  <si>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</si>
  <si>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</si>
  <si>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</si>
  <si>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</si>
  <si>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</si>
  <si>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</si>
  <si>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</si>
  <si>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</si>
  <si>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</si>
  <si>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</si>
  <si>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</si>
  <si>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</si>
  <si>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</si>
  <si>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</si>
  <si>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</si>
  <si>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</si>
  <si>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</si>
  <si>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</si>
  <si>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</si>
  <si>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</si>
  <si>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</si>
  <si>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</si>
  <si>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</si>
  <si>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</si>
  <si>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</si>
  <si>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</si>
  <si>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</si>
  <si>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</si>
  <si>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</si>
  <si>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</si>
  <si>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</si>
  <si>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</si>
  <si>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</si>
  <si>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</si>
  <si>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</si>
  <si>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</si>
  <si>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</si>
  <si>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</si>
  <si>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</si>
  <si>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</si>
  <si>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</si>
  <si>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</si>
  <si>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</si>
  <si>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</si>
  <si>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</si>
  <si>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</si>
  <si>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</si>
  <si>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</si>
  <si>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</si>
  <si>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</si>
  <si>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</si>
  <si>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</si>
  <si>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</si>
  <si>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</si>
  <si>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</si>
  <si>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</si>
  <si>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</si>
  <si>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</si>
  <si>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</si>
  <si>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</si>
  <si>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</si>
  <si>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</si>
  <si>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</si>
  <si>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</si>
  <si>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</si>
  <si>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</si>
  <si>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</si>
  <si>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</si>
  <si>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</si>
  <si>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</si>
  <si>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</si>
  <si>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</si>
  <si>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</si>
  <si>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</si>
  <si>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</si>
  <si>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</si>
  <si>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</si>
  <si>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</si>
  <si>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</si>
  <si>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</si>
  <si>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</si>
  <si>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</si>
  <si>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</si>
  <si>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</si>
  <si>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</si>
  <si>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</si>
  <si>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</si>
  <si>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</si>
  <si>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</si>
  <si>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</si>
  <si>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</si>
  <si>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</si>
  <si>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</si>
  <si>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</si>
  <si>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</si>
  <si>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</si>
  <si>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</si>
  <si>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</si>
  <si>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</si>
  <si>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</si>
  <si>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</si>
  <si>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</si>
  <si>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</si>
  <si>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</si>
  <si>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</si>
  <si>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</si>
  <si>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</si>
  <si>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</si>
  <si>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</si>
  <si>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</si>
  <si>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</si>
  <si>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</si>
  <si>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</si>
  <si>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</si>
  <si>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</si>
  <si>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</si>
  <si>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</si>
  <si>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</si>
  <si>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</si>
  <si>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</si>
  <si>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</si>
  <si>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</si>
  <si>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</si>
  <si>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</si>
  <si>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</si>
  <si>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</si>
  <si>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</si>
  <si>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</si>
  <si>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</si>
  <si>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</si>
  <si>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</si>
  <si>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</si>
  <si>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</si>
  <si>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</si>
  <si>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</si>
  <si>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</si>
  <si>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</si>
  <si>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</si>
  <si>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</si>
  <si>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</si>
  <si>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</si>
  <si>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</si>
  <si>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</si>
  <si>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</si>
  <si>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</si>
  <si>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</si>
  <si>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</si>
  <si>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</si>
  <si>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</si>
  <si>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</si>
  <si>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</si>
  <si>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</si>
  <si>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</si>
  <si>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</si>
  <si>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</si>
  <si>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</si>
  <si>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</si>
  <si>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</si>
  <si>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</si>
  <si>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</si>
  <si>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</si>
  <si>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</si>
  <si>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</si>
  <si>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</si>
  <si>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</si>
  <si>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</si>
  <si>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</si>
  <si>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</si>
  <si>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</si>
  <si>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</si>
  <si>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</si>
  <si>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</si>
  <si>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</si>
  <si>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</si>
  <si>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</si>
  <si>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</si>
  <si>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</si>
  <si>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</si>
  <si>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</si>
  <si>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</si>
  <si>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</si>
  <si>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</si>
  <si>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</si>
  <si>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</si>
  <si>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</si>
  <si>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</si>
  <si>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</si>
  <si>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</si>
  <si>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</si>
  <si>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</si>
  <si>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</si>
  <si>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</si>
  <si>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</si>
  <si>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</si>
  <si>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</si>
  <si>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</si>
  <si>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</si>
  <si>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</si>
  <si>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</si>
  <si>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</si>
  <si>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</si>
  <si>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</si>
  <si>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</si>
  <si>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</si>
  <si>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</si>
  <si>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</si>
  <si>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</si>
  <si>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</si>
  <si>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</si>
  <si>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</si>
  <si>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</si>
  <si>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</si>
  <si>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</si>
  <si>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</si>
  <si>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</si>
  <si>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</si>
  <si>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</si>
  <si>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</si>
  <si>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</si>
  <si>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</si>
  <si>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</si>
  <si>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</si>
  <si>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</si>
  <si>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</si>
  <si>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</si>
  <si>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</si>
  <si>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</si>
  <si>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</si>
  <si>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</si>
  <si>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</si>
  <si>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</si>
  <si>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</si>
  <si>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</si>
  <si>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</si>
  <si>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</si>
  <si>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</si>
  <si>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</si>
  <si>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</si>
  <si>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</si>
  <si>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</si>
  <si>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</si>
  <si>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</si>
  <si>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</si>
  <si>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</si>
  <si>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</si>
  <si>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</si>
  <si>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</si>
  <si>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</si>
  <si>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</si>
  <si>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</si>
  <si>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</si>
  <si>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</si>
  <si>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</si>
  <si>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</si>
  <si>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</si>
  <si>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</si>
  <si>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</si>
  <si>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</si>
  <si>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</si>
  <si>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</si>
  <si>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</si>
  <si>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</si>
  <si>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</si>
  <si>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</si>
  <si>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</si>
  <si>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</si>
  <si>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</si>
  <si>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</si>
  <si>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</si>
  <si>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</si>
  <si>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</si>
  <si>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</si>
  <si>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</si>
  <si>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</si>
  <si>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</si>
  <si>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</si>
  <si>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</si>
  <si>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</si>
  <si>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</si>
  <si>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</si>
  <si>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</si>
  <si>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</si>
  <si>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</si>
  <si>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</si>
  <si>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</si>
  <si>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</si>
  <si>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</si>
  <si>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</si>
  <si>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</si>
  <si>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</si>
  <si>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</si>
  <si>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</si>
  <si>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</si>
  <si>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</si>
  <si>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</si>
  <si>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</si>
  <si>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</si>
  <si>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</si>
  <si>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</si>
  <si>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</si>
  <si>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</si>
  <si>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</si>
  <si>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</si>
  <si>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</si>
  <si>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</si>
  <si>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</si>
  <si>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</si>
  <si>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</si>
  <si>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</si>
  <si>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</si>
  <si>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</si>
  <si>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</si>
  <si>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</si>
  <si>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</si>
  <si>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</si>
  <si>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</si>
  <si>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</si>
  <si>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</si>
  <si>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</si>
  <si>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</si>
  <si>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</si>
  <si>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</si>
  <si>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</si>
  <si>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</si>
  <si>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</si>
  <si>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</si>
  <si>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</si>
  <si>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</si>
  <si>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</si>
  <si>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</si>
  <si>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</si>
  <si>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</si>
  <si>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</si>
  <si>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</si>
  <si>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</si>
  <si>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</si>
  <si>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</si>
  <si>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</si>
  <si>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</si>
  <si>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</si>
  <si>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</si>
  <si>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</si>
  <si>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</si>
  <si>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</si>
  <si>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</si>
  <si>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</si>
  <si>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</si>
  <si>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</si>
  <si>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</si>
  <si>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</si>
  <si>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</si>
  <si>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</si>
  <si>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</si>
  <si>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</si>
  <si>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</si>
  <si>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</si>
  <si>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</si>
  <si>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</si>
  <si>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</si>
  <si>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</si>
  <si>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</si>
  <si>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</si>
  <si>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</si>
  <si>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</si>
  <si>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</si>
  <si>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</si>
  <si>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</si>
  <si>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</si>
  <si>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</si>
  <si>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</si>
  <si>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</si>
  <si>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</si>
  <si>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</si>
  <si>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</si>
  <si>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</si>
  <si>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</si>
  <si>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</si>
  <si>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</si>
  <si>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</si>
  <si>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</si>
  <si>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</si>
  <si>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</si>
  <si>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</si>
  <si>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</si>
  <si>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</si>
  <si>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</si>
  <si>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</si>
  <si>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</si>
  <si>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</si>
  <si>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</si>
  <si>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</si>
  <si>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</si>
  <si>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</si>
  <si>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</si>
  <si>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</si>
  <si>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</si>
  <si>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</si>
  <si>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</si>
  <si>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</si>
  <si>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</si>
  <si>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</si>
  <si>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</si>
  <si>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</si>
  <si>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</si>
  <si>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</si>
  <si>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</si>
  <si>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</si>
  <si>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</si>
  <si>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</si>
  <si>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</si>
  <si>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</si>
  <si>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</si>
  <si>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</si>
  <si>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</si>
  <si>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</si>
  <si>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</si>
  <si>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</si>
  <si>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</si>
  <si>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</si>
  <si>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</si>
  <si>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</si>
  <si>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</si>
  <si>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</si>
  <si>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</si>
  <si>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</si>
  <si>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</si>
  <si>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</si>
  <si>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</si>
  <si>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</si>
  <si>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</si>
  <si>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</si>
  <si>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</si>
  <si>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</si>
  <si>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</si>
  <si>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</si>
  <si>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</si>
  <si>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</si>
  <si>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</si>
  <si>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</si>
  <si>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</si>
  <si>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</si>
  <si>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</si>
  <si>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</si>
  <si>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</si>
  <si>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</si>
  <si>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</si>
  <si>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</si>
  <si>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</si>
  <si>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</si>
  <si>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</si>
  <si>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</si>
  <si>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</si>
  <si>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</si>
  <si>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</si>
  <si>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</si>
  <si>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</si>
  <si>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</si>
  <si>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</si>
  <si>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</si>
  <si>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</si>
  <si>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</si>
  <si>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</si>
  <si>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</si>
  <si>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</si>
  <si>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</si>
  <si>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</si>
  <si>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</si>
  <si>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</si>
  <si>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</si>
  <si>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</si>
  <si>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</si>
  <si>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</si>
  <si>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</si>
  <si>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</si>
  <si>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</si>
  <si>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</si>
  <si>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</si>
  <si>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</si>
  <si>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</si>
  <si>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</si>
  <si>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</si>
  <si>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</si>
  <si>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</si>
  <si>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</si>
  <si>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</si>
  <si>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</si>
  <si>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</si>
  <si>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</si>
  <si>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</si>
  <si>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</si>
  <si>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</si>
  <si>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</si>
  <si>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</si>
  <si>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</si>
  <si>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</si>
  <si>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</si>
  <si>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</si>
  <si>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</si>
  <si>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</si>
  <si>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</si>
  <si>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</si>
  <si>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</si>
  <si>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</si>
  <si>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</si>
  <si>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</si>
  <si>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</si>
  <si>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</si>
  <si>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</si>
  <si>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</si>
  <si>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</si>
  <si>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</si>
  <si>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</si>
  <si>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</si>
  <si>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</si>
  <si>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</si>
  <si>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</si>
  <si>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</si>
  <si>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</si>
  <si>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</si>
  <si>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</si>
  <si>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</si>
  <si>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</si>
  <si>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</si>
  <si>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</si>
  <si>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</si>
  <si>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</si>
  <si>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</si>
  <si>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</si>
  <si>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</si>
  <si>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</si>
  <si>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</si>
  <si>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</si>
  <si>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</si>
  <si>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</si>
  <si>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</si>
  <si>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</si>
  <si>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</si>
  <si>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</si>
  <si>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</si>
  <si>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</si>
  <si>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</si>
  <si>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</si>
  <si>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</si>
  <si>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</si>
  <si>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</si>
  <si>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</si>
  <si>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</si>
  <si>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</si>
  <si>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</si>
  <si>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</si>
  <si>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</si>
  <si>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</si>
  <si>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</si>
  <si>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</si>
  <si>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</si>
  <si>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</si>
  <si>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</si>
  <si>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</si>
  <si>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</si>
  <si>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</si>
  <si>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</si>
  <si>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</si>
  <si>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</si>
  <si>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</si>
  <si>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</si>
  <si>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</si>
  <si>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</si>
  <si>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</si>
  <si>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</si>
  <si>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</si>
  <si>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</si>
  <si>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</si>
  <si>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</si>
  <si>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</si>
  <si>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</si>
  <si>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</si>
  <si>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</si>
  <si>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</si>
  <si>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</si>
  <si>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</si>
  <si>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</si>
  <si>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</si>
  <si>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</si>
  <si>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</si>
  <si>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</si>
  <si>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</si>
  <si>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</si>
  <si>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</si>
  <si>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</si>
  <si>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</si>
  <si>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</si>
  <si>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</si>
  <si>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</si>
  <si>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</si>
  <si>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</si>
  <si>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</si>
  <si>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</si>
  <si>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</si>
  <si>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</si>
  <si>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</si>
  <si>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</si>
  <si>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</si>
  <si>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</si>
  <si>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</si>
  <si>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</si>
  <si>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</si>
  <si>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</si>
  <si>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</si>
  <si>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</si>
  <si>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</si>
  <si>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</si>
  <si>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</si>
  <si>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</si>
  <si>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</si>
  <si>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</si>
  <si>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</si>
  <si>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</si>
  <si>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</si>
  <si>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</si>
  <si>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</si>
  <si>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</si>
  <si>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</si>
  <si>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</si>
  <si>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</si>
  <si>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</si>
  <si>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</si>
  <si>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</si>
  <si>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</si>
  <si>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</si>
  <si>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</si>
  <si>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</si>
  <si>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</si>
  <si>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</si>
  <si>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</si>
  <si>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</si>
  <si>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</si>
  <si>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</si>
  <si>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</si>
  <si>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</si>
  <si>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</si>
  <si>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</si>
  <si>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</si>
  <si>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</si>
  <si>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</si>
  <si>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</si>
  <si>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</si>
  <si>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</si>
  <si>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</si>
  <si>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</si>
  <si>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</si>
  <si>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</si>
  <si>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</si>
  <si>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</si>
  <si>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</si>
  <si>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</si>
  <si>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</si>
  <si>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</si>
  <si>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</si>
  <si>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</si>
  <si>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</si>
  <si>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</si>
  <si>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</si>
  <si>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</si>
  <si>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</si>
  <si>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</si>
  <si>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</si>
  <si>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</si>
  <si>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</si>
  <si>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</si>
  <si>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</si>
  <si>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</si>
  <si>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</si>
  <si>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</si>
  <si>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</si>
  <si>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</si>
  <si>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</si>
  <si>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</si>
  <si>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</si>
  <si>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</si>
  <si>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</si>
  <si>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</si>
  <si>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</si>
  <si>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</si>
  <si>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</si>
  <si>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</si>
  <si>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</si>
  <si>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</si>
  <si>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</si>
  <si>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</si>
  <si>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</si>
  <si>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</si>
  <si>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</si>
  <si>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</si>
  <si>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</si>
  <si>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</si>
  <si>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</si>
  <si>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</si>
  <si>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</si>
  <si>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</si>
  <si>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</si>
  <si>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</si>
  <si>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</si>
  <si>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</si>
  <si>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</si>
  <si>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</si>
  <si>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</si>
  <si>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</si>
  <si>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</si>
  <si>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</si>
  <si>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</si>
  <si>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</si>
  <si>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</si>
  <si>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</si>
  <si>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</si>
  <si>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</si>
  <si>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</si>
  <si>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</si>
  <si>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</si>
  <si>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</si>
  <si>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</si>
  <si>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</si>
  <si>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</si>
  <si>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</si>
  <si>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</si>
  <si>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</si>
  <si>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</si>
  <si>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</si>
  <si>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</si>
  <si>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</si>
  <si>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</si>
  <si>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</si>
  <si>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</si>
  <si>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</si>
  <si>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</si>
  <si>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</si>
  <si>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</si>
  <si>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</si>
  <si>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</si>
  <si>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</si>
  <si>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</si>
  <si>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</si>
  <si>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</si>
  <si>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</si>
  <si>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</si>
  <si>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</si>
  <si>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</si>
  <si>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</si>
  <si>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</si>
  <si>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</si>
  <si>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</si>
  <si>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</si>
  <si>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</si>
  <si>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</si>
  <si>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</si>
  <si>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</si>
  <si>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</si>
  <si>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</si>
  <si>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</si>
  <si>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</si>
  <si>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</si>
  <si>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</si>
  <si>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</si>
  <si>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</si>
  <si>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</si>
  <si>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</si>
  <si>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</si>
  <si>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</si>
  <si>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</si>
  <si>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</si>
  <si>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</si>
  <si>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</si>
  <si>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</si>
  <si>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</si>
  <si>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</si>
  <si>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</si>
  <si>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</si>
  <si>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</si>
  <si>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</si>
  <si>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</si>
  <si>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</si>
  <si>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</si>
  <si>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</si>
  <si>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</si>
  <si>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</si>
  <si>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</si>
  <si>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</si>
  <si>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</si>
  <si>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</si>
  <si>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</si>
  <si>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</si>
  <si>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</si>
  <si>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</si>
  <si>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</si>
  <si>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</si>
  <si>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</si>
  <si>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</si>
  <si>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</si>
  <si>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</si>
  <si>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</si>
  <si>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</si>
  <si>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</si>
  <si>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</si>
  <si>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</si>
  <si>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</si>
  <si>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</si>
  <si>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</si>
  <si>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</si>
  <si>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</si>
  <si>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</si>
  <si>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</si>
  <si>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</si>
  <si>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</si>
  <si>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</si>
  <si>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</si>
  <si>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</si>
  <si>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</si>
  <si>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</si>
  <si>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</si>
  <si>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</si>
  <si>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</si>
  <si>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</si>
  <si>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</si>
  <si>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</si>
  <si>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</si>
  <si>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</si>
  <si>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</si>
  <si>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</si>
  <si>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</si>
  <si>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</si>
  <si>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</si>
  <si>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</si>
  <si>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</si>
  <si>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</si>
  <si>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</si>
  <si>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</si>
  <si>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</si>
  <si>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</si>
  <si>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</si>
  <si>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</si>
  <si>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</si>
  <si>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</si>
  <si>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</si>
  <si>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</si>
  <si>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</si>
  <si>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</si>
  <si>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</si>
  <si>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</si>
  <si>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</si>
  <si>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</si>
  <si>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</si>
  <si>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</si>
  <si>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</si>
  <si>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</si>
  <si>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</si>
  <si>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</si>
  <si>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</si>
  <si>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</si>
  <si>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</si>
  <si>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</si>
  <si>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</si>
  <si>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</si>
  <si>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</si>
  <si>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</si>
  <si>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</si>
  <si>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</si>
  <si>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</si>
  <si>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</si>
  <si>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</si>
  <si>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</si>
  <si>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</si>
  <si>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</si>
  <si>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</si>
  <si>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</si>
  <si>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</si>
  <si>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</si>
  <si>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</si>
  <si>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</si>
  <si>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</si>
  <si>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</si>
  <si>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</si>
  <si>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</si>
  <si>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</si>
  <si>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</si>
  <si>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</si>
  <si>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</si>
  <si>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</si>
  <si>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</si>
  <si>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</si>
  <si>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</si>
  <si>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</si>
  <si>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</si>
  <si>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</si>
  <si>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</si>
  <si>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</si>
  <si>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</si>
  <si>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</si>
  <si>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</si>
  <si>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</si>
  <si>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</si>
  <si>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</si>
  <si>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</si>
  <si>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</si>
  <si>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</si>
  <si>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</si>
  <si>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</si>
  <si>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</si>
  <si>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</si>
  <si>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</si>
  <si>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</si>
  <si>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</si>
  <si>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</si>
  <si>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</si>
  <si>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</si>
  <si>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</si>
  <si>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</si>
  <si>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</si>
  <si>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</si>
  <si>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</si>
  <si>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</si>
  <si>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</si>
  <si>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</si>
  <si>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</si>
  <si>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</si>
  <si>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</si>
  <si>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</si>
  <si>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</si>
  <si>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</si>
  <si>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</si>
  <si>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</si>
  <si>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</si>
  <si>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</si>
  <si>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</si>
  <si>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</si>
  <si>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</si>
  <si>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</si>
  <si>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</si>
  <si>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</si>
  <si>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</si>
  <si>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</si>
  <si>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</si>
  <si>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</si>
  <si>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</si>
  <si>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</si>
  <si>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</si>
  <si>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</si>
  <si>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</si>
  <si>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</si>
  <si>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</si>
  <si>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</si>
  <si>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</si>
  <si>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</si>
  <si>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</si>
  <si>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</si>
  <si>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</si>
  <si>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</si>
  <si>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</si>
  <si>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</si>
  <si>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</si>
  <si>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</si>
  <si>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</si>
  <si>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</si>
  <si>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</si>
  <si>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</si>
  <si>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</si>
  <si>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</si>
  <si>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</si>
  <si>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</si>
  <si>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</si>
  <si>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</si>
  <si>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</si>
  <si>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</si>
  <si>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</si>
  <si>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</si>
  <si>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</si>
  <si>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</si>
  <si>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</si>
  <si>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</si>
  <si>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</si>
  <si>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</si>
  <si>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</si>
  <si>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</si>
  <si>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</si>
  <si>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</si>
  <si>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</si>
  <si>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</si>
  <si>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</si>
  <si>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</si>
  <si>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</si>
  <si>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</si>
  <si>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</si>
  <si>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</si>
  <si>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</si>
  <si>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</si>
  <si>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</si>
  <si>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</si>
  <si>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</si>
  <si>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</si>
  <si>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</si>
  <si>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</si>
  <si>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</si>
  <si>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</si>
  <si>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</si>
  <si>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</si>
  <si>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</si>
  <si>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</si>
  <si>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</si>
  <si>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</si>
  <si>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</si>
  <si>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</si>
  <si>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</si>
  <si>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</si>
  <si>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</si>
  <si>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</si>
  <si>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</si>
  <si>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</si>
  <si>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</si>
  <si>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</si>
  <si>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</si>
  <si>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</si>
  <si>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</si>
  <si>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</si>
  <si>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</si>
  <si>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</si>
  <si>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</si>
  <si>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</si>
  <si>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</si>
  <si>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</si>
  <si>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</si>
  <si>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</si>
  <si>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</si>
  <si>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</si>
  <si>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</si>
  <si>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</si>
  <si>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</si>
  <si>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</si>
  <si>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</si>
  <si>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</si>
  <si>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</si>
  <si>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</si>
  <si>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</si>
  <si>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</si>
  <si>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</si>
  <si>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</si>
  <si>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</si>
  <si>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</si>
  <si>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</si>
  <si>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</si>
  <si>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</si>
  <si>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</si>
  <si>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</si>
  <si>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</si>
  <si>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</si>
  <si>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</si>
  <si>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</si>
  <si>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</si>
  <si>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</si>
  <si>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</si>
  <si>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</si>
  <si>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</si>
  <si>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</si>
  <si>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</si>
  <si>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</si>
  <si>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</si>
  <si>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</si>
  <si>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</si>
  <si>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</si>
  <si>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</si>
  <si>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</si>
  <si>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</si>
  <si>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</si>
  <si>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</si>
  <si>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</si>
  <si>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</si>
  <si>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</si>
  <si>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</si>
  <si>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</si>
  <si>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</si>
  <si>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</si>
  <si>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</si>
  <si>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</si>
  <si>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</si>
  <si>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</si>
  <si>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</si>
  <si>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</si>
  <si>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</si>
  <si>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</si>
  <si>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</si>
  <si>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</si>
  <si>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</si>
  <si>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</si>
  <si>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</si>
  <si>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</si>
  <si>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</si>
  <si>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</si>
  <si>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</si>
  <si>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</si>
  <si>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</si>
  <si>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</si>
  <si>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</si>
  <si>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</si>
  <si>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</si>
  <si>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</si>
  <si>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</si>
  <si>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</si>
  <si>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</si>
  <si>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</si>
  <si>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</si>
  <si>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</si>
  <si>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</si>
  <si>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</si>
  <si>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</si>
  <si>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</si>
  <si>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</si>
  <si>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</si>
  <si>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</si>
  <si>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</si>
  <si>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</si>
  <si>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</si>
  <si>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</si>
  <si>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</si>
  <si>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</si>
  <si>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</si>
  <si>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</si>
  <si>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</si>
  <si>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</si>
  <si>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</si>
  <si>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</si>
  <si>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</si>
  <si>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</si>
  <si>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</si>
  <si>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</si>
  <si>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</si>
  <si>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</si>
  <si>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</si>
  <si>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</si>
  <si>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</si>
  <si>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</si>
  <si>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</si>
  <si>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</si>
  <si>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</si>
  <si>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</si>
  <si>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</si>
  <si>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</si>
  <si>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</si>
  <si>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</si>
  <si>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</si>
  <si>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</si>
  <si>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</si>
  <si>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</si>
  <si>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</si>
  <si>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</si>
  <si>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</si>
  <si>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</si>
  <si>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</si>
  <si>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</si>
  <si>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</si>
  <si>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</si>
  <si>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</si>
  <si>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</si>
  <si>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</si>
  <si>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</si>
  <si>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</si>
  <si>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</si>
  <si>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</si>
  <si>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</si>
  <si>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</si>
  <si>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</si>
  <si>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</si>
  <si>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</si>
  <si>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</si>
  <si>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</si>
  <si>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</si>
  <si>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</si>
  <si>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</si>
  <si>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</si>
  <si>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</si>
  <si>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</si>
  <si>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</si>
  <si>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</si>
  <si>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</si>
  <si>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</si>
  <si>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</si>
  <si>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</si>
  <si>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</si>
  <si>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</si>
  <si>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</si>
  <si>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</si>
  <si>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</si>
  <si>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</si>
  <si>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</si>
  <si>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</si>
  <si>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</si>
  <si>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</si>
  <si>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</si>
  <si>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</si>
  <si>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</si>
  <si>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</si>
  <si>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</si>
  <si>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</si>
  <si>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</si>
  <si>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</si>
  <si>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</si>
  <si>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</si>
  <si>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</si>
  <si>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</si>
  <si>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</si>
  <si>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</si>
  <si>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</si>
  <si>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</si>
  <si>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</si>
  <si>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</si>
  <si>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</si>
  <si>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</si>
  <si>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</si>
  <si>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</si>
  <si>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</si>
  <si>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</si>
  <si>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</si>
  <si>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</si>
  <si>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</si>
  <si>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</si>
  <si>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</si>
  <si>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</si>
  <si>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</si>
  <si>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</si>
  <si>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</si>
  <si>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</si>
  <si>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</si>
  <si>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</si>
  <si>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</si>
  <si>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</si>
  <si>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</si>
  <si>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</si>
  <si>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</si>
  <si>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</si>
  <si>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</si>
  <si>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</si>
  <si>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</si>
  <si>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</si>
  <si>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</si>
  <si>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</si>
  <si>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</si>
  <si>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</si>
  <si>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</si>
  <si>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</si>
  <si>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</si>
  <si>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</si>
  <si>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</si>
  <si>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</si>
  <si>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</si>
  <si>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</si>
  <si>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</si>
  <si>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</si>
  <si>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</si>
  <si>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</si>
  <si>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</si>
  <si>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</si>
  <si>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</si>
  <si>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</si>
  <si>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</si>
  <si>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</si>
  <si>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</si>
  <si>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</si>
  <si>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</si>
  <si>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</si>
  <si>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</si>
  <si>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</si>
  <si>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</si>
  <si>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</si>
  <si>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</si>
  <si>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</si>
  <si>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</si>
  <si>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</si>
  <si>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</si>
  <si>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</si>
  <si>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</si>
  <si>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</si>
  <si>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</si>
  <si>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</si>
  <si>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</si>
  <si>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</si>
  <si>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</si>
  <si>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</si>
  <si>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</si>
  <si>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</si>
  <si>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</si>
  <si>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</si>
  <si>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</si>
  <si>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</si>
  <si>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</si>
  <si>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</si>
  <si>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</si>
  <si>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</si>
  <si>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</si>
  <si>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</si>
  <si>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</si>
  <si>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</si>
  <si>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</si>
  <si>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</si>
  <si>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</si>
  <si>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</si>
  <si>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</si>
  <si>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</si>
  <si>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</si>
  <si>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</si>
  <si>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</si>
  <si>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</si>
  <si>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</si>
  <si>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</si>
  <si>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</si>
  <si>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</si>
  <si>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</si>
  <si>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</si>
  <si>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</si>
  <si>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</si>
  <si>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</si>
  <si>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</si>
  <si>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</si>
  <si>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</si>
  <si>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</si>
  <si>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</si>
  <si>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</si>
  <si>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</si>
  <si>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</si>
  <si>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</si>
  <si>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</si>
  <si>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</si>
  <si>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</si>
  <si>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</si>
  <si>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</si>
  <si>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</si>
  <si>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</si>
  <si>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</si>
  <si>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</si>
  <si>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</si>
  <si>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</si>
  <si>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</si>
  <si>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</si>
  <si>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</si>
  <si>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</si>
  <si>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</si>
  <si>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</si>
  <si>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</si>
  <si>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</si>
  <si>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</si>
  <si>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</si>
  <si>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</si>
  <si>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</si>
  <si>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</si>
  <si>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</si>
  <si>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</si>
  <si>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</si>
  <si>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</si>
  <si>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</si>
  <si>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</si>
  <si>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</si>
  <si>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</si>
  <si>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</si>
  <si>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</si>
  <si>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</si>
  <si>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</si>
  <si>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</si>
  <si>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</si>
  <si>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</si>
  <si>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</si>
  <si>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</si>
  <si>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</si>
  <si>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</si>
  <si>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</si>
  <si>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</si>
  <si>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</si>
  <si>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</si>
  <si>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</si>
  <si>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</si>
  <si>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</si>
  <si>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</si>
  <si>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</si>
  <si>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</si>
  <si>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</si>
  <si>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</si>
  <si>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</si>
  <si>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</si>
  <si>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</si>
  <si>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</si>
  <si>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</si>
  <si>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</si>
  <si>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</si>
  <si>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</si>
  <si>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</si>
  <si>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</si>
  <si>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</si>
  <si>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</si>
  <si>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</si>
  <si>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</si>
  <si>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</si>
  <si>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</si>
  <si>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</si>
  <si>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</si>
  <si>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</si>
  <si>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</si>
  <si>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</si>
  <si>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</si>
  <si>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</si>
  <si>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</si>
  <si>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</si>
  <si>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</si>
  <si>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</si>
  <si>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</si>
  <si>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</si>
  <si>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</si>
  <si>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</si>
  <si>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</si>
  <si>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</si>
  <si>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</si>
  <si>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</si>
  <si>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</si>
  <si>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</si>
  <si>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</si>
  <si>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</si>
  <si>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</si>
  <si>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</si>
  <si>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</si>
  <si>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</si>
  <si>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</si>
  <si>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</si>
  <si>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</si>
  <si>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</si>
  <si>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</si>
  <si>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</si>
  <si>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</si>
  <si>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</si>
  <si>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</si>
  <si>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</si>
  <si>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</si>
  <si>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</si>
  <si>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</si>
  <si>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</si>
  <si>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</si>
  <si>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</si>
  <si>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</si>
  <si>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</si>
  <si>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</si>
  <si>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</si>
  <si>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</si>
  <si>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</si>
  <si>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</si>
  <si>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</si>
  <si>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</si>
  <si>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</si>
  <si>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</si>
  <si>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</si>
  <si>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</si>
  <si>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</si>
  <si>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</si>
  <si>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</si>
  <si>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</si>
  <si>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</si>
  <si>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</si>
  <si>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</si>
  <si>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</si>
  <si>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</si>
  <si>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</si>
  <si>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</si>
  <si>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</si>
  <si>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</si>
  <si>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</si>
  <si>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</si>
  <si>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</si>
  <si>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</si>
  <si>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</si>
  <si>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</si>
  <si>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</si>
  <si>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</si>
  <si>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</si>
  <si>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</si>
  <si>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</si>
  <si>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</si>
  <si>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</si>
  <si>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</si>
  <si>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</si>
  <si>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</si>
  <si>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</si>
  <si>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</si>
  <si>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</si>
  <si>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</si>
  <si>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</si>
  <si>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</si>
  <si>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</si>
  <si>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</si>
  <si>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</si>
  <si>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</si>
  <si>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</si>
  <si>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</si>
  <si>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</si>
  <si>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</si>
  <si>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</si>
  <si>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</si>
  <si>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</si>
  <si>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</si>
  <si>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</si>
  <si>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</si>
  <si>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</si>
  <si>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</si>
  <si>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</si>
  <si>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</si>
  <si>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</si>
  <si>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</si>
  <si>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</si>
  <si>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</si>
  <si>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</si>
  <si>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</si>
  <si>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</si>
  <si>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</si>
  <si>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</si>
  <si>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</si>
  <si>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</si>
  <si>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</si>
  <si>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</si>
  <si>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</si>
  <si>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</si>
  <si>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</si>
  <si>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</si>
  <si>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</si>
  <si>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</si>
  <si>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</si>
  <si>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</si>
  <si>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</si>
  <si>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</si>
  <si>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</si>
  <si>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</si>
  <si>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</si>
  <si>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</si>
  <si>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</si>
  <si>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</si>
  <si>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</si>
  <si>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</si>
  <si>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</si>
  <si>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</si>
  <si>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</si>
  <si>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</si>
  <si>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</si>
  <si>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</si>
  <si>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</si>
  <si>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</si>
  <si>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</si>
  <si>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</si>
  <si>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</si>
  <si>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</si>
  <si>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</si>
  <si>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</si>
  <si>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</si>
  <si>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</si>
  <si>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</si>
  <si>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</si>
  <si>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</si>
  <si>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</si>
  <si>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</si>
  <si>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</si>
  <si>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</si>
  <si>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</si>
  <si>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</si>
  <si>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</si>
  <si>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</si>
  <si>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</si>
  <si>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</si>
  <si>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</si>
  <si>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</si>
  <si>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</si>
  <si>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</si>
  <si>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</si>
  <si>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</si>
  <si>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</si>
  <si>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</si>
  <si>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</si>
  <si>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</si>
  <si>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</si>
  <si>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</si>
  <si>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</si>
  <si>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</si>
  <si>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</si>
  <si>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</si>
  <si>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</si>
  <si>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</si>
  <si>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</si>
  <si>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</si>
  <si>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</si>
  <si>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</si>
  <si>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</si>
  <si>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</si>
  <si>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</si>
  <si>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</si>
  <si>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</si>
  <si>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</si>
  <si>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</si>
  <si>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</si>
  <si>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</si>
  <si>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</si>
  <si>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</si>
  <si>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</si>
  <si>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</si>
  <si>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</si>
  <si>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</si>
  <si>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</si>
  <si>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</si>
  <si>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</si>
  <si>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</si>
  <si>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</si>
  <si>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</si>
  <si>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</si>
  <si>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</si>
  <si>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</si>
  <si>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</si>
  <si>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</si>
  <si>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</si>
  <si>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</si>
  <si>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</si>
  <si>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</si>
  <si>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</si>
  <si>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</si>
  <si>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</si>
  <si>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</si>
  <si>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</si>
  <si>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</si>
  <si>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</si>
  <si>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</si>
  <si>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</si>
  <si>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</si>
  <si>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</si>
  <si>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</si>
  <si>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</si>
  <si>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</si>
  <si>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</si>
  <si>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</si>
  <si>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</si>
  <si>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</si>
  <si>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</si>
  <si>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</si>
  <si>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</si>
  <si>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</si>
  <si>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</si>
  <si>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</si>
  <si>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</si>
  <si>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</si>
  <si>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</si>
  <si>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</si>
  <si>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</si>
  <si>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</si>
  <si>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</si>
  <si>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</si>
  <si>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</si>
  <si>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</si>
  <si>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</si>
  <si>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</si>
  <si>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</si>
  <si>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</si>
  <si>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</si>
  <si>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</si>
  <si>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</si>
  <si>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</si>
  <si>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</si>
  <si>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</si>
  <si>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</si>
  <si>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</si>
  <si>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</si>
  <si>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</si>
  <si>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</si>
  <si>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</si>
  <si>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</si>
  <si>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</si>
  <si>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</si>
  <si>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</si>
  <si>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</si>
  <si>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</si>
  <si>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</si>
  <si>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</si>
  <si>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</si>
  <si>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</si>
  <si>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</si>
  <si>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</si>
  <si>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</si>
  <si>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</si>
  <si>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</si>
  <si>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</si>
  <si>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</si>
  <si>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</si>
  <si>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</si>
  <si>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</si>
  <si>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</si>
  <si>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</si>
  <si>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</si>
  <si>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</si>
  <si>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</si>
  <si>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</si>
  <si>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</si>
  <si>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</si>
  <si>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</si>
  <si>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</si>
  <si>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</si>
  <si>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</si>
  <si>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</si>
  <si>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</si>
  <si>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</si>
  <si>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</si>
  <si>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</si>
  <si>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</si>
  <si>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</si>
  <si>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</si>
  <si>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</si>
  <si>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</si>
  <si>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</si>
  <si>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</si>
  <si>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</si>
  <si>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</si>
  <si>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</si>
  <si>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</si>
  <si>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</si>
  <si>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</si>
  <si>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</si>
  <si>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</si>
  <si>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</si>
  <si>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</si>
  <si>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</si>
  <si>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</si>
  <si>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</si>
  <si>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</si>
  <si>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</si>
  <si>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</si>
  <si>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</si>
  <si>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</si>
  <si>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</si>
  <si>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</si>
  <si>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</si>
  <si>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</si>
  <si>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</si>
  <si>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</si>
  <si>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</si>
  <si>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</si>
  <si>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</si>
  <si>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</si>
  <si>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</si>
  <si>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</si>
  <si>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</si>
  <si>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</si>
  <si>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</si>
  <si>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</si>
  <si>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</si>
  <si>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</si>
  <si>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</si>
  <si>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</si>
  <si>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</si>
  <si>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</si>
  <si>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</si>
  <si>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</si>
  <si>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</si>
  <si>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</si>
  <si>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</si>
  <si>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</si>
  <si>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</si>
  <si>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</si>
  <si>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</si>
  <si>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</si>
  <si>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</si>
  <si>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</si>
  <si>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</si>
  <si>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</si>
  <si>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</si>
  <si>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</si>
  <si>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</si>
  <si>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</si>
  <si>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</si>
  <si>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</si>
  <si>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</si>
  <si>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</si>
  <si>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</si>
  <si>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</si>
  <si>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</si>
  <si>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</si>
  <si>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</si>
  <si>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</si>
  <si>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</si>
  <si>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</si>
  <si>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</si>
  <si>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</si>
  <si>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</si>
  <si>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</si>
  <si>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</si>
  <si>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</si>
  <si>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</si>
  <si>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</si>
  <si>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</si>
  <si>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</si>
  <si>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</si>
  <si>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</si>
  <si>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</si>
  <si>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</si>
  <si>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</si>
  <si>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</si>
  <si>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</si>
  <si>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</si>
  <si>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</si>
  <si>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</si>
  <si>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</si>
  <si>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</si>
  <si>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</si>
  <si>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</si>
  <si>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</si>
  <si>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</si>
  <si>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</si>
  <si>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</si>
  <si>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</si>
  <si>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</si>
  <si>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</si>
  <si>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</si>
  <si>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</si>
  <si>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</si>
  <si>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</si>
  <si>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</si>
  <si>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</si>
  <si>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</si>
  <si>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</si>
  <si>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</si>
  <si>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</si>
  <si>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</si>
  <si>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</si>
  <si>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</si>
  <si>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</si>
  <si>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</si>
  <si>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</si>
  <si>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</si>
  <si>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</si>
  <si>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</si>
  <si>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</si>
  <si>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</si>
  <si>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</si>
  <si>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</si>
  <si>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</si>
  <si>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</si>
  <si>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</si>
  <si>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</si>
  <si>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</si>
  <si>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</si>
  <si>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</si>
  <si>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</si>
  <si>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</si>
  <si>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</si>
  <si>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</si>
  <si>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</si>
  <si>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</si>
  <si>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</si>
  <si>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</si>
  <si>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</si>
  <si>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</si>
  <si>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</si>
  <si>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</si>
  <si>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</si>
  <si>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</si>
  <si>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</si>
  <si>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</si>
  <si>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</si>
  <si>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</si>
  <si>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</si>
  <si>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</si>
  <si>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</si>
  <si>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</si>
  <si>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</si>
  <si>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</si>
  <si>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</si>
  <si>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</si>
  <si>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</si>
  <si>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</si>
  <si>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</si>
  <si>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</si>
  <si>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</si>
  <si>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</si>
  <si>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</si>
  <si>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</si>
  <si>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</si>
  <si>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</si>
  <si>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</si>
  <si>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</si>
  <si>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</si>
  <si>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</si>
  <si>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</si>
  <si>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</si>
  <si>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</si>
  <si>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</si>
  <si>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</si>
  <si>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</si>
  <si>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</si>
  <si>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</si>
  <si>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</si>
  <si>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</si>
  <si>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</si>
  <si>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</si>
  <si>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</si>
  <si>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</si>
  <si>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</si>
  <si>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</si>
  <si>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</si>
  <si>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</si>
  <si>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</si>
  <si>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</si>
  <si>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</si>
  <si>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</si>
  <si>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</si>
  <si>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</si>
  <si>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</si>
  <si>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</si>
  <si>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</si>
  <si>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</si>
  <si>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</si>
  <si>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</si>
  <si>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</si>
  <si>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</si>
  <si>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</si>
  <si>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</si>
  <si>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</si>
  <si>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</si>
  <si>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</si>
  <si>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</si>
  <si>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</si>
  <si>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</si>
  <si>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</si>
  <si>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</si>
  <si>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</si>
  <si>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</si>
  <si>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</si>
  <si>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</si>
  <si>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</si>
  <si>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</si>
  <si>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</si>
  <si>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</si>
  <si>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</si>
  <si>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</si>
  <si>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</si>
  <si>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</si>
  <si>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</si>
  <si>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</si>
  <si>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</si>
  <si>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</si>
  <si>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</si>
  <si>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</si>
  <si>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</si>
  <si>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</si>
  <si>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</si>
  <si>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</si>
  <si>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</si>
  <si>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</si>
  <si>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</si>
  <si>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</si>
  <si>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</si>
  <si>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</si>
  <si>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</si>
  <si>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</si>
  <si>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</si>
  <si>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</si>
  <si>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</si>
  <si>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</si>
  <si>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</si>
  <si>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</si>
  <si>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</si>
  <si>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</si>
  <si>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</si>
  <si>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</si>
  <si>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</si>
  <si>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</si>
  <si>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</si>
  <si>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</si>
  <si>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</si>
  <si>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</si>
  <si>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</si>
  <si>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</si>
  <si>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</si>
  <si>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</si>
  <si>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</si>
  <si>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</si>
  <si>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</si>
  <si>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</si>
  <si>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</si>
  <si>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</si>
  <si>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</si>
  <si>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</si>
  <si>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</si>
  <si>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</si>
  <si>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</si>
  <si>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</si>
  <si>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</si>
  <si>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</si>
  <si>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</si>
  <si>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</si>
  <si>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</si>
  <si>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</si>
  <si>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</si>
  <si>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</si>
  <si>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</si>
  <si>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</si>
  <si>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</si>
  <si>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</si>
  <si>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</si>
  <si>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</si>
  <si>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</si>
  <si>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</si>
  <si>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</si>
  <si>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</si>
  <si>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</si>
  <si>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</si>
  <si>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</si>
  <si>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</si>
  <si>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</si>
  <si>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</si>
  <si>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</si>
  <si>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</si>
  <si>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</si>
  <si>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</si>
  <si>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</si>
  <si>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</si>
  <si>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</si>
  <si>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</si>
  <si>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</si>
  <si>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</si>
  <si>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</si>
  <si>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</si>
  <si>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</si>
  <si>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</si>
  <si>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</si>
  <si>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</si>
  <si>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</si>
  <si>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</si>
  <si>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</si>
  <si>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</si>
  <si>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</si>
  <si>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</si>
  <si>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</si>
  <si>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</si>
  <si>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</si>
  <si>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</si>
  <si>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</si>
  <si>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</si>
  <si>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</si>
  <si>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</si>
  <si>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</si>
  <si>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</si>
  <si>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</si>
  <si>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</si>
  <si>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</si>
  <si>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</si>
  <si>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</si>
  <si>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</si>
  <si>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</si>
  <si>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</si>
  <si>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</si>
  <si>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</si>
  <si>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</si>
  <si>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</si>
  <si>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</si>
  <si>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</si>
  <si>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</si>
  <si>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</si>
  <si>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</si>
  <si>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</si>
  <si>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</si>
  <si>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</si>
  <si>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</si>
  <si>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</si>
  <si>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</si>
  <si>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</si>
  <si>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</si>
  <si>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</si>
  <si>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</si>
  <si>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</si>
  <si>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</si>
  <si>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</si>
  <si>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</si>
  <si>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</si>
  <si>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</si>
  <si>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</si>
  <si>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</si>
  <si>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</si>
  <si>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</si>
  <si>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</si>
  <si>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</si>
  <si>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</si>
  <si>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</si>
  <si>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</si>
  <si>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</si>
  <si>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</si>
  <si>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</si>
  <si>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</si>
  <si>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</si>
  <si>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</si>
  <si>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</si>
  <si>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</si>
  <si>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</si>
  <si>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</si>
  <si>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</si>
  <si>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</si>
  <si>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</si>
  <si>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</si>
  <si>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</si>
  <si>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</si>
  <si>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</si>
  <si>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</si>
  <si>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</si>
  <si>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</si>
  <si>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</si>
  <si>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</si>
  <si>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</si>
  <si>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</si>
  <si>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</si>
  <si>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</si>
  <si>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</si>
  <si>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</si>
  <si>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</si>
  <si>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</si>
  <si>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</si>
  <si>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</si>
  <si>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</si>
  <si>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</si>
  <si>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</si>
  <si>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</si>
  <si>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</si>
  <si>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</si>
  <si>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</si>
  <si>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</si>
  <si>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</si>
  <si>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</si>
  <si>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</si>
  <si>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</si>
  <si>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</si>
  <si>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</si>
  <si>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</si>
  <si>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</si>
  <si>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</si>
  <si>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</si>
  <si>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</si>
  <si>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</si>
  <si>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</si>
  <si>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</si>
  <si>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</si>
  <si>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</si>
  <si>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</si>
  <si>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</si>
  <si>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</si>
  <si>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</si>
  <si>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</si>
  <si>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</si>
  <si>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</si>
  <si>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</si>
  <si>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</si>
  <si>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</si>
  <si>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</si>
  <si>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</si>
  <si>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</si>
  <si>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</si>
  <si>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</si>
  <si>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</si>
  <si>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</si>
  <si>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</si>
  <si>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</si>
  <si>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</si>
  <si>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</si>
  <si>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</si>
  <si>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</si>
  <si>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</si>
  <si>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</si>
  <si>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</si>
  <si>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</si>
  <si>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</si>
  <si>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</si>
  <si>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</si>
  <si>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</si>
  <si>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</si>
  <si>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</si>
  <si>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</si>
  <si>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</si>
  <si>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</si>
  <si>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Column Labels</t>
  </si>
  <si>
    <t>Grand Total</t>
  </si>
  <si>
    <t>Row Labels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</si>
  <si>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</si>
  <si>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</si>
  <si>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</si>
  <si>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</si>
  <si>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</si>
  <si>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</si>
  <si>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</si>
  <si>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</si>
  <si>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</si>
  <si>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</si>
  <si>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currency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</si>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</sst>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3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67" fontId="0" fillId="0" borderId="0" xfId="0" applyNumberFormat="1"/>
    <xf numFmtId="167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7" tint="-0.24994659260841701"/>
        </patternFill>
      </fill>
    </dxf>
    <dxf>
      <fill>
        <patternFill>
          <bgColor rgb="FF92D050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B-4D7C-AC2A-C3C069C70A6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B-4D7C-AC2A-C3C069C70A6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BB-4D7C-AC2A-C3C069C70A6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BB-4D7C-AC2A-C3C069C70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577024"/>
        <c:axId val="1901798000"/>
      </c:barChart>
      <c:catAx>
        <c:axId val="1898577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798000"/>
        <c:crosses val="autoZero"/>
        <c:auto val="1"/>
        <c:lblAlgn val="ctr"/>
        <c:lblOffset val="100"/>
        <c:noMultiLvlLbl val="0"/>
      </c:catAx>
      <c:valAx>
        <c:axId val="19017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8577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C-4392-BB3C-28491D249A3A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0C-4392-BB3C-28491D249A3A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0C-4392-BB3C-28491D249A3A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0C-4392-BB3C-28491D249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8222128"/>
        <c:axId val="2008284464"/>
      </c:barChart>
      <c:catAx>
        <c:axId val="200822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284464"/>
        <c:crosses val="autoZero"/>
        <c:auto val="1"/>
        <c:lblAlgn val="ctr"/>
        <c:lblOffset val="100"/>
        <c:noMultiLvlLbl val="0"/>
      </c:catAx>
      <c:valAx>
        <c:axId val="200828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22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06-41D3-84CF-6CB50EEA759B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06-41D3-84CF-6CB50EEA759B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06-41D3-84CF-6CB50EEA7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8061408"/>
        <c:axId val="1998069968"/>
      </c:lineChart>
      <c:catAx>
        <c:axId val="199806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069968"/>
        <c:crosses val="autoZero"/>
        <c:auto val="1"/>
        <c:lblAlgn val="ctr"/>
        <c:lblOffset val="100"/>
        <c:noMultiLvlLbl val="0"/>
      </c:catAx>
      <c:valAx>
        <c:axId val="199806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06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0.3888888888888889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3F-4F81-8557-5FF051E20C1A}"/>
            </c:ext>
          </c:extLst>
        </c:ser>
        <c:ser>
          <c:idx val="5"/>
          <c:order val="5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3F-4F81-8557-5FF051E20C1A}"/>
            </c:ext>
          </c:extLst>
        </c:ser>
        <c:ser>
          <c:idx val="6"/>
          <c:order val="6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0.1111111111111111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3F-4F81-8557-5FF051E20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34736"/>
        <c:axId val="19980712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213F-4F81-8557-5FF051E20C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27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213F-4F81-8557-5FF051E20C1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213F-4F81-8557-5FF051E20C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54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213F-4F81-8557-5FF051E20C1A}"/>
                  </c:ext>
                </c:extLst>
              </c15:ser>
            </c15:filteredLineSeries>
          </c:ext>
        </c:extLst>
      </c:lineChart>
      <c:catAx>
        <c:axId val="463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8071216"/>
        <c:crosses val="autoZero"/>
        <c:auto val="1"/>
        <c:lblAlgn val="ctr"/>
        <c:lblOffset val="100"/>
        <c:noMultiLvlLbl val="0"/>
      </c:catAx>
      <c:valAx>
        <c:axId val="1998071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7620</xdr:rowOff>
    </xdr:from>
    <xdr:to>
      <xdr:col>11</xdr:col>
      <xdr:colOff>335280</xdr:colOff>
      <xdr:row>18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C144BF-CF52-4E57-9781-57A7542DB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274320</xdr:colOff>
      <xdr:row>2</xdr:row>
      <xdr:rowOff>76200</xdr:rowOff>
    </xdr:from>
    <xdr:to>
      <xdr:col>16</xdr:col>
      <xdr:colOff>502920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FF5257-D167-45E7-8B99-6475584B3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2</xdr:row>
      <xdr:rowOff>160020</xdr:rowOff>
    </xdr:from>
    <xdr:to>
      <xdr:col>14</xdr:col>
      <xdr:colOff>365760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150B8C-F388-40F3-A495-1CFA18D19B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14</xdr:row>
      <xdr:rowOff>137160</xdr:rowOff>
    </xdr:from>
    <xdr:to>
      <xdr:col>9</xdr:col>
      <xdr:colOff>198120</xdr:colOff>
      <xdr:row>38</xdr:row>
      <xdr:rowOff>160020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B983848-A497-4ECB-AB6E-E2E810A22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a Njoku" refreshedDate="43665.759296990742" createdVersion="6" refreshedVersion="6" minRefreshableVersion="3" recordCount="4114" xr:uid="{203FBBF9-E6C0-455C-9654-170CED8ACFB1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tonia Njoku" refreshedDate="43665.813976504629" createdVersion="6" refreshedVersion="6" minRefreshableVersion="3" recordCount="4114" xr:uid="{FC850C66-4EBA-4C3D-8FC3-197002A3DF8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ABF48-0CAA-40E9-BDC3-616ED1B77E3D}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currency" fld="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D56B33-1209-4CC8-B596-899F125DBD99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currency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E7177-276C-4477-8A4E-333A13E55DC5}" name="PivotTable4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F1" zoomScale="55" zoomScaleNormal="55" workbookViewId="0">
      <selection activeCell="S5" sqref="S5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7.44140625" customWidth="1"/>
    <col min="16" max="16" width="30.21875" customWidth="1"/>
    <col min="17" max="17" width="23.6640625" customWidth="1"/>
    <col min="18" max="18" width="20.6640625" customWidth="1"/>
    <col min="19" max="19" width="27.88671875" customWidth="1"/>
    <col min="20" max="20" width="28.109375" customWidth="1"/>
  </cols>
  <sheetData>
    <row r="1" spans="1:20" ht="17.399999999999999" x14ac:dyDescent="0.3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5" t="s">
        <v>8259</v>
      </c>
      <c r="J1" s="5" t="s">
        <v>8260</v>
      </c>
      <c r="K1" s="5" t="s">
        <v>8261</v>
      </c>
      <c r="L1" s="5" t="s">
        <v>8262</v>
      </c>
      <c r="M1" s="5" t="s">
        <v>8263</v>
      </c>
      <c r="N1" s="5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9" t="s">
        <v>8366</v>
      </c>
    </row>
    <row r="2" spans="1:20" ht="43.2" x14ac:dyDescent="0.3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(E:E/D:D)</f>
        <v>1.3685882352941177</v>
      </c>
      <c r="P2" s="4">
        <f>(E:E/L:L)</f>
        <v>63.917582417582416</v>
      </c>
      <c r="Q2" t="str">
        <f>LEFT(N:N,(FIND("/",N2))-1)</f>
        <v>film &amp; video</v>
      </c>
      <c r="R2" t="str">
        <f>RIGHT(N:N,LEN(N:N)-(FIND("/",N2)))</f>
        <v>television</v>
      </c>
      <c r="S2" s="10">
        <f>(J2/86400)+DATE(1970,1,1)</f>
        <v>42177.007071759261</v>
      </c>
      <c r="T2" s="10">
        <f>(I2/86400)+DATE(1970,1,1)</f>
        <v>42208.125</v>
      </c>
    </row>
    <row r="3" spans="1:20" ht="28.8" x14ac:dyDescent="0.3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(E:E/D:D)</f>
        <v>1.4260827250608272</v>
      </c>
      <c r="P3" s="4">
        <f t="shared" ref="P3:P66" si="1">(E:E/L:L)</f>
        <v>185.48101265822785</v>
      </c>
      <c r="Q3" t="str">
        <f t="shared" ref="Q3:Q66" si="2">LEFT(N:N,(FIND("/",N3))-1)</f>
        <v>film &amp; video</v>
      </c>
      <c r="R3" t="str">
        <f t="shared" ref="R3:R66" si="3">RIGHT(N:N,LEN(N:N)-(FIND("/",N3)))</f>
        <v>television</v>
      </c>
      <c r="S3" s="10">
        <f t="shared" ref="S3:S66" si="4">(J3/86400)+DATE(1970,1,1)</f>
        <v>42766.600497685184</v>
      </c>
      <c r="T3" s="10">
        <f t="shared" ref="T3:T66" si="5">(I3/86400)+DATE(1970,1,1)</f>
        <v>42796.600497685184</v>
      </c>
    </row>
    <row r="4" spans="1:20" ht="43.2" x14ac:dyDescent="0.3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8.8" x14ac:dyDescent="0.3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4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7.6" x14ac:dyDescent="0.3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4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2" x14ac:dyDescent="0.3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4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2" x14ac:dyDescent="0.3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4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7.6" x14ac:dyDescent="0.3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4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42516.047071759254</v>
      </c>
      <c r="T9" s="10">
        <f t="shared" si="5"/>
        <v>42556.047071759254</v>
      </c>
    </row>
    <row r="10" spans="1:20" ht="28.8" x14ac:dyDescent="0.3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4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2" x14ac:dyDescent="0.3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4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2" x14ac:dyDescent="0.3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4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7.6" x14ac:dyDescent="0.3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4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7.6" x14ac:dyDescent="0.3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2" x14ac:dyDescent="0.3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4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8.8" x14ac:dyDescent="0.3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4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2" x14ac:dyDescent="0.3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4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2" x14ac:dyDescent="0.3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4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2" x14ac:dyDescent="0.3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4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2" x14ac:dyDescent="0.3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4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41869.542314814811</v>
      </c>
      <c r="T20" s="10">
        <f t="shared" si="5"/>
        <v>41899.542314814811</v>
      </c>
    </row>
    <row r="21" spans="1:20" ht="43.2" x14ac:dyDescent="0.3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4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2" x14ac:dyDescent="0.3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4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42200.758240740739</v>
      </c>
      <c r="T22" s="10">
        <f t="shared" si="5"/>
        <v>42260.758240740739</v>
      </c>
    </row>
    <row r="23" spans="1:20" ht="43.2" x14ac:dyDescent="0.3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4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8.8" x14ac:dyDescent="0.3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2" x14ac:dyDescent="0.3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4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8.8" x14ac:dyDescent="0.3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4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42262.818749999999</v>
      </c>
    </row>
    <row r="27" spans="1:20" ht="43.2" x14ac:dyDescent="0.3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4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2" x14ac:dyDescent="0.3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4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2" x14ac:dyDescent="0.3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4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8.8" x14ac:dyDescent="0.3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4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2" x14ac:dyDescent="0.3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4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2" x14ac:dyDescent="0.3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4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2" x14ac:dyDescent="0.3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4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7.6" x14ac:dyDescent="0.3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2" x14ac:dyDescent="0.3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4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42316.702557870369</v>
      </c>
    </row>
    <row r="36" spans="1:20" ht="43.2" x14ac:dyDescent="0.3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4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2" x14ac:dyDescent="0.3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4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8.8" x14ac:dyDescent="0.3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4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2" x14ac:dyDescent="0.3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4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2" x14ac:dyDescent="0.3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4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41375.057222222225</v>
      </c>
      <c r="T40" s="10">
        <f t="shared" si="5"/>
        <v>41405.057222222225</v>
      </c>
    </row>
    <row r="41" spans="1:20" ht="57.6" x14ac:dyDescent="0.3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4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2" x14ac:dyDescent="0.3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4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2" x14ac:dyDescent="0.3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4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2" x14ac:dyDescent="0.3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2" x14ac:dyDescent="0.3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4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7.6" x14ac:dyDescent="0.3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4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41874.098807870367</v>
      </c>
      <c r="T46" s="10">
        <f t="shared" si="5"/>
        <v>41919.098807870367</v>
      </c>
    </row>
    <row r="47" spans="1:20" ht="43.2" x14ac:dyDescent="0.3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4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2" x14ac:dyDescent="0.3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4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</v>
      </c>
      <c r="T48" s="10">
        <f t="shared" si="5"/>
        <v>42353.96497685185</v>
      </c>
    </row>
    <row r="49" spans="1:20" ht="57.6" x14ac:dyDescent="0.3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4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2" x14ac:dyDescent="0.3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4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4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2" x14ac:dyDescent="0.3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4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2" x14ac:dyDescent="0.3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4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42196.928668981476</v>
      </c>
      <c r="T53" s="10">
        <f t="shared" si="5"/>
        <v>42226.928668981476</v>
      </c>
    </row>
    <row r="54" spans="1:20" ht="43.2" x14ac:dyDescent="0.3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8.8" x14ac:dyDescent="0.3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4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7.6" x14ac:dyDescent="0.3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4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2" x14ac:dyDescent="0.3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4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8.8" x14ac:dyDescent="0.3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4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42149.548888888894</v>
      </c>
      <c r="T58" s="10">
        <f t="shared" si="5"/>
        <v>42163.666666666672</v>
      </c>
    </row>
    <row r="59" spans="1:20" ht="43.2" x14ac:dyDescent="0.3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4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2" x14ac:dyDescent="0.3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4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2" x14ac:dyDescent="0.3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4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42230.235833333332</v>
      </c>
      <c r="T61" s="10">
        <f t="shared" si="5"/>
        <v>42261.875</v>
      </c>
    </row>
    <row r="62" spans="1:20" ht="43.2" x14ac:dyDescent="0.3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4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41701.901817129634</v>
      </c>
      <c r="T62" s="10">
        <f t="shared" si="5"/>
        <v>41721</v>
      </c>
    </row>
    <row r="63" spans="1:20" ht="43.2" x14ac:dyDescent="0.3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4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41409.814317129625</v>
      </c>
      <c r="T63" s="10">
        <f t="shared" si="5"/>
        <v>41431.814317129625</v>
      </c>
    </row>
    <row r="64" spans="1:20" ht="43.2" x14ac:dyDescent="0.3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2" x14ac:dyDescent="0.3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4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2" x14ac:dyDescent="0.3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4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2" x14ac:dyDescent="0.3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(E:E/D:D)</f>
        <v>1.0752857142857142</v>
      </c>
      <c r="P67" s="4">
        <f t="shared" ref="P67:P130" si="7">(E:E/L:L)</f>
        <v>132.05263157894737</v>
      </c>
      <c r="Q67" t="str">
        <f t="shared" ref="Q67:Q130" si="8">LEFT(N:N,(FIND("/",N67))-1)</f>
        <v>film &amp; video</v>
      </c>
      <c r="R67" t="str">
        <f t="shared" ref="R67:R130" si="9">RIGHT(N:N,LEN(N:N)-(FIND("/",N67)))</f>
        <v>shorts</v>
      </c>
      <c r="S67" s="10">
        <f t="shared" ref="S67:S130" si="10">(J67/86400)+DATE(1970,1,1)</f>
        <v>41835.821226851855</v>
      </c>
      <c r="T67" s="10">
        <f t="shared" ref="T67:T130" si="11">(I67/86400)+DATE(1970,1,1)</f>
        <v>41862.249305555553</v>
      </c>
    </row>
    <row r="68" spans="1:20" ht="28.8" x14ac:dyDescent="0.3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 s="4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2" x14ac:dyDescent="0.3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 s="4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7.6" x14ac:dyDescent="0.3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 s="4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2" x14ac:dyDescent="0.3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 s="4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2" x14ac:dyDescent="0.3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 s="4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2" x14ac:dyDescent="0.3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 s="4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2" x14ac:dyDescent="0.3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 s="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41208.010196759264</v>
      </c>
      <c r="T74" s="10">
        <f t="shared" si="11"/>
        <v>41228</v>
      </c>
    </row>
    <row r="75" spans="1:20" ht="43.2" x14ac:dyDescent="0.3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 s="4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2" x14ac:dyDescent="0.3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 s="4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2" x14ac:dyDescent="0.3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 s="4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2" x14ac:dyDescent="0.3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 s="4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2" x14ac:dyDescent="0.3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 s="4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40997.144872685181</v>
      </c>
      <c r="T79" s="10">
        <f t="shared" si="11"/>
        <v>41050.124305555553</v>
      </c>
    </row>
    <row r="80" spans="1:20" ht="86.4" x14ac:dyDescent="0.3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 s="4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2" x14ac:dyDescent="0.3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 s="4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2" x14ac:dyDescent="0.3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 s="4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2" x14ac:dyDescent="0.3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 s="4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41100.158877314811</v>
      </c>
      <c r="T83" s="10">
        <f t="shared" si="11"/>
        <v>41104.126388888893</v>
      </c>
    </row>
    <row r="84" spans="1:20" ht="43.2" x14ac:dyDescent="0.3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 s="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2" x14ac:dyDescent="0.3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 s="4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2" x14ac:dyDescent="0.3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 s="4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2" x14ac:dyDescent="0.3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 s="4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7.6" x14ac:dyDescent="0.3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 s="4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2" x14ac:dyDescent="0.3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 s="4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40322.539386574077</v>
      </c>
      <c r="T89" s="10">
        <f t="shared" si="11"/>
        <v>40332.070138888885</v>
      </c>
    </row>
    <row r="90" spans="1:20" ht="43.2" x14ac:dyDescent="0.3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 s="4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2" x14ac:dyDescent="0.3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 s="4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41402.752222222218</v>
      </c>
      <c r="T91" s="10">
        <f t="shared" si="11"/>
        <v>41427.752222222218</v>
      </c>
    </row>
    <row r="92" spans="1:20" ht="28.8" x14ac:dyDescent="0.3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 s="4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2" x14ac:dyDescent="0.3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 s="4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2" x14ac:dyDescent="0.3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 s="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7.6" x14ac:dyDescent="0.3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 s="4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2" x14ac:dyDescent="0.3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 s="4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2" x14ac:dyDescent="0.3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 s="4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7.6" x14ac:dyDescent="0.3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 s="4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2" x14ac:dyDescent="0.3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 s="4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2" x14ac:dyDescent="0.3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 s="4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41214.794837962967</v>
      </c>
      <c r="T100" s="10">
        <f t="shared" si="11"/>
        <v>41250.979166666664</v>
      </c>
    </row>
    <row r="101" spans="1:20" ht="28.8" x14ac:dyDescent="0.3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 s="4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2" x14ac:dyDescent="0.3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 s="4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2" x14ac:dyDescent="0.3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 s="4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2" x14ac:dyDescent="0.3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 s="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2" x14ac:dyDescent="0.3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 s="4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8.8" x14ac:dyDescent="0.3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 s="4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2" x14ac:dyDescent="0.3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 s="4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 s="4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40987.776631944442</v>
      </c>
      <c r="T108" s="10">
        <f t="shared" si="11"/>
        <v>41001.776631944442</v>
      </c>
    </row>
    <row r="109" spans="1:20" ht="43.2" x14ac:dyDescent="0.3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 s="4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2" x14ac:dyDescent="0.3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 s="4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2" x14ac:dyDescent="0.3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 s="4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2" x14ac:dyDescent="0.3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 s="4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2" x14ac:dyDescent="0.3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 s="4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2" x14ac:dyDescent="0.3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 s="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41718.043032407411</v>
      </c>
      <c r="T114" s="10">
        <f t="shared" si="11"/>
        <v>41742.083333333336</v>
      </c>
    </row>
    <row r="115" spans="1:20" ht="28.8" x14ac:dyDescent="0.3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 s="4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2" x14ac:dyDescent="0.3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 s="4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 s="4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40918.738935185189</v>
      </c>
      <c r="T117" s="10">
        <f t="shared" si="11"/>
        <v>40943.738935185189</v>
      </c>
    </row>
    <row r="118" spans="1:20" ht="43.2" x14ac:dyDescent="0.3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 s="4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7.6" x14ac:dyDescent="0.3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 s="4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8.8" x14ac:dyDescent="0.3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 s="4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2" x14ac:dyDescent="0.3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 s="4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7.6" x14ac:dyDescent="0.3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 s="4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7.6" x14ac:dyDescent="0.3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 s="4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8.8" x14ac:dyDescent="0.3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2" x14ac:dyDescent="0.3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 s="4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2" x14ac:dyDescent="0.3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4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2" x14ac:dyDescent="0.3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 s="4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2" x14ac:dyDescent="0.3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 s="4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2" x14ac:dyDescent="0.3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 s="4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8.8" x14ac:dyDescent="0.3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 s="4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7.6" x14ac:dyDescent="0.3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(E:E/D:D)</f>
        <v>0</v>
      </c>
      <c r="P131" s="4" t="e">
        <f t="shared" ref="P131:P194" si="13">(E:E/L:L)</f>
        <v>#DIV/0!</v>
      </c>
      <c r="Q131" t="str">
        <f t="shared" ref="Q131:Q194" si="14">LEFT(N:N,(FIND("/",N131))-1)</f>
        <v>film &amp; video</v>
      </c>
      <c r="R131" t="str">
        <f t="shared" ref="R131:R194" si="15">RIGHT(N:N,LEN(N:N)-(FIND("/",N131)))</f>
        <v>science fiction</v>
      </c>
      <c r="S131" s="10">
        <f t="shared" ref="S131:S194" si="16">(J131/86400)+DATE(1970,1,1)</f>
        <v>41882.937303240738</v>
      </c>
      <c r="T131" s="10">
        <f t="shared" ref="T131:T194" si="17">(I131/86400)+DATE(1970,1,1)</f>
        <v>41942.937303240738</v>
      </c>
    </row>
    <row r="132" spans="1:20" ht="43.2" x14ac:dyDescent="0.3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4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41778.91541666667</v>
      </c>
      <c r="T132" s="10">
        <f t="shared" si="17"/>
        <v>41806.844444444447</v>
      </c>
    </row>
    <row r="133" spans="1:20" x14ac:dyDescent="0.3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4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2" x14ac:dyDescent="0.3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 s="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8.8" x14ac:dyDescent="0.3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4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8.8" x14ac:dyDescent="0.3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4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2" x14ac:dyDescent="0.3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 s="4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7.6" x14ac:dyDescent="0.3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4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2" x14ac:dyDescent="0.3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4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2" x14ac:dyDescent="0.3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 s="4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2" x14ac:dyDescent="0.3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 s="4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2" x14ac:dyDescent="0.3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4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2" x14ac:dyDescent="0.3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 s="4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2" x14ac:dyDescent="0.3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 s="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2" x14ac:dyDescent="0.3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4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42559.064143518517</v>
      </c>
      <c r="T145" s="10">
        <f t="shared" si="17"/>
        <v>42616.246527777781</v>
      </c>
    </row>
    <row r="146" spans="1:20" ht="43.2" x14ac:dyDescent="0.3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 s="4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2" x14ac:dyDescent="0.3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 s="4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2" x14ac:dyDescent="0.3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 s="4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8.8" x14ac:dyDescent="0.3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4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2" x14ac:dyDescent="0.3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 s="4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2" x14ac:dyDescent="0.3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 s="4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2" x14ac:dyDescent="0.3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 s="4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2" x14ac:dyDescent="0.3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 s="4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8.8" x14ac:dyDescent="0.3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 s="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41875.077546296292</v>
      </c>
      <c r="T154" s="10">
        <f t="shared" si="17"/>
        <v>41905.077546296292</v>
      </c>
    </row>
    <row r="155" spans="1:20" ht="43.2" x14ac:dyDescent="0.3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 s="4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2" x14ac:dyDescent="0.3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 s="4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7.6" x14ac:dyDescent="0.3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 s="4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7.6" x14ac:dyDescent="0.3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 s="4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2" x14ac:dyDescent="0.3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 s="4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2" x14ac:dyDescent="0.3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4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2" x14ac:dyDescent="0.3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 s="4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2" x14ac:dyDescent="0.3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4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42171.913090277776</v>
      </c>
      <c r="T162" s="10">
        <f t="shared" si="17"/>
        <v>42231.913090277776</v>
      </c>
    </row>
    <row r="163" spans="1:20" ht="43.2" x14ac:dyDescent="0.3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 s="4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2" x14ac:dyDescent="0.3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 s="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7.6" x14ac:dyDescent="0.3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4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2" x14ac:dyDescent="0.3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 s="4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8.8" x14ac:dyDescent="0.3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4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2" x14ac:dyDescent="0.3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 s="4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2" x14ac:dyDescent="0.3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 s="4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2" x14ac:dyDescent="0.3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 s="4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2" x14ac:dyDescent="0.3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 s="4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2" x14ac:dyDescent="0.3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 s="4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2" x14ac:dyDescent="0.3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 s="4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2" x14ac:dyDescent="0.3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42082.353275462963</v>
      </c>
    </row>
    <row r="175" spans="1:20" ht="43.2" x14ac:dyDescent="0.3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4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2" x14ac:dyDescent="0.3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4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2" x14ac:dyDescent="0.3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 s="4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2" x14ac:dyDescent="0.3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4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8.8" x14ac:dyDescent="0.3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 s="4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8.8" x14ac:dyDescent="0.3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4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8.8" x14ac:dyDescent="0.3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 s="4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2" x14ac:dyDescent="0.3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 s="4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2" x14ac:dyDescent="0.3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 s="4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2" x14ac:dyDescent="0.3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 s="4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2" x14ac:dyDescent="0.3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 s="4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 s="4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2" x14ac:dyDescent="0.3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4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2" x14ac:dyDescent="0.3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 s="4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2" x14ac:dyDescent="0.3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4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2" x14ac:dyDescent="0.3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 s="4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 s="4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2" x14ac:dyDescent="0.3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 s="4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7.6" x14ac:dyDescent="0.3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 s="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7.6" x14ac:dyDescent="0.3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(E:E/D:D)</f>
        <v>0</v>
      </c>
      <c r="P195" s="4" t="e">
        <f t="shared" ref="P195:P258" si="19">(E:E/L:L)</f>
        <v>#DIV/0!</v>
      </c>
      <c r="Q195" t="str">
        <f t="shared" ref="Q195:Q258" si="20">LEFT(N:N,(FIND("/",N195))-1)</f>
        <v>film &amp; video</v>
      </c>
      <c r="R195" t="str">
        <f t="shared" ref="R195:R258" si="21">RIGHT(N:N,LEN(N:N)-(FIND("/",N195)))</f>
        <v>drama</v>
      </c>
      <c r="S195" s="10">
        <f t="shared" ref="S195:S258" si="22">(J195/86400)+DATE(1970,1,1)</f>
        <v>41911.934791666667</v>
      </c>
      <c r="T195" s="10">
        <f t="shared" ref="T195:T258" si="23">(I195/86400)+DATE(1970,1,1)</f>
        <v>41971.976458333331</v>
      </c>
    </row>
    <row r="196" spans="1:20" ht="43.2" x14ac:dyDescent="0.3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 s="4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2" x14ac:dyDescent="0.3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4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2" x14ac:dyDescent="0.3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 s="4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2" x14ac:dyDescent="0.3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 s="4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2" x14ac:dyDescent="0.3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 s="4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2" x14ac:dyDescent="0.3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4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8.8" x14ac:dyDescent="0.3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 s="4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41867.083368055552</v>
      </c>
      <c r="T202" s="10">
        <f t="shared" si="23"/>
        <v>41897.083368055552</v>
      </c>
    </row>
    <row r="203" spans="1:20" ht="43.2" x14ac:dyDescent="0.3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 s="4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2" x14ac:dyDescent="0.3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 s="4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2" x14ac:dyDescent="0.3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 s="4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2" x14ac:dyDescent="0.3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 s="4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2" x14ac:dyDescent="0.3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4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2" x14ac:dyDescent="0.3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 s="4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2" x14ac:dyDescent="0.3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4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2" x14ac:dyDescent="0.3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4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2" x14ac:dyDescent="0.3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 s="4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2" x14ac:dyDescent="0.3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 s="4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42236.159918981481</v>
      </c>
      <c r="T213" s="10">
        <f t="shared" si="23"/>
        <v>42266.159918981481</v>
      </c>
    </row>
    <row r="214" spans="1:20" ht="28.8" x14ac:dyDescent="0.3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 s="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2" x14ac:dyDescent="0.3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 s="4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2" x14ac:dyDescent="0.3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 s="4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2" x14ac:dyDescent="0.3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 s="4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2" x14ac:dyDescent="0.3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 s="4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 s="4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2" x14ac:dyDescent="0.3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 s="4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8.8" x14ac:dyDescent="0.3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 s="4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2" x14ac:dyDescent="0.3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 s="4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42236.837500000001</v>
      </c>
    </row>
    <row r="223" spans="1:20" x14ac:dyDescent="0.3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4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2" x14ac:dyDescent="0.3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 s="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2" x14ac:dyDescent="0.3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4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2" x14ac:dyDescent="0.3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4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2" x14ac:dyDescent="0.3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4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2" x14ac:dyDescent="0.3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 s="4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2" x14ac:dyDescent="0.3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4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8.8" x14ac:dyDescent="0.3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4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2" x14ac:dyDescent="0.3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4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2" x14ac:dyDescent="0.3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 s="4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42129.77721064815</v>
      </c>
      <c r="T232" s="10">
        <f t="shared" si="23"/>
        <v>42159.77721064815</v>
      </c>
    </row>
    <row r="233" spans="1:20" ht="43.2" x14ac:dyDescent="0.3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4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42341.958923611106</v>
      </c>
      <c r="T233" s="10">
        <f t="shared" si="23"/>
        <v>42371.958923611106</v>
      </c>
    </row>
    <row r="234" spans="1:20" ht="43.2" x14ac:dyDescent="0.3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 s="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2" x14ac:dyDescent="0.3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4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2" x14ac:dyDescent="0.3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 s="4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2" x14ac:dyDescent="0.3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4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2" x14ac:dyDescent="0.3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4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42321.084479166668</v>
      </c>
      <c r="T238" s="10">
        <f t="shared" si="23"/>
        <v>42374</v>
      </c>
    </row>
    <row r="239" spans="1:20" ht="28.8" x14ac:dyDescent="0.3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 s="4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2" x14ac:dyDescent="0.3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4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42713.962500000001</v>
      </c>
      <c r="T240" s="10">
        <f t="shared" si="23"/>
        <v>42734.375</v>
      </c>
    </row>
    <row r="241" spans="1:20" ht="43.2" x14ac:dyDescent="0.3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 s="4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7.6" x14ac:dyDescent="0.3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 s="4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2" x14ac:dyDescent="0.3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 s="4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2" x14ac:dyDescent="0.3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 s="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2" x14ac:dyDescent="0.3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 s="4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7.6" x14ac:dyDescent="0.3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 s="4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40253.295833333337</v>
      </c>
    </row>
    <row r="247" spans="1:20" ht="43.2" x14ac:dyDescent="0.3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 s="4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2" x14ac:dyDescent="0.3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 s="4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7.6" x14ac:dyDescent="0.3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 s="4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2" x14ac:dyDescent="0.3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 s="4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7.6" x14ac:dyDescent="0.3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 s="4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2" x14ac:dyDescent="0.3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 s="4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2" x14ac:dyDescent="0.3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 s="4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2" x14ac:dyDescent="0.3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 s="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</v>
      </c>
      <c r="T254" s="10">
        <f t="shared" si="23"/>
        <v>40330.165972222225</v>
      </c>
    </row>
    <row r="255" spans="1:20" ht="57.6" x14ac:dyDescent="0.3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 s="4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2" x14ac:dyDescent="0.3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 s="4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42263.952662037038</v>
      </c>
      <c r="T256" s="10">
        <f t="shared" si="23"/>
        <v>42294.083333333328</v>
      </c>
    </row>
    <row r="257" spans="1:20" ht="28.8" x14ac:dyDescent="0.3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 s="4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2" x14ac:dyDescent="0.3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 s="4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2" x14ac:dyDescent="0.3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(E:E/D:D)</f>
        <v>1.0672648571428571</v>
      </c>
      <c r="P259" s="4">
        <f t="shared" ref="P259:P322" si="25">(E:E/L:L)</f>
        <v>66.70405357142856</v>
      </c>
      <c r="Q259" t="str">
        <f t="shared" ref="Q259:Q322" si="26">LEFT(N:N,(FIND("/",N259))-1)</f>
        <v>film &amp; video</v>
      </c>
      <c r="R259" t="str">
        <f t="shared" ref="R259:R322" si="27">RIGHT(N:N,LEN(N:N)-(FIND("/",N259)))</f>
        <v>documentary</v>
      </c>
      <c r="S259" s="10">
        <f t="shared" ref="S259:S322" si="28">(J259/86400)+DATE(1970,1,1)</f>
        <v>42479.626875000002</v>
      </c>
      <c r="T259" s="10">
        <f t="shared" ref="T259:T322" si="29">(I259/86400)+DATE(1970,1,1)</f>
        <v>42509.626875000002</v>
      </c>
    </row>
    <row r="260" spans="1:20" ht="43.2" x14ac:dyDescent="0.3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 s="4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7.6" x14ac:dyDescent="0.3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 s="4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2" x14ac:dyDescent="0.3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 s="4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8.8" x14ac:dyDescent="0.3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 s="4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8.8" x14ac:dyDescent="0.3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 s="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7.6" x14ac:dyDescent="0.3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 s="4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7.6" x14ac:dyDescent="0.3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 s="4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7.6" x14ac:dyDescent="0.3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 s="4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40267.245717592596</v>
      </c>
      <c r="T267" s="10">
        <f t="shared" si="29"/>
        <v>40308.844444444447</v>
      </c>
    </row>
    <row r="268" spans="1:20" ht="57.6" x14ac:dyDescent="0.3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 s="4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2" x14ac:dyDescent="0.3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 s="4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2" x14ac:dyDescent="0.3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 s="4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2" x14ac:dyDescent="0.3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 s="4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2" x14ac:dyDescent="0.3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 s="4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40637.86655092593</v>
      </c>
      <c r="T272" s="10">
        <f t="shared" si="29"/>
        <v>40688.166666666664</v>
      </c>
    </row>
    <row r="273" spans="1:20" ht="43.2" x14ac:dyDescent="0.3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 s="4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41612.100243055553</v>
      </c>
      <c r="T273" s="10">
        <f t="shared" si="29"/>
        <v>41641.333333333336</v>
      </c>
    </row>
    <row r="274" spans="1:20" ht="43.2" x14ac:dyDescent="0.3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 s="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2" x14ac:dyDescent="0.3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 s="4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2" x14ac:dyDescent="0.3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 s="4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2" x14ac:dyDescent="0.3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 s="4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2" x14ac:dyDescent="0.3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 s="4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40967.081875000003</v>
      </c>
      <c r="T278" s="10">
        <f t="shared" si="29"/>
        <v>41027.040208333332</v>
      </c>
    </row>
    <row r="279" spans="1:20" ht="43.2" x14ac:dyDescent="0.3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 s="4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8.8" x14ac:dyDescent="0.3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 s="4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2" x14ac:dyDescent="0.3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 s="4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2" x14ac:dyDescent="0.3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 s="4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41744.590682870374</v>
      </c>
      <c r="T282" s="10">
        <f t="shared" si="29"/>
        <v>41789.590682870374</v>
      </c>
    </row>
    <row r="283" spans="1:20" ht="43.2" x14ac:dyDescent="0.3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 s="4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2" x14ac:dyDescent="0.3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 s="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8.8" x14ac:dyDescent="0.3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 s="4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2" x14ac:dyDescent="0.3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 s="4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2" x14ac:dyDescent="0.3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 s="4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2" x14ac:dyDescent="0.3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 s="4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41313.816250000003</v>
      </c>
      <c r="T288" s="10">
        <f t="shared" si="29"/>
        <v>41358.774583333332</v>
      </c>
    </row>
    <row r="289" spans="1:20" ht="28.8" x14ac:dyDescent="0.3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 s="4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7.6" x14ac:dyDescent="0.3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 s="4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2" x14ac:dyDescent="0.3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 s="4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8.8" x14ac:dyDescent="0.3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 s="4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2" x14ac:dyDescent="0.3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 s="4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7.6" x14ac:dyDescent="0.3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 s="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2" x14ac:dyDescent="0.3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 s="4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" x14ac:dyDescent="0.3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 s="4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2" x14ac:dyDescent="0.3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 s="4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2" x14ac:dyDescent="0.3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 s="4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2" x14ac:dyDescent="0.3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 s="4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42089.728020833332</v>
      </c>
      <c r="T299" s="10">
        <f t="shared" si="29"/>
        <v>42125.165972222225</v>
      </c>
    </row>
    <row r="300" spans="1:20" ht="28.8" x14ac:dyDescent="0.3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 s="4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7.6" x14ac:dyDescent="0.3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 s="4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2" x14ac:dyDescent="0.3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 s="4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2" x14ac:dyDescent="0.3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 s="4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7.6" x14ac:dyDescent="0.3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 s="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2" x14ac:dyDescent="0.3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 s="4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41032.071134259255</v>
      </c>
      <c r="T305" s="10">
        <f t="shared" si="29"/>
        <v>41062.071134259255</v>
      </c>
    </row>
    <row r="306" spans="1:20" ht="28.8" x14ac:dyDescent="0.3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 s="4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2" x14ac:dyDescent="0.3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 s="4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8.8" x14ac:dyDescent="0.3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 s="4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</v>
      </c>
    </row>
    <row r="309" spans="1:20" x14ac:dyDescent="0.3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 s="4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41282.944456018522</v>
      </c>
      <c r="T309" s="10">
        <f t="shared" si="29"/>
        <v>41312.944456018522</v>
      </c>
    </row>
    <row r="310" spans="1:20" ht="43.2" x14ac:dyDescent="0.3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 s="4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2" x14ac:dyDescent="0.3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 s="4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2" x14ac:dyDescent="0.3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 s="4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2" x14ac:dyDescent="0.3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 s="4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7.6" x14ac:dyDescent="0.3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 s="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7.6" x14ac:dyDescent="0.3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 s="4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2" x14ac:dyDescent="0.3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 s="4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2" x14ac:dyDescent="0.3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 s="4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8.8" x14ac:dyDescent="0.3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 s="4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2" x14ac:dyDescent="0.3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 s="4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2" x14ac:dyDescent="0.3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 s="4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7.6" x14ac:dyDescent="0.3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 s="4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2" x14ac:dyDescent="0.3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 s="4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2" x14ac:dyDescent="0.3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(E:E/D:D)</f>
        <v>1.0266285714285714</v>
      </c>
      <c r="P323" s="4">
        <f t="shared" ref="P323:P386" si="31">(E:E/L:L)</f>
        <v>106.62314540059347</v>
      </c>
      <c r="Q323" t="str">
        <f t="shared" ref="Q323:Q386" si="32">LEFT(N:N,(FIND("/",N323))-1)</f>
        <v>film &amp; video</v>
      </c>
      <c r="R323" t="str">
        <f t="shared" ref="R323:R386" si="33">RIGHT(N:N,LEN(N:N)-(FIND("/",N323)))</f>
        <v>documentary</v>
      </c>
      <c r="S323" s="10">
        <f t="shared" ref="S323:S386" si="34">(J323/86400)+DATE(1970,1,1)</f>
        <v>42647.446597222224</v>
      </c>
      <c r="T323" s="10">
        <f t="shared" ref="T323:T386" si="35">(I323/86400)+DATE(1970,1,1)</f>
        <v>42682.488263888888</v>
      </c>
    </row>
    <row r="324" spans="1:20" ht="43.2" x14ac:dyDescent="0.3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 s="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2" x14ac:dyDescent="0.3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 s="4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2" x14ac:dyDescent="0.3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 s="4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2" x14ac:dyDescent="0.3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 s="4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2" x14ac:dyDescent="0.3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 s="4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2" x14ac:dyDescent="0.3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 s="4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2" x14ac:dyDescent="0.3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 s="4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2" x14ac:dyDescent="0.3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 s="4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2" x14ac:dyDescent="0.3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 s="4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2" x14ac:dyDescent="0.3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 s="4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2" x14ac:dyDescent="0.3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 s="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2" x14ac:dyDescent="0.3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 s="4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7.6" x14ac:dyDescent="0.3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 s="4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2" x14ac:dyDescent="0.3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 s="4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2" x14ac:dyDescent="0.3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 s="4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2" x14ac:dyDescent="0.3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 s="4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2" x14ac:dyDescent="0.3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 s="4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2" x14ac:dyDescent="0.3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 s="4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2" x14ac:dyDescent="0.3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 s="4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2" x14ac:dyDescent="0.3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 s="4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8.8" x14ac:dyDescent="0.3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 s="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2" x14ac:dyDescent="0.3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 s="4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2" x14ac:dyDescent="0.3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 s="4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2" x14ac:dyDescent="0.3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 s="4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2" x14ac:dyDescent="0.3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 s="4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42261.500243055554</v>
      </c>
      <c r="T348" s="10">
        <f t="shared" si="35"/>
        <v>42291.500243055554</v>
      </c>
    </row>
    <row r="349" spans="1:20" ht="43.2" x14ac:dyDescent="0.3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 s="4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2" x14ac:dyDescent="0.3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 s="4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2" x14ac:dyDescent="0.3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 s="4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2" x14ac:dyDescent="0.3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 s="4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2" x14ac:dyDescent="0.3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 s="4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2" x14ac:dyDescent="0.3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 s="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2" x14ac:dyDescent="0.3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 s="4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2" x14ac:dyDescent="0.3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 s="4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2" x14ac:dyDescent="0.3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 s="4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2" x14ac:dyDescent="0.3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 s="4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2" x14ac:dyDescent="0.3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 s="4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2" x14ac:dyDescent="0.3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 s="4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2" x14ac:dyDescent="0.3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 s="4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41935.070486111115</v>
      </c>
      <c r="T361" s="10">
        <f t="shared" si="35"/>
        <v>41957.216666666667</v>
      </c>
    </row>
    <row r="362" spans="1:20" ht="43.2" x14ac:dyDescent="0.3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 s="4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2" x14ac:dyDescent="0.3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 s="4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7.6" x14ac:dyDescent="0.3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 s="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7.6" x14ac:dyDescent="0.3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 s="4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2" x14ac:dyDescent="0.3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 s="4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2" x14ac:dyDescent="0.3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 s="4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2" x14ac:dyDescent="0.3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 s="4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41019.793032407411</v>
      </c>
      <c r="T368" s="10">
        <f t="shared" si="35"/>
        <v>41049.793032407411</v>
      </c>
    </row>
    <row r="369" spans="1:20" ht="43.2" x14ac:dyDescent="0.3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 s="4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2" x14ac:dyDescent="0.3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 s="4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2" x14ac:dyDescent="0.3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 s="4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2" x14ac:dyDescent="0.3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 s="4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2" x14ac:dyDescent="0.3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 s="4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8.8" x14ac:dyDescent="0.3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 s="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2" x14ac:dyDescent="0.3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 s="4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2" x14ac:dyDescent="0.3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 s="4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2" x14ac:dyDescent="0.3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 s="4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2" x14ac:dyDescent="0.3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 s="4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2" x14ac:dyDescent="0.3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 s="4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7.6" x14ac:dyDescent="0.3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 s="4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2" x14ac:dyDescent="0.3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 s="4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7.6" x14ac:dyDescent="0.3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 s="4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2" x14ac:dyDescent="0.3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 s="4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7.6" x14ac:dyDescent="0.3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 s="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2" x14ac:dyDescent="0.3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 s="4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2" x14ac:dyDescent="0.3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 s="4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2" x14ac:dyDescent="0.3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(E:E/D:D)</f>
        <v>1.05982</v>
      </c>
      <c r="P387" s="4">
        <f t="shared" ref="P387:P450" si="37">(E:E/L:L)</f>
        <v>111.79535864978902</v>
      </c>
      <c r="Q387" t="str">
        <f t="shared" ref="Q387:Q450" si="38">LEFT(N:N,(FIND("/",N387))-1)</f>
        <v>film &amp; video</v>
      </c>
      <c r="R387" t="str">
        <f t="shared" ref="R387:R450" si="39">RIGHT(N:N,LEN(N:N)-(FIND("/",N387)))</f>
        <v>documentary</v>
      </c>
      <c r="S387" s="10">
        <f t="shared" ref="S387:S450" si="40">(J387/86400)+DATE(1970,1,1)</f>
        <v>41934.584502314814</v>
      </c>
      <c r="T387" s="10">
        <f t="shared" ref="T387:T450" si="41">(I387/86400)+DATE(1970,1,1)</f>
        <v>41964.626168981486</v>
      </c>
    </row>
    <row r="388" spans="1:20" ht="43.2" x14ac:dyDescent="0.3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 s="4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7.6" x14ac:dyDescent="0.3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 s="4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2" x14ac:dyDescent="0.3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 s="4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42549.076157407406</v>
      </c>
      <c r="T390" s="10">
        <f t="shared" si="41"/>
        <v>42579.076157407406</v>
      </c>
    </row>
    <row r="391" spans="1:20" ht="57.6" x14ac:dyDescent="0.3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 s="4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41674.063078703708</v>
      </c>
      <c r="T391" s="10">
        <f t="shared" si="41"/>
        <v>41705.957638888889</v>
      </c>
    </row>
    <row r="392" spans="1:20" ht="43.2" x14ac:dyDescent="0.3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 s="4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2" x14ac:dyDescent="0.3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 s="4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40865.042256944442</v>
      </c>
      <c r="T393" s="10">
        <f t="shared" si="41"/>
        <v>40895.040972222225</v>
      </c>
    </row>
    <row r="394" spans="1:20" ht="43.2" x14ac:dyDescent="0.3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 s="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2" x14ac:dyDescent="0.3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 s="4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2" x14ac:dyDescent="0.3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 s="4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2" x14ac:dyDescent="0.3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 s="4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2" x14ac:dyDescent="0.3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 s="4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41082.564884259264</v>
      </c>
      <c r="T398" s="10">
        <f t="shared" si="41"/>
        <v>41097.564884259264</v>
      </c>
    </row>
    <row r="399" spans="1:20" ht="57.6" x14ac:dyDescent="0.3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 s="4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2" x14ac:dyDescent="0.3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 s="4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2" x14ac:dyDescent="0.3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 s="4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2" x14ac:dyDescent="0.3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 s="4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2" x14ac:dyDescent="0.3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 s="4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2" x14ac:dyDescent="0.3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 s="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2" x14ac:dyDescent="0.3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 s="4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2" x14ac:dyDescent="0.3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 s="4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41646.628032407403</v>
      </c>
      <c r="T406" s="10">
        <f t="shared" si="41"/>
        <v>41675.961111111115</v>
      </c>
    </row>
    <row r="407" spans="1:20" ht="28.8" x14ac:dyDescent="0.3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 s="4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2" x14ac:dyDescent="0.3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 s="4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2" x14ac:dyDescent="0.3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 s="4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2" x14ac:dyDescent="0.3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 s="4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2" x14ac:dyDescent="0.3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 s="4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2" x14ac:dyDescent="0.3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 s="4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42113.981446759259</v>
      </c>
      <c r="T412" s="10">
        <f t="shared" si="41"/>
        <v>42173.981446759259</v>
      </c>
    </row>
    <row r="413" spans="1:20" ht="43.2" x14ac:dyDescent="0.3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 s="4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2" x14ac:dyDescent="0.3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 s="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2" x14ac:dyDescent="0.3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 s="4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2" x14ac:dyDescent="0.3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 s="4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7.6" x14ac:dyDescent="0.3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 s="4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2" x14ac:dyDescent="0.3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 s="4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2" x14ac:dyDescent="0.3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 s="4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41360.970601851848</v>
      </c>
      <c r="T419" s="10">
        <f t="shared" si="41"/>
        <v>41372.189583333333</v>
      </c>
    </row>
    <row r="420" spans="1:20" ht="43.2" x14ac:dyDescent="0.3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 s="4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2" x14ac:dyDescent="0.3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 s="4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2" x14ac:dyDescent="0.3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 s="4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2" x14ac:dyDescent="0.3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 s="4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2" x14ac:dyDescent="0.3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 s="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41863.260381944448</v>
      </c>
      <c r="T424" s="10">
        <f t="shared" si="41"/>
        <v>41893.260381944448</v>
      </c>
    </row>
    <row r="425" spans="1:20" ht="43.2" x14ac:dyDescent="0.3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 s="4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2" x14ac:dyDescent="0.3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 s="4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2" x14ac:dyDescent="0.3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 s="4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2" x14ac:dyDescent="0.3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 s="4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7.6" x14ac:dyDescent="0.3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4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42285.90902777778</v>
      </c>
      <c r="T429" s="10">
        <f t="shared" si="41"/>
        <v>42299.790972222225</v>
      </c>
    </row>
    <row r="430" spans="1:20" ht="28.8" x14ac:dyDescent="0.3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 s="4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7.6" x14ac:dyDescent="0.3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4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2" x14ac:dyDescent="0.3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 s="4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2" x14ac:dyDescent="0.3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 s="4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42526.871331018519</v>
      </c>
      <c r="T433" s="10">
        <f t="shared" si="41"/>
        <v>42556.871331018519</v>
      </c>
    </row>
    <row r="434" spans="1:20" ht="57.6" x14ac:dyDescent="0.3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 s="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7.6" x14ac:dyDescent="0.3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4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42228.629884259259</v>
      </c>
      <c r="T435" s="10">
        <f t="shared" si="41"/>
        <v>42288.629884259259</v>
      </c>
    </row>
    <row r="436" spans="1:20" ht="57.6" x14ac:dyDescent="0.3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 s="4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7.6" x14ac:dyDescent="0.3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 s="4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2" x14ac:dyDescent="0.3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4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2" x14ac:dyDescent="0.3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4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2" x14ac:dyDescent="0.3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 s="4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2" x14ac:dyDescent="0.3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4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41919.761782407411</v>
      </c>
      <c r="T441" s="10">
        <f t="shared" si="41"/>
        <v>41929.761782407411</v>
      </c>
    </row>
    <row r="442" spans="1:20" ht="43.2" x14ac:dyDescent="0.3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 s="4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2" x14ac:dyDescent="0.3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4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 s="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2" x14ac:dyDescent="0.3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 s="4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2" x14ac:dyDescent="0.3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 s="4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2" x14ac:dyDescent="0.3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 s="4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2" x14ac:dyDescent="0.3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 s="4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2" x14ac:dyDescent="0.3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 s="4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2" x14ac:dyDescent="0.3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 s="4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2" x14ac:dyDescent="0.3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(E:E/D:D)</f>
        <v>2.2499999999999999E-2</v>
      </c>
      <c r="P451" s="4">
        <f t="shared" ref="P451:P514" si="43">(E:E/L:L)</f>
        <v>9</v>
      </c>
      <c r="Q451" t="str">
        <f t="shared" ref="Q451:Q514" si="44">LEFT(N:N,(FIND("/",N451))-1)</f>
        <v>film &amp; video</v>
      </c>
      <c r="R451" t="str">
        <f t="shared" ref="R451:R514" si="45">RIGHT(N:N,LEN(N:N)-(FIND("/",N451)))</f>
        <v>animation</v>
      </c>
      <c r="S451" s="10">
        <f t="shared" ref="S451:S514" si="46">(J451/86400)+DATE(1970,1,1)</f>
        <v>41534.568113425928</v>
      </c>
      <c r="T451" s="10">
        <f t="shared" ref="T451:T514" si="47">(I451/86400)+DATE(1970,1,1)</f>
        <v>41564.568113425928</v>
      </c>
    </row>
    <row r="452" spans="1:20" ht="43.2" x14ac:dyDescent="0.3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 s="4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2" x14ac:dyDescent="0.3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4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8.8" x14ac:dyDescent="0.3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 s="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42107.703877314816</v>
      </c>
      <c r="T454" s="10">
        <f t="shared" si="47"/>
        <v>42137.703877314816</v>
      </c>
    </row>
    <row r="455" spans="1:20" ht="43.2" x14ac:dyDescent="0.3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 s="4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2" x14ac:dyDescent="0.3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 s="4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2" x14ac:dyDescent="0.3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 s="4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40971.002569444448</v>
      </c>
      <c r="T457" s="10">
        <f t="shared" si="47"/>
        <v>41016.021527777775</v>
      </c>
    </row>
    <row r="458" spans="1:20" ht="43.2" x14ac:dyDescent="0.3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 s="4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41547.694456018522</v>
      </c>
      <c r="T458" s="10">
        <f t="shared" si="47"/>
        <v>41569.165972222225</v>
      </c>
    </row>
    <row r="459" spans="1:20" ht="43.2" x14ac:dyDescent="0.3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4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2" x14ac:dyDescent="0.3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 s="4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2" x14ac:dyDescent="0.3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 s="4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8.8" x14ac:dyDescent="0.3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 s="4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2" x14ac:dyDescent="0.3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4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2" x14ac:dyDescent="0.3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</v>
      </c>
      <c r="T464" s="10">
        <f t="shared" si="47"/>
        <v>40765.12663194444</v>
      </c>
    </row>
    <row r="465" spans="1:20" ht="43.2" x14ac:dyDescent="0.3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 s="4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8.8" x14ac:dyDescent="0.3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 s="4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</v>
      </c>
      <c r="T466" s="10">
        <f t="shared" si="47"/>
        <v>42508.84878472222</v>
      </c>
    </row>
    <row r="467" spans="1:20" x14ac:dyDescent="0.3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 s="4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2" x14ac:dyDescent="0.3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 s="4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2" x14ac:dyDescent="0.3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 s="4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2" x14ac:dyDescent="0.3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4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41041.167627314819</v>
      </c>
      <c r="T470" s="10">
        <f t="shared" si="47"/>
        <v>41101.160474537035</v>
      </c>
    </row>
    <row r="471" spans="1:20" ht="28.8" x14ac:dyDescent="0.3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4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2" x14ac:dyDescent="0.3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 s="4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7.6" x14ac:dyDescent="0.3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 s="4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2" x14ac:dyDescent="0.3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 s="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2" x14ac:dyDescent="0.3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 s="4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2" x14ac:dyDescent="0.3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 s="4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7.6" x14ac:dyDescent="0.3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4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8.8" x14ac:dyDescent="0.3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 s="4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7.6" x14ac:dyDescent="0.3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4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2" x14ac:dyDescent="0.3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4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2" x14ac:dyDescent="0.3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 s="4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2" x14ac:dyDescent="0.3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 s="4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41465.500173611115</v>
      </c>
      <c r="T482" s="10">
        <f t="shared" si="47"/>
        <v>41495.500173611115</v>
      </c>
    </row>
    <row r="483" spans="1:20" ht="43.2" x14ac:dyDescent="0.3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 s="4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2" x14ac:dyDescent="0.3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 s="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42447.896874999999</v>
      </c>
      <c r="T484" s="10">
        <f t="shared" si="47"/>
        <v>42474.606944444444</v>
      </c>
    </row>
    <row r="485" spans="1:20" ht="57.6" x14ac:dyDescent="0.3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 s="4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7.6" x14ac:dyDescent="0.3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 s="4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2" x14ac:dyDescent="0.3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 s="4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41381.505775462967</v>
      </c>
      <c r="T487" s="10">
        <f t="shared" si="47"/>
        <v>41411.505775462967</v>
      </c>
    </row>
    <row r="488" spans="1:20" ht="43.2" x14ac:dyDescent="0.3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 s="4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2" x14ac:dyDescent="0.3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4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2" x14ac:dyDescent="0.3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4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2" x14ac:dyDescent="0.3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 s="4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4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41113.968576388885</v>
      </c>
      <c r="T492" s="10">
        <f t="shared" si="47"/>
        <v>41143.968576388885</v>
      </c>
    </row>
    <row r="493" spans="1:20" ht="43.2" x14ac:dyDescent="0.3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4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42366.982627314814</v>
      </c>
      <c r="T493" s="10">
        <f t="shared" si="47"/>
        <v>42396.982627314814</v>
      </c>
    </row>
    <row r="494" spans="1:20" ht="43.2" x14ac:dyDescent="0.3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2" x14ac:dyDescent="0.3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4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42114.726134259261</v>
      </c>
      <c r="T495" s="10">
        <f t="shared" si="47"/>
        <v>42144.726134259261</v>
      </c>
    </row>
    <row r="496" spans="1:20" ht="43.2" x14ac:dyDescent="0.3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 s="4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2" x14ac:dyDescent="0.3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4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8.8" x14ac:dyDescent="0.3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 s="4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 s="4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2" x14ac:dyDescent="0.3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 s="4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7.6" x14ac:dyDescent="0.3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 s="4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7.6" x14ac:dyDescent="0.3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 s="4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40247.886006944442</v>
      </c>
      <c r="T502" s="10">
        <f t="shared" si="47"/>
        <v>40306.927777777775</v>
      </c>
    </row>
    <row r="503" spans="1:20" ht="43.2" x14ac:dyDescent="0.3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4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7.6" x14ac:dyDescent="0.3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 s="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2" x14ac:dyDescent="0.3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 s="4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2" x14ac:dyDescent="0.3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 s="4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2" x14ac:dyDescent="0.3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 s="4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2" x14ac:dyDescent="0.3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 s="4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2" x14ac:dyDescent="0.3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 s="4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7.6" x14ac:dyDescent="0.3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 s="4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2" x14ac:dyDescent="0.3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 s="4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2" x14ac:dyDescent="0.3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4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2" x14ac:dyDescent="0.3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 s="4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2" x14ac:dyDescent="0.3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 s="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8.8" x14ac:dyDescent="0.3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(E:E/D:D)</f>
        <v>0.13924</v>
      </c>
      <c r="P515" s="4">
        <f t="shared" ref="P515:P578" si="49">(E:E/L:L)</f>
        <v>102.38235294117646</v>
      </c>
      <c r="Q515" t="str">
        <f t="shared" ref="Q515:Q578" si="50">LEFT(N:N,(FIND("/",N515))-1)</f>
        <v>film &amp; video</v>
      </c>
      <c r="R515" t="str">
        <f t="shared" ref="R515:R578" si="51">RIGHT(N:N,LEN(N:N)-(FIND("/",N515)))</f>
        <v>animation</v>
      </c>
      <c r="S515" s="10">
        <f t="shared" ref="S515:S578" si="52">(J515/86400)+DATE(1970,1,1)</f>
        <v>42552.653993055559</v>
      </c>
      <c r="T515" s="10">
        <f t="shared" ref="T515:T578" si="53">(I515/86400)+DATE(1970,1,1)</f>
        <v>42597.291666666672</v>
      </c>
    </row>
    <row r="516" spans="1:20" ht="43.2" x14ac:dyDescent="0.3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 s="4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2" x14ac:dyDescent="0.3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 s="4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8.8" x14ac:dyDescent="0.3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4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2" x14ac:dyDescent="0.3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 s="4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2" x14ac:dyDescent="0.3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4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2" x14ac:dyDescent="0.3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 s="4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41218.391446759255</v>
      </c>
      <c r="T521" s="10">
        <f t="shared" si="53"/>
        <v>41248.391446759255</v>
      </c>
    </row>
    <row r="522" spans="1:20" ht="43.2" x14ac:dyDescent="0.3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 s="4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2" x14ac:dyDescent="0.3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 s="4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2" x14ac:dyDescent="0.3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 s="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2" x14ac:dyDescent="0.3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 s="4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2" x14ac:dyDescent="0.3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 s="4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7.6" x14ac:dyDescent="0.3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 s="4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2" x14ac:dyDescent="0.3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 s="4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7.6" x14ac:dyDescent="0.3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 s="4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8.8" x14ac:dyDescent="0.3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 s="4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2" x14ac:dyDescent="0.3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 s="4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2" x14ac:dyDescent="0.3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 s="4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2" x14ac:dyDescent="0.3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 s="4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2" x14ac:dyDescent="0.3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 s="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2" x14ac:dyDescent="0.3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 s="4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2" x14ac:dyDescent="0.3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 s="4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2" x14ac:dyDescent="0.3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 s="4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42711.54519675926</v>
      </c>
      <c r="T537" s="10">
        <f t="shared" si="53"/>
        <v>42741.54519675926</v>
      </c>
    </row>
    <row r="538" spans="1:20" ht="57.6" x14ac:dyDescent="0.3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 s="4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42179.344988425924</v>
      </c>
      <c r="T538" s="10">
        <f t="shared" si="53"/>
        <v>42219.75</v>
      </c>
    </row>
    <row r="539" spans="1:20" ht="43.2" x14ac:dyDescent="0.3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 s="4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2" x14ac:dyDescent="0.3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 s="4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2" x14ac:dyDescent="0.3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 s="4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7.6" x14ac:dyDescent="0.3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 s="4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2" x14ac:dyDescent="0.3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 s="4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2" x14ac:dyDescent="0.3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 s="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2" x14ac:dyDescent="0.3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 s="4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2" x14ac:dyDescent="0.3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 s="4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2" x14ac:dyDescent="0.3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 s="4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2" x14ac:dyDescent="0.3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 s="4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7.6" x14ac:dyDescent="0.3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4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2" x14ac:dyDescent="0.3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 s="4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7.6" x14ac:dyDescent="0.3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 s="4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2" x14ac:dyDescent="0.3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 s="4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2" x14ac:dyDescent="0.3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 s="4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2" x14ac:dyDescent="0.3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2" x14ac:dyDescent="0.3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 s="4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2" x14ac:dyDescent="0.3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 s="4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2" x14ac:dyDescent="0.3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4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8.8" x14ac:dyDescent="0.3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 s="4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2" x14ac:dyDescent="0.3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 s="4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2" x14ac:dyDescent="0.3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4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2" x14ac:dyDescent="0.3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 s="4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2" x14ac:dyDescent="0.3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 s="4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2" x14ac:dyDescent="0.3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 s="4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2" x14ac:dyDescent="0.3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42692.389062499999</v>
      </c>
      <c r="T564" s="10">
        <f t="shared" si="53"/>
        <v>42722.389062499999</v>
      </c>
    </row>
    <row r="565" spans="1:20" ht="43.2" x14ac:dyDescent="0.3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 s="4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7.6" x14ac:dyDescent="0.3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 s="4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2" x14ac:dyDescent="0.3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4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</v>
      </c>
      <c r="T567" s="10">
        <f t="shared" si="53"/>
        <v>42195.78528935185</v>
      </c>
    </row>
    <row r="568" spans="1:20" ht="43.2" x14ac:dyDescent="0.3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 s="4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2" x14ac:dyDescent="0.3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4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7.6" x14ac:dyDescent="0.3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 s="4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2" x14ac:dyDescent="0.3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 s="4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8.8" x14ac:dyDescent="0.3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 s="4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42388.798252314809</v>
      </c>
      <c r="T572" s="10">
        <f t="shared" si="53"/>
        <v>42418.798252314809</v>
      </c>
    </row>
    <row r="573" spans="1:20" ht="43.2" x14ac:dyDescent="0.3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 s="4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2" x14ac:dyDescent="0.3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42282.716296296298</v>
      </c>
      <c r="T574" s="10">
        <f t="shared" si="53"/>
        <v>42312.757962962962</v>
      </c>
    </row>
    <row r="575" spans="1:20" ht="57.6" x14ac:dyDescent="0.3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 s="4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2" x14ac:dyDescent="0.3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 s="4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7.6" x14ac:dyDescent="0.3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 s="4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2" x14ac:dyDescent="0.3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 s="4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2" x14ac:dyDescent="0.3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(E:E/D:D)</f>
        <v>2E-3</v>
      </c>
      <c r="P579" s="4">
        <f t="shared" ref="P579:P642" si="55">(E:E/L:L)</f>
        <v>10</v>
      </c>
      <c r="Q579" t="str">
        <f t="shared" ref="Q579:Q642" si="56">LEFT(N:N,(FIND("/",N579))-1)</f>
        <v>technology</v>
      </c>
      <c r="R579" t="str">
        <f t="shared" ref="R579:R642" si="57">RIGHT(N:N,LEN(N:N)-(FIND("/",N579)))</f>
        <v>web</v>
      </c>
      <c r="S579" s="10">
        <f t="shared" ref="S579:S642" si="58">(J579/86400)+DATE(1970,1,1)</f>
        <v>42450.589143518519</v>
      </c>
      <c r="T579" s="10">
        <f t="shared" ref="T579:T642" si="59">(I579/86400)+DATE(1970,1,1)</f>
        <v>42510.589143518519</v>
      </c>
    </row>
    <row r="580" spans="1:20" ht="28.8" x14ac:dyDescent="0.3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 s="4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8.8" x14ac:dyDescent="0.3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 s="4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2" x14ac:dyDescent="0.3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 s="4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2" x14ac:dyDescent="0.3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4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2" x14ac:dyDescent="0.3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2" x14ac:dyDescent="0.3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 s="4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2" x14ac:dyDescent="0.3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 s="4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2" x14ac:dyDescent="0.3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4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2" x14ac:dyDescent="0.3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 s="4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" x14ac:dyDescent="0.3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 s="4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2" x14ac:dyDescent="0.3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 s="4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42631.769513888888</v>
      </c>
      <c r="T590" s="10">
        <f t="shared" si="59"/>
        <v>42691.811180555553</v>
      </c>
    </row>
    <row r="591" spans="1:20" x14ac:dyDescent="0.3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 s="4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7.6" x14ac:dyDescent="0.3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 s="4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2" x14ac:dyDescent="0.3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 s="4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2" x14ac:dyDescent="0.3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 s="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7.6" x14ac:dyDescent="0.3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 s="4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8.8" x14ac:dyDescent="0.3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 s="4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2" x14ac:dyDescent="0.3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 s="4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42083.069884259261</v>
      </c>
      <c r="T597" s="10">
        <f t="shared" si="59"/>
        <v>42128.069884259261</v>
      </c>
    </row>
    <row r="598" spans="1:20" ht="28.8" x14ac:dyDescent="0.3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 s="4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2" x14ac:dyDescent="0.3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 s="4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8.8" x14ac:dyDescent="0.3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 s="4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2" x14ac:dyDescent="0.3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 s="4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8.8" x14ac:dyDescent="0.3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 s="4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2" x14ac:dyDescent="0.3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 s="4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2" x14ac:dyDescent="0.3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2" x14ac:dyDescent="0.3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 s="4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2" x14ac:dyDescent="0.3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4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8.8" x14ac:dyDescent="0.3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 s="4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42194.357731481483</v>
      </c>
      <c r="T607" s="10">
        <f t="shared" si="59"/>
        <v>42239.357731481483</v>
      </c>
    </row>
    <row r="608" spans="1:20" ht="57.6" x14ac:dyDescent="0.3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 s="4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2" x14ac:dyDescent="0.3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4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2" x14ac:dyDescent="0.3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 s="4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2" x14ac:dyDescent="0.3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 s="4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2" x14ac:dyDescent="0.3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4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2" x14ac:dyDescent="0.3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4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8.8" x14ac:dyDescent="0.3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42585.031782407408</v>
      </c>
      <c r="T614" s="10">
        <f t="shared" si="59"/>
        <v>42615.031782407408</v>
      </c>
    </row>
    <row r="615" spans="1:20" ht="43.2" x14ac:dyDescent="0.3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 s="4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2" x14ac:dyDescent="0.3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4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2" x14ac:dyDescent="0.3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4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2" x14ac:dyDescent="0.3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4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42761.376238425924</v>
      </c>
      <c r="T618" s="10">
        <f t="shared" si="59"/>
        <v>42791.376238425924</v>
      </c>
    </row>
    <row r="619" spans="1:20" ht="57.6" x14ac:dyDescent="0.3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 s="4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2" x14ac:dyDescent="0.3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4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8.8" x14ac:dyDescent="0.3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 s="4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2" x14ac:dyDescent="0.3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 s="4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2" x14ac:dyDescent="0.3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 s="4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2" x14ac:dyDescent="0.3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 s="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7.6" x14ac:dyDescent="0.3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4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2" x14ac:dyDescent="0.3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4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2" x14ac:dyDescent="0.3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4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2" x14ac:dyDescent="0.3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 s="4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2" x14ac:dyDescent="0.3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 s="4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2" x14ac:dyDescent="0.3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4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2" x14ac:dyDescent="0.3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 s="4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7.6" x14ac:dyDescent="0.3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 s="4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8.8" x14ac:dyDescent="0.3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 s="4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8.8" x14ac:dyDescent="0.3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2" x14ac:dyDescent="0.3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 s="4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42507.299328703702</v>
      </c>
      <c r="T635" s="10">
        <f t="shared" si="59"/>
        <v>42538.958333333328</v>
      </c>
    </row>
    <row r="636" spans="1:20" ht="28.8" x14ac:dyDescent="0.3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 s="4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8.8" x14ac:dyDescent="0.3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 s="4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2" x14ac:dyDescent="0.3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 s="4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2" x14ac:dyDescent="0.3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4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 s="4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8.8" x14ac:dyDescent="0.3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 s="4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2" x14ac:dyDescent="0.3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 s="4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42683.420312499999</v>
      </c>
      <c r="T642" s="10">
        <f t="shared" si="59"/>
        <v>42698.958333333328</v>
      </c>
    </row>
    <row r="643" spans="1:20" ht="43.2" x14ac:dyDescent="0.3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(E:E/D:D)</f>
        <v>1.1916249999999999</v>
      </c>
      <c r="P643" s="4">
        <f t="shared" ref="P643:P706" si="61">(E:E/L:L)</f>
        <v>151.31746031746033</v>
      </c>
      <c r="Q643" t="str">
        <f t="shared" ref="Q643:Q706" si="62">LEFT(N:N,(FIND("/",N643))-1)</f>
        <v>technology</v>
      </c>
      <c r="R643" t="str">
        <f t="shared" ref="R643:R706" si="63">RIGHT(N:N,LEN(N:N)-(FIND("/",N643)))</f>
        <v>wearables</v>
      </c>
      <c r="S643" s="10">
        <f t="shared" ref="S643:S706" si="64">(J643/86400)+DATE(1970,1,1)</f>
        <v>42199.57</v>
      </c>
      <c r="T643" s="10">
        <f t="shared" ref="T643:T706" si="65">(I643/86400)+DATE(1970,1,1)</f>
        <v>42229.57</v>
      </c>
    </row>
    <row r="644" spans="1:20" ht="43.2" x14ac:dyDescent="0.3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 s="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2" x14ac:dyDescent="0.3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 s="4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2" x14ac:dyDescent="0.3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 s="4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8.8" x14ac:dyDescent="0.3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2.7869999999999999</v>
      </c>
      <c r="P647" s="4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2" x14ac:dyDescent="0.3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 s="4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2" x14ac:dyDescent="0.3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 s="4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8.8" x14ac:dyDescent="0.3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 s="4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2" x14ac:dyDescent="0.3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 s="4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2" x14ac:dyDescent="0.3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 s="4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2" x14ac:dyDescent="0.3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 s="4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7.6" x14ac:dyDescent="0.3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 s="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7.6" x14ac:dyDescent="0.3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 s="4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2" x14ac:dyDescent="0.3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 s="4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2" x14ac:dyDescent="0.3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 s="4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2" x14ac:dyDescent="0.3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 s="4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42477.76295138889</v>
      </c>
    </row>
    <row r="659" spans="1:20" ht="43.2" x14ac:dyDescent="0.3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 s="4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2" x14ac:dyDescent="0.3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 s="4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 s="4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2" x14ac:dyDescent="0.3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 s="4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41952.783321759256</v>
      </c>
    </row>
    <row r="663" spans="1:20" ht="43.2" x14ac:dyDescent="0.3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 s="4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2" x14ac:dyDescent="0.3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 s="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2" x14ac:dyDescent="0.3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 s="4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2" x14ac:dyDescent="0.3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 s="4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2" x14ac:dyDescent="0.3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 s="4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2" x14ac:dyDescent="0.3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 s="4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41838.832152777773</v>
      </c>
      <c r="T668" s="10">
        <f t="shared" si="65"/>
        <v>41868.832152777773</v>
      </c>
    </row>
    <row r="669" spans="1:20" ht="43.2" x14ac:dyDescent="0.3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 s="4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2" x14ac:dyDescent="0.3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 s="4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7.6" x14ac:dyDescent="0.3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 s="4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7.6" x14ac:dyDescent="0.3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 s="4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7.6" x14ac:dyDescent="0.3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 s="4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2" x14ac:dyDescent="0.3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 s="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7.6" x14ac:dyDescent="0.3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 s="4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8.8" x14ac:dyDescent="0.3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 s="4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2" x14ac:dyDescent="0.3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 s="4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7.6" x14ac:dyDescent="0.3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 s="4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</v>
      </c>
      <c r="T678" s="10">
        <f t="shared" si="65"/>
        <v>42042.76829861111</v>
      </c>
    </row>
    <row r="679" spans="1:20" ht="57.6" x14ac:dyDescent="0.3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 s="4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2" x14ac:dyDescent="0.3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 s="4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2" x14ac:dyDescent="0.3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 s="4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2" x14ac:dyDescent="0.3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 s="4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2" x14ac:dyDescent="0.3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 s="4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2" x14ac:dyDescent="0.3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 s="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42808.723634259259</v>
      </c>
    </row>
    <row r="685" spans="1:20" ht="43.2" x14ac:dyDescent="0.3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 s="4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8.8" x14ac:dyDescent="0.3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 s="4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2" x14ac:dyDescent="0.3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 s="4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7.6" x14ac:dyDescent="0.3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4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2" x14ac:dyDescent="0.3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 s="4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2" x14ac:dyDescent="0.3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 s="4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2" x14ac:dyDescent="0.3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 s="4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8.8" x14ac:dyDescent="0.3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 s="4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2" x14ac:dyDescent="0.3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 s="4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2" x14ac:dyDescent="0.3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 s="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2" x14ac:dyDescent="0.3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 s="4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2" x14ac:dyDescent="0.3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 s="4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7.6" x14ac:dyDescent="0.3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 s="4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8.8" x14ac:dyDescent="0.3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 s="4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2" x14ac:dyDescent="0.3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 s="4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2" x14ac:dyDescent="0.3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 s="4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41866.931076388893</v>
      </c>
      <c r="T700" s="10">
        <f t="shared" si="65"/>
        <v>41900.083333333336</v>
      </c>
    </row>
    <row r="701" spans="1:20" ht="43.2" x14ac:dyDescent="0.3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 s="4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2" x14ac:dyDescent="0.3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 s="4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2" x14ac:dyDescent="0.3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 s="4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2" x14ac:dyDescent="0.3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 s="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42698.768368055556</v>
      </c>
    </row>
    <row r="705" spans="1:20" ht="43.2" x14ac:dyDescent="0.3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 s="4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2" x14ac:dyDescent="0.3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 s="4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8.8" x14ac:dyDescent="0.3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(E:E/D:D)</f>
        <v>9.7699999999999992E-3</v>
      </c>
      <c r="P707" s="4">
        <f t="shared" ref="P707:P770" si="67">(E:E/L:L)</f>
        <v>195.4</v>
      </c>
      <c r="Q707" t="str">
        <f t="shared" ref="Q707:Q770" si="68">LEFT(N:N,(FIND("/",N707))-1)</f>
        <v>technology</v>
      </c>
      <c r="R707" t="str">
        <f t="shared" ref="R707:R770" si="69">RIGHT(N:N,LEN(N:N)-(FIND("/",N707)))</f>
        <v>wearables</v>
      </c>
      <c r="S707" s="10">
        <f t="shared" ref="S707:S770" si="70">(J707/86400)+DATE(1970,1,1)</f>
        <v>42726.491643518515</v>
      </c>
      <c r="T707" s="10">
        <f t="shared" ref="T707:T770" si="71">(I707/86400)+DATE(1970,1,1)</f>
        <v>42756.491643518515</v>
      </c>
    </row>
    <row r="708" spans="1:20" ht="43.2" x14ac:dyDescent="0.3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4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2" x14ac:dyDescent="0.3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 s="4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2" x14ac:dyDescent="0.3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 s="4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8.8" x14ac:dyDescent="0.3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 s="4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8.8" x14ac:dyDescent="0.3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4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7.6" x14ac:dyDescent="0.3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 s="4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7.6" x14ac:dyDescent="0.3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 s="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42384.680925925924</v>
      </c>
      <c r="T714" s="10">
        <f t="shared" si="71"/>
        <v>42414.680925925924</v>
      </c>
    </row>
    <row r="715" spans="1:20" ht="43.2" x14ac:dyDescent="0.3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 s="4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2" x14ac:dyDescent="0.3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 s="4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7.6" x14ac:dyDescent="0.3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 s="4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2" x14ac:dyDescent="0.3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 s="4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 s="4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41857.854189814811</v>
      </c>
      <c r="T719" s="10">
        <f t="shared" si="71"/>
        <v>41887.854189814811</v>
      </c>
    </row>
    <row r="720" spans="1:20" ht="43.2" x14ac:dyDescent="0.3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 s="4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2" x14ac:dyDescent="0.3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 s="4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2" x14ac:dyDescent="0.3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 s="4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7.6" x14ac:dyDescent="0.3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 s="4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2" x14ac:dyDescent="0.3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 s="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8.8" x14ac:dyDescent="0.3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 s="4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</v>
      </c>
      <c r="T725" s="10">
        <f t="shared" si="71"/>
        <v>42215.165972222225</v>
      </c>
    </row>
    <row r="726" spans="1:20" ht="43.2" x14ac:dyDescent="0.3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 s="4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2" x14ac:dyDescent="0.3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 s="4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2" x14ac:dyDescent="0.3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 s="4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7.6" x14ac:dyDescent="0.3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 s="4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41247.020243055558</v>
      </c>
      <c r="T729" s="10">
        <f t="shared" si="71"/>
        <v>41288.888888888891</v>
      </c>
    </row>
    <row r="730" spans="1:20" ht="43.2" x14ac:dyDescent="0.3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 s="4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2" x14ac:dyDescent="0.3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 s="4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8.8" x14ac:dyDescent="0.3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 s="4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2" x14ac:dyDescent="0.3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 s="4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2" x14ac:dyDescent="0.3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 s="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7.6" x14ac:dyDescent="0.3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 s="4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2" x14ac:dyDescent="0.3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 s="4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2" x14ac:dyDescent="0.3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 s="4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2" x14ac:dyDescent="0.3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 s="4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2" x14ac:dyDescent="0.3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 s="4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8.8" x14ac:dyDescent="0.3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 s="4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41943.604097222225</v>
      </c>
      <c r="T740" s="10">
        <f t="shared" si="71"/>
        <v>41974.207638888889</v>
      </c>
    </row>
    <row r="741" spans="1:20" ht="43.2" x14ac:dyDescent="0.3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 s="4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7.6" x14ac:dyDescent="0.3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 s="4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8.8" x14ac:dyDescent="0.3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 s="4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7.6" x14ac:dyDescent="0.3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 s="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2" x14ac:dyDescent="0.3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 s="4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2" x14ac:dyDescent="0.3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 s="4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2" x14ac:dyDescent="0.3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 s="4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8.8" x14ac:dyDescent="0.3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 s="4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2" x14ac:dyDescent="0.3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 s="4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2" x14ac:dyDescent="0.3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 s="4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2" x14ac:dyDescent="0.3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 s="4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2" x14ac:dyDescent="0.3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 s="4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2" x14ac:dyDescent="0.3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 s="4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7.6" x14ac:dyDescent="0.3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 s="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2" x14ac:dyDescent="0.3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 s="4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2" x14ac:dyDescent="0.3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 s="4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2" x14ac:dyDescent="0.3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 s="4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2" x14ac:dyDescent="0.3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 s="4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2" x14ac:dyDescent="0.3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 s="4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8.8" x14ac:dyDescent="0.3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 s="4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2" x14ac:dyDescent="0.3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 s="4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2" x14ac:dyDescent="0.3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4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42700.805706018524</v>
      </c>
    </row>
    <row r="763" spans="1:20" ht="43.2" x14ac:dyDescent="0.3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 s="4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2" x14ac:dyDescent="0.3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2" x14ac:dyDescent="0.3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 s="4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41471.446851851855</v>
      </c>
      <c r="T765" s="10">
        <f t="shared" si="71"/>
        <v>41501.446851851855</v>
      </c>
    </row>
    <row r="766" spans="1:20" ht="43.2" x14ac:dyDescent="0.3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4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2" x14ac:dyDescent="0.3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 s="4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2" x14ac:dyDescent="0.3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4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7.6" x14ac:dyDescent="0.3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 s="4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2" x14ac:dyDescent="0.3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4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7.6" x14ac:dyDescent="0.3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(E:E/D:D)</f>
        <v>0.41399999999999998</v>
      </c>
      <c r="P771" s="4">
        <f t="shared" ref="P771:P834" si="73">(E:E/L:L)</f>
        <v>31.846153846153847</v>
      </c>
      <c r="Q771" t="str">
        <f t="shared" ref="Q771:Q834" si="74">LEFT(N:N,(FIND("/",N771))-1)</f>
        <v>publishing</v>
      </c>
      <c r="R771" t="str">
        <f t="shared" ref="R771:R834" si="75">RIGHT(N:N,LEN(N:N)-(FIND("/",N771)))</f>
        <v>fiction</v>
      </c>
      <c r="S771" s="10">
        <f t="shared" ref="S771:S834" si="76">(J771/86400)+DATE(1970,1,1)</f>
        <v>41604.996458333335</v>
      </c>
      <c r="T771" s="10">
        <f t="shared" ref="T771:T834" si="77">(I771/86400)+DATE(1970,1,1)</f>
        <v>41634.996458333335</v>
      </c>
    </row>
    <row r="772" spans="1:20" ht="43.2" x14ac:dyDescent="0.3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4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</v>
      </c>
      <c r="T772" s="10">
        <f t="shared" si="77"/>
        <v>41329.9996412037</v>
      </c>
    </row>
    <row r="773" spans="1:20" ht="43.2" x14ac:dyDescent="0.3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 s="4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7.6" x14ac:dyDescent="0.3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 s="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2" x14ac:dyDescent="0.3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 s="4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42100.735937500001</v>
      </c>
      <c r="T775" s="10">
        <f t="shared" si="77"/>
        <v>42134.959027777775</v>
      </c>
    </row>
    <row r="776" spans="1:20" ht="43.2" x14ac:dyDescent="0.3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 s="4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2" x14ac:dyDescent="0.3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 s="4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2" x14ac:dyDescent="0.3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 s="4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2" x14ac:dyDescent="0.3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 s="4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2" x14ac:dyDescent="0.3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 s="4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7.6" x14ac:dyDescent="0.3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 s="4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2" x14ac:dyDescent="0.3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 s="4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2" x14ac:dyDescent="0.3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 s="4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41403.000856481478</v>
      </c>
      <c r="T783" s="10">
        <f t="shared" si="77"/>
        <v>41433.000856481478</v>
      </c>
    </row>
    <row r="784" spans="1:20" ht="43.2" x14ac:dyDescent="0.3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 s="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2" x14ac:dyDescent="0.3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 s="4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2" x14ac:dyDescent="0.3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 s="4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2" x14ac:dyDescent="0.3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 s="4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41303.593923611115</v>
      </c>
      <c r="T787" s="10">
        <f t="shared" si="77"/>
        <v>41333.593923611115</v>
      </c>
    </row>
    <row r="788" spans="1:20" ht="43.2" x14ac:dyDescent="0.3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 s="4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41040.657638888893</v>
      </c>
    </row>
    <row r="789" spans="1:20" ht="43.2" x14ac:dyDescent="0.3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 s="4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2" x14ac:dyDescent="0.3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 s="4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2" x14ac:dyDescent="0.3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 s="4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41277.186111111107</v>
      </c>
      <c r="T791" s="10">
        <f t="shared" si="77"/>
        <v>41295.332638888889</v>
      </c>
    </row>
    <row r="792" spans="1:20" ht="43.2" x14ac:dyDescent="0.3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 s="4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2" x14ac:dyDescent="0.3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 s="4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8.8" x14ac:dyDescent="0.3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 s="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</v>
      </c>
      <c r="T794" s="10">
        <f t="shared" si="77"/>
        <v>41585.915312500001</v>
      </c>
    </row>
    <row r="795" spans="1:20" ht="43.2" x14ac:dyDescent="0.3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 s="4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2" x14ac:dyDescent="0.3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 s="4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2" x14ac:dyDescent="0.3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 s="4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7.6" x14ac:dyDescent="0.3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 s="4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2" x14ac:dyDescent="0.3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 s="4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2" x14ac:dyDescent="0.3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 s="4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2" x14ac:dyDescent="0.3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 s="4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2" x14ac:dyDescent="0.3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 s="4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2" x14ac:dyDescent="0.3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 s="4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7.6" x14ac:dyDescent="0.3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 s="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41123.022268518514</v>
      </c>
      <c r="T804" s="10">
        <f t="shared" si="77"/>
        <v>41169.170138888891</v>
      </c>
    </row>
    <row r="805" spans="1:20" ht="43.2" x14ac:dyDescent="0.3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 s="4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2" x14ac:dyDescent="0.3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 s="4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40730.105624999997</v>
      </c>
      <c r="T806" s="10">
        <f t="shared" si="77"/>
        <v>40747.165972222225</v>
      </c>
    </row>
    <row r="807" spans="1:20" ht="43.2" x14ac:dyDescent="0.3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 s="4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 s="4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8.8" x14ac:dyDescent="0.3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 s="4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2" x14ac:dyDescent="0.3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 s="4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2" x14ac:dyDescent="0.3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 s="4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2" x14ac:dyDescent="0.3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 s="4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8.8" x14ac:dyDescent="0.3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 s="4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2" x14ac:dyDescent="0.3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 s="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8.8" x14ac:dyDescent="0.3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 s="4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2" x14ac:dyDescent="0.3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 s="4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8.8" x14ac:dyDescent="0.3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 s="4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8.8" x14ac:dyDescent="0.3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 s="4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2" x14ac:dyDescent="0.3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 s="4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2" x14ac:dyDescent="0.3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 s="4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8.8" x14ac:dyDescent="0.3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 s="4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2" x14ac:dyDescent="0.3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 s="4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2" x14ac:dyDescent="0.3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 s="4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2" x14ac:dyDescent="0.3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 s="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2" x14ac:dyDescent="0.3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 s="4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7.6" x14ac:dyDescent="0.3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 s="4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8.8" x14ac:dyDescent="0.3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 s="4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2" x14ac:dyDescent="0.3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 s="4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7.6" x14ac:dyDescent="0.3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 s="4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7.6" x14ac:dyDescent="0.3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 s="4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41073.050717592589</v>
      </c>
      <c r="T830" s="10">
        <f t="shared" si="77"/>
        <v>41085.683333333334</v>
      </c>
    </row>
    <row r="831" spans="1:20" ht="57.6" x14ac:dyDescent="0.3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 s="4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2" x14ac:dyDescent="0.3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 s="4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8.8" x14ac:dyDescent="0.3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 s="4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2" x14ac:dyDescent="0.3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 s="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40929.342361111107</v>
      </c>
    </row>
    <row r="835" spans="1:20" x14ac:dyDescent="0.3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(E:E/D:D)</f>
        <v>1.0166666666666666</v>
      </c>
      <c r="P835" s="4">
        <f t="shared" ref="P835:P898" si="79">(E:E/L:L)</f>
        <v>148.78048780487805</v>
      </c>
      <c r="Q835" t="str">
        <f t="shared" ref="Q835:Q898" si="80">LEFT(N:N,(FIND("/",N835))-1)</f>
        <v>music</v>
      </c>
      <c r="R835" t="str">
        <f t="shared" ref="R835:R898" si="81">RIGHT(N:N,LEN(N:N)-(FIND("/",N835)))</f>
        <v>rock</v>
      </c>
      <c r="S835" s="10">
        <f t="shared" ref="S835:S898" si="82">(J835/86400)+DATE(1970,1,1)</f>
        <v>41718.878182870372</v>
      </c>
      <c r="T835" s="10">
        <f t="shared" ref="T835:T898" si="83">(I835/86400)+DATE(1970,1,1)</f>
        <v>41748.878182870372</v>
      </c>
    </row>
    <row r="836" spans="1:20" ht="57.6" x14ac:dyDescent="0.3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 s="4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2" x14ac:dyDescent="0.3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 s="4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 s="4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2" x14ac:dyDescent="0.3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 s="4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2" x14ac:dyDescent="0.3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 s="4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2" x14ac:dyDescent="0.3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 s="4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2" x14ac:dyDescent="0.3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 s="4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2" x14ac:dyDescent="0.3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 s="4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41923.838692129633</v>
      </c>
      <c r="T843" s="10">
        <f t="shared" si="83"/>
        <v>41953.880358796298</v>
      </c>
    </row>
    <row r="844" spans="1:20" ht="43.2" x14ac:dyDescent="0.3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 s="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</v>
      </c>
      <c r="T844" s="10">
        <f t="shared" si="83"/>
        <v>41561.165972222225</v>
      </c>
    </row>
    <row r="845" spans="1:20" ht="43.2" x14ac:dyDescent="0.3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 s="4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7.6" x14ac:dyDescent="0.3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 s="4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2" x14ac:dyDescent="0.3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 s="4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2" x14ac:dyDescent="0.3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 s="4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8.8" x14ac:dyDescent="0.3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 s="4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42165.798333333332</v>
      </c>
      <c r="T849" s="10">
        <f t="shared" si="83"/>
        <v>42195.798333333332</v>
      </c>
    </row>
    <row r="850" spans="1:20" ht="43.2" x14ac:dyDescent="0.3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 s="4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7.6" x14ac:dyDescent="0.3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 s="4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2" x14ac:dyDescent="0.3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 s="4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2" x14ac:dyDescent="0.3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 s="4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8.8" x14ac:dyDescent="0.3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 s="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2" x14ac:dyDescent="0.3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 s="4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2" x14ac:dyDescent="0.3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 s="4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8.8" x14ac:dyDescent="0.3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 s="4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42545.125196759254</v>
      </c>
      <c r="T857" s="10">
        <f t="shared" si="83"/>
        <v>42575.125196759254</v>
      </c>
    </row>
    <row r="858" spans="1:20" ht="57.6" x14ac:dyDescent="0.3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 s="4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2" x14ac:dyDescent="0.3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 s="4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2" x14ac:dyDescent="0.3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 s="4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2" x14ac:dyDescent="0.3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 s="4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2" x14ac:dyDescent="0.3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 s="4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2" x14ac:dyDescent="0.3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 s="4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2" x14ac:dyDescent="0.3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 s="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2" x14ac:dyDescent="0.3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 s="4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2" x14ac:dyDescent="0.3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 s="4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2" x14ac:dyDescent="0.3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 s="4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41230.773113425923</v>
      </c>
      <c r="T867" s="10">
        <f t="shared" si="83"/>
        <v>41290.773113425923</v>
      </c>
    </row>
    <row r="868" spans="1:20" ht="43.2" x14ac:dyDescent="0.3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 s="4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2" x14ac:dyDescent="0.3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 s="4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7.6" x14ac:dyDescent="0.3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 s="4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7.6" x14ac:dyDescent="0.3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 s="4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41342.845567129625</v>
      </c>
      <c r="T871" s="10">
        <f t="shared" si="83"/>
        <v>41372.803900462961</v>
      </c>
    </row>
    <row r="872" spans="1:20" ht="43.2" x14ac:dyDescent="0.3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 s="4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2" x14ac:dyDescent="0.3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 s="4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41607.602951388893</v>
      </c>
    </row>
    <row r="874" spans="1:20" ht="43.2" x14ac:dyDescent="0.3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 s="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8.8" x14ac:dyDescent="0.3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 s="4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41184.167129629626</v>
      </c>
      <c r="T875" s="10">
        <f t="shared" si="83"/>
        <v>41224.208796296298</v>
      </c>
    </row>
    <row r="876" spans="1:20" ht="57.6" x14ac:dyDescent="0.3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 s="4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7.6" x14ac:dyDescent="0.3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4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8.8" x14ac:dyDescent="0.3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 s="4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2" x14ac:dyDescent="0.3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 s="4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41597.788888888885</v>
      </c>
      <c r="T879" s="10">
        <f t="shared" si="83"/>
        <v>41627.788888888885</v>
      </c>
    </row>
    <row r="880" spans="1:20" ht="43.2" x14ac:dyDescent="0.3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 s="4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2" x14ac:dyDescent="0.3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 s="4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2" x14ac:dyDescent="0.3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 s="4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2" x14ac:dyDescent="0.3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 s="4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2" x14ac:dyDescent="0.3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 s="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7.6" x14ac:dyDescent="0.3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 s="4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2" x14ac:dyDescent="0.3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 s="4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40981.802615740744</v>
      </c>
      <c r="T886" s="10">
        <f t="shared" si="83"/>
        <v>41041.104861111111</v>
      </c>
    </row>
    <row r="887" spans="1:20" ht="43.2" x14ac:dyDescent="0.3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 s="4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2" x14ac:dyDescent="0.3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 s="4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2" x14ac:dyDescent="0.3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4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7.6" x14ac:dyDescent="0.3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 s="4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2" x14ac:dyDescent="0.3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 s="4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7.6" x14ac:dyDescent="0.3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 s="4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2" x14ac:dyDescent="0.3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 s="4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2" x14ac:dyDescent="0.3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 s="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2" x14ac:dyDescent="0.3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 s="4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2" x14ac:dyDescent="0.3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 s="4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</v>
      </c>
      <c r="T896" s="10">
        <f t="shared" si="83"/>
        <v>42526.98159722222</v>
      </c>
    </row>
    <row r="897" spans="1:20" ht="43.2" x14ac:dyDescent="0.3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 s="4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2" x14ac:dyDescent="0.3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 s="4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42218.872986111106</v>
      </c>
      <c r="T898" s="10">
        <f t="shared" si="83"/>
        <v>42244.166666666672</v>
      </c>
    </row>
    <row r="899" spans="1:20" ht="43.2" x14ac:dyDescent="0.3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(E:E/D:D)</f>
        <v>0</v>
      </c>
      <c r="P899" s="4" t="e">
        <f t="shared" ref="P899:P962" si="85">(E:E/L:L)</f>
        <v>#DIV/0!</v>
      </c>
      <c r="Q899" t="str">
        <f t="shared" ref="Q899:Q962" si="86">LEFT(N:N,(FIND("/",N899))-1)</f>
        <v>music</v>
      </c>
      <c r="R899" t="str">
        <f t="shared" ref="R899:R962" si="87">RIGHT(N:N,LEN(N:N)-(FIND("/",N899)))</f>
        <v>indie rock</v>
      </c>
      <c r="S899" s="10">
        <f t="shared" ref="S899:S962" si="88">(J899/86400)+DATE(1970,1,1)</f>
        <v>41211.688750000001</v>
      </c>
      <c r="T899" s="10">
        <f t="shared" ref="T899:T962" si="89">(I899/86400)+DATE(1970,1,1)</f>
        <v>41241.730416666665</v>
      </c>
    </row>
    <row r="900" spans="1:20" ht="43.2" x14ac:dyDescent="0.3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 s="4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2" x14ac:dyDescent="0.3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 s="4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8.8" x14ac:dyDescent="0.3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 s="4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7.6" x14ac:dyDescent="0.3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4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7.6" x14ac:dyDescent="0.3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 s="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2" x14ac:dyDescent="0.3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 s="4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2" x14ac:dyDescent="0.3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 s="4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2" x14ac:dyDescent="0.3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 s="4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8.8" x14ac:dyDescent="0.3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4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8.8" x14ac:dyDescent="0.3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4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2" x14ac:dyDescent="0.3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4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7.6" x14ac:dyDescent="0.3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 s="4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2" x14ac:dyDescent="0.3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 s="4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2" x14ac:dyDescent="0.3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4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2" x14ac:dyDescent="0.3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 s="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41254.151006944448</v>
      </c>
    </row>
    <row r="915" spans="1:20" ht="43.2" x14ac:dyDescent="0.3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 s="4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2" x14ac:dyDescent="0.3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4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41116.763275462959</v>
      </c>
      <c r="T916" s="10">
        <f t="shared" si="89"/>
        <v>41146.763275462959</v>
      </c>
    </row>
    <row r="917" spans="1:20" ht="43.2" x14ac:dyDescent="0.3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 s="4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2" x14ac:dyDescent="0.3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4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2" x14ac:dyDescent="0.3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 s="4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7.6" x14ac:dyDescent="0.3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 s="4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 s="4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2" x14ac:dyDescent="0.3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4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41562.671550925923</v>
      </c>
      <c r="T922" s="10">
        <f t="shared" si="89"/>
        <v>41592.713217592594</v>
      </c>
    </row>
    <row r="923" spans="1:20" ht="43.2" x14ac:dyDescent="0.3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 s="4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40847.171018518522</v>
      </c>
      <c r="T923" s="10">
        <f t="shared" si="89"/>
        <v>40889.212685185186</v>
      </c>
    </row>
    <row r="924" spans="1:20" ht="43.2" x14ac:dyDescent="0.3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 s="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2" x14ac:dyDescent="0.3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 s="4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2" x14ac:dyDescent="0.3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 s="4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41288.942928240736</v>
      </c>
      <c r="T926" s="10">
        <f t="shared" si="89"/>
        <v>41318.942928240736</v>
      </c>
    </row>
    <row r="927" spans="1:20" ht="43.2" x14ac:dyDescent="0.3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 s="4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7.6" x14ac:dyDescent="0.3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4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8.8" x14ac:dyDescent="0.3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4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2" x14ac:dyDescent="0.3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 s="4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2" x14ac:dyDescent="0.3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4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7.6" x14ac:dyDescent="0.3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 s="4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2" x14ac:dyDescent="0.3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 s="4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8.8" x14ac:dyDescent="0.3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 s="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2" x14ac:dyDescent="0.3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 s="4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41711.169085648144</v>
      </c>
      <c r="T935" s="10">
        <f t="shared" si="89"/>
        <v>41771.169085648144</v>
      </c>
    </row>
    <row r="936" spans="1:20" ht="43.2" x14ac:dyDescent="0.3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 s="4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2" x14ac:dyDescent="0.3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 s="4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2" x14ac:dyDescent="0.3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4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2" x14ac:dyDescent="0.3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 s="4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41581.839780092589</v>
      </c>
    </row>
    <row r="940" spans="1:20" ht="43.2" x14ac:dyDescent="0.3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 s="4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2" x14ac:dyDescent="0.3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 s="4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2" x14ac:dyDescent="0.3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 s="4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7.6" x14ac:dyDescent="0.3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 s="4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7.6" x14ac:dyDescent="0.3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 s="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42382.843287037038</v>
      </c>
      <c r="T944" s="10">
        <f t="shared" si="89"/>
        <v>42418.843287037038</v>
      </c>
    </row>
    <row r="945" spans="1:20" ht="28.8" x14ac:dyDescent="0.3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 s="4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2" x14ac:dyDescent="0.3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 s="4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2" x14ac:dyDescent="0.3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 s="4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42732.872986111106</v>
      </c>
      <c r="T947" s="10">
        <f t="shared" si="89"/>
        <v>42784.999305555553</v>
      </c>
    </row>
    <row r="948" spans="1:20" ht="43.2" x14ac:dyDescent="0.3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 s="4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2" x14ac:dyDescent="0.3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4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7.6" x14ac:dyDescent="0.3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 s="4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2" x14ac:dyDescent="0.3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 s="4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2" x14ac:dyDescent="0.3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 s="4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 s="4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42480.653611111113</v>
      </c>
      <c r="T953" s="10">
        <f t="shared" si="89"/>
        <v>42525.653611111113</v>
      </c>
    </row>
    <row r="954" spans="1:20" ht="28.8" x14ac:dyDescent="0.3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 s="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42692.655231481476</v>
      </c>
    </row>
    <row r="955" spans="1:20" ht="43.2" x14ac:dyDescent="0.3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 s="4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2" x14ac:dyDescent="0.3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 s="4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2" x14ac:dyDescent="0.3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 s="4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7.6" x14ac:dyDescent="0.3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 s="4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8.8" x14ac:dyDescent="0.3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 s="4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7.6" x14ac:dyDescent="0.3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 s="4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2" x14ac:dyDescent="0.3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 s="4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2" x14ac:dyDescent="0.3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 s="4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2" x14ac:dyDescent="0.3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(E:E/D:D)</f>
        <v>0.42188421052631581</v>
      </c>
      <c r="P963" s="4">
        <f t="shared" ref="P963:P1026" si="91">(E:E/L:L)</f>
        <v>364.35454545454547</v>
      </c>
      <c r="Q963" t="str">
        <f t="shared" ref="Q963:Q1026" si="92">LEFT(N:N,(FIND("/",N963))-1)</f>
        <v>technology</v>
      </c>
      <c r="R963" t="str">
        <f t="shared" ref="R963:R1026" si="93">RIGHT(N:N,LEN(N:N)-(FIND("/",N963)))</f>
        <v>wearables</v>
      </c>
      <c r="S963" s="10">
        <f t="shared" ref="S963:S1026" si="94">(J963/86400)+DATE(1970,1,1)</f>
        <v>42740.693692129629</v>
      </c>
      <c r="T963" s="10">
        <f t="shared" ref="T963:T1026" si="95">(I963/86400)+DATE(1970,1,1)</f>
        <v>42786.791666666672</v>
      </c>
    </row>
    <row r="964" spans="1:20" ht="43.2" x14ac:dyDescent="0.3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 s="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8.8" x14ac:dyDescent="0.3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 s="4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2" x14ac:dyDescent="0.3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 s="4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2" x14ac:dyDescent="0.3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 s="4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2" x14ac:dyDescent="0.3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 s="4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2" x14ac:dyDescent="0.3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 s="4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2" x14ac:dyDescent="0.3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 s="4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8.8" x14ac:dyDescent="0.3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 s="4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7.6" x14ac:dyDescent="0.3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 s="4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2" x14ac:dyDescent="0.3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 s="4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2" x14ac:dyDescent="0.3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 s="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2" x14ac:dyDescent="0.3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 s="4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2" x14ac:dyDescent="0.3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 s="4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2" x14ac:dyDescent="0.3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 s="4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2" x14ac:dyDescent="0.3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 s="4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2" x14ac:dyDescent="0.3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 s="4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2" x14ac:dyDescent="0.3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 s="4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2" x14ac:dyDescent="0.3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 s="4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42506.416990740741</v>
      </c>
      <c r="T981" s="10">
        <f t="shared" si="95"/>
        <v>42541.790972222225</v>
      </c>
    </row>
    <row r="982" spans="1:20" ht="57.6" x14ac:dyDescent="0.3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 s="4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7.6" x14ac:dyDescent="0.3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 s="4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8.8" x14ac:dyDescent="0.3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 s="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7.6" x14ac:dyDescent="0.3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 s="4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42574.667650462958</v>
      </c>
      <c r="T985" s="10">
        <f t="shared" si="95"/>
        <v>42605.870833333334</v>
      </c>
    </row>
    <row r="986" spans="1:20" ht="72" x14ac:dyDescent="0.3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 s="4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42091.074166666665</v>
      </c>
    </row>
    <row r="987" spans="1:20" ht="43.2" x14ac:dyDescent="0.3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 s="4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7.6" x14ac:dyDescent="0.3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 s="4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2" x14ac:dyDescent="0.3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 s="4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7.6" x14ac:dyDescent="0.3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4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8.8" x14ac:dyDescent="0.3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 s="4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2" x14ac:dyDescent="0.3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 s="4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" x14ac:dyDescent="0.3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 s="4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2" x14ac:dyDescent="0.3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 s="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2" x14ac:dyDescent="0.3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 s="4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7.6" x14ac:dyDescent="0.3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 s="4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2" x14ac:dyDescent="0.3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 s="4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8.8" x14ac:dyDescent="0.3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 s="4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8.8" x14ac:dyDescent="0.3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 s="4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2" x14ac:dyDescent="0.3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 s="4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2" x14ac:dyDescent="0.3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 s="4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2" x14ac:dyDescent="0.3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 s="4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</v>
      </c>
      <c r="T1002" s="10">
        <f t="shared" si="95"/>
        <v>42809.018055555556</v>
      </c>
    </row>
    <row r="1003" spans="1:20" ht="57.6" x14ac:dyDescent="0.3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 s="4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2" x14ac:dyDescent="0.3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 s="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2" x14ac:dyDescent="0.3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 s="4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8.8" x14ac:dyDescent="0.3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 s="4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2" x14ac:dyDescent="0.3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 s="4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42276.624803240746</v>
      </c>
      <c r="T1007" s="10">
        <f t="shared" si="95"/>
        <v>42307.624803240746</v>
      </c>
    </row>
    <row r="1008" spans="1:20" ht="43.2" x14ac:dyDescent="0.3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 s="4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2" x14ac:dyDescent="0.3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 s="4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2" x14ac:dyDescent="0.3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 s="4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7.6" x14ac:dyDescent="0.3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 s="4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2" x14ac:dyDescent="0.3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 s="4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2" x14ac:dyDescent="0.3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 s="4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7.6" x14ac:dyDescent="0.3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 s="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2" x14ac:dyDescent="0.3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 s="4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8.8" x14ac:dyDescent="0.3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 s="4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8.8" x14ac:dyDescent="0.3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 s="4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2" x14ac:dyDescent="0.3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 s="4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42467.065462962964</v>
      </c>
    </row>
    <row r="1019" spans="1:20" ht="43.2" x14ac:dyDescent="0.3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 s="4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2" x14ac:dyDescent="0.3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 s="4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2" x14ac:dyDescent="0.3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 s="4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2" x14ac:dyDescent="0.3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 s="4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2" x14ac:dyDescent="0.3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 s="4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8.8" x14ac:dyDescent="0.3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 s="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42111.646724537037</v>
      </c>
      <c r="T1024" s="10">
        <f t="shared" si="95"/>
        <v>42141.646724537037</v>
      </c>
    </row>
    <row r="1025" spans="1:20" ht="43.2" x14ac:dyDescent="0.3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 s="4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2" x14ac:dyDescent="0.3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 s="4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2" x14ac:dyDescent="0.3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(E:E/D:D)</f>
        <v>1.099283142857143</v>
      </c>
      <c r="P1027" s="4">
        <f t="shared" ref="P1027:P1090" si="97">(E:E/L:L)</f>
        <v>71.848571428571432</v>
      </c>
      <c r="Q1027" t="str">
        <f t="shared" ref="Q1027:Q1090" si="98">LEFT(N:N,(FIND("/",N1027))-1)</f>
        <v>music</v>
      </c>
      <c r="R1027" t="str">
        <f t="shared" ref="R1027:R1090" si="99">RIGHT(N:N,LEN(N:N)-(FIND("/",N1027)))</f>
        <v>electronic music</v>
      </c>
      <c r="S1027" s="10">
        <f t="shared" ref="S1027:S1090" si="100">(J1027/86400)+DATE(1970,1,1)</f>
        <v>42049.833761574075</v>
      </c>
      <c r="T1027" s="10">
        <f t="shared" ref="T1027:T1090" si="101">(I1027/86400)+DATE(1970,1,1)</f>
        <v>42079.792094907403</v>
      </c>
    </row>
    <row r="1028" spans="1:20" ht="57.6" x14ac:dyDescent="0.3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 s="4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2" x14ac:dyDescent="0.3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 s="4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2" x14ac:dyDescent="0.3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 s="4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8.8" x14ac:dyDescent="0.3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 s="4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8.8" x14ac:dyDescent="0.3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 s="4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7.6" x14ac:dyDescent="0.3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 s="4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 s="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2" x14ac:dyDescent="0.3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 s="4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42688.732407407406</v>
      </c>
      <c r="T1035" s="10">
        <f t="shared" si="101"/>
        <v>42716.732407407406</v>
      </c>
    </row>
    <row r="1036" spans="1:20" ht="43.2" x14ac:dyDescent="0.3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 s="4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2" x14ac:dyDescent="0.3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 s="4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2" x14ac:dyDescent="0.3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 s="4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2" x14ac:dyDescent="0.3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 s="4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2" x14ac:dyDescent="0.3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 s="4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2" x14ac:dyDescent="0.3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 s="4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2" x14ac:dyDescent="0.3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 s="4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2" x14ac:dyDescent="0.3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4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</v>
      </c>
      <c r="T1043" s="10">
        <f t="shared" si="101"/>
        <v>41851.06009259259</v>
      </c>
    </row>
    <row r="1044" spans="1:20" ht="43.2" x14ac:dyDescent="0.3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 s="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2" x14ac:dyDescent="0.3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 s="4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2" x14ac:dyDescent="0.3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 s="4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2" x14ac:dyDescent="0.3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 s="4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41844.874421296292</v>
      </c>
      <c r="T1047" s="10">
        <f t="shared" si="101"/>
        <v>41874.874421296292</v>
      </c>
    </row>
    <row r="1048" spans="1:20" ht="43.2" x14ac:dyDescent="0.3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4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2" x14ac:dyDescent="0.3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 s="4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41918.818460648152</v>
      </c>
      <c r="T1049" s="10">
        <f t="shared" si="101"/>
        <v>41948.860127314816</v>
      </c>
    </row>
    <row r="1050" spans="1:20" ht="43.2" x14ac:dyDescent="0.3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 s="4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4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8.8" x14ac:dyDescent="0.3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4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2" x14ac:dyDescent="0.3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4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7.6" x14ac:dyDescent="0.3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2" x14ac:dyDescent="0.3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 s="4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7.6" x14ac:dyDescent="0.3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4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2" x14ac:dyDescent="0.3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4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2" x14ac:dyDescent="0.3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4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42118.677974537037</v>
      </c>
    </row>
    <row r="1059" spans="1:20" ht="43.2" x14ac:dyDescent="0.3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4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42678.871331018519</v>
      </c>
      <c r="T1059" s="10">
        <f t="shared" si="101"/>
        <v>42708.912997685184</v>
      </c>
    </row>
    <row r="1060" spans="1:20" ht="43.2" x14ac:dyDescent="0.3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4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4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2" x14ac:dyDescent="0.3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 s="4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8.8" x14ac:dyDescent="0.3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4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 s="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2" x14ac:dyDescent="0.3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4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2" x14ac:dyDescent="0.3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 s="4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2" x14ac:dyDescent="0.3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 s="4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2" x14ac:dyDescent="0.3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 s="4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41445.962754629625</v>
      </c>
      <c r="T1068" s="10">
        <f t="shared" si="101"/>
        <v>41490.962754629625</v>
      </c>
    </row>
    <row r="1069" spans="1:20" ht="43.2" x14ac:dyDescent="0.3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 s="4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7.6" x14ac:dyDescent="0.3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 s="4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42440.371111111112</v>
      </c>
      <c r="T1070" s="10">
        <f t="shared" si="101"/>
        <v>42470.329444444447</v>
      </c>
    </row>
    <row r="1071" spans="1:20" ht="43.2" x14ac:dyDescent="0.3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 s="4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2" x14ac:dyDescent="0.3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 s="4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2" x14ac:dyDescent="0.3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4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2" x14ac:dyDescent="0.3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 s="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8.8" x14ac:dyDescent="0.3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 s="4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7.6" x14ac:dyDescent="0.3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 s="4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8.8" x14ac:dyDescent="0.3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 s="4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2" x14ac:dyDescent="0.3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 s="4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2" x14ac:dyDescent="0.3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 s="4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7.6" x14ac:dyDescent="0.3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 s="4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2" x14ac:dyDescent="0.3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 s="4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42479.566388888888</v>
      </c>
      <c r="T1081" s="10">
        <f t="shared" si="101"/>
        <v>42504.566388888888</v>
      </c>
    </row>
    <row r="1082" spans="1:20" ht="43.2" x14ac:dyDescent="0.3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 s="4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2" x14ac:dyDescent="0.3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 s="4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2" x14ac:dyDescent="0.3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 s="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41101.906111111108</v>
      </c>
      <c r="T1084" s="10">
        <f t="shared" si="101"/>
        <v>41131.906111111108</v>
      </c>
    </row>
    <row r="1085" spans="1:20" ht="43.2" x14ac:dyDescent="0.3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 s="4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4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2" x14ac:dyDescent="0.3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 s="4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 s="4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2" x14ac:dyDescent="0.3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4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41775.713969907403</v>
      </c>
      <c r="T1089" s="10">
        <f t="shared" si="101"/>
        <v>41805.713969907403</v>
      </c>
    </row>
    <row r="1090" spans="1:20" ht="28.8" x14ac:dyDescent="0.3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 s="4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8.8" x14ac:dyDescent="0.3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(E:E/D:D)</f>
        <v>7.8266666666666665E-2</v>
      </c>
      <c r="P1091" s="4">
        <f t="shared" ref="P1091:P1154" si="103">(E:E/L:L)</f>
        <v>23.959183673469386</v>
      </c>
      <c r="Q1091" t="str">
        <f t="shared" ref="Q1091:Q1154" si="104">LEFT(N:N,(FIND("/",N1091))-1)</f>
        <v>games</v>
      </c>
      <c r="R1091" t="str">
        <f t="shared" ref="R1091:R1154" si="105">RIGHT(N:N,LEN(N:N)-(FIND("/",N1091)))</f>
        <v>video games</v>
      </c>
      <c r="S1091" s="10">
        <f t="shared" ref="S1091:S1154" si="106">(J1091/86400)+DATE(1970,1,1)</f>
        <v>42151.189525462964</v>
      </c>
      <c r="T1091" s="10">
        <f t="shared" ref="T1091:T1154" si="107">(I1091/86400)+DATE(1970,1,1)</f>
        <v>42181.189525462964</v>
      </c>
    </row>
    <row r="1092" spans="1:20" ht="43.2" x14ac:dyDescent="0.3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 s="4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2" x14ac:dyDescent="0.3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 s="4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42470.778611111113</v>
      </c>
    </row>
    <row r="1094" spans="1:20" ht="57.6" x14ac:dyDescent="0.3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 s="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2" x14ac:dyDescent="0.3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 s="4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2" x14ac:dyDescent="0.3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 s="4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40795.71334490741</v>
      </c>
      <c r="T1096" s="10">
        <f t="shared" si="107"/>
        <v>40825.71334490741</v>
      </c>
    </row>
    <row r="1097" spans="1:20" ht="43.2" x14ac:dyDescent="0.3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 s="4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2" x14ac:dyDescent="0.3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 s="4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2" x14ac:dyDescent="0.3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 s="4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8.8" x14ac:dyDescent="0.3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 s="4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7.6" x14ac:dyDescent="0.3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 s="4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2" x14ac:dyDescent="0.3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 s="4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8.8" x14ac:dyDescent="0.3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 s="4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2" x14ac:dyDescent="0.3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 s="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2" x14ac:dyDescent="0.3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 s="4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2" x14ac:dyDescent="0.3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 s="4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7.6" x14ac:dyDescent="0.3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 s="4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2" x14ac:dyDescent="0.3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 s="4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7.6" x14ac:dyDescent="0.3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4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7.6" x14ac:dyDescent="0.3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 s="4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2" x14ac:dyDescent="0.3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 s="4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2" x14ac:dyDescent="0.3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 s="4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2" x14ac:dyDescent="0.3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 s="4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42347.203587962962</v>
      </c>
      <c r="T1113" s="10">
        <f t="shared" si="107"/>
        <v>42377.203587962962</v>
      </c>
    </row>
    <row r="1114" spans="1:20" ht="43.2" x14ac:dyDescent="0.3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 s="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2" x14ac:dyDescent="0.3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 s="4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2" x14ac:dyDescent="0.3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 s="4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2" x14ac:dyDescent="0.3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 s="4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2" x14ac:dyDescent="0.3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 s="4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41009.847314814819</v>
      </c>
      <c r="T1118" s="10">
        <f t="shared" si="107"/>
        <v>41069.847314814819</v>
      </c>
    </row>
    <row r="1119" spans="1:20" ht="43.2" x14ac:dyDescent="0.3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 s="4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2" x14ac:dyDescent="0.3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 s="4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7.6" x14ac:dyDescent="0.3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 s="4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2" x14ac:dyDescent="0.3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4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2" x14ac:dyDescent="0.3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 s="4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7.6" x14ac:dyDescent="0.3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2" x14ac:dyDescent="0.3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 s="4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2" x14ac:dyDescent="0.3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 s="4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2" x14ac:dyDescent="0.3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4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2" x14ac:dyDescent="0.3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 s="4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42535.327476851853</v>
      </c>
      <c r="T1128" s="10">
        <f t="shared" si="107"/>
        <v>42565.327476851853</v>
      </c>
    </row>
    <row r="1129" spans="1:20" ht="57.6" x14ac:dyDescent="0.3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 s="4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 s="4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2" x14ac:dyDescent="0.3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 s="4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2" x14ac:dyDescent="0.3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 s="4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2" x14ac:dyDescent="0.3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4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2" x14ac:dyDescent="0.3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 s="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2" x14ac:dyDescent="0.3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 s="4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2" x14ac:dyDescent="0.3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 s="4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7.6" x14ac:dyDescent="0.3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 s="4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42558.98951388889</v>
      </c>
      <c r="T1137" s="10">
        <f t="shared" si="107"/>
        <v>42588.98951388889</v>
      </c>
    </row>
    <row r="1138" spans="1:20" ht="43.2" x14ac:dyDescent="0.3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 s="4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42327.671631944446</v>
      </c>
      <c r="T1138" s="10">
        <f t="shared" si="107"/>
        <v>42357.671631944446</v>
      </c>
    </row>
    <row r="1139" spans="1:20" ht="43.2" x14ac:dyDescent="0.3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 s="4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2" x14ac:dyDescent="0.3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 s="4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2" x14ac:dyDescent="0.3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 s="4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41975.34752314815</v>
      </c>
      <c r="T1141" s="10">
        <f t="shared" si="107"/>
        <v>42005.34752314815</v>
      </c>
    </row>
    <row r="1142" spans="1:20" ht="43.2" x14ac:dyDescent="0.3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4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4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2" x14ac:dyDescent="0.3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42022.006099537037</v>
      </c>
      <c r="T1144" s="10">
        <f t="shared" si="107"/>
        <v>42052.006099537037</v>
      </c>
    </row>
    <row r="1145" spans="1:20" ht="43.2" x14ac:dyDescent="0.3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 s="4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2" x14ac:dyDescent="0.3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4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2" x14ac:dyDescent="0.3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 s="4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</v>
      </c>
      <c r="T1147" s="10">
        <f t="shared" si="107"/>
        <v>41914.74759259259</v>
      </c>
    </row>
    <row r="1148" spans="1:20" ht="43.2" x14ac:dyDescent="0.3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 s="4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2" x14ac:dyDescent="0.3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4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8.8" x14ac:dyDescent="0.3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 s="4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8.8" x14ac:dyDescent="0.3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 s="4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8.8" x14ac:dyDescent="0.3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 s="4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7.6" x14ac:dyDescent="0.3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4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42224.102581018524</v>
      </c>
      <c r="T1153" s="10">
        <f t="shared" si="107"/>
        <v>42254.102581018524</v>
      </c>
    </row>
    <row r="1154" spans="1:20" x14ac:dyDescent="0.3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 s="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8.8" x14ac:dyDescent="0.3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(E:E/D:D)</f>
        <v>6.2500000000000003E-3</v>
      </c>
      <c r="P1155" s="4">
        <f t="shared" ref="P1155:P1218" si="109">(E:E/L:L)</f>
        <v>50</v>
      </c>
      <c r="Q1155" t="str">
        <f t="shared" ref="Q1155:Q1218" si="110">LEFT(N:N,(FIND("/",N1155))-1)</f>
        <v>food</v>
      </c>
      <c r="R1155" t="str">
        <f t="shared" ref="R1155:R1218" si="111">RIGHT(N:N,LEN(N:N)-(FIND("/",N1155)))</f>
        <v>food trucks</v>
      </c>
      <c r="S1155" s="10">
        <f t="shared" ref="S1155:S1218" si="112">(J1155/86400)+DATE(1970,1,1)</f>
        <v>42143.714178240742</v>
      </c>
      <c r="T1155" s="10">
        <f t="shared" ref="T1155:T1218" si="113">(I1155/86400)+DATE(1970,1,1)</f>
        <v>42173.714178240742</v>
      </c>
    </row>
    <row r="1156" spans="1:20" ht="43.2" x14ac:dyDescent="0.3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 s="4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2" x14ac:dyDescent="0.3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 s="4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2" x14ac:dyDescent="0.3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4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2" x14ac:dyDescent="0.3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 s="4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41978.669907407406</v>
      </c>
    </row>
    <row r="1160" spans="1:20" ht="43.2" x14ac:dyDescent="0.3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 s="4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2" x14ac:dyDescent="0.3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4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2" x14ac:dyDescent="0.3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 s="4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42091.113263888888</v>
      </c>
    </row>
    <row r="1163" spans="1:20" ht="43.2" x14ac:dyDescent="0.3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4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7.6" x14ac:dyDescent="0.3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 s="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2" x14ac:dyDescent="0.3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4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7.6" x14ac:dyDescent="0.3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4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2" x14ac:dyDescent="0.3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 s="4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41792.214467592596</v>
      </c>
      <c r="T1167" s="10">
        <f t="shared" si="113"/>
        <v>41826.214467592596</v>
      </c>
    </row>
    <row r="1168" spans="1:20" ht="43.2" x14ac:dyDescent="0.3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 s="4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2" x14ac:dyDescent="0.3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 s="4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2" x14ac:dyDescent="0.3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 s="4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2" x14ac:dyDescent="0.3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 s="4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2" x14ac:dyDescent="0.3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 s="4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2" x14ac:dyDescent="0.3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 s="4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8.8" x14ac:dyDescent="0.3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41841.682314814811</v>
      </c>
      <c r="T1174" s="10">
        <f t="shared" si="113"/>
        <v>41871.682314814811</v>
      </c>
    </row>
    <row r="1175" spans="1:20" ht="43.2" x14ac:dyDescent="0.3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 s="4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2" x14ac:dyDescent="0.3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 s="4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2" x14ac:dyDescent="0.3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 s="4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7.6" x14ac:dyDescent="0.3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 s="4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2" x14ac:dyDescent="0.3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4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2" x14ac:dyDescent="0.3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 s="4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2" x14ac:dyDescent="0.3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 s="4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2" x14ac:dyDescent="0.3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 s="4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8.8" x14ac:dyDescent="0.3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 s="4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7.6" x14ac:dyDescent="0.3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 s="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2" x14ac:dyDescent="0.3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 s="4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2" x14ac:dyDescent="0.3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 s="4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7.6" x14ac:dyDescent="0.3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 s="4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2" x14ac:dyDescent="0.3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 s="4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2" x14ac:dyDescent="0.3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 s="4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2" x14ac:dyDescent="0.3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 s="4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2" x14ac:dyDescent="0.3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 s="4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8.8" x14ac:dyDescent="0.3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 s="4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2" x14ac:dyDescent="0.3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 s="4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42449.562037037038</v>
      </c>
    </row>
    <row r="1194" spans="1:20" ht="28.8" x14ac:dyDescent="0.3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 s="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7.6" x14ac:dyDescent="0.3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 s="4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42409.776076388887</v>
      </c>
      <c r="T1195" s="10">
        <f t="shared" si="113"/>
        <v>42469.734409722223</v>
      </c>
    </row>
    <row r="1196" spans="1:20" ht="43.2" x14ac:dyDescent="0.3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 s="4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7.6" x14ac:dyDescent="0.3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 s="4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8.8" x14ac:dyDescent="0.3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 s="4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7.6" x14ac:dyDescent="0.3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 s="4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2" x14ac:dyDescent="0.3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 s="4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2" x14ac:dyDescent="0.3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 s="4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2" x14ac:dyDescent="0.3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 s="4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2" x14ac:dyDescent="0.3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 s="4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2" x14ac:dyDescent="0.3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 s="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42152.288819444446</v>
      </c>
      <c r="T1204" s="10">
        <f t="shared" si="113"/>
        <v>42182.288819444446</v>
      </c>
    </row>
    <row r="1205" spans="1:20" ht="43.2" x14ac:dyDescent="0.3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 s="4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2" x14ac:dyDescent="0.3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 s="4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2" x14ac:dyDescent="0.3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 s="4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2" x14ac:dyDescent="0.3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 s="4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42772.776076388887</v>
      </c>
      <c r="T1208" s="10">
        <f t="shared" si="113"/>
        <v>42805.561805555553</v>
      </c>
    </row>
    <row r="1209" spans="1:20" ht="28.8" x14ac:dyDescent="0.3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 s="4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2" x14ac:dyDescent="0.3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 s="4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2" x14ac:dyDescent="0.3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 s="4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8.8" x14ac:dyDescent="0.3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 s="4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2" x14ac:dyDescent="0.3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 s="4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7.6" x14ac:dyDescent="0.3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 s="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7.6" x14ac:dyDescent="0.3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 s="4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2" x14ac:dyDescent="0.3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 s="4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2" x14ac:dyDescent="0.3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 s="4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8.8" x14ac:dyDescent="0.3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 s="4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2" x14ac:dyDescent="0.3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(E:E/D:D)</f>
        <v>1.026</v>
      </c>
      <c r="P1219" s="4">
        <f t="shared" ref="P1219:P1282" si="115">(E:E/L:L)</f>
        <v>148.57377049180329</v>
      </c>
      <c r="Q1219" t="str">
        <f t="shared" ref="Q1219:Q1282" si="116">LEFT(N:N,(FIND("/",N1219))-1)</f>
        <v>photography</v>
      </c>
      <c r="R1219" t="str">
        <f t="shared" ref="R1219:R1282" si="117">RIGHT(N:N,LEN(N:N)-(FIND("/",N1219)))</f>
        <v>photobooks</v>
      </c>
      <c r="S1219" s="10">
        <f t="shared" ref="S1219:S1282" si="118">(J1219/86400)+DATE(1970,1,1)</f>
        <v>42535.809490740736</v>
      </c>
      <c r="T1219" s="10">
        <f t="shared" ref="T1219:T1282" si="119">(I1219/86400)+DATE(1970,1,1)</f>
        <v>42565.809490740736</v>
      </c>
    </row>
    <row r="1220" spans="1:20" ht="43.2" x14ac:dyDescent="0.3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 s="4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8.8" x14ac:dyDescent="0.3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 s="4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42633.461956018524</v>
      </c>
      <c r="T1221" s="10">
        <f t="shared" si="119"/>
        <v>42663.461956018524</v>
      </c>
    </row>
    <row r="1222" spans="1:20" ht="43.2" x14ac:dyDescent="0.3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 s="4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2" x14ac:dyDescent="0.3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 s="4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8.8" x14ac:dyDescent="0.3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 s="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2" x14ac:dyDescent="0.3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 s="4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8.8" x14ac:dyDescent="0.3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 s="4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2" x14ac:dyDescent="0.3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 s="4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2" x14ac:dyDescent="0.3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 s="4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2" x14ac:dyDescent="0.3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4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2" x14ac:dyDescent="0.3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 s="4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7.6" x14ac:dyDescent="0.3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 s="4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2" x14ac:dyDescent="0.3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4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2" x14ac:dyDescent="0.3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4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2" x14ac:dyDescent="0.3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 s="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41506.848032407404</v>
      </c>
      <c r="T1234" s="10">
        <f t="shared" si="119"/>
        <v>41553.848032407404</v>
      </c>
    </row>
    <row r="1235" spans="1:20" ht="43.2" x14ac:dyDescent="0.3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 s="4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2" x14ac:dyDescent="0.3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4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2" x14ac:dyDescent="0.3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 s="4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4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2" x14ac:dyDescent="0.3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4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7.6" x14ac:dyDescent="0.3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 s="4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8.8" x14ac:dyDescent="0.3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4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2" x14ac:dyDescent="0.3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 s="4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7.6" x14ac:dyDescent="0.3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 s="4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2" x14ac:dyDescent="0.3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 s="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2" x14ac:dyDescent="0.3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 s="4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2" x14ac:dyDescent="0.3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 s="4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41355.825497685189</v>
      </c>
      <c r="T1246" s="10">
        <f t="shared" si="119"/>
        <v>41386.875</v>
      </c>
    </row>
    <row r="1247" spans="1:20" ht="43.2" x14ac:dyDescent="0.3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 s="4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41774.59993055556</v>
      </c>
      <c r="T1247" s="10">
        <f t="shared" si="119"/>
        <v>41804.59993055556</v>
      </c>
    </row>
    <row r="1248" spans="1:20" ht="43.2" x14ac:dyDescent="0.3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 s="4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8.8" x14ac:dyDescent="0.3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 s="4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2" x14ac:dyDescent="0.3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 s="4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2" x14ac:dyDescent="0.3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 s="4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41067.740868055553</v>
      </c>
      <c r="T1251" s="10">
        <f t="shared" si="119"/>
        <v>41097.740868055553</v>
      </c>
    </row>
    <row r="1252" spans="1:20" ht="57.6" x14ac:dyDescent="0.3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 s="4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8.8" x14ac:dyDescent="0.3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 s="4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2" x14ac:dyDescent="0.3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 s="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2" x14ac:dyDescent="0.3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 s="4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2" x14ac:dyDescent="0.3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 s="4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2" x14ac:dyDescent="0.3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 s="4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2" x14ac:dyDescent="0.3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 s="4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40921.919340277775</v>
      </c>
      <c r="T1258" s="10">
        <f t="shared" si="119"/>
        <v>40951.919340277775</v>
      </c>
    </row>
    <row r="1259" spans="1:20" ht="43.2" x14ac:dyDescent="0.3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 s="4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2" x14ac:dyDescent="0.3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 s="4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2" x14ac:dyDescent="0.3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 s="4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2" x14ac:dyDescent="0.3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 s="4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2" x14ac:dyDescent="0.3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 s="4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2" x14ac:dyDescent="0.3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 s="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8.8" x14ac:dyDescent="0.3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 s="4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2" x14ac:dyDescent="0.3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 s="4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7.6" x14ac:dyDescent="0.3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 s="4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8.8" x14ac:dyDescent="0.3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 s="4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2" x14ac:dyDescent="0.3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 s="4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8.8" x14ac:dyDescent="0.3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 s="4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2" x14ac:dyDescent="0.3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 s="4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42445.823055555556</v>
      </c>
      <c r="T1271" s="10">
        <f t="shared" si="119"/>
        <v>42476</v>
      </c>
    </row>
    <row r="1272" spans="1:20" ht="28.8" x14ac:dyDescent="0.3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 s="4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</v>
      </c>
      <c r="T1272" s="10">
        <f t="shared" si="119"/>
        <v>40993.815300925926</v>
      </c>
    </row>
    <row r="1273" spans="1:20" ht="43.2" x14ac:dyDescent="0.3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 s="4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7.6" x14ac:dyDescent="0.3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 s="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2" x14ac:dyDescent="0.3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 s="4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2" x14ac:dyDescent="0.3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 s="4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2" x14ac:dyDescent="0.3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 s="4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8.8" x14ac:dyDescent="0.3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 s="4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2" x14ac:dyDescent="0.3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 s="4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2" x14ac:dyDescent="0.3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 s="4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2" x14ac:dyDescent="0.3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 s="4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2" x14ac:dyDescent="0.3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 s="4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2" x14ac:dyDescent="0.3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(E:E/D:D)</f>
        <v>1.1071428571428572</v>
      </c>
      <c r="P1283" s="4">
        <f t="shared" ref="P1283:P1346" si="121">(E:E/L:L)</f>
        <v>104.72972972972973</v>
      </c>
      <c r="Q1283" t="str">
        <f t="shared" ref="Q1283:Q1346" si="122">LEFT(N:N,(FIND("/",N1283))-1)</f>
        <v>music</v>
      </c>
      <c r="R1283" t="str">
        <f t="shared" ref="R1283:R1346" si="123">RIGHT(N:N,LEN(N:N)-(FIND("/",N1283)))</f>
        <v>rock</v>
      </c>
      <c r="S1283" s="10">
        <f t="shared" ref="S1283:S1346" si="124">(J1283/86400)+DATE(1970,1,1)</f>
        <v>41463.743472222224</v>
      </c>
      <c r="T1283" s="10">
        <f t="shared" ref="T1283:T1346" si="125">(I1283/86400)+DATE(1970,1,1)</f>
        <v>41483.743472222224</v>
      </c>
    </row>
    <row r="1284" spans="1:20" ht="43.2" x14ac:dyDescent="0.3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 s="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41586.475173611107</v>
      </c>
      <c r="T1284" s="10">
        <f t="shared" si="125"/>
        <v>41617.207638888889</v>
      </c>
    </row>
    <row r="1285" spans="1:20" ht="43.2" x14ac:dyDescent="0.3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 s="4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2" x14ac:dyDescent="0.3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 s="4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2" x14ac:dyDescent="0.3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 s="4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2" x14ac:dyDescent="0.3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 s="4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" x14ac:dyDescent="0.3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 s="4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2" x14ac:dyDescent="0.3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 s="4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2" x14ac:dyDescent="0.3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 s="4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42709.134780092594</v>
      </c>
      <c r="T1291" s="10">
        <f t="shared" si="125"/>
        <v>42739.134780092594</v>
      </c>
    </row>
    <row r="1292" spans="1:20" ht="28.8" x14ac:dyDescent="0.3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 s="4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2" x14ac:dyDescent="0.3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 s="4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7.6" x14ac:dyDescent="0.3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 s="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7.6" x14ac:dyDescent="0.3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 s="4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42322.742719907408</v>
      </c>
    </row>
    <row r="1296" spans="1:20" ht="43.2" x14ac:dyDescent="0.3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 s="4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2" x14ac:dyDescent="0.3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 s="4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7.6" x14ac:dyDescent="0.3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 s="4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2" x14ac:dyDescent="0.3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 s="4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2" x14ac:dyDescent="0.3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 s="4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42458.680925925924</v>
      </c>
      <c r="T1300" s="10">
        <f t="shared" si="125"/>
        <v>42488.680925925924</v>
      </c>
    </row>
    <row r="1301" spans="1:20" ht="43.2" x14ac:dyDescent="0.3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 s="4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2" x14ac:dyDescent="0.3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 s="4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2" x14ac:dyDescent="0.3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 s="4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2" x14ac:dyDescent="0.3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 s="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8.8" x14ac:dyDescent="0.3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 s="4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2" x14ac:dyDescent="0.3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 s="4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2" x14ac:dyDescent="0.3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 s="4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7.6" x14ac:dyDescent="0.3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 s="4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8.8" x14ac:dyDescent="0.3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 s="4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42387.503229166672</v>
      </c>
      <c r="T1309" s="10">
        <f t="shared" si="125"/>
        <v>42417.503229166672</v>
      </c>
    </row>
    <row r="1310" spans="1:20" ht="28.8" x14ac:dyDescent="0.3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 s="4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2" x14ac:dyDescent="0.3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 s="4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2" x14ac:dyDescent="0.3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 s="4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7.6" x14ac:dyDescent="0.3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 s="4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2" x14ac:dyDescent="0.3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 s="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2" x14ac:dyDescent="0.3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 s="4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2" x14ac:dyDescent="0.3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 s="4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8.8" x14ac:dyDescent="0.3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 s="4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2" x14ac:dyDescent="0.3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 s="4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42393.961909722224</v>
      </c>
      <c r="T1318" s="10">
        <f t="shared" si="125"/>
        <v>42428.961909722224</v>
      </c>
    </row>
    <row r="1319" spans="1:20" ht="57.6" x14ac:dyDescent="0.3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 s="4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2" x14ac:dyDescent="0.3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 s="4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2" x14ac:dyDescent="0.3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 s="4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2" x14ac:dyDescent="0.3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 s="4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7.6" x14ac:dyDescent="0.3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 s="4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2" x14ac:dyDescent="0.3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 s="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2" x14ac:dyDescent="0.3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 s="4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2" x14ac:dyDescent="0.3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 s="4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2" x14ac:dyDescent="0.3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 s="4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2" x14ac:dyDescent="0.3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 s="4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41974.791990740741</v>
      </c>
      <c r="T1328" s="10">
        <f t="shared" si="125"/>
        <v>42019.791990740741</v>
      </c>
    </row>
    <row r="1329" spans="1:20" ht="43.2" x14ac:dyDescent="0.3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 s="4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2" x14ac:dyDescent="0.3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 s="4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2" x14ac:dyDescent="0.3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 s="4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2" x14ac:dyDescent="0.3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 s="4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2" x14ac:dyDescent="0.3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 s="4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2" x14ac:dyDescent="0.3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2" x14ac:dyDescent="0.3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4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2" x14ac:dyDescent="0.3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 s="4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2" x14ac:dyDescent="0.3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 s="4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2" x14ac:dyDescent="0.3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 s="4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2" x14ac:dyDescent="0.3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 s="4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7.6" x14ac:dyDescent="0.3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 s="4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8.8" x14ac:dyDescent="0.3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 s="4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2" x14ac:dyDescent="0.3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4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7.6" x14ac:dyDescent="0.3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 s="4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2" x14ac:dyDescent="0.3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 s="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42172.816423611112</v>
      </c>
      <c r="T1344" s="10">
        <f t="shared" si="125"/>
        <v>42202.816423611112</v>
      </c>
    </row>
    <row r="1345" spans="1:20" ht="43.2" x14ac:dyDescent="0.3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 s="4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2" x14ac:dyDescent="0.3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 s="4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2" x14ac:dyDescent="0.3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(E:E/D:D)</f>
        <v>1.25</v>
      </c>
      <c r="P1347" s="4">
        <f t="shared" ref="P1347:P1410" si="127">(E:E/L:L)</f>
        <v>53.571428571428569</v>
      </c>
      <c r="Q1347" t="str">
        <f t="shared" ref="Q1347:Q1410" si="128">LEFT(N:N,(FIND("/",N1347))-1)</f>
        <v>publishing</v>
      </c>
      <c r="R1347" t="str">
        <f t="shared" ref="R1347:R1410" si="129">RIGHT(N:N,LEN(N:N)-(FIND("/",N1347)))</f>
        <v>nonfiction</v>
      </c>
      <c r="S1347" s="10">
        <f t="shared" ref="S1347:S1410" si="130">(J1347/86400)+DATE(1970,1,1)</f>
        <v>41799.814340277779</v>
      </c>
      <c r="T1347" s="10">
        <f t="shared" ref="T1347:T1410" si="131">(I1347/86400)+DATE(1970,1,1)</f>
        <v>41834.814340277779</v>
      </c>
    </row>
    <row r="1348" spans="1:20" ht="43.2" x14ac:dyDescent="0.3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 s="4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2" x14ac:dyDescent="0.3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 s="4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2" x14ac:dyDescent="0.3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 s="4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41963.506168981483</v>
      </c>
      <c r="T1350" s="10">
        <f t="shared" si="131"/>
        <v>41991.506168981483</v>
      </c>
    </row>
    <row r="1351" spans="1:20" ht="43.2" x14ac:dyDescent="0.3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 s="4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2" x14ac:dyDescent="0.3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 s="4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8.8" x14ac:dyDescent="0.3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 s="4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2" x14ac:dyDescent="0.3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 s="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2" x14ac:dyDescent="0.3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 s="4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2" x14ac:dyDescent="0.3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 s="4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7.6" x14ac:dyDescent="0.3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 s="4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2" x14ac:dyDescent="0.3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 s="4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41430.038888888885</v>
      </c>
      <c r="T1358" s="10">
        <f t="shared" si="131"/>
        <v>41460.038888888885</v>
      </c>
    </row>
    <row r="1359" spans="1:20" ht="43.2" x14ac:dyDescent="0.3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 s="4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2" x14ac:dyDescent="0.3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 s="4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2" x14ac:dyDescent="0.3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 s="4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8.8" x14ac:dyDescent="0.3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 s="4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2" x14ac:dyDescent="0.3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 s="4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2" x14ac:dyDescent="0.3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 s="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2" x14ac:dyDescent="0.3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 s="4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7.6" x14ac:dyDescent="0.3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 s="4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41951.6956712963</v>
      </c>
      <c r="T1366" s="10">
        <f t="shared" si="131"/>
        <v>42011.6956712963</v>
      </c>
    </row>
    <row r="1367" spans="1:20" ht="43.2" x14ac:dyDescent="0.3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 s="4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 s="4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2" x14ac:dyDescent="0.3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 s="4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2" x14ac:dyDescent="0.3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 s="4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2" x14ac:dyDescent="0.3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 s="4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8.8" x14ac:dyDescent="0.3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 s="4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2" x14ac:dyDescent="0.3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 s="4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 s="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8.8" x14ac:dyDescent="0.3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 s="4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2" x14ac:dyDescent="0.3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 s="4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7.6" x14ac:dyDescent="0.3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 s="4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8.8" x14ac:dyDescent="0.3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 s="4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2" x14ac:dyDescent="0.3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 s="4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 s="4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42568.759375000001</v>
      </c>
      <c r="T1380" s="10">
        <f t="shared" si="131"/>
        <v>42583.759375000001</v>
      </c>
    </row>
    <row r="1381" spans="1:20" ht="28.8" x14ac:dyDescent="0.3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 s="4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42130.491620370369</v>
      </c>
      <c r="T1381" s="10">
        <f t="shared" si="131"/>
        <v>42160.491620370369</v>
      </c>
    </row>
    <row r="1382" spans="1:20" ht="43.2" x14ac:dyDescent="0.3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 s="4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7.6" x14ac:dyDescent="0.3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 s="4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2" x14ac:dyDescent="0.3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 s="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2" x14ac:dyDescent="0.3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 s="4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2" x14ac:dyDescent="0.3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 s="4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2" x14ac:dyDescent="0.3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 s="4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8.8" x14ac:dyDescent="0.3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 s="4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2" x14ac:dyDescent="0.3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 s="4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2" x14ac:dyDescent="0.3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 s="4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8.8" x14ac:dyDescent="0.3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 s="4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2" x14ac:dyDescent="0.3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 s="4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42087.803310185191</v>
      </c>
      <c r="T1392" s="10">
        <f t="shared" si="131"/>
        <v>42121.716666666667</v>
      </c>
    </row>
    <row r="1393" spans="1:20" ht="43.2" x14ac:dyDescent="0.3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 s="4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2" x14ac:dyDescent="0.3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 s="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 s="4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2" x14ac:dyDescent="0.3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 s="4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 s="4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2" x14ac:dyDescent="0.3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 s="4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2" x14ac:dyDescent="0.3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 s="4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2" x14ac:dyDescent="0.3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 s="4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2" x14ac:dyDescent="0.3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 s="4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2" x14ac:dyDescent="0.3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 s="4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7.6" x14ac:dyDescent="0.3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 s="4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2" x14ac:dyDescent="0.3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 s="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42125.011701388888</v>
      </c>
    </row>
    <row r="1405" spans="1:20" ht="43.2" x14ac:dyDescent="0.3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 s="4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2" x14ac:dyDescent="0.3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 s="4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8.8" x14ac:dyDescent="0.3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 s="4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 s="4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2" x14ac:dyDescent="0.3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 s="4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2" x14ac:dyDescent="0.3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 s="4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2" x14ac:dyDescent="0.3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(E:E/D:D)</f>
        <v>0</v>
      </c>
      <c r="P1411" s="4" t="e">
        <f t="shared" ref="P1411:P1474" si="133">(E:E/L:L)</f>
        <v>#DIV/0!</v>
      </c>
      <c r="Q1411" t="str">
        <f t="shared" ref="Q1411:Q1474" si="134">LEFT(N:N,(FIND("/",N1411))-1)</f>
        <v>publishing</v>
      </c>
      <c r="R1411" t="str">
        <f t="shared" ref="R1411:R1474" si="135">RIGHT(N:N,LEN(N:N)-(FIND("/",N1411)))</f>
        <v>translations</v>
      </c>
      <c r="S1411" s="10">
        <f t="shared" ref="S1411:S1474" si="136">(J1411/86400)+DATE(1970,1,1)</f>
        <v>41945.133506944447</v>
      </c>
      <c r="T1411" s="10">
        <f t="shared" ref="T1411:T1474" si="137">(I1411/86400)+DATE(1970,1,1)</f>
        <v>42005.175173611111</v>
      </c>
    </row>
    <row r="1412" spans="1:20" ht="43.2" x14ac:dyDescent="0.3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 s="4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7.6" x14ac:dyDescent="0.3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 s="4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8.8" x14ac:dyDescent="0.3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 s="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7.6" x14ac:dyDescent="0.3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 s="4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2" x14ac:dyDescent="0.3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 s="4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2" x14ac:dyDescent="0.3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 s="4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2" x14ac:dyDescent="0.3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4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2" x14ac:dyDescent="0.3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 s="4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</v>
      </c>
    </row>
    <row r="1420" spans="1:20" ht="57.6" x14ac:dyDescent="0.3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 s="4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7.6" x14ac:dyDescent="0.3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 s="4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8.8" x14ac:dyDescent="0.3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 s="4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7.6" x14ac:dyDescent="0.3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 s="4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2" x14ac:dyDescent="0.3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 s="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2" x14ac:dyDescent="0.3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 s="4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2" x14ac:dyDescent="0.3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 s="4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2" x14ac:dyDescent="0.3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4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2" x14ac:dyDescent="0.3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4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7.6" x14ac:dyDescent="0.3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 s="4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2" x14ac:dyDescent="0.3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 s="4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2" x14ac:dyDescent="0.3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4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42074.060671296298</v>
      </c>
      <c r="T1431" s="10">
        <f t="shared" si="137"/>
        <v>42104.060671296298</v>
      </c>
    </row>
    <row r="1432" spans="1:20" ht="43.2" x14ac:dyDescent="0.3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 s="4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41961.813518518524</v>
      </c>
      <c r="T1432" s="10">
        <f t="shared" si="137"/>
        <v>41992.813518518524</v>
      </c>
    </row>
    <row r="1433" spans="1:20" ht="43.2" x14ac:dyDescent="0.3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 s="4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2" x14ac:dyDescent="0.3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2" x14ac:dyDescent="0.3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 s="4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2" x14ac:dyDescent="0.3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 s="4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2" x14ac:dyDescent="0.3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 s="4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2" x14ac:dyDescent="0.3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 s="4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7.6" x14ac:dyDescent="0.3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 s="4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2" x14ac:dyDescent="0.3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 s="4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2" x14ac:dyDescent="0.3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 s="4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42040.829872685186</v>
      </c>
      <c r="T1441" s="10">
        <f t="shared" si="137"/>
        <v>42070.829872685186</v>
      </c>
    </row>
    <row r="1442" spans="1:20" ht="43.2" x14ac:dyDescent="0.3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 s="4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2" x14ac:dyDescent="0.3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 s="4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2" x14ac:dyDescent="0.3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2" x14ac:dyDescent="0.3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4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2" x14ac:dyDescent="0.3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4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2" x14ac:dyDescent="0.3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4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2" x14ac:dyDescent="0.3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4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8.8" x14ac:dyDescent="0.3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 s="4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7.6" x14ac:dyDescent="0.3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4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2" x14ac:dyDescent="0.3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4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7.6" x14ac:dyDescent="0.3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 s="4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2" x14ac:dyDescent="0.3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 s="4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8.8" x14ac:dyDescent="0.3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2" x14ac:dyDescent="0.3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4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2" x14ac:dyDescent="0.3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 s="4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2" x14ac:dyDescent="0.3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 s="4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 s="4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8.8" x14ac:dyDescent="0.3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4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7.6" x14ac:dyDescent="0.3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4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2" x14ac:dyDescent="0.3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4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2" x14ac:dyDescent="0.3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4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8.8" x14ac:dyDescent="0.3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 s="4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8.8" x14ac:dyDescent="0.3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 s="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2" x14ac:dyDescent="0.3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 s="4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 s="4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2" x14ac:dyDescent="0.3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 s="4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2" x14ac:dyDescent="0.3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 s="4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8.8" x14ac:dyDescent="0.3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 s="4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2" x14ac:dyDescent="0.3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 s="4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40646.014456018514</v>
      </c>
      <c r="T1470" s="10">
        <f t="shared" si="137"/>
        <v>40706.014456018514</v>
      </c>
    </row>
    <row r="1471" spans="1:20" ht="43.2" x14ac:dyDescent="0.3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 s="4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7.6" x14ac:dyDescent="0.3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 s="4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2" x14ac:dyDescent="0.3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 s="4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7.6" x14ac:dyDescent="0.3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 s="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(E:E/D:D)</f>
        <v>1.20516</v>
      </c>
      <c r="P1475" s="4">
        <f t="shared" ref="P1475:P1538" si="139">(E:E/L:L)</f>
        <v>38.462553191489363</v>
      </c>
      <c r="Q1475" t="str">
        <f t="shared" ref="Q1475:Q1538" si="140">LEFT(N:N,(FIND("/",N1475))-1)</f>
        <v>publishing</v>
      </c>
      <c r="R1475" t="str">
        <f t="shared" ref="R1475:R1538" si="141">RIGHT(N:N,LEN(N:N)-(FIND("/",N1475)))</f>
        <v>radio &amp; podcasts</v>
      </c>
      <c r="S1475" s="10">
        <f t="shared" ref="S1475:S1538" si="142">(J1475/86400)+DATE(1970,1,1)</f>
        <v>40939.979618055557</v>
      </c>
      <c r="T1475" s="10">
        <f t="shared" ref="T1475:T1538" si="143">(I1475/86400)+DATE(1970,1,1)</f>
        <v>40969.979618055557</v>
      </c>
    </row>
    <row r="1476" spans="1:20" ht="43.2" x14ac:dyDescent="0.3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 s="4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41500.72791666667</v>
      </c>
      <c r="T1476" s="10">
        <f t="shared" si="143"/>
        <v>41530.72791666667</v>
      </c>
    </row>
    <row r="1477" spans="1:20" ht="43.2" x14ac:dyDescent="0.3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 s="4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8.8" x14ac:dyDescent="0.3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 s="4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2" x14ac:dyDescent="0.3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 s="4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2" x14ac:dyDescent="0.3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 s="4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2" x14ac:dyDescent="0.3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 s="4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2" x14ac:dyDescent="0.3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 s="4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2" x14ac:dyDescent="0.3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 s="4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2" x14ac:dyDescent="0.3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 s="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41136.858055555553</v>
      </c>
      <c r="T1484" s="10">
        <f t="shared" si="143"/>
        <v>41159.327083333337</v>
      </c>
    </row>
    <row r="1485" spans="1:20" ht="43.2" x14ac:dyDescent="0.3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 s="4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4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2" x14ac:dyDescent="0.3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 s="4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7.6" x14ac:dyDescent="0.3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 s="4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2" x14ac:dyDescent="0.3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4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2" x14ac:dyDescent="0.3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 s="4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2" x14ac:dyDescent="0.3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4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2" x14ac:dyDescent="0.3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 s="4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2" x14ac:dyDescent="0.3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 s="4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7.6" x14ac:dyDescent="0.3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 s="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8.8" x14ac:dyDescent="0.3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4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41411.866608796292</v>
      </c>
      <c r="T1495" s="10">
        <f t="shared" si="143"/>
        <v>41441.866608796292</v>
      </c>
    </row>
    <row r="1496" spans="1:20" ht="43.2" x14ac:dyDescent="0.3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 s="4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8.8" x14ac:dyDescent="0.3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4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2" x14ac:dyDescent="0.3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4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2" x14ac:dyDescent="0.3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 s="4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2" x14ac:dyDescent="0.3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 s="4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2" x14ac:dyDescent="0.3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 s="4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2" x14ac:dyDescent="0.3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 s="4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8.8" x14ac:dyDescent="0.3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 s="4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2" x14ac:dyDescent="0.3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 s="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2" x14ac:dyDescent="0.3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 s="4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2" x14ac:dyDescent="0.3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 s="4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7.6" x14ac:dyDescent="0.3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 s="4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2" x14ac:dyDescent="0.3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 s="4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7.6" x14ac:dyDescent="0.3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 s="4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40254.450335648144</v>
      </c>
      <c r="T1509" s="10">
        <f t="shared" si="143"/>
        <v>40313.340277777781</v>
      </c>
    </row>
    <row r="1510" spans="1:20" ht="43.2" x14ac:dyDescent="0.3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 s="4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2" x14ac:dyDescent="0.3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 s="4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2" x14ac:dyDescent="0.3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 s="4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41809.385162037041</v>
      </c>
      <c r="T1512" s="10">
        <f t="shared" si="143"/>
        <v>41839.385162037041</v>
      </c>
    </row>
    <row r="1513" spans="1:20" ht="57.6" x14ac:dyDescent="0.3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 s="4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2" x14ac:dyDescent="0.3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 s="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2" x14ac:dyDescent="0.3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 s="4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2" x14ac:dyDescent="0.3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 s="4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2" x14ac:dyDescent="0.3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 s="4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2" x14ac:dyDescent="0.3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 s="4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2" x14ac:dyDescent="0.3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 s="4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8.8" x14ac:dyDescent="0.3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 s="4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2" x14ac:dyDescent="0.3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 s="4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8.8" x14ac:dyDescent="0.3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 s="4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2" x14ac:dyDescent="0.3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 s="4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7.6" x14ac:dyDescent="0.3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 s="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2" x14ac:dyDescent="0.3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 s="4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2" x14ac:dyDescent="0.3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 s="4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2" x14ac:dyDescent="0.3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 s="4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2" x14ac:dyDescent="0.3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 s="4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2" x14ac:dyDescent="0.3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 s="4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42808.558865740742</v>
      </c>
    </row>
    <row r="1530" spans="1:20" ht="28.8" x14ac:dyDescent="0.3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 s="4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8.8" x14ac:dyDescent="0.3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 s="4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7.6" x14ac:dyDescent="0.3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 s="4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</v>
      </c>
      <c r="T1532" s="10">
        <f t="shared" si="143"/>
        <v>42300.76730324074</v>
      </c>
    </row>
    <row r="1533" spans="1:20" ht="57.6" x14ac:dyDescent="0.3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 s="4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2" x14ac:dyDescent="0.3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 s="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2" x14ac:dyDescent="0.3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 s="4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2" x14ac:dyDescent="0.3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 s="4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42221.674328703702</v>
      </c>
      <c r="T1536" s="10">
        <f t="shared" si="143"/>
        <v>42251.674328703702</v>
      </c>
    </row>
    <row r="1537" spans="1:20" ht="43.2" x14ac:dyDescent="0.3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 s="4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7.6" x14ac:dyDescent="0.3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 s="4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2" x14ac:dyDescent="0.3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(E:E/D:D)</f>
        <v>1.7989999999999999</v>
      </c>
      <c r="P1539" s="4">
        <f t="shared" ref="P1539:P1602" si="145">(E:E/L:L)</f>
        <v>96.375</v>
      </c>
      <c r="Q1539" t="str">
        <f t="shared" ref="Q1539:Q1602" si="146">LEFT(N:N,(FIND("/",N1539))-1)</f>
        <v>photography</v>
      </c>
      <c r="R1539" t="str">
        <f t="shared" ref="R1539:R1602" si="147">RIGHT(N:N,LEN(N:N)-(FIND("/",N1539)))</f>
        <v>photobooks</v>
      </c>
      <c r="S1539" s="10">
        <f t="shared" ref="S1539:S1602" si="148">(J1539/86400)+DATE(1970,1,1)</f>
        <v>42552.315127314811</v>
      </c>
      <c r="T1539" s="10">
        <f t="shared" ref="T1539:T1602" si="149">(I1539/86400)+DATE(1970,1,1)</f>
        <v>42588.75</v>
      </c>
    </row>
    <row r="1540" spans="1:20" ht="43.2" x14ac:dyDescent="0.3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 s="4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2" x14ac:dyDescent="0.3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 s="4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42705.91920138889</v>
      </c>
      <c r="T1541" s="10">
        <f t="shared" si="149"/>
        <v>42738.91920138889</v>
      </c>
    </row>
    <row r="1542" spans="1:20" ht="43.2" x14ac:dyDescent="0.3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 s="4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2" x14ac:dyDescent="0.3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 s="4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2" x14ac:dyDescent="0.3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 s="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2" x14ac:dyDescent="0.3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 s="4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2" x14ac:dyDescent="0.3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4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2" x14ac:dyDescent="0.3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 s="4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2" x14ac:dyDescent="0.3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 s="4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2" x14ac:dyDescent="0.3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4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8.8" x14ac:dyDescent="0.3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 s="4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42316.923842592594</v>
      </c>
    </row>
    <row r="1551" spans="1:20" ht="43.2" x14ac:dyDescent="0.3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 s="4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7.6" x14ac:dyDescent="0.3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 s="4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2" x14ac:dyDescent="0.3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4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2" x14ac:dyDescent="0.3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 s="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2" x14ac:dyDescent="0.3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4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7.6" x14ac:dyDescent="0.3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4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2" x14ac:dyDescent="0.3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4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2" x14ac:dyDescent="0.3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 s="4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2" x14ac:dyDescent="0.3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 s="4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2" x14ac:dyDescent="0.3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 s="4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8.8" x14ac:dyDescent="0.3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 s="4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42108.053229166668</v>
      </c>
      <c r="T1561" s="10">
        <f t="shared" si="149"/>
        <v>42123.053229166668</v>
      </c>
    </row>
    <row r="1562" spans="1:20" ht="43.2" x14ac:dyDescent="0.3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 s="4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2" x14ac:dyDescent="0.3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 s="4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41585.083368055552</v>
      </c>
    </row>
    <row r="1564" spans="1:20" ht="57.6" x14ac:dyDescent="0.3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2" x14ac:dyDescent="0.3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 s="4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2" x14ac:dyDescent="0.3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 s="4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2" x14ac:dyDescent="0.3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 s="4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2" x14ac:dyDescent="0.3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 s="4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2" x14ac:dyDescent="0.3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 s="4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41671.93686342593</v>
      </c>
      <c r="T1569" s="10">
        <f t="shared" si="149"/>
        <v>41687</v>
      </c>
    </row>
    <row r="1570" spans="1:20" ht="43.2" x14ac:dyDescent="0.3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 s="4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4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8.8" x14ac:dyDescent="0.3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 s="4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7.6" x14ac:dyDescent="0.3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 s="4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42144.769479166665</v>
      </c>
      <c r="T1573" s="10">
        <f t="shared" si="149"/>
        <v>42174.769479166665</v>
      </c>
    </row>
    <row r="1574" spans="1:20" ht="43.2" x14ac:dyDescent="0.3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 s="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2" x14ac:dyDescent="0.3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 s="4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2" x14ac:dyDescent="0.3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 s="4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2" x14ac:dyDescent="0.3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 s="4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41799.524259259255</v>
      </c>
      <c r="T1577" s="10">
        <f t="shared" si="149"/>
        <v>41829.524259259255</v>
      </c>
    </row>
    <row r="1578" spans="1:20" ht="28.8" x14ac:dyDescent="0.3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 s="4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2" x14ac:dyDescent="0.3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 s="4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41054.847777777773</v>
      </c>
      <c r="T1579" s="10">
        <f t="shared" si="149"/>
        <v>41114.847777777773</v>
      </c>
    </row>
    <row r="1580" spans="1:20" ht="57.6" x14ac:dyDescent="0.3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 s="4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8.8" x14ac:dyDescent="0.3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 s="4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2" x14ac:dyDescent="0.3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4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40990.050069444442</v>
      </c>
      <c r="T1582" s="10">
        <f t="shared" si="149"/>
        <v>41050.050069444442</v>
      </c>
    </row>
    <row r="1583" spans="1:20" ht="43.2" x14ac:dyDescent="0.3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 s="4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8.8" x14ac:dyDescent="0.3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 s="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7.6" x14ac:dyDescent="0.3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 s="4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2" x14ac:dyDescent="0.3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4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7.6" x14ac:dyDescent="0.3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 s="4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8.8" x14ac:dyDescent="0.3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4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42069.104421296295</v>
      </c>
      <c r="T1588" s="10">
        <f t="shared" si="149"/>
        <v>42099.062754629631</v>
      </c>
    </row>
    <row r="1589" spans="1:20" ht="57.6" x14ac:dyDescent="0.3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 s="4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8.8" x14ac:dyDescent="0.3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4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2" x14ac:dyDescent="0.3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4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 s="4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7.6" x14ac:dyDescent="0.3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 s="4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8.8" x14ac:dyDescent="0.3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8.8" x14ac:dyDescent="0.3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 s="4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8.8" x14ac:dyDescent="0.3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 s="4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42505.681250000001</v>
      </c>
    </row>
    <row r="1597" spans="1:20" ht="43.2" x14ac:dyDescent="0.3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 s="4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41808.842361111107</v>
      </c>
    </row>
    <row r="1598" spans="1:20" ht="43.2" x14ac:dyDescent="0.3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 s="4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2" x14ac:dyDescent="0.3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4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7.6" x14ac:dyDescent="0.3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 s="4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2" x14ac:dyDescent="0.3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4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2" x14ac:dyDescent="0.3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 s="4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41791.057314814811</v>
      </c>
      <c r="T1602" s="10">
        <f t="shared" si="149"/>
        <v>41835.21597222222</v>
      </c>
    </row>
    <row r="1603" spans="1:20" ht="43.2" x14ac:dyDescent="0.3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(E:E/D:D)</f>
        <v>1.082492</v>
      </c>
      <c r="P1603" s="4">
        <f t="shared" ref="P1603:P1666" si="151">(E:E/L:L)</f>
        <v>48.325535714285714</v>
      </c>
      <c r="Q1603" t="str">
        <f t="shared" ref="Q1603:Q1666" si="152">LEFT(N:N,(FIND("/",N1603))-1)</f>
        <v>music</v>
      </c>
      <c r="R1603" t="str">
        <f t="shared" ref="R1603:R1666" si="153">RIGHT(N:N,LEN(N:N)-(FIND("/",N1603)))</f>
        <v>rock</v>
      </c>
      <c r="S1603" s="10">
        <f t="shared" ref="S1603:S1666" si="154">(J1603/86400)+DATE(1970,1,1)</f>
        <v>40638.092974537038</v>
      </c>
      <c r="T1603" s="10">
        <f t="shared" ref="T1603:T1666" si="155">(I1603/86400)+DATE(1970,1,1)</f>
        <v>40668.092974537038</v>
      </c>
    </row>
    <row r="1604" spans="1:20" ht="43.2" x14ac:dyDescent="0.3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 s="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8.8" x14ac:dyDescent="0.3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 s="4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2" x14ac:dyDescent="0.3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 s="4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40985.803645833337</v>
      </c>
    </row>
    <row r="1607" spans="1:20" ht="43.2" x14ac:dyDescent="0.3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 s="4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2" x14ac:dyDescent="0.3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 s="4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2" x14ac:dyDescent="0.3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 s="4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8.8" x14ac:dyDescent="0.3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 s="4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41640.226388888885</v>
      </c>
    </row>
    <row r="1611" spans="1:20" ht="43.2" x14ac:dyDescent="0.3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 s="4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8.8" x14ac:dyDescent="0.3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 s="4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 s="4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2" x14ac:dyDescent="0.3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 s="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2" x14ac:dyDescent="0.3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 s="4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2" x14ac:dyDescent="0.3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 s="4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41794.981122685189</v>
      </c>
      <c r="T1616" s="10">
        <f t="shared" si="155"/>
        <v>41854.708333333336</v>
      </c>
    </row>
    <row r="1617" spans="1:20" ht="43.2" x14ac:dyDescent="0.3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 s="4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2" x14ac:dyDescent="0.3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 s="4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8.8" x14ac:dyDescent="0.3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 s="4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2" x14ac:dyDescent="0.3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 s="4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2" x14ac:dyDescent="0.3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 s="4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41876.186180555553</v>
      </c>
      <c r="T1621" s="10">
        <f t="shared" si="155"/>
        <v>41897.186180555553</v>
      </c>
    </row>
    <row r="1622" spans="1:20" ht="28.8" x14ac:dyDescent="0.3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 s="4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2" x14ac:dyDescent="0.3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 s="4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2" x14ac:dyDescent="0.3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 s="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41950.294837962967</v>
      </c>
      <c r="T1624" s="10">
        <f t="shared" si="155"/>
        <v>41990.332638888889</v>
      </c>
    </row>
    <row r="1625" spans="1:20" ht="43.2" x14ac:dyDescent="0.3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 s="4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2" x14ac:dyDescent="0.3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 s="4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7.6" x14ac:dyDescent="0.3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 s="4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2" x14ac:dyDescent="0.3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 s="4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41579.847997685181</v>
      </c>
      <c r="T1628" s="10">
        <f t="shared" si="155"/>
        <v>41609.889664351853</v>
      </c>
    </row>
    <row r="1629" spans="1:20" ht="43.2" x14ac:dyDescent="0.3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 s="4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8.8" x14ac:dyDescent="0.3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 s="4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8.8" x14ac:dyDescent="0.3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 s="4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2" x14ac:dyDescent="0.3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 s="4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2" x14ac:dyDescent="0.3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 s="4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2" x14ac:dyDescent="0.3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 s="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40750.340902777782</v>
      </c>
      <c r="T1634" s="10">
        <f t="shared" si="155"/>
        <v>40810.340902777782</v>
      </c>
    </row>
    <row r="1635" spans="1:20" ht="43.2" x14ac:dyDescent="0.3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 s="4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2" x14ac:dyDescent="0.3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 s="4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7.6" x14ac:dyDescent="0.3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 s="4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2" x14ac:dyDescent="0.3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 s="4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2" x14ac:dyDescent="0.3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 s="4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40178.985416666663</v>
      </c>
    </row>
    <row r="1640" spans="1:20" ht="28.8" x14ac:dyDescent="0.3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 s="4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2" x14ac:dyDescent="0.3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 s="4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2" x14ac:dyDescent="0.3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 s="4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8.8" x14ac:dyDescent="0.3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 s="4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2" x14ac:dyDescent="0.3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 s="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8.8" x14ac:dyDescent="0.3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 s="4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2" x14ac:dyDescent="0.3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 s="4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41235.101388888885</v>
      </c>
    </row>
    <row r="1647" spans="1:20" ht="43.2" x14ac:dyDescent="0.3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 s="4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41521.617361111115</v>
      </c>
      <c r="T1647" s="10">
        <f t="shared" si="155"/>
        <v>41535.617361111115</v>
      </c>
    </row>
    <row r="1648" spans="1:20" ht="57.6" x14ac:dyDescent="0.3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 s="4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41865.757638888885</v>
      </c>
    </row>
    <row r="1649" spans="1:20" ht="43.2" x14ac:dyDescent="0.3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 s="4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2" x14ac:dyDescent="0.3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 s="4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2" x14ac:dyDescent="0.3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 s="4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2" x14ac:dyDescent="0.3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 s="4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2" x14ac:dyDescent="0.3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 s="4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2" x14ac:dyDescent="0.3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 s="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2" x14ac:dyDescent="0.3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 s="4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2" x14ac:dyDescent="0.3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 s="4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8.8" x14ac:dyDescent="0.3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 s="4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7.6" x14ac:dyDescent="0.3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 s="4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2" x14ac:dyDescent="0.3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 s="4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2" x14ac:dyDescent="0.3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 s="4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2" x14ac:dyDescent="0.3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 s="4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7.6" x14ac:dyDescent="0.3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 s="4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57.6" x14ac:dyDescent="0.3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 s="4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2" x14ac:dyDescent="0.3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 s="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2" x14ac:dyDescent="0.3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 s="4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2" x14ac:dyDescent="0.3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 s="4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40939.761782407411</v>
      </c>
      <c r="T1666" s="10">
        <f t="shared" si="155"/>
        <v>40984.165972222225</v>
      </c>
    </row>
    <row r="1667" spans="1:20" ht="43.2" x14ac:dyDescent="0.3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(E:E/D:D)</f>
        <v>1.1945714285714286</v>
      </c>
      <c r="P1667" s="4">
        <f t="shared" ref="P1667:P1730" si="157">(E:E/L:L)</f>
        <v>44.956989247311824</v>
      </c>
      <c r="Q1667" t="str">
        <f t="shared" ref="Q1667:Q1730" si="158">LEFT(N:N,(FIND("/",N1667))-1)</f>
        <v>music</v>
      </c>
      <c r="R1667" t="str">
        <f t="shared" ref="R1667:R1730" si="159">RIGHT(N:N,LEN(N:N)-(FIND("/",N1667)))</f>
        <v>pop</v>
      </c>
      <c r="S1667" s="10">
        <f t="shared" ref="S1667:S1730" si="160">(J1667/86400)+DATE(1970,1,1)</f>
        <v>40564.649456018517</v>
      </c>
      <c r="T1667" s="10">
        <f t="shared" ref="T1667:T1730" si="161">(I1667/86400)+DATE(1970,1,1)</f>
        <v>40596.125</v>
      </c>
    </row>
    <row r="1668" spans="1:20" ht="43.2" x14ac:dyDescent="0.3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 s="4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2" x14ac:dyDescent="0.3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 s="4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2" x14ac:dyDescent="0.3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 s="4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40845.149756944447</v>
      </c>
      <c r="T1670" s="10">
        <f t="shared" si="161"/>
        <v>40875.191423611112</v>
      </c>
    </row>
    <row r="1671" spans="1:20" ht="57.6" x14ac:dyDescent="0.3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 s="4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7.6" x14ac:dyDescent="0.3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 s="4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40313.930543981478</v>
      </c>
      <c r="T1672" s="10">
        <f t="shared" si="161"/>
        <v>40364.166666666664</v>
      </c>
    </row>
    <row r="1673" spans="1:20" ht="28.8" x14ac:dyDescent="0.3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 s="4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2" x14ac:dyDescent="0.3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 s="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2" x14ac:dyDescent="0.3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 s="4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2" x14ac:dyDescent="0.3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 s="4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8.8" x14ac:dyDescent="0.3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 s="4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8.8" x14ac:dyDescent="0.3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 s="4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40973.726238425923</v>
      </c>
      <c r="T1678" s="10">
        <f t="shared" si="161"/>
        <v>41020.165972222225</v>
      </c>
    </row>
    <row r="1679" spans="1:20" ht="43.2" x14ac:dyDescent="0.3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 s="4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2" x14ac:dyDescent="0.3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 s="4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7.6" x14ac:dyDescent="0.3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 s="4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8.8" x14ac:dyDescent="0.3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 s="4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2" x14ac:dyDescent="0.3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 s="4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2" x14ac:dyDescent="0.3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2" x14ac:dyDescent="0.3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 s="4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8.8" x14ac:dyDescent="0.3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 s="4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2" x14ac:dyDescent="0.3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 s="4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2" x14ac:dyDescent="0.3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 s="4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2" x14ac:dyDescent="0.3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 s="4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7.6" x14ac:dyDescent="0.3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 s="4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8.8" x14ac:dyDescent="0.3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 s="4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2" x14ac:dyDescent="0.3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 s="4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2" x14ac:dyDescent="0.3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 s="4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42795.701481481483</v>
      </c>
      <c r="T1693" s="10">
        <f t="shared" si="161"/>
        <v>42828.041666666672</v>
      </c>
    </row>
    <row r="1694" spans="1:20" ht="43.2" x14ac:dyDescent="0.3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 s="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2" x14ac:dyDescent="0.3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 s="4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2" x14ac:dyDescent="0.3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 s="4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7.6" x14ac:dyDescent="0.3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 s="4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2" x14ac:dyDescent="0.3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4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2" x14ac:dyDescent="0.3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 s="4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42805.032962962963</v>
      </c>
      <c r="T1699" s="10">
        <f t="shared" si="161"/>
        <v>42834.991296296299</v>
      </c>
    </row>
    <row r="1700" spans="1:20" ht="72" x14ac:dyDescent="0.3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4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2" x14ac:dyDescent="0.3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 s="4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2" x14ac:dyDescent="0.3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 s="4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2" x14ac:dyDescent="0.3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 s="4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8.8" x14ac:dyDescent="0.3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 s="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2" x14ac:dyDescent="0.3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 s="4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42187.281678240739</v>
      </c>
      <c r="T1705" s="10">
        <f t="shared" si="161"/>
        <v>42247.281678240739</v>
      </c>
    </row>
    <row r="1706" spans="1:20" ht="43.2" x14ac:dyDescent="0.3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 s="4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2" x14ac:dyDescent="0.3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4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2" x14ac:dyDescent="0.3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4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2" x14ac:dyDescent="0.3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 s="4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7.6" x14ac:dyDescent="0.3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4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2" x14ac:dyDescent="0.3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 s="4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41841.563819444447</v>
      </c>
      <c r="T1711" s="10">
        <f t="shared" si="161"/>
        <v>41882.818749999999</v>
      </c>
    </row>
    <row r="1712" spans="1:20" ht="28.8" x14ac:dyDescent="0.3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 s="4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42341.591296296298</v>
      </c>
      <c r="T1712" s="10">
        <f t="shared" si="161"/>
        <v>42387.541666666672</v>
      </c>
    </row>
    <row r="1713" spans="1:20" ht="43.2" x14ac:dyDescent="0.3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 s="4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7.6" x14ac:dyDescent="0.3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7.6" x14ac:dyDescent="0.3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 s="4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2" x14ac:dyDescent="0.3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 s="4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2" x14ac:dyDescent="0.3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 s="4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2" x14ac:dyDescent="0.3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 s="4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42713.619201388894</v>
      </c>
    </row>
    <row r="1719" spans="1:20" ht="43.2" x14ac:dyDescent="0.3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 s="4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42460.981921296298</v>
      </c>
      <c r="T1719" s="10">
        <f t="shared" si="161"/>
        <v>42481.166666666672</v>
      </c>
    </row>
    <row r="1720" spans="1:20" x14ac:dyDescent="0.3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 s="4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2" x14ac:dyDescent="0.3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 s="4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2" x14ac:dyDescent="0.3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 s="4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2" x14ac:dyDescent="0.3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4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2" x14ac:dyDescent="0.3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 s="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7.6" x14ac:dyDescent="0.3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 s="4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2" x14ac:dyDescent="0.3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 s="4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2" x14ac:dyDescent="0.3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 s="4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8.8" x14ac:dyDescent="0.3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 s="4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2" x14ac:dyDescent="0.3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 s="4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42044.927974537037</v>
      </c>
      <c r="T1729" s="10">
        <f t="shared" si="161"/>
        <v>42099.458333333328</v>
      </c>
    </row>
    <row r="1730" spans="1:20" ht="43.2" x14ac:dyDescent="0.3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 s="4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2" x14ac:dyDescent="0.3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(E:E/D:D)</f>
        <v>0</v>
      </c>
      <c r="P1731" s="4" t="e">
        <f t="shared" ref="P1731:P1794" si="163">(E:E/L:L)</f>
        <v>#DIV/0!</v>
      </c>
      <c r="Q1731" t="str">
        <f t="shared" ref="Q1731:Q1794" si="164">LEFT(N:N,(FIND("/",N1731))-1)</f>
        <v>music</v>
      </c>
      <c r="R1731" t="str">
        <f t="shared" ref="R1731:R1794" si="165">RIGHT(N:N,LEN(N:N)-(FIND("/",N1731)))</f>
        <v>faith</v>
      </c>
      <c r="S1731" s="10">
        <f t="shared" ref="S1731:S1794" si="166">(J1731/86400)+DATE(1970,1,1)</f>
        <v>42471.052152777775</v>
      </c>
      <c r="T1731" s="10">
        <f t="shared" ref="T1731:T1794" si="167">(I1731/86400)+DATE(1970,1,1)</f>
        <v>42531.052152777775</v>
      </c>
    </row>
    <row r="1732" spans="1:20" ht="43.2" x14ac:dyDescent="0.3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4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42272.087766203702</v>
      </c>
      <c r="T1732" s="10">
        <f t="shared" si="167"/>
        <v>42302.087766203702</v>
      </c>
    </row>
    <row r="1733" spans="1:20" ht="28.8" x14ac:dyDescent="0.3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4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2" x14ac:dyDescent="0.3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2" x14ac:dyDescent="0.3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4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2" x14ac:dyDescent="0.3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 s="4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2" x14ac:dyDescent="0.3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 s="4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</v>
      </c>
      <c r="T1737" s="10">
        <f t="shared" si="167"/>
        <v>42589.81417824074</v>
      </c>
    </row>
    <row r="1738" spans="1:20" ht="28.8" x14ac:dyDescent="0.3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 s="4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2" x14ac:dyDescent="0.3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 s="4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42175.948981481481</v>
      </c>
      <c r="T1739" s="10">
        <f t="shared" si="167"/>
        <v>42205.948981481481</v>
      </c>
    </row>
    <row r="1740" spans="1:20" ht="28.8" x14ac:dyDescent="0.3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 s="4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2" x14ac:dyDescent="0.3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 s="4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2" x14ac:dyDescent="0.3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4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42171.817384259259</v>
      </c>
      <c r="T1742" s="10">
        <f t="shared" si="167"/>
        <v>42201.817384259259</v>
      </c>
    </row>
    <row r="1743" spans="1:20" ht="28.8" x14ac:dyDescent="0.3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 s="4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2" x14ac:dyDescent="0.3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 s="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42710.876967592594</v>
      </c>
      <c r="T1744" s="10">
        <f t="shared" si="167"/>
        <v>42742.875</v>
      </c>
    </row>
    <row r="1745" spans="1:20" ht="43.2" x14ac:dyDescent="0.3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 s="4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2" x14ac:dyDescent="0.3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 s="4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2" x14ac:dyDescent="0.3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 s="4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7.6" x14ac:dyDescent="0.3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 s="4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2" x14ac:dyDescent="0.3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 s="4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42292.435532407406</v>
      </c>
      <c r="T1749" s="10">
        <f t="shared" si="167"/>
        <v>42321.625</v>
      </c>
    </row>
    <row r="1750" spans="1:20" ht="28.8" x14ac:dyDescent="0.3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 s="4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8.8" x14ac:dyDescent="0.3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 s="4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2" x14ac:dyDescent="0.3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 s="4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8.8" x14ac:dyDescent="0.3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 s="4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8.8" x14ac:dyDescent="0.3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 s="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2" x14ac:dyDescent="0.3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 s="4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2" x14ac:dyDescent="0.3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 s="4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2" x14ac:dyDescent="0.3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 s="4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2" x14ac:dyDescent="0.3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 s="4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8.8" x14ac:dyDescent="0.3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 s="4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7.6" x14ac:dyDescent="0.3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 s="4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8.8" x14ac:dyDescent="0.3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 s="4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2" x14ac:dyDescent="0.3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 s="4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8.8" x14ac:dyDescent="0.3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 s="4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8.8" x14ac:dyDescent="0.3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 s="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7.6" x14ac:dyDescent="0.3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 s="4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2" x14ac:dyDescent="0.3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 s="4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2" x14ac:dyDescent="0.3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 s="4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8.8" x14ac:dyDescent="0.3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4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8.8" x14ac:dyDescent="0.3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 s="4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2" x14ac:dyDescent="0.3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 s="4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2" x14ac:dyDescent="0.3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 s="4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2" x14ac:dyDescent="0.3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 s="4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2" x14ac:dyDescent="0.3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 s="4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41905.979629629626</v>
      </c>
      <c r="T1773" s="10">
        <f t="shared" si="167"/>
        <v>41935.979629629626</v>
      </c>
    </row>
    <row r="1774" spans="1:20" ht="43.2" x14ac:dyDescent="0.3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 s="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2" x14ac:dyDescent="0.3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 s="4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2" x14ac:dyDescent="0.3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 s="4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2" x14ac:dyDescent="0.3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 s="4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41891.976388888885</v>
      </c>
      <c r="T1777" s="10">
        <f t="shared" si="167"/>
        <v>41936.976388888885</v>
      </c>
    </row>
    <row r="1778" spans="1:20" ht="43.2" x14ac:dyDescent="0.3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 s="4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2" x14ac:dyDescent="0.3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 s="4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2" x14ac:dyDescent="0.3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 s="4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2" x14ac:dyDescent="0.3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 s="4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2" x14ac:dyDescent="0.3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 s="4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42493.600810185184</v>
      </c>
      <c r="T1782" s="10">
        <f t="shared" si="167"/>
        <v>42553.600810185184</v>
      </c>
    </row>
    <row r="1783" spans="1:20" ht="43.2" x14ac:dyDescent="0.3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 s="4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7.6" x14ac:dyDescent="0.3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 s="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2" x14ac:dyDescent="0.3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 s="4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2" x14ac:dyDescent="0.3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 s="4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2" x14ac:dyDescent="0.3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 s="4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2" x14ac:dyDescent="0.3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 s="4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2" x14ac:dyDescent="0.3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 s="4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2" x14ac:dyDescent="0.3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 s="4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2" x14ac:dyDescent="0.3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 s="4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2" x14ac:dyDescent="0.3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 s="4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42010.674513888887</v>
      </c>
      <c r="T1792" s="10">
        <f t="shared" si="167"/>
        <v>42040.674513888887</v>
      </c>
    </row>
    <row r="1793" spans="1:20" ht="28.8" x14ac:dyDescent="0.3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 s="4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8.8" x14ac:dyDescent="0.3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 s="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2" x14ac:dyDescent="0.3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(E:E/D:D)</f>
        <v>1.3333333333333334E-2</v>
      </c>
      <c r="P1795" s="4">
        <f t="shared" ref="P1795:P1858" si="169">(E:E/L:L)</f>
        <v>20</v>
      </c>
      <c r="Q1795" t="str">
        <f t="shared" ref="Q1795:Q1858" si="170">LEFT(N:N,(FIND("/",N1795))-1)</f>
        <v>photography</v>
      </c>
      <c r="R1795" t="str">
        <f t="shared" ref="R1795:R1858" si="171">RIGHT(N:N,LEN(N:N)-(FIND("/",N1795)))</f>
        <v>photobooks</v>
      </c>
      <c r="S1795" s="10">
        <f t="shared" ref="S1795:S1858" si="172">(J1795/86400)+DATE(1970,1,1)</f>
        <v>41940.891666666663</v>
      </c>
      <c r="T1795" s="10">
        <f t="shared" ref="T1795:T1858" si="173">(I1795/86400)+DATE(1970,1,1)</f>
        <v>41970.933333333334</v>
      </c>
    </row>
    <row r="1796" spans="1:20" ht="43.2" x14ac:dyDescent="0.3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 s="4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2" x14ac:dyDescent="0.3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 s="4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7.6" x14ac:dyDescent="0.3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 s="4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2" x14ac:dyDescent="0.3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 s="4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2" x14ac:dyDescent="0.3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 s="4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8.8" x14ac:dyDescent="0.3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 s="4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2" x14ac:dyDescent="0.3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 s="4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2" x14ac:dyDescent="0.3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 s="4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2" x14ac:dyDescent="0.3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 s="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2" x14ac:dyDescent="0.3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 s="4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42018.071550925924</v>
      </c>
      <c r="T1805" s="10">
        <f t="shared" si="173"/>
        <v>42049.071550925924</v>
      </c>
    </row>
    <row r="1806" spans="1:20" ht="43.2" x14ac:dyDescent="0.3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 s="4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2" x14ac:dyDescent="0.3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 s="4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2" x14ac:dyDescent="0.3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 s="4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8.8" x14ac:dyDescent="0.3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 s="4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2" x14ac:dyDescent="0.3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 s="4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2" x14ac:dyDescent="0.3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 s="4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2" x14ac:dyDescent="0.3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 s="4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2" x14ac:dyDescent="0.3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 s="4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2" x14ac:dyDescent="0.3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 s="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2" x14ac:dyDescent="0.3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4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2" x14ac:dyDescent="0.3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 s="4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7.6" x14ac:dyDescent="0.3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4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42172.906678240739</v>
      </c>
      <c r="T1817" s="10">
        <f t="shared" si="173"/>
        <v>42186.906678240739</v>
      </c>
    </row>
    <row r="1818" spans="1:20" ht="43.2" x14ac:dyDescent="0.3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 s="4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8.8" x14ac:dyDescent="0.3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 s="4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8.8" x14ac:dyDescent="0.3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4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2" x14ac:dyDescent="0.3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 s="4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7.6" x14ac:dyDescent="0.3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 s="4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42065.084374999999</v>
      </c>
      <c r="T1822" s="10">
        <f t="shared" si="173"/>
        <v>42095.042708333334</v>
      </c>
    </row>
    <row r="1823" spans="1:20" ht="43.2" x14ac:dyDescent="0.3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 s="4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8.8" x14ac:dyDescent="0.3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 s="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41634.797013888892</v>
      </c>
      <c r="T1824" s="10">
        <f t="shared" si="173"/>
        <v>41670.792361111111</v>
      </c>
    </row>
    <row r="1825" spans="1:20" ht="43.2" x14ac:dyDescent="0.3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 s="4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 s="4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41626.916284722218</v>
      </c>
      <c r="T1826" s="10">
        <f t="shared" si="173"/>
        <v>41647.088888888888</v>
      </c>
    </row>
    <row r="1827" spans="1:20" ht="43.2" x14ac:dyDescent="0.3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 s="4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8.8" x14ac:dyDescent="0.3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 s="4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2" x14ac:dyDescent="0.3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 s="4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7.6" x14ac:dyDescent="0.3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 s="4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2" x14ac:dyDescent="0.3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 s="4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2" x14ac:dyDescent="0.3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 s="4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2" x14ac:dyDescent="0.3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 s="4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2" x14ac:dyDescent="0.3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 s="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2" x14ac:dyDescent="0.3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 s="4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8.8" x14ac:dyDescent="0.3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 s="4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7.6" x14ac:dyDescent="0.3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 s="4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8.8" x14ac:dyDescent="0.3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 s="4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7.6" x14ac:dyDescent="0.3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 s="4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2" x14ac:dyDescent="0.3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 s="4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2" x14ac:dyDescent="0.3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 s="4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2" x14ac:dyDescent="0.3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 s="4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8.8" x14ac:dyDescent="0.3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 s="4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2" x14ac:dyDescent="0.3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 s="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7.6" x14ac:dyDescent="0.3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 s="4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2" x14ac:dyDescent="0.3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 s="4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6.4" x14ac:dyDescent="0.3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 s="4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2" x14ac:dyDescent="0.3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 s="4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7.6" x14ac:dyDescent="0.3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 s="4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2" x14ac:dyDescent="0.3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 s="4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8.8" x14ac:dyDescent="0.3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 s="4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2" x14ac:dyDescent="0.3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 s="4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2" x14ac:dyDescent="0.3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 s="4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2" x14ac:dyDescent="0.3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 s="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2" x14ac:dyDescent="0.3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 s="4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2" x14ac:dyDescent="0.3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 s="4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2" x14ac:dyDescent="0.3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 s="4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7.6" x14ac:dyDescent="0.3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 s="4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2" x14ac:dyDescent="0.3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(E:E/D:D)</f>
        <v>1</v>
      </c>
      <c r="P1859" s="4">
        <f t="shared" ref="P1859:P1922" si="175">(E:E/L:L)</f>
        <v>136.36363636363637</v>
      </c>
      <c r="Q1859" t="str">
        <f t="shared" ref="Q1859:Q1922" si="176">LEFT(N:N,(FIND("/",N1859))-1)</f>
        <v>music</v>
      </c>
      <c r="R1859" t="str">
        <f t="shared" ref="R1859:R1922" si="177">RIGHT(N:N,LEN(N:N)-(FIND("/",N1859)))</f>
        <v>rock</v>
      </c>
      <c r="S1859" s="10">
        <f t="shared" ref="S1859:S1922" si="178">(J1859/86400)+DATE(1970,1,1)</f>
        <v>41864.76866898148</v>
      </c>
      <c r="T1859" s="10">
        <f t="shared" ref="T1859:T1922" si="179">(I1859/86400)+DATE(1970,1,1)</f>
        <v>41894.76866898148</v>
      </c>
    </row>
    <row r="1860" spans="1:20" ht="57.6" x14ac:dyDescent="0.3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 s="4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8.8" x14ac:dyDescent="0.3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 s="4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2" x14ac:dyDescent="0.3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 s="4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41655.70930555556</v>
      </c>
      <c r="T1862" s="10">
        <f t="shared" si="179"/>
        <v>41676.70930555556</v>
      </c>
    </row>
    <row r="1863" spans="1:20" ht="43.2" x14ac:dyDescent="0.3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4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2" x14ac:dyDescent="0.3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 s="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42755.492754629631</v>
      </c>
      <c r="T1864" s="10">
        <f t="shared" si="179"/>
        <v>42802.3125</v>
      </c>
    </row>
    <row r="1865" spans="1:20" ht="43.2" x14ac:dyDescent="0.3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 s="4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2" x14ac:dyDescent="0.3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 s="4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7.6" x14ac:dyDescent="0.3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 s="4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42680.409108796295</v>
      </c>
    </row>
    <row r="1868" spans="1:20" ht="43.2" x14ac:dyDescent="0.3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 s="4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2" x14ac:dyDescent="0.3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 s="4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2" x14ac:dyDescent="0.3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 s="4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2" x14ac:dyDescent="0.3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4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2" x14ac:dyDescent="0.3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 s="4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2" x14ac:dyDescent="0.3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 s="4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2" x14ac:dyDescent="0.3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 s="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2" x14ac:dyDescent="0.3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 s="4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7.6" x14ac:dyDescent="0.3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 s="4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2" x14ac:dyDescent="0.3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 s="4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2" x14ac:dyDescent="0.3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4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41776.284780092596</v>
      </c>
      <c r="T1878" s="10">
        <f t="shared" si="179"/>
        <v>41806.284780092596</v>
      </c>
    </row>
    <row r="1879" spans="1:20" ht="43.2" x14ac:dyDescent="0.3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4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7.6" x14ac:dyDescent="0.3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4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2" x14ac:dyDescent="0.3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 s="4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8.8" x14ac:dyDescent="0.3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 s="4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2" x14ac:dyDescent="0.3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 s="4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2" x14ac:dyDescent="0.3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 s="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2" x14ac:dyDescent="0.3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 s="4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2" x14ac:dyDescent="0.3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 s="4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2" x14ac:dyDescent="0.3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 s="4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2" x14ac:dyDescent="0.3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 s="4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2" x14ac:dyDescent="0.3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 s="4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7.6" x14ac:dyDescent="0.3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 s="4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2" x14ac:dyDescent="0.3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 s="4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2" x14ac:dyDescent="0.3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 s="4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7.6" x14ac:dyDescent="0.3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 s="4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2" x14ac:dyDescent="0.3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 s="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2" x14ac:dyDescent="0.3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 s="4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8.8" x14ac:dyDescent="0.3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 s="4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</v>
      </c>
      <c r="T1896" s="10">
        <f t="shared" si="179"/>
        <v>40951.90489583333</v>
      </c>
    </row>
    <row r="1897" spans="1:20" ht="57.6" x14ac:dyDescent="0.3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 s="4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2" x14ac:dyDescent="0.3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 s="4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2" x14ac:dyDescent="0.3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 s="4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41680.583402777775</v>
      </c>
      <c r="T1899" s="10">
        <f t="shared" si="179"/>
        <v>41702.875</v>
      </c>
    </row>
    <row r="1900" spans="1:20" ht="43.2" x14ac:dyDescent="0.3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 s="4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2" x14ac:dyDescent="0.3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 s="4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7.6" x14ac:dyDescent="0.3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 s="4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2" x14ac:dyDescent="0.3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 s="4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2" x14ac:dyDescent="0.3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 s="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2" x14ac:dyDescent="0.3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 s="4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2" x14ac:dyDescent="0.3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 s="4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7.6" x14ac:dyDescent="0.3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 s="4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2" x14ac:dyDescent="0.3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 s="4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2" x14ac:dyDescent="0.3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 s="4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2" x14ac:dyDescent="0.3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 s="4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2" x14ac:dyDescent="0.3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 s="4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2" x14ac:dyDescent="0.3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 s="4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7.6" x14ac:dyDescent="0.3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 s="4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2" x14ac:dyDescent="0.3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 s="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8.8" x14ac:dyDescent="0.3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 s="4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2" x14ac:dyDescent="0.3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 s="4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2" x14ac:dyDescent="0.3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 s="4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8.8" x14ac:dyDescent="0.3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 s="4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8.8" x14ac:dyDescent="0.3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 s="4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2" x14ac:dyDescent="0.3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 s="4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2" x14ac:dyDescent="0.3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 s="4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42113.875567129631</v>
      </c>
      <c r="T1921" s="10">
        <f t="shared" si="179"/>
        <v>42143.875567129631</v>
      </c>
    </row>
    <row r="1922" spans="1:20" ht="43.2" x14ac:dyDescent="0.3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 s="4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8.8" x14ac:dyDescent="0.3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(E:E/D:D)</f>
        <v>1.3680000000000001</v>
      </c>
      <c r="P1923" s="4">
        <f t="shared" ref="P1923:P1986" si="181">(E:E/L:L)</f>
        <v>54</v>
      </c>
      <c r="Q1923" t="str">
        <f t="shared" ref="Q1923:Q1986" si="182">LEFT(N:N,(FIND("/",N1923))-1)</f>
        <v>music</v>
      </c>
      <c r="R1923" t="str">
        <f t="shared" ref="R1923:R1986" si="183">RIGHT(N:N,LEN(N:N)-(FIND("/",N1923)))</f>
        <v>indie rock</v>
      </c>
      <c r="S1923" s="10">
        <f t="shared" ref="S1923:S1986" si="184">(J1923/86400)+DATE(1970,1,1)</f>
        <v>41074.221562500003</v>
      </c>
      <c r="T1923" s="10">
        <f t="shared" ref="T1923:T1986" si="185">(I1923/86400)+DATE(1970,1,1)</f>
        <v>41104.221562500003</v>
      </c>
    </row>
    <row r="1924" spans="1:20" ht="43.2" x14ac:dyDescent="0.3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 s="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2" x14ac:dyDescent="0.3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 s="4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7.6" x14ac:dyDescent="0.3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 s="4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2" x14ac:dyDescent="0.3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 s="4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7.6" x14ac:dyDescent="0.3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 s="4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 s="4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8.8" x14ac:dyDescent="0.3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 s="4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</v>
      </c>
      <c r="T1930" s="10">
        <f t="shared" si="185"/>
        <v>41401.6480787037</v>
      </c>
    </row>
    <row r="1931" spans="1:20" ht="43.2" x14ac:dyDescent="0.3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 s="4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8.8" x14ac:dyDescent="0.3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 s="4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2" x14ac:dyDescent="0.3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 s="4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7.6" x14ac:dyDescent="0.3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 s="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40911.809872685189</v>
      </c>
      <c r="T1934" s="10">
        <f t="shared" si="185"/>
        <v>40932.809872685189</v>
      </c>
    </row>
    <row r="1935" spans="1:20" ht="43.2" x14ac:dyDescent="0.3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 s="4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2" x14ac:dyDescent="0.3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 s="4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2" x14ac:dyDescent="0.3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 s="4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41773.932534722218</v>
      </c>
      <c r="T1937" s="10">
        <f t="shared" si="185"/>
        <v>41811.207638888889</v>
      </c>
    </row>
    <row r="1938" spans="1:20" ht="43.2" x14ac:dyDescent="0.3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 s="4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2" x14ac:dyDescent="0.3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 s="4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2" x14ac:dyDescent="0.3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 s="4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7.6" x14ac:dyDescent="0.3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 s="4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2" x14ac:dyDescent="0.3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 s="4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2" x14ac:dyDescent="0.3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 s="4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2" x14ac:dyDescent="0.3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 s="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2" x14ac:dyDescent="0.3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 s="4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2" x14ac:dyDescent="0.3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 s="4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2" x14ac:dyDescent="0.3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 s="4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42157.251828703702</v>
      </c>
      <c r="T1947" s="10">
        <f t="shared" si="185"/>
        <v>42197.251828703702</v>
      </c>
    </row>
    <row r="1948" spans="1:20" ht="43.2" x14ac:dyDescent="0.3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 s="4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41689.150011574078</v>
      </c>
      <c r="T1948" s="10">
        <f t="shared" si="185"/>
        <v>41749.108344907407</v>
      </c>
    </row>
    <row r="1949" spans="1:20" ht="57.6" x14ac:dyDescent="0.3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 s="4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8.8" x14ac:dyDescent="0.3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 s="4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2" x14ac:dyDescent="0.3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 s="4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41800.423043981486</v>
      </c>
      <c r="T1951" s="10">
        <f t="shared" si="185"/>
        <v>41830.423043981486</v>
      </c>
    </row>
    <row r="1952" spans="1:20" ht="43.2" x14ac:dyDescent="0.3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 s="4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2" x14ac:dyDescent="0.3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 s="4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2" x14ac:dyDescent="0.3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 s="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2" x14ac:dyDescent="0.3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 s="4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8.8" x14ac:dyDescent="0.3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 s="4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2" x14ac:dyDescent="0.3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 s="4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2" x14ac:dyDescent="0.3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 s="4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8.8" x14ac:dyDescent="0.3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 s="4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41179.098530092597</v>
      </c>
      <c r="T1959" s="10">
        <f t="shared" si="185"/>
        <v>41209.098530092597</v>
      </c>
    </row>
    <row r="1960" spans="1:20" ht="43.2" x14ac:dyDescent="0.3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 s="4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7.6" x14ac:dyDescent="0.3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 s="4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41871.845601851848</v>
      </c>
      <c r="T1961" s="10">
        <f t="shared" si="185"/>
        <v>41913</v>
      </c>
    </row>
    <row r="1962" spans="1:20" ht="43.2" x14ac:dyDescent="0.3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 s="4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2" x14ac:dyDescent="0.3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 s="4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2" x14ac:dyDescent="0.3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 s="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2" x14ac:dyDescent="0.3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 s="4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2" x14ac:dyDescent="0.3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 s="4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2" x14ac:dyDescent="0.3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 s="4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2" x14ac:dyDescent="0.3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 s="4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2" x14ac:dyDescent="0.3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 s="4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8.8" x14ac:dyDescent="0.3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 s="4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2" x14ac:dyDescent="0.3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 s="4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2" x14ac:dyDescent="0.3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 s="4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41384.151631944442</v>
      </c>
    </row>
    <row r="1973" spans="1:20" ht="43.2" x14ac:dyDescent="0.3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 s="4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2" x14ac:dyDescent="0.3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 s="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2" x14ac:dyDescent="0.3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 s="4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2" x14ac:dyDescent="0.3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 s="4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8.8" x14ac:dyDescent="0.3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 s="4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8.8" x14ac:dyDescent="0.3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 s="4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2" x14ac:dyDescent="0.3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 s="4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2" x14ac:dyDescent="0.3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 s="4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2" x14ac:dyDescent="0.3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 s="4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8.8" x14ac:dyDescent="0.3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 s="4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2" x14ac:dyDescent="0.3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 s="4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2" x14ac:dyDescent="0.3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2" x14ac:dyDescent="0.3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 s="4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7.6" x14ac:dyDescent="0.3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 s="4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2" x14ac:dyDescent="0.3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(E:E/D:D)</f>
        <v>3.1875000000000001E-2</v>
      </c>
      <c r="P1987" s="4">
        <f t="shared" ref="P1987:P2050" si="187">(E:E/L:L)</f>
        <v>12.75</v>
      </c>
      <c r="Q1987" t="str">
        <f t="shared" ref="Q1987:Q2050" si="188">LEFT(N:N,(FIND("/",N1987))-1)</f>
        <v>photography</v>
      </c>
      <c r="R1987" t="str">
        <f t="shared" ref="R1987:R2050" si="189">RIGHT(N:N,LEN(N:N)-(FIND("/",N1987)))</f>
        <v>people</v>
      </c>
      <c r="S1987" s="10">
        <f t="shared" ref="S1987:S2050" si="190">(J1987/86400)+DATE(1970,1,1)</f>
        <v>42555.698738425926</v>
      </c>
      <c r="T1987" s="10">
        <f t="shared" ref="T1987:T2050" si="191">(I1987/86400)+DATE(1970,1,1)</f>
        <v>42584.958333333328</v>
      </c>
    </row>
    <row r="1988" spans="1:20" ht="43.2" x14ac:dyDescent="0.3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 s="4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42413.433831018519</v>
      </c>
      <c r="T1988" s="10">
        <f t="shared" si="191"/>
        <v>42443.392164351855</v>
      </c>
    </row>
    <row r="1989" spans="1:20" ht="28.8" x14ac:dyDescent="0.3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 s="4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 s="4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2" x14ac:dyDescent="0.3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 s="4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2" x14ac:dyDescent="0.3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 s="4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8.8" x14ac:dyDescent="0.3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 s="4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8.8" x14ac:dyDescent="0.3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 s="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2" x14ac:dyDescent="0.3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4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42329.588391203702</v>
      </c>
      <c r="T1995" s="10">
        <f t="shared" si="191"/>
        <v>42359.588391203702</v>
      </c>
    </row>
    <row r="1996" spans="1:20" ht="57.6" x14ac:dyDescent="0.3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4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2" x14ac:dyDescent="0.3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 s="4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7.6" x14ac:dyDescent="0.3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4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2" x14ac:dyDescent="0.3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4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2" x14ac:dyDescent="0.3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 s="4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2" x14ac:dyDescent="0.3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 s="4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2" x14ac:dyDescent="0.3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 s="4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2" x14ac:dyDescent="0.3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 s="4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2" x14ac:dyDescent="0.3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 s="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7.6" x14ac:dyDescent="0.3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 s="4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2" x14ac:dyDescent="0.3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 s="4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2" x14ac:dyDescent="0.3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 s="4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7.6" x14ac:dyDescent="0.3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 s="4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7.6" x14ac:dyDescent="0.3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 s="4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2" x14ac:dyDescent="0.3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 s="4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2" x14ac:dyDescent="0.3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 s="4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8.8" x14ac:dyDescent="0.3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 s="4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2" x14ac:dyDescent="0.3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 s="4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2" x14ac:dyDescent="0.3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 s="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2" x14ac:dyDescent="0.3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 s="4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2" x14ac:dyDescent="0.3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 s="4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2" x14ac:dyDescent="0.3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 s="4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8.8" x14ac:dyDescent="0.3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 s="4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41312.880775462967</v>
      </c>
      <c r="T2018" s="10">
        <f t="shared" si="191"/>
        <v>41342.880775462967</v>
      </c>
    </row>
    <row r="2019" spans="1:20" ht="43.2" x14ac:dyDescent="0.3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 s="4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2" x14ac:dyDescent="0.3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 s="4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7.6" x14ac:dyDescent="0.3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 s="4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2" x14ac:dyDescent="0.3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 s="4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41737.097500000003</v>
      </c>
      <c r="T2022" s="10">
        <f t="shared" si="191"/>
        <v>41773.961111111115</v>
      </c>
    </row>
    <row r="2023" spans="1:20" ht="43.2" x14ac:dyDescent="0.3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 s="4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2" x14ac:dyDescent="0.3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 s="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7.6" x14ac:dyDescent="0.3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 s="4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2" x14ac:dyDescent="0.3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 s="4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2" x14ac:dyDescent="0.3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 s="4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8.8" x14ac:dyDescent="0.3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 s="4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2" x14ac:dyDescent="0.3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 s="4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42048.813877314809</v>
      </c>
      <c r="T2029" s="10">
        <f t="shared" si="191"/>
        <v>42093.772210648152</v>
      </c>
    </row>
    <row r="2030" spans="1:20" ht="28.8" x14ac:dyDescent="0.3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 s="4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2" x14ac:dyDescent="0.3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 s="4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2" x14ac:dyDescent="0.3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 s="4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2" x14ac:dyDescent="0.3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 s="4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2" x14ac:dyDescent="0.3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 s="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2" x14ac:dyDescent="0.3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 s="4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7.6" x14ac:dyDescent="0.3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 s="4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2" x14ac:dyDescent="0.3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 s="4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2" x14ac:dyDescent="0.3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 s="4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41738.864803240736</v>
      </c>
      <c r="T2038" s="10">
        <f t="shared" si="191"/>
        <v>41768.864803240736</v>
      </c>
    </row>
    <row r="2039" spans="1:20" ht="43.2" x14ac:dyDescent="0.3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 s="4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2" x14ac:dyDescent="0.3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 s="4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8.8" x14ac:dyDescent="0.3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 s="4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8.8" x14ac:dyDescent="0.3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 s="4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41578.927118055552</v>
      </c>
      <c r="T2042" s="10">
        <f t="shared" si="191"/>
        <v>41593.968784722223</v>
      </c>
    </row>
    <row r="2043" spans="1:20" ht="43.2" x14ac:dyDescent="0.3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 s="4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2" x14ac:dyDescent="0.3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 s="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2" x14ac:dyDescent="0.3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 s="4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2" x14ac:dyDescent="0.3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 s="4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2" x14ac:dyDescent="0.3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 s="4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41069.088506944448</v>
      </c>
      <c r="T2047" s="10">
        <f t="shared" si="191"/>
        <v>41099.088506944448</v>
      </c>
    </row>
    <row r="2048" spans="1:20" ht="43.2" x14ac:dyDescent="0.3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 s="4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2" x14ac:dyDescent="0.3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 s="4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2" x14ac:dyDescent="0.3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 s="4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(E:E/D:D)</f>
        <v>1.2019070000000001</v>
      </c>
      <c r="P2051" s="4">
        <f t="shared" ref="P2051:P2114" si="193">(E:E/L:L)</f>
        <v>80.991037735849048</v>
      </c>
      <c r="Q2051" t="str">
        <f t="shared" ref="Q2051:Q2114" si="194">LEFT(N:N,(FIND("/",N2051))-1)</f>
        <v>technology</v>
      </c>
      <c r="R2051" t="str">
        <f t="shared" ref="R2051:R2114" si="195">RIGHT(N:N,LEN(N:N)-(FIND("/",N2051)))</f>
        <v>hardware</v>
      </c>
      <c r="S2051" s="10">
        <f t="shared" ref="S2051:S2114" si="196">(J2051/86400)+DATE(1970,1,1)</f>
        <v>41575.527349537035</v>
      </c>
      <c r="T2051" s="10">
        <f t="shared" ref="T2051:T2114" si="197">(I2051/86400)+DATE(1970,1,1)</f>
        <v>41610.957638888889</v>
      </c>
    </row>
    <row r="2052" spans="1:20" ht="43.2" x14ac:dyDescent="0.3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 s="4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2" x14ac:dyDescent="0.3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 s="4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2" x14ac:dyDescent="0.3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 s="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2" x14ac:dyDescent="0.3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 s="4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2" x14ac:dyDescent="0.3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 s="4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2" x14ac:dyDescent="0.3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 s="4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2" x14ac:dyDescent="0.3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 s="4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7.6" x14ac:dyDescent="0.3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 s="4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8.8" x14ac:dyDescent="0.3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 s="4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2" x14ac:dyDescent="0.3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 s="4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2" x14ac:dyDescent="0.3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 s="4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2" x14ac:dyDescent="0.3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 s="4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7.6" x14ac:dyDescent="0.3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 s="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8.8" x14ac:dyDescent="0.3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 s="4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2" x14ac:dyDescent="0.3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 s="4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2" x14ac:dyDescent="0.3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 s="4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2" x14ac:dyDescent="0.3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 s="4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2" x14ac:dyDescent="0.3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 s="4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2" x14ac:dyDescent="0.3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 s="4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7.6" x14ac:dyDescent="0.3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 s="4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2" x14ac:dyDescent="0.3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 s="4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2" x14ac:dyDescent="0.3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 s="4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7.6" x14ac:dyDescent="0.3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 s="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2" x14ac:dyDescent="0.3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 s="4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8.8" x14ac:dyDescent="0.3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 s="4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2" x14ac:dyDescent="0.3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 s="4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8.8" x14ac:dyDescent="0.3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 s="4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2" x14ac:dyDescent="0.3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 s="4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2" x14ac:dyDescent="0.3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 s="4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7.6" x14ac:dyDescent="0.3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 s="4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2" x14ac:dyDescent="0.3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 s="4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2" x14ac:dyDescent="0.3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 s="4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</v>
      </c>
      <c r="T2083" s="10">
        <f t="shared" si="197"/>
        <v>41045.207638888889</v>
      </c>
    </row>
    <row r="2084" spans="1:20" ht="43.2" x14ac:dyDescent="0.3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 s="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40871.161990740744</v>
      </c>
    </row>
    <row r="2085" spans="1:20" ht="43.2" x14ac:dyDescent="0.3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 s="4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2" x14ac:dyDescent="0.3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 s="4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7.6" x14ac:dyDescent="0.3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 s="4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2" x14ac:dyDescent="0.3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 s="4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7.6" x14ac:dyDescent="0.3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 s="4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2" x14ac:dyDescent="0.3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 s="4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40395.714722222227</v>
      </c>
      <c r="T2090" s="10">
        <f t="shared" si="197"/>
        <v>40432.165972222225</v>
      </c>
    </row>
    <row r="2091" spans="1:20" ht="28.8" x14ac:dyDescent="0.3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 s="4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2" x14ac:dyDescent="0.3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 s="4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41299.381423611107</v>
      </c>
      <c r="T2092" s="10">
        <f t="shared" si="197"/>
        <v>41329.381423611107</v>
      </c>
    </row>
    <row r="2093" spans="1:20" ht="57.6" x14ac:dyDescent="0.3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 s="4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40555.322662037041</v>
      </c>
      <c r="T2093" s="10">
        <f t="shared" si="197"/>
        <v>40603.833333333336</v>
      </c>
    </row>
    <row r="2094" spans="1:20" ht="43.2" x14ac:dyDescent="0.3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 s="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2" x14ac:dyDescent="0.3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 s="4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7.6" x14ac:dyDescent="0.3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 s="4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2" x14ac:dyDescent="0.3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 s="4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40758.733483796299</v>
      </c>
      <c r="T2097" s="10">
        <f t="shared" si="197"/>
        <v>40818.733483796299</v>
      </c>
    </row>
    <row r="2098" spans="1:20" ht="43.2" x14ac:dyDescent="0.3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 s="4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2" x14ac:dyDescent="0.3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 s="4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40818.584895833337</v>
      </c>
      <c r="T2099" s="10">
        <f t="shared" si="197"/>
        <v>40878.626562500001</v>
      </c>
    </row>
    <row r="2100" spans="1:20" ht="43.2" x14ac:dyDescent="0.3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 s="4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 s="4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2" x14ac:dyDescent="0.3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 s="4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2" x14ac:dyDescent="0.3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 s="4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2" x14ac:dyDescent="0.3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 s="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8.8" x14ac:dyDescent="0.3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 s="4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2" x14ac:dyDescent="0.3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 s="4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2" x14ac:dyDescent="0.3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 s="4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2" x14ac:dyDescent="0.3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 s="4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2" x14ac:dyDescent="0.3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 s="4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7.6" x14ac:dyDescent="0.3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 s="4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2" x14ac:dyDescent="0.3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 s="4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8.8" x14ac:dyDescent="0.3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 s="4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2" x14ac:dyDescent="0.3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 s="4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2" x14ac:dyDescent="0.3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 s="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8.8" x14ac:dyDescent="0.3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(E:E/D:D)</f>
        <v>1.0485714285714285</v>
      </c>
      <c r="P2115" s="4">
        <f t="shared" ref="P2115:P2178" si="199">(E:E/L:L)</f>
        <v>68.598130841121488</v>
      </c>
      <c r="Q2115" t="str">
        <f t="shared" ref="Q2115:Q2178" si="200">LEFT(N:N,(FIND("/",N2115))-1)</f>
        <v>music</v>
      </c>
      <c r="R2115" t="str">
        <f t="shared" ref="R2115:R2178" si="201">RIGHT(N:N,LEN(N:N)-(FIND("/",N2115)))</f>
        <v>indie rock</v>
      </c>
      <c r="S2115" s="10">
        <f t="shared" ref="S2115:S2178" si="202">(J2115/86400)+DATE(1970,1,1)</f>
        <v>41870.86546296296</v>
      </c>
      <c r="T2115" s="10">
        <f t="shared" ref="T2115:T2178" si="203">(I2115/86400)+DATE(1970,1,1)</f>
        <v>41905.86546296296</v>
      </c>
    </row>
    <row r="2116" spans="1:20" ht="43.2" x14ac:dyDescent="0.3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 s="4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2" x14ac:dyDescent="0.3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 s="4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2" x14ac:dyDescent="0.3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 s="4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2" x14ac:dyDescent="0.3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 s="4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8.8" x14ac:dyDescent="0.3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 s="4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2" x14ac:dyDescent="0.3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 s="4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2" x14ac:dyDescent="0.3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 s="4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2" x14ac:dyDescent="0.3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 s="4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2" x14ac:dyDescent="0.3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 s="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7.6" x14ac:dyDescent="0.3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 s="4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7.6" x14ac:dyDescent="0.3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 s="4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40464.028182870374</v>
      </c>
      <c r="T2126" s="10">
        <f t="shared" si="203"/>
        <v>40512.208333333336</v>
      </c>
    </row>
    <row r="2127" spans="1:20" ht="43.2" x14ac:dyDescent="0.3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 s="4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2" x14ac:dyDescent="0.3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 s="4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8.8" x14ac:dyDescent="0.3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 s="4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42045.505358796298</v>
      </c>
      <c r="T2129" s="10">
        <f t="shared" si="203"/>
        <v>42075.463692129633</v>
      </c>
    </row>
    <row r="2130" spans="1:20" ht="43.2" x14ac:dyDescent="0.3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 s="4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2" x14ac:dyDescent="0.3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 s="4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8.8" x14ac:dyDescent="0.3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 s="4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2" x14ac:dyDescent="0.3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 s="4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2" x14ac:dyDescent="0.3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 s="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2" x14ac:dyDescent="0.3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 s="4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2" x14ac:dyDescent="0.3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 s="4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2" x14ac:dyDescent="0.3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 s="4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41156.96334490741</v>
      </c>
      <c r="T2137" s="10">
        <f t="shared" si="203"/>
        <v>41186.96334490741</v>
      </c>
    </row>
    <row r="2138" spans="1:20" ht="43.2" x14ac:dyDescent="0.3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 s="4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2" x14ac:dyDescent="0.3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 s="4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8.8" x14ac:dyDescent="0.3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 s="4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2" x14ac:dyDescent="0.3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 s="4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2" x14ac:dyDescent="0.3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 s="4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2" x14ac:dyDescent="0.3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4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2" x14ac:dyDescent="0.3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 s="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2" x14ac:dyDescent="0.3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 s="4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2" x14ac:dyDescent="0.3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 s="4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2" x14ac:dyDescent="0.3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 s="4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2" x14ac:dyDescent="0.3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 s="4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 s="4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2" x14ac:dyDescent="0.3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 s="4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7.6" x14ac:dyDescent="0.3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4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 s="4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2" x14ac:dyDescent="0.3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 s="4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42520.847384259258</v>
      </c>
      <c r="T2153" s="10">
        <f t="shared" si="203"/>
        <v>42550.847384259258</v>
      </c>
    </row>
    <row r="2154" spans="1:20" ht="43.2" x14ac:dyDescent="0.3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 s="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2" x14ac:dyDescent="0.3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 s="4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8.8" x14ac:dyDescent="0.3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 s="4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2" x14ac:dyDescent="0.3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 s="4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2" x14ac:dyDescent="0.3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 s="4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8.8" x14ac:dyDescent="0.3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 s="4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2" x14ac:dyDescent="0.3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 s="4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7.6" x14ac:dyDescent="0.3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 s="4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40710.731180555558</v>
      </c>
      <c r="T2161" s="10">
        <f t="shared" si="203"/>
        <v>40740.731180555558</v>
      </c>
    </row>
    <row r="2162" spans="1:20" ht="43.2" x14ac:dyDescent="0.3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 s="4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8.8" x14ac:dyDescent="0.3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 s="4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42240.852534722224</v>
      </c>
      <c r="T2163" s="10">
        <f t="shared" si="203"/>
        <v>42270.852534722224</v>
      </c>
    </row>
    <row r="2164" spans="1:20" ht="43.2" x14ac:dyDescent="0.3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 s="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2" x14ac:dyDescent="0.3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 s="4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8.8" x14ac:dyDescent="0.3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 s="4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2" x14ac:dyDescent="0.3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 s="4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7.6" x14ac:dyDescent="0.3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 s="4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8.8" x14ac:dyDescent="0.3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 s="4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8.8" x14ac:dyDescent="0.3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 s="4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7.6" x14ac:dyDescent="0.3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 s="4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2" x14ac:dyDescent="0.3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 s="4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2" x14ac:dyDescent="0.3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 s="4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2" x14ac:dyDescent="0.3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 s="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42082.580092592594</v>
      </c>
      <c r="T2174" s="10">
        <f t="shared" si="203"/>
        <v>42112.580092592594</v>
      </c>
    </row>
    <row r="2175" spans="1:20" ht="43.2" x14ac:dyDescent="0.3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 s="4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7.6" x14ac:dyDescent="0.3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 s="4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2" x14ac:dyDescent="0.3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 s="4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2" x14ac:dyDescent="0.3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 s="4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" x14ac:dyDescent="0.3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(E:E/D:D)</f>
        <v>1.0012000000000001</v>
      </c>
      <c r="P2179" s="4">
        <f t="shared" ref="P2179:P2242" si="205">(E:E/L:L)</f>
        <v>65.868421052631575</v>
      </c>
      <c r="Q2179" t="str">
        <f t="shared" ref="Q2179:Q2242" si="206">LEFT(N:N,(FIND("/",N2179))-1)</f>
        <v>music</v>
      </c>
      <c r="R2179" t="str">
        <f t="shared" ref="R2179:R2242" si="207">RIGHT(N:N,LEN(N:N)-(FIND("/",N2179)))</f>
        <v>rock</v>
      </c>
      <c r="S2179" s="10">
        <f t="shared" ref="S2179:S2242" si="208">(J2179/86400)+DATE(1970,1,1)</f>
        <v>42502.250775462962</v>
      </c>
      <c r="T2179" s="10">
        <f t="shared" ref="T2179:T2242" si="209">(I2179/86400)+DATE(1970,1,1)</f>
        <v>42527.250775462962</v>
      </c>
    </row>
    <row r="2180" spans="1:20" ht="43.2" x14ac:dyDescent="0.3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 s="4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2" x14ac:dyDescent="0.3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 s="4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8.8" x14ac:dyDescent="0.3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 s="4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7.6" x14ac:dyDescent="0.3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 s="4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2" x14ac:dyDescent="0.3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 s="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2" x14ac:dyDescent="0.3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 s="4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42745.365474537037</v>
      </c>
      <c r="T2185" s="10">
        <f t="shared" si="209"/>
        <v>42775.208333333328</v>
      </c>
    </row>
    <row r="2186" spans="1:20" ht="57.6" x14ac:dyDescent="0.3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 s="4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2" x14ac:dyDescent="0.3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 s="4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41319.349988425922</v>
      </c>
      <c r="T2187" s="10">
        <f t="shared" si="209"/>
        <v>41359.349988425922</v>
      </c>
    </row>
    <row r="2188" spans="1:20" ht="43.2" x14ac:dyDescent="0.3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 s="4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2" x14ac:dyDescent="0.3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 s="4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2" x14ac:dyDescent="0.3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 s="4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2" x14ac:dyDescent="0.3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 s="4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2" x14ac:dyDescent="0.3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 s="4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2" x14ac:dyDescent="0.3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 s="4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2" x14ac:dyDescent="0.3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 s="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7.6" x14ac:dyDescent="0.3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 s="4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7.6" x14ac:dyDescent="0.3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 s="4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8.8" x14ac:dyDescent="0.3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 s="4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8.8" x14ac:dyDescent="0.3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 s="4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2" x14ac:dyDescent="0.3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 s="4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2" x14ac:dyDescent="0.3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 s="4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8.8" x14ac:dyDescent="0.3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 s="4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2" x14ac:dyDescent="0.3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 s="4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2" x14ac:dyDescent="0.3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 s="4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41276.846817129626</v>
      </c>
      <c r="T2203" s="10">
        <f t="shared" si="209"/>
        <v>41290.846817129626</v>
      </c>
    </row>
    <row r="2204" spans="1:20" ht="28.8" x14ac:dyDescent="0.3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 s="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2" x14ac:dyDescent="0.3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 s="4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2" x14ac:dyDescent="0.3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 s="4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2" x14ac:dyDescent="0.3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 s="4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41031.821631944447</v>
      </c>
      <c r="T2207" s="10">
        <f t="shared" si="209"/>
        <v>41061.821631944447</v>
      </c>
    </row>
    <row r="2208" spans="1:20" ht="43.2" x14ac:dyDescent="0.3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 s="4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2" x14ac:dyDescent="0.3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 s="4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2" x14ac:dyDescent="0.3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 s="4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8.8" x14ac:dyDescent="0.3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 s="4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2" x14ac:dyDescent="0.3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 s="4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41013.733333333337</v>
      </c>
    </row>
    <row r="2213" spans="1:20" ht="43.2" x14ac:dyDescent="0.3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 s="4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2" x14ac:dyDescent="0.3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 s="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57.6" x14ac:dyDescent="0.3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 s="4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2" x14ac:dyDescent="0.3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 s="4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8.8" x14ac:dyDescent="0.3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 s="4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2" x14ac:dyDescent="0.3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 s="4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</v>
      </c>
      <c r="T2218" s="10">
        <f t="shared" si="209"/>
        <v>42208.75167824074</v>
      </c>
    </row>
    <row r="2219" spans="1:20" ht="43.2" x14ac:dyDescent="0.3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 s="4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2" x14ac:dyDescent="0.3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 s="4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2" x14ac:dyDescent="0.3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 s="4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2" x14ac:dyDescent="0.3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 s="4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2" x14ac:dyDescent="0.3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 s="4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2" x14ac:dyDescent="0.3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 s="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7.6" x14ac:dyDescent="0.3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 s="4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2" x14ac:dyDescent="0.3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 s="4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2" x14ac:dyDescent="0.3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 s="4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2" x14ac:dyDescent="0.3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 s="4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2" x14ac:dyDescent="0.3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 s="4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7.6" x14ac:dyDescent="0.3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 s="4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2" x14ac:dyDescent="0.3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 s="4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2" x14ac:dyDescent="0.3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 s="4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2" x14ac:dyDescent="0.3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 s="4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2" x14ac:dyDescent="0.3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 s="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2" x14ac:dyDescent="0.3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 s="4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42331.378923611112</v>
      </c>
      <c r="T2235" s="10">
        <f t="shared" si="209"/>
        <v>42352</v>
      </c>
    </row>
    <row r="2236" spans="1:20" ht="43.2" x14ac:dyDescent="0.3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 s="4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8.8" x14ac:dyDescent="0.3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 s="4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42091.980451388888</v>
      </c>
    </row>
    <row r="2238" spans="1:20" ht="43.2" x14ac:dyDescent="0.3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 s="4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2" x14ac:dyDescent="0.3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 s="4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8.8" x14ac:dyDescent="0.3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 s="4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8.8" x14ac:dyDescent="0.3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 s="4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2" x14ac:dyDescent="0.3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 s="4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2" x14ac:dyDescent="0.3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(E:E/D:D)</f>
        <v>8.0640000000000001</v>
      </c>
      <c r="P2243" s="4">
        <f t="shared" ref="P2243:P2306" si="211">(E:E/L:L)</f>
        <v>49.472392638036808</v>
      </c>
      <c r="Q2243" t="str">
        <f t="shared" ref="Q2243:Q2306" si="212">LEFT(N:N,(FIND("/",N2243))-1)</f>
        <v>games</v>
      </c>
      <c r="R2243" t="str">
        <f t="shared" ref="R2243:R2306" si="213">RIGHT(N:N,LEN(N:N)-(FIND("/",N2243)))</f>
        <v>tabletop games</v>
      </c>
      <c r="S2243" s="10">
        <f t="shared" ref="S2243:S2306" si="214">(J2243/86400)+DATE(1970,1,1)</f>
        <v>42766.827546296292</v>
      </c>
      <c r="T2243" s="10">
        <f t="shared" ref="T2243:T2306" si="215">(I2243/86400)+DATE(1970,1,1)</f>
        <v>42796.827546296292</v>
      </c>
    </row>
    <row r="2244" spans="1:20" ht="28.8" x14ac:dyDescent="0.3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 s="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41605.126388888893</v>
      </c>
    </row>
    <row r="2245" spans="1:20" ht="43.2" x14ac:dyDescent="0.3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 s="4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2" x14ac:dyDescent="0.3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 s="4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2" x14ac:dyDescent="0.3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 s="4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</v>
      </c>
      <c r="T2247" s="10">
        <f t="shared" si="215"/>
        <v>41691.75</v>
      </c>
    </row>
    <row r="2248" spans="1:20" ht="43.2" x14ac:dyDescent="0.3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 s="4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8.8" x14ac:dyDescent="0.3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 s="4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2" x14ac:dyDescent="0.3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 s="4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2" x14ac:dyDescent="0.3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 s="4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41336.703298611115</v>
      </c>
      <c r="T2251" s="10">
        <f t="shared" si="215"/>
        <v>41366.661631944444</v>
      </c>
    </row>
    <row r="2252" spans="1:20" ht="43.2" x14ac:dyDescent="0.3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 s="4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2" x14ac:dyDescent="0.3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 s="4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2" x14ac:dyDescent="0.3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 s="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2" x14ac:dyDescent="0.3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 s="4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2" x14ac:dyDescent="0.3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 s="4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8.8" x14ac:dyDescent="0.3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 s="4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2" x14ac:dyDescent="0.3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 s="4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7.6" x14ac:dyDescent="0.3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 s="4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8.8" x14ac:dyDescent="0.3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 s="4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2" x14ac:dyDescent="0.3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 s="4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2" x14ac:dyDescent="0.3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 s="4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2" x14ac:dyDescent="0.3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 s="4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2" x14ac:dyDescent="0.3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 s="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2" x14ac:dyDescent="0.3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 s="4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7.6" x14ac:dyDescent="0.3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 s="4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2" x14ac:dyDescent="0.3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 s="4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2" x14ac:dyDescent="0.3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 s="4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2" x14ac:dyDescent="0.3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 s="4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2" x14ac:dyDescent="0.3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 s="4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42776.082349537042</v>
      </c>
      <c r="T2270" s="10">
        <f t="shared" si="215"/>
        <v>42806.082349537042</v>
      </c>
    </row>
    <row r="2271" spans="1:20" ht="43.2" x14ac:dyDescent="0.3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 s="4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2" x14ac:dyDescent="0.3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 s="4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2" x14ac:dyDescent="0.3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 s="4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2" x14ac:dyDescent="0.3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 s="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42315.699490740742</v>
      </c>
      <c r="T2274" s="10">
        <f t="shared" si="215"/>
        <v>42345.699490740742</v>
      </c>
    </row>
    <row r="2275" spans="1:20" ht="43.2" x14ac:dyDescent="0.3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 s="4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7.6" x14ac:dyDescent="0.3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 s="4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2" x14ac:dyDescent="0.3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 s="4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41965.616655092592</v>
      </c>
      <c r="T2277" s="10">
        <f t="shared" si="215"/>
        <v>41995.616655092592</v>
      </c>
    </row>
    <row r="2278" spans="1:20" ht="57.6" x14ac:dyDescent="0.3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 s="4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2" x14ac:dyDescent="0.3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 s="4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8.8" x14ac:dyDescent="0.3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 s="4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42338.709108796298</v>
      </c>
      <c r="T2280" s="10">
        <f t="shared" si="215"/>
        <v>42372.957638888889</v>
      </c>
    </row>
    <row r="2281" spans="1:20" ht="43.2" x14ac:dyDescent="0.3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 s="4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42020.806701388894</v>
      </c>
      <c r="T2281" s="10">
        <f t="shared" si="215"/>
        <v>42039.166666666672</v>
      </c>
    </row>
    <row r="2282" spans="1:20" ht="57.6" x14ac:dyDescent="0.3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 s="4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2" x14ac:dyDescent="0.3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 s="4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8.8" x14ac:dyDescent="0.3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 s="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2" x14ac:dyDescent="0.3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 s="4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8.8" x14ac:dyDescent="0.3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 s="4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2" x14ac:dyDescent="0.3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 s="4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41059.185682870375</v>
      </c>
      <c r="T2287" s="10">
        <f t="shared" si="215"/>
        <v>41089.185682870375</v>
      </c>
    </row>
    <row r="2288" spans="1:20" ht="43.2" x14ac:dyDescent="0.3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 s="4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2" x14ac:dyDescent="0.3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 s="4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2" x14ac:dyDescent="0.3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 s="4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2" x14ac:dyDescent="0.3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 s="4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2" x14ac:dyDescent="0.3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 s="4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2" x14ac:dyDescent="0.3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 s="4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2" x14ac:dyDescent="0.3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 s="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8.8" x14ac:dyDescent="0.3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 s="4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2" x14ac:dyDescent="0.3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 s="4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7.6" x14ac:dyDescent="0.3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 s="4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2" x14ac:dyDescent="0.3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 s="4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8.8" x14ac:dyDescent="0.3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 s="4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2" x14ac:dyDescent="0.3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 s="4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2" x14ac:dyDescent="0.3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 s="4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2" x14ac:dyDescent="0.3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 s="4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8.8" x14ac:dyDescent="0.3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 s="4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2" x14ac:dyDescent="0.3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 s="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7.6" x14ac:dyDescent="0.3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 s="4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2" x14ac:dyDescent="0.3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 s="4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2" x14ac:dyDescent="0.3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(E:E/D:D)</f>
        <v>1.0122777777777778</v>
      </c>
      <c r="P2307" s="4">
        <f t="shared" ref="P2307:P2370" si="217">(E:E/L:L)</f>
        <v>109.10778443113773</v>
      </c>
      <c r="Q2307" t="str">
        <f t="shared" ref="Q2307:Q2370" si="218">LEFT(N:N,(FIND("/",N2307))-1)</f>
        <v>music</v>
      </c>
      <c r="R2307" t="str">
        <f t="shared" ref="R2307:R2370" si="219">RIGHT(N:N,LEN(N:N)-(FIND("/",N2307)))</f>
        <v>indie rock</v>
      </c>
      <c r="S2307" s="10">
        <f t="shared" ref="S2307:S2370" si="220">(J2307/86400)+DATE(1970,1,1)</f>
        <v>41834.695277777777</v>
      </c>
      <c r="T2307" s="10">
        <f t="shared" ref="T2307:T2370" si="221">(I2307/86400)+DATE(1970,1,1)</f>
        <v>41859.75</v>
      </c>
    </row>
    <row r="2308" spans="1:20" ht="43.2" x14ac:dyDescent="0.3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 s="4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2" x14ac:dyDescent="0.3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 s="4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41004.802465277782</v>
      </c>
      <c r="T2309" s="10">
        <f t="shared" si="221"/>
        <v>41034.802407407406</v>
      </c>
    </row>
    <row r="2310" spans="1:20" ht="43.2" x14ac:dyDescent="0.3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 s="4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2" x14ac:dyDescent="0.3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 s="4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7.6" x14ac:dyDescent="0.3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 s="4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2" x14ac:dyDescent="0.3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 s="4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2" x14ac:dyDescent="0.3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 s="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8.8" x14ac:dyDescent="0.3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 s="4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2" x14ac:dyDescent="0.3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 s="4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2" x14ac:dyDescent="0.3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 s="4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7.6" x14ac:dyDescent="0.3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 s="4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40156.766666666663</v>
      </c>
    </row>
    <row r="2319" spans="1:20" ht="43.2" x14ac:dyDescent="0.3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 s="4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7.6" x14ac:dyDescent="0.3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 s="4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2" x14ac:dyDescent="0.3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 s="4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7.6" x14ac:dyDescent="0.3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 s="4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2" x14ac:dyDescent="0.3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 s="4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2" x14ac:dyDescent="0.3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 s="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42804.895474537036</v>
      </c>
      <c r="T2324" s="10">
        <f t="shared" si="221"/>
        <v>42834.853807870371</v>
      </c>
    </row>
    <row r="2325" spans="1:20" ht="43.2" x14ac:dyDescent="0.3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 s="4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42807.755173611113</v>
      </c>
      <c r="T2325" s="10">
        <f t="shared" si="221"/>
        <v>42814.755173611113</v>
      </c>
    </row>
    <row r="2326" spans="1:20" ht="43.2" x14ac:dyDescent="0.3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 s="4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2" x14ac:dyDescent="0.3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 s="4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2" x14ac:dyDescent="0.3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 s="4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8.8" x14ac:dyDescent="0.3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 s="4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41842.917129629626</v>
      </c>
      <c r="T2329" s="10">
        <f t="shared" si="221"/>
        <v>41877.917129629626</v>
      </c>
    </row>
    <row r="2330" spans="1:20" ht="57.6" x14ac:dyDescent="0.3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 s="4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42139.781678240739</v>
      </c>
      <c r="T2330" s="10">
        <f t="shared" si="221"/>
        <v>42169.781678240739</v>
      </c>
    </row>
    <row r="2331" spans="1:20" ht="43.2" x14ac:dyDescent="0.3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 s="4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2" x14ac:dyDescent="0.3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 s="4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2" x14ac:dyDescent="0.3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 s="4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2" x14ac:dyDescent="0.3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 s="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2" x14ac:dyDescent="0.3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 s="4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2" x14ac:dyDescent="0.3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 s="4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2" x14ac:dyDescent="0.3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 s="4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2" x14ac:dyDescent="0.3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 s="4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8.8" x14ac:dyDescent="0.3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 s="4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2" x14ac:dyDescent="0.3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 s="4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41789.89680555556</v>
      </c>
      <c r="T2340" s="10">
        <f t="shared" si="221"/>
        <v>41819.89680555556</v>
      </c>
    </row>
    <row r="2341" spans="1:20" ht="43.2" x14ac:dyDescent="0.3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 s="4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2" x14ac:dyDescent="0.3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 s="4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2" x14ac:dyDescent="0.3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4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2" x14ac:dyDescent="0.3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2" x14ac:dyDescent="0.3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 s="4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2" x14ac:dyDescent="0.3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 s="4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2" x14ac:dyDescent="0.3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4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2" x14ac:dyDescent="0.3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 s="4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2" x14ac:dyDescent="0.3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 s="4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42577.607361111106</v>
      </c>
      <c r="T2349" s="10">
        <f t="shared" si="221"/>
        <v>42607.607361111106</v>
      </c>
    </row>
    <row r="2350" spans="1:20" ht="43.2" x14ac:dyDescent="0.3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 s="4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2" x14ac:dyDescent="0.3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4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2" x14ac:dyDescent="0.3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4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8.8" x14ac:dyDescent="0.3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 s="4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2" x14ac:dyDescent="0.3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2" x14ac:dyDescent="0.3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4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2" x14ac:dyDescent="0.3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 s="4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2" x14ac:dyDescent="0.3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 s="4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42096.918240740742</v>
      </c>
      <c r="T2357" s="10">
        <f t="shared" si="221"/>
        <v>42126.918240740742</v>
      </c>
    </row>
    <row r="2358" spans="1:20" ht="28.8" x14ac:dyDescent="0.3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4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2" x14ac:dyDescent="0.3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4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42264.620115740741</v>
      </c>
      <c r="T2359" s="10">
        <f t="shared" si="221"/>
        <v>42294.620115740741</v>
      </c>
    </row>
    <row r="2360" spans="1:20" ht="43.2" x14ac:dyDescent="0.3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4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2" x14ac:dyDescent="0.3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 s="4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2" x14ac:dyDescent="0.3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 s="4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2" x14ac:dyDescent="0.3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4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2" x14ac:dyDescent="0.3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 s="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2" x14ac:dyDescent="0.3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4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8.8" x14ac:dyDescent="0.3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4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2" x14ac:dyDescent="0.3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4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2" x14ac:dyDescent="0.3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 s="4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2" x14ac:dyDescent="0.3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 s="4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2" x14ac:dyDescent="0.3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 s="4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42108.680150462962</v>
      </c>
    </row>
    <row r="2371" spans="1:20" ht="43.2" x14ac:dyDescent="0.3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(E:E/D:D)</f>
        <v>0</v>
      </c>
      <c r="P2371" s="4" t="e">
        <f t="shared" ref="P2371:P2434" si="223">(E:E/L:L)</f>
        <v>#DIV/0!</v>
      </c>
      <c r="Q2371" t="str">
        <f t="shared" ref="Q2371:Q2434" si="224">LEFT(N:N,(FIND("/",N2371))-1)</f>
        <v>technology</v>
      </c>
      <c r="R2371" t="str">
        <f t="shared" ref="R2371:R2434" si="225">RIGHT(N:N,LEN(N:N)-(FIND("/",N2371)))</f>
        <v>web</v>
      </c>
      <c r="S2371" s="10">
        <f t="shared" ref="S2371:S2434" si="226">(J2371/86400)+DATE(1970,1,1)</f>
        <v>42380.812627314815</v>
      </c>
      <c r="T2371" s="10">
        <f t="shared" ref="T2371:T2434" si="227">(I2371/86400)+DATE(1970,1,1)</f>
        <v>42410.812627314815</v>
      </c>
    </row>
    <row r="2372" spans="1:20" ht="43.2" x14ac:dyDescent="0.3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 s="4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2" x14ac:dyDescent="0.3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4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2" x14ac:dyDescent="0.3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 s="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8.8" x14ac:dyDescent="0.3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 s="4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42215.662314814814</v>
      </c>
      <c r="T2375" s="10">
        <f t="shared" si="227"/>
        <v>42245.662314814814</v>
      </c>
    </row>
    <row r="2376" spans="1:20" ht="43.2" x14ac:dyDescent="0.3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 s="4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42017.843287037038</v>
      </c>
      <c r="T2376" s="10">
        <f t="shared" si="227"/>
        <v>42047.843287037038</v>
      </c>
    </row>
    <row r="2377" spans="1:20" ht="43.2" x14ac:dyDescent="0.3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4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2" x14ac:dyDescent="0.3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 s="4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2" x14ac:dyDescent="0.3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4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2" x14ac:dyDescent="0.3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4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8.8" x14ac:dyDescent="0.3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4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2" x14ac:dyDescent="0.3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 s="4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2" x14ac:dyDescent="0.3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 s="4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7.6" x14ac:dyDescent="0.3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 s="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2" x14ac:dyDescent="0.3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 s="4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7.6" x14ac:dyDescent="0.3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 s="4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2" x14ac:dyDescent="0.3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 s="4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2" x14ac:dyDescent="0.3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4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2" x14ac:dyDescent="0.3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 s="4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2" x14ac:dyDescent="0.3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 s="4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7.6" x14ac:dyDescent="0.3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 s="4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2" x14ac:dyDescent="0.3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4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8.8" x14ac:dyDescent="0.3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 s="4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2" x14ac:dyDescent="0.3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2" x14ac:dyDescent="0.3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 s="4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2" x14ac:dyDescent="0.3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 s="4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2" x14ac:dyDescent="0.3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4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2" x14ac:dyDescent="0.3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 s="4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2" x14ac:dyDescent="0.3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4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2" x14ac:dyDescent="0.3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4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2" x14ac:dyDescent="0.3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4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2" x14ac:dyDescent="0.3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4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2" x14ac:dyDescent="0.3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 s="4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 s="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2" x14ac:dyDescent="0.3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 s="4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42399.882615740746</v>
      </c>
      <c r="T2405" s="10">
        <f t="shared" si="227"/>
        <v>42459.840949074074</v>
      </c>
    </row>
    <row r="2406" spans="1:20" ht="43.2" x14ac:dyDescent="0.3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4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2" x14ac:dyDescent="0.3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 s="4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2" x14ac:dyDescent="0.3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 s="4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7.6" x14ac:dyDescent="0.3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 s="4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2" x14ac:dyDescent="0.3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 s="4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2" x14ac:dyDescent="0.3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 s="4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7.6" x14ac:dyDescent="0.3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4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7.6" x14ac:dyDescent="0.3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 s="4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7.6" x14ac:dyDescent="0.3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2" x14ac:dyDescent="0.3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 s="4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2" x14ac:dyDescent="0.3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 s="4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2" x14ac:dyDescent="0.3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 s="4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2" x14ac:dyDescent="0.3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 s="4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2" x14ac:dyDescent="0.3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4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 s="4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2" x14ac:dyDescent="0.3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4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41993.738298611112</v>
      </c>
      <c r="T2421" s="10">
        <f t="shared" si="227"/>
        <v>42053.738298611112</v>
      </c>
    </row>
    <row r="2422" spans="1:20" ht="43.2" x14ac:dyDescent="0.3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 s="4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8.8" x14ac:dyDescent="0.3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 s="4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8.8" x14ac:dyDescent="0.3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 s="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2" x14ac:dyDescent="0.3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 s="4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8.8" x14ac:dyDescent="0.3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 s="4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7.6" x14ac:dyDescent="0.3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 s="4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2" x14ac:dyDescent="0.3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4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42164.170046296298</v>
      </c>
      <c r="T2428" s="10">
        <f t="shared" si="227"/>
        <v>42224.170046296298</v>
      </c>
    </row>
    <row r="2429" spans="1:20" ht="28.8" x14ac:dyDescent="0.3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 s="4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42412.318668981483</v>
      </c>
      <c r="T2429" s="10">
        <f t="shared" si="227"/>
        <v>42452.277002314819</v>
      </c>
    </row>
    <row r="2430" spans="1:20" ht="28.8" x14ac:dyDescent="0.3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 s="4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2" x14ac:dyDescent="0.3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 s="4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7.6" x14ac:dyDescent="0.3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 s="4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8.8" x14ac:dyDescent="0.3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 s="4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2" x14ac:dyDescent="0.3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 s="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2" x14ac:dyDescent="0.3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(E:E/D:D)</f>
        <v>0</v>
      </c>
      <c r="P2435" s="4" t="e">
        <f t="shared" ref="P2435:P2498" si="229">(E:E/L:L)</f>
        <v>#DIV/0!</v>
      </c>
      <c r="Q2435" t="str">
        <f t="shared" ref="Q2435:Q2498" si="230">LEFT(N:N,(FIND("/",N2435))-1)</f>
        <v>food</v>
      </c>
      <c r="R2435" t="str">
        <f t="shared" ref="R2435:R2498" si="231">RIGHT(N:N,LEN(N:N)-(FIND("/",N2435)))</f>
        <v>food trucks</v>
      </c>
      <c r="S2435" s="10">
        <f t="shared" ref="S2435:S2498" si="232">(J2435/86400)+DATE(1970,1,1)</f>
        <v>42397.89980324074</v>
      </c>
      <c r="T2435" s="10">
        <f t="shared" ref="T2435:T2498" si="233">(I2435/86400)+DATE(1970,1,1)</f>
        <v>42427.89980324074</v>
      </c>
    </row>
    <row r="2436" spans="1:20" ht="43.2" x14ac:dyDescent="0.3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 s="4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42180.186041666668</v>
      </c>
      <c r="T2436" s="10">
        <f t="shared" si="233"/>
        <v>42220.186041666668</v>
      </c>
    </row>
    <row r="2437" spans="1:20" ht="43.2" x14ac:dyDescent="0.3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 s="4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42252.277615740742</v>
      </c>
      <c r="T2437" s="10">
        <f t="shared" si="233"/>
        <v>42282.277615740742</v>
      </c>
    </row>
    <row r="2438" spans="1:20" ht="43.2" x14ac:dyDescent="0.3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 s="4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2" x14ac:dyDescent="0.3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4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2" x14ac:dyDescent="0.3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 s="4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7.6" x14ac:dyDescent="0.3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4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8.8" x14ac:dyDescent="0.3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 s="4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42383.899456018524</v>
      </c>
      <c r="T2442" s="10">
        <f t="shared" si="233"/>
        <v>42413.899456018524</v>
      </c>
    </row>
    <row r="2443" spans="1:20" ht="28.8" x14ac:dyDescent="0.3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 s="4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8.8" x14ac:dyDescent="0.3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 s="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42052.666990740741</v>
      </c>
      <c r="T2444" s="10">
        <f t="shared" si="233"/>
        <v>42082.625324074077</v>
      </c>
    </row>
    <row r="2445" spans="1:20" ht="43.2" x14ac:dyDescent="0.3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 s="4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2" x14ac:dyDescent="0.3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 s="4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7.6" x14ac:dyDescent="0.3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 s="4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7.6" x14ac:dyDescent="0.3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 s="4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7.6" x14ac:dyDescent="0.3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 s="4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2" x14ac:dyDescent="0.3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 s="4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2" x14ac:dyDescent="0.3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 s="4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2" x14ac:dyDescent="0.3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 s="4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41940.132638888885</v>
      </c>
    </row>
    <row r="2453" spans="1:20" ht="43.2" x14ac:dyDescent="0.3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 s="4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2" x14ac:dyDescent="0.3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 s="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2" x14ac:dyDescent="0.3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 s="4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2" x14ac:dyDescent="0.3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 s="4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42770.201481481483</v>
      </c>
      <c r="T2456" s="10">
        <f t="shared" si="233"/>
        <v>42805.201481481483</v>
      </c>
    </row>
    <row r="2457" spans="1:20" ht="43.2" x14ac:dyDescent="0.3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 s="4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2" x14ac:dyDescent="0.3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 s="4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2" x14ac:dyDescent="0.3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 s="4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7.6" x14ac:dyDescent="0.3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 s="4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7.6" x14ac:dyDescent="0.3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 s="4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2" x14ac:dyDescent="0.3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 s="4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2" x14ac:dyDescent="0.3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 s="4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2" x14ac:dyDescent="0.3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 s="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 s="4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2" x14ac:dyDescent="0.3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 s="4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8.8" x14ac:dyDescent="0.3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 s="4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2" x14ac:dyDescent="0.3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 s="4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2" x14ac:dyDescent="0.3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 s="4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2" x14ac:dyDescent="0.3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 s="4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41174.154178240744</v>
      </c>
      <c r="T2470" s="10">
        <f t="shared" si="233"/>
        <v>41210.208333333336</v>
      </c>
    </row>
    <row r="2471" spans="1:20" ht="43.2" x14ac:dyDescent="0.3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 s="4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2" x14ac:dyDescent="0.3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 s="4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7.6" x14ac:dyDescent="0.3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 s="4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7.6" x14ac:dyDescent="0.3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 s="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2" x14ac:dyDescent="0.3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 s="4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7.6" x14ac:dyDescent="0.3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 s="4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8.8" x14ac:dyDescent="0.3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 s="4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40310.287673611107</v>
      </c>
      <c r="T2477" s="10">
        <f t="shared" si="233"/>
        <v>40369.916666666664</v>
      </c>
    </row>
    <row r="2478" spans="1:20" ht="43.2" x14ac:dyDescent="0.3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 s="4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8.8" x14ac:dyDescent="0.3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 s="4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2" x14ac:dyDescent="0.3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 s="4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8.8" x14ac:dyDescent="0.3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 s="4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2" x14ac:dyDescent="0.3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 s="4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2" x14ac:dyDescent="0.3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 s="4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2" x14ac:dyDescent="0.3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 s="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2" x14ac:dyDescent="0.3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 s="4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41030.708368055552</v>
      </c>
    </row>
    <row r="2486" spans="1:20" ht="57.6" x14ac:dyDescent="0.3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 s="4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2" x14ac:dyDescent="0.3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 s="4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2" x14ac:dyDescent="0.3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 s="4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2" x14ac:dyDescent="0.3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 s="4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7.6" x14ac:dyDescent="0.3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 s="4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2" x14ac:dyDescent="0.3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 s="4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2" x14ac:dyDescent="0.3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 s="4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41023.227731481486</v>
      </c>
      <c r="T2492" s="10">
        <f t="shared" si="233"/>
        <v>41083.227731481486</v>
      </c>
    </row>
    <row r="2493" spans="1:20" ht="43.2" x14ac:dyDescent="0.3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 s="4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40559.077083333337</v>
      </c>
    </row>
    <row r="2494" spans="1:20" ht="28.8" x14ac:dyDescent="0.3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 s="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2" x14ac:dyDescent="0.3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 s="4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2" x14ac:dyDescent="0.3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 s="4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41022.645185185189</v>
      </c>
      <c r="T2496" s="10">
        <f t="shared" si="233"/>
        <v>41052.645185185189</v>
      </c>
    </row>
    <row r="2497" spans="1:20" ht="43.2" x14ac:dyDescent="0.3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 s="4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8.8" x14ac:dyDescent="0.3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 s="4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41327.996435185181</v>
      </c>
      <c r="T2498" s="10">
        <f t="shared" si="233"/>
        <v>41362.954768518517</v>
      </c>
    </row>
    <row r="2499" spans="1:20" ht="43.2" x14ac:dyDescent="0.3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(E:E/D:D)</f>
        <v>1.127715</v>
      </c>
      <c r="P2499" s="4">
        <f t="shared" ref="P2499:P2562" si="235">(E:E/L:L)</f>
        <v>80.551071428571419</v>
      </c>
      <c r="Q2499" t="str">
        <f t="shared" ref="Q2499:Q2562" si="236">LEFT(N:N,(FIND("/",N2499))-1)</f>
        <v>music</v>
      </c>
      <c r="R2499" t="str">
        <f t="shared" ref="R2499:R2562" si="237">RIGHT(N:N,LEN(N:N)-(FIND("/",N2499)))</f>
        <v>indie rock</v>
      </c>
      <c r="S2499" s="10">
        <f t="shared" ref="S2499:S2562" si="238">(J2499/86400)+DATE(1970,1,1)</f>
        <v>40730.878912037035</v>
      </c>
      <c r="T2499" s="10">
        <f t="shared" ref="T2499:T2562" si="239">(I2499/86400)+DATE(1970,1,1)</f>
        <v>40760.878912037035</v>
      </c>
    </row>
    <row r="2500" spans="1:20" ht="43.2" x14ac:dyDescent="0.3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 s="4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2" x14ac:dyDescent="0.3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 s="4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41226.648576388892</v>
      </c>
      <c r="T2501" s="10">
        <f t="shared" si="239"/>
        <v>41274.75</v>
      </c>
    </row>
    <row r="2502" spans="1:20" ht="43.2" x14ac:dyDescent="0.3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 s="4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41053.772858796292</v>
      </c>
      <c r="T2502" s="10">
        <f t="shared" si="239"/>
        <v>41083.772858796292</v>
      </c>
    </row>
    <row r="2503" spans="1:20" ht="43.2" x14ac:dyDescent="0.3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 s="4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42244.776666666672</v>
      </c>
      <c r="T2503" s="10">
        <f t="shared" si="239"/>
        <v>42274.776666666672</v>
      </c>
    </row>
    <row r="2504" spans="1:20" ht="57.6" x14ac:dyDescent="0.3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 s="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2" x14ac:dyDescent="0.3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4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8.8" x14ac:dyDescent="0.3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4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7.6" x14ac:dyDescent="0.3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4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2" x14ac:dyDescent="0.3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 s="4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4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2" x14ac:dyDescent="0.3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4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2" x14ac:dyDescent="0.3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 s="4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2" x14ac:dyDescent="0.3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 s="4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42078.997361111113</v>
      </c>
      <c r="T2512" s="10">
        <f t="shared" si="239"/>
        <v>42138.997361111113</v>
      </c>
    </row>
    <row r="2513" spans="1:20" ht="43.2" x14ac:dyDescent="0.3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4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2" x14ac:dyDescent="0.3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7.6" x14ac:dyDescent="0.3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4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2" x14ac:dyDescent="0.3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 s="4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2" x14ac:dyDescent="0.3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 s="4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2" x14ac:dyDescent="0.3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4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2" x14ac:dyDescent="0.3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 s="4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2" x14ac:dyDescent="0.3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4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8.8" x14ac:dyDescent="0.3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 s="4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2" x14ac:dyDescent="0.3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4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42658.806250000001</v>
      </c>
    </row>
    <row r="2523" spans="1:20" ht="57.6" x14ac:dyDescent="0.3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 s="4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2" x14ac:dyDescent="0.3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 s="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2" x14ac:dyDescent="0.3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 s="4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41961.017268518517</v>
      </c>
    </row>
    <row r="2526" spans="1:20" ht="28.8" x14ac:dyDescent="0.3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 s="4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2" x14ac:dyDescent="0.3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 s="4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41058.844571759255</v>
      </c>
      <c r="T2527" s="10">
        <f t="shared" si="239"/>
        <v>41088.844571759255</v>
      </c>
    </row>
    <row r="2528" spans="1:20" ht="43.2" x14ac:dyDescent="0.3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 s="4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2" x14ac:dyDescent="0.3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 s="4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2" x14ac:dyDescent="0.3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 s="4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8.8" x14ac:dyDescent="0.3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 s="4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2" x14ac:dyDescent="0.3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 s="4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7.6" x14ac:dyDescent="0.3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 s="4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2" x14ac:dyDescent="0.3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 s="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2" x14ac:dyDescent="0.3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 s="4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7.6" x14ac:dyDescent="0.3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 s="4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40127.700370370367</v>
      </c>
      <c r="T2536" s="10">
        <f t="shared" si="239"/>
        <v>40179.25</v>
      </c>
    </row>
    <row r="2537" spans="1:20" x14ac:dyDescent="0.3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 s="4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2" x14ac:dyDescent="0.3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 s="4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2" x14ac:dyDescent="0.3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 s="4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8.8" x14ac:dyDescent="0.3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 s="4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2" x14ac:dyDescent="0.3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 s="4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7.6" x14ac:dyDescent="0.3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 s="4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7.6" x14ac:dyDescent="0.3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 s="4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41483.449282407411</v>
      </c>
      <c r="T2543" s="10">
        <f t="shared" si="239"/>
        <v>41543.449282407411</v>
      </c>
    </row>
    <row r="2544" spans="1:20" ht="43.2" x14ac:dyDescent="0.3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 s="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2" x14ac:dyDescent="0.3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 s="4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2" x14ac:dyDescent="0.3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 s="4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2" x14ac:dyDescent="0.3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 s="4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42027.138171296298</v>
      </c>
      <c r="T2547" s="10">
        <f t="shared" si="239"/>
        <v>42062.020833333328</v>
      </c>
    </row>
    <row r="2548" spans="1:20" ht="43.2" x14ac:dyDescent="0.3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 s="4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41524.858553240745</v>
      </c>
      <c r="T2548" s="10">
        <f t="shared" si="239"/>
        <v>41552.208333333336</v>
      </c>
    </row>
    <row r="2549" spans="1:20" ht="43.2" x14ac:dyDescent="0.3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 s="4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2" x14ac:dyDescent="0.3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 s="4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42618.625428240739</v>
      </c>
      <c r="T2550" s="10">
        <f t="shared" si="239"/>
        <v>42643.185416666667</v>
      </c>
    </row>
    <row r="2551" spans="1:20" ht="43.2" x14ac:dyDescent="0.3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 s="4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7.6" x14ac:dyDescent="0.3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 s="4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2" x14ac:dyDescent="0.3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 s="4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2" x14ac:dyDescent="0.3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 s="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2" x14ac:dyDescent="0.3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 s="4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41113.199155092589</v>
      </c>
      <c r="T2555" s="10">
        <f t="shared" si="239"/>
        <v>41173.199155092589</v>
      </c>
    </row>
    <row r="2556" spans="1:20" ht="57.6" x14ac:dyDescent="0.3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 s="4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7.6" x14ac:dyDescent="0.3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 s="4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2" x14ac:dyDescent="0.3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 s="4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8.8" x14ac:dyDescent="0.3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 s="4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2" x14ac:dyDescent="0.3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 s="4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42093.860023148147</v>
      </c>
      <c r="T2560" s="10">
        <f t="shared" si="239"/>
        <v>42125.582638888889</v>
      </c>
    </row>
    <row r="2561" spans="1:20" ht="43.2" x14ac:dyDescent="0.3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 s="4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2" x14ac:dyDescent="0.3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 s="4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2" x14ac:dyDescent="0.3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(E:E/D:D)</f>
        <v>0</v>
      </c>
      <c r="P2563" s="4" t="e">
        <f t="shared" ref="P2563:P2626" si="241">(E:E/L:L)</f>
        <v>#DIV/0!</v>
      </c>
      <c r="Q2563" t="str">
        <f t="shared" ref="Q2563:Q2626" si="242">LEFT(N:N,(FIND("/",N2563))-1)</f>
        <v>food</v>
      </c>
      <c r="R2563" t="str">
        <f t="shared" ref="R2563:R2626" si="243">RIGHT(N:N,LEN(N:N)-(FIND("/",N2563)))</f>
        <v>food trucks</v>
      </c>
      <c r="S2563" s="10">
        <f t="shared" ref="S2563:S2626" si="244">(J2563/86400)+DATE(1970,1,1)</f>
        <v>42260.528807870374</v>
      </c>
      <c r="T2563" s="10">
        <f t="shared" ref="T2563:T2626" si="245">(I2563/86400)+DATE(1970,1,1)</f>
        <v>42290.528807870374</v>
      </c>
    </row>
    <row r="2564" spans="1:20" ht="57.6" x14ac:dyDescent="0.3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 s="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8.8" x14ac:dyDescent="0.3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4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2" x14ac:dyDescent="0.3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4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2" x14ac:dyDescent="0.3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 s="4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2" x14ac:dyDescent="0.3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4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2" x14ac:dyDescent="0.3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 s="4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2" x14ac:dyDescent="0.3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 s="4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2" x14ac:dyDescent="0.3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 s="4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2" x14ac:dyDescent="0.3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 s="4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2" x14ac:dyDescent="0.3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 s="4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2" x14ac:dyDescent="0.3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2" x14ac:dyDescent="0.3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4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2" x14ac:dyDescent="0.3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4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2" x14ac:dyDescent="0.3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4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41986.108726851853</v>
      </c>
      <c r="T2577" s="10">
        <f t="shared" si="245"/>
        <v>42016.108726851853</v>
      </c>
    </row>
    <row r="2578" spans="1:20" ht="28.8" x14ac:dyDescent="0.3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4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2" x14ac:dyDescent="0.3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4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7.6" x14ac:dyDescent="0.3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4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42238.022905092592</v>
      </c>
      <c r="T2580" s="10">
        <f t="shared" si="245"/>
        <v>42286.708333333328</v>
      </c>
    </row>
    <row r="2581" spans="1:20" ht="43.2" x14ac:dyDescent="0.3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 s="4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2" x14ac:dyDescent="0.3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 s="4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2" x14ac:dyDescent="0.3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 s="4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8.8" x14ac:dyDescent="0.3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 s="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2" x14ac:dyDescent="0.3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 s="4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8.8" x14ac:dyDescent="0.3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4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42140.173252314809</v>
      </c>
      <c r="T2586" s="10">
        <f t="shared" si="245"/>
        <v>42170.173252314809</v>
      </c>
    </row>
    <row r="2587" spans="1:20" ht="43.2" x14ac:dyDescent="0.3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 s="4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8.8" x14ac:dyDescent="0.3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 s="4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2" x14ac:dyDescent="0.3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 s="4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7.6" x14ac:dyDescent="0.3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 s="4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2" x14ac:dyDescent="0.3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 s="4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2" x14ac:dyDescent="0.3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4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2" x14ac:dyDescent="0.3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 s="4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7.6" x14ac:dyDescent="0.3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 s="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2" x14ac:dyDescent="0.3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4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42089.845208333332</v>
      </c>
      <c r="T2595" s="10">
        <f t="shared" si="245"/>
        <v>42119.845208333332</v>
      </c>
    </row>
    <row r="2596" spans="1:20" ht="43.2" x14ac:dyDescent="0.3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 s="4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8.8" x14ac:dyDescent="0.3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 s="4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2" x14ac:dyDescent="0.3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 s="4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2" x14ac:dyDescent="0.3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 s="4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2" x14ac:dyDescent="0.3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 s="4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8.8" x14ac:dyDescent="0.3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 s="4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2" x14ac:dyDescent="0.3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 s="4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7.6" x14ac:dyDescent="0.3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 s="4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41150.902187500003</v>
      </c>
      <c r="T2603" s="10">
        <f t="shared" si="245"/>
        <v>41165.165972222225</v>
      </c>
    </row>
    <row r="2604" spans="1:20" ht="43.2" x14ac:dyDescent="0.3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 s="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8.8" x14ac:dyDescent="0.3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 s="4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2" x14ac:dyDescent="0.3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 s="4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2" x14ac:dyDescent="0.3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 s="4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7.6" x14ac:dyDescent="0.3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 s="4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41726.712754629625</v>
      </c>
      <c r="T2608" s="10">
        <f t="shared" si="245"/>
        <v>41758.712754629625</v>
      </c>
    </row>
    <row r="2609" spans="1:20" ht="43.2" x14ac:dyDescent="0.3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 s="4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2" x14ac:dyDescent="0.3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 s="4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7.6" x14ac:dyDescent="0.3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 s="4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2" x14ac:dyDescent="0.3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 s="4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7.6" x14ac:dyDescent="0.3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 s="4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2" x14ac:dyDescent="0.3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 s="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2" x14ac:dyDescent="0.3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 s="4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2" x14ac:dyDescent="0.3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 s="4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2" x14ac:dyDescent="0.3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 s="4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2" x14ac:dyDescent="0.3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 s="4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2" x14ac:dyDescent="0.3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 s="4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8.8" x14ac:dyDescent="0.3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 s="4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2" x14ac:dyDescent="0.3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 s="4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2" x14ac:dyDescent="0.3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 s="4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2" x14ac:dyDescent="0.3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 s="4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42115.747546296298</v>
      </c>
      <c r="T2623" s="10">
        <f t="shared" si="245"/>
        <v>42145.747546296298</v>
      </c>
    </row>
    <row r="2624" spans="1:20" ht="43.2" x14ac:dyDescent="0.3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 s="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2" x14ac:dyDescent="0.3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 s="4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2" x14ac:dyDescent="0.3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 s="4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41144.421550925923</v>
      </c>
      <c r="T2626" s="10">
        <f t="shared" si="245"/>
        <v>41165.421550925923</v>
      </c>
    </row>
    <row r="2627" spans="1:20" ht="57.6" x14ac:dyDescent="0.3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(E:E/D:D)</f>
        <v>9.56</v>
      </c>
      <c r="P2627" s="4">
        <f t="shared" ref="P2627:P2690" si="247">(E:E/L:L)</f>
        <v>27.576923076923077</v>
      </c>
      <c r="Q2627" t="str">
        <f t="shared" ref="Q2627:Q2690" si="248">LEFT(N:N,(FIND("/",N2627))-1)</f>
        <v>technology</v>
      </c>
      <c r="R2627" t="str">
        <f t="shared" ref="R2627:R2690" si="249">RIGHT(N:N,LEN(N:N)-(FIND("/",N2627)))</f>
        <v>space exploration</v>
      </c>
      <c r="S2627" s="10">
        <f t="shared" ref="S2627:S2690" si="250">(J2627/86400)+DATE(1970,1,1)</f>
        <v>42658.810277777782</v>
      </c>
      <c r="T2627" s="10">
        <f t="shared" ref="T2627:T2690" si="251">(I2627/86400)+DATE(1970,1,1)</f>
        <v>42683.851944444439</v>
      </c>
    </row>
    <row r="2628" spans="1:20" ht="43.2" x14ac:dyDescent="0.3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 s="4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2" x14ac:dyDescent="0.3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 s="4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42334.871076388888</v>
      </c>
    </row>
    <row r="2630" spans="1:20" ht="43.2" x14ac:dyDescent="0.3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 s="4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8.8" x14ac:dyDescent="0.3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 s="4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2" x14ac:dyDescent="0.3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 s="4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2" x14ac:dyDescent="0.3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 s="4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2" x14ac:dyDescent="0.3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 s="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2" x14ac:dyDescent="0.3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 s="4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2" x14ac:dyDescent="0.3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 s="4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42612.656493055554</v>
      </c>
      <c r="T2636" s="10">
        <f t="shared" si="251"/>
        <v>42642.656493055554</v>
      </c>
    </row>
    <row r="2637" spans="1:20" ht="43.2" x14ac:dyDescent="0.3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 s="4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7.6" x14ac:dyDescent="0.3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 s="4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8.8" x14ac:dyDescent="0.3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 s="4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2" x14ac:dyDescent="0.3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 s="4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2" x14ac:dyDescent="0.3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 s="4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7.6" x14ac:dyDescent="0.3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 s="4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8.8" x14ac:dyDescent="0.3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 s="4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7.6" x14ac:dyDescent="0.3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2" x14ac:dyDescent="0.3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 s="4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42689.582349537042</v>
      </c>
      <c r="T2645" s="10">
        <f t="shared" si="251"/>
        <v>42725.332638888889</v>
      </c>
    </row>
    <row r="2646" spans="1:20" ht="43.2" x14ac:dyDescent="0.3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 s="4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2" x14ac:dyDescent="0.3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 s="4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2" x14ac:dyDescent="0.3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 s="4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2" x14ac:dyDescent="0.3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 s="4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7.6" x14ac:dyDescent="0.3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 s="4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8.8" x14ac:dyDescent="0.3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 s="4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7.6" x14ac:dyDescent="0.3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 s="4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2" x14ac:dyDescent="0.3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 s="4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42327.805659722224</v>
      </c>
      <c r="T2653" s="10">
        <f t="shared" si="251"/>
        <v>42355.805659722224</v>
      </c>
    </row>
    <row r="2654" spans="1:20" ht="43.2" x14ac:dyDescent="0.3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 s="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2" x14ac:dyDescent="0.3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 s="4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2" x14ac:dyDescent="0.3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 s="4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42055.600995370369</v>
      </c>
      <c r="T2656" s="10">
        <f t="shared" si="251"/>
        <v>42115.559328703705</v>
      </c>
    </row>
    <row r="2657" spans="1:20" x14ac:dyDescent="0.3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 s="4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8.8" x14ac:dyDescent="0.3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 s="4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42767.688518518524</v>
      </c>
      <c r="T2658" s="10">
        <f t="shared" si="251"/>
        <v>42806.791666666672</v>
      </c>
    </row>
    <row r="2659" spans="1:20" ht="43.2" x14ac:dyDescent="0.3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 s="4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2" x14ac:dyDescent="0.3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 s="4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42551.884189814809</v>
      </c>
      <c r="T2660" s="10">
        <f t="shared" si="251"/>
        <v>42581.884189814809</v>
      </c>
    </row>
    <row r="2661" spans="1:20" x14ac:dyDescent="0.3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 s="4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42082.069560185184</v>
      </c>
      <c r="T2661" s="10">
        <f t="shared" si="251"/>
        <v>42112.069560185184</v>
      </c>
    </row>
    <row r="2662" spans="1:20" ht="57.6" x14ac:dyDescent="0.3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 s="4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2" x14ac:dyDescent="0.3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 s="4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2" x14ac:dyDescent="0.3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 s="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2" x14ac:dyDescent="0.3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 s="4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2" x14ac:dyDescent="0.3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 s="4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2" x14ac:dyDescent="0.3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 s="4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2" x14ac:dyDescent="0.3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 s="4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7.6" x14ac:dyDescent="0.3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 s="4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8.8" x14ac:dyDescent="0.3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 s="4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42275.58871527778</v>
      </c>
      <c r="T2670" s="10">
        <f t="shared" si="251"/>
        <v>42317.60555555555</v>
      </c>
    </row>
    <row r="2671" spans="1:20" ht="43.2" x14ac:dyDescent="0.3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 s="4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42319.035833333328</v>
      </c>
      <c r="T2671" s="10">
        <f t="shared" si="251"/>
        <v>42379.035833333328</v>
      </c>
    </row>
    <row r="2672" spans="1:20" ht="43.2" x14ac:dyDescent="0.3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 s="4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2" x14ac:dyDescent="0.3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 s="4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41962.749027777776</v>
      </c>
      <c r="T2673" s="10">
        <f t="shared" si="251"/>
        <v>41992.818055555559</v>
      </c>
    </row>
    <row r="2674" spans="1:20" ht="43.2" x14ac:dyDescent="0.3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 s="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2" x14ac:dyDescent="0.3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 s="4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7.6" x14ac:dyDescent="0.3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 s="4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7.6" x14ac:dyDescent="0.3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 s="4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2" x14ac:dyDescent="0.3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 s="4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2" x14ac:dyDescent="0.3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 s="4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41793.029432870375</v>
      </c>
      <c r="T2679" s="10">
        <f t="shared" si="251"/>
        <v>41823.029432870375</v>
      </c>
    </row>
    <row r="2680" spans="1:20" ht="43.2" x14ac:dyDescent="0.3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 s="4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7.6" x14ac:dyDescent="0.3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 s="4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 s="4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2" x14ac:dyDescent="0.3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 s="4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2" x14ac:dyDescent="0.3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 s="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2" x14ac:dyDescent="0.3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 s="4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2" x14ac:dyDescent="0.3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 s="4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41820.914641203708</v>
      </c>
      <c r="T2686" s="10">
        <f t="shared" si="251"/>
        <v>41860.914641203708</v>
      </c>
    </row>
    <row r="2687" spans="1:20" ht="43.2" x14ac:dyDescent="0.3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 s="4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42121.654282407406</v>
      </c>
    </row>
    <row r="2688" spans="1:20" ht="43.2" x14ac:dyDescent="0.3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4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2" x14ac:dyDescent="0.3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4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8.8" x14ac:dyDescent="0.3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 s="4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</v>
      </c>
      <c r="T2690" s="10">
        <f t="shared" si="251"/>
        <v>42059.125</v>
      </c>
    </row>
    <row r="2691" spans="1:20" ht="43.2" x14ac:dyDescent="0.3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(E:E/D:D)</f>
        <v>2.8571428571428571E-5</v>
      </c>
      <c r="P2691" s="4">
        <f t="shared" ref="P2691:P2754" si="253">(E:E/L:L)</f>
        <v>1</v>
      </c>
      <c r="Q2691" t="str">
        <f t="shared" ref="Q2691:Q2754" si="254">LEFT(N:N,(FIND("/",N2691))-1)</f>
        <v>food</v>
      </c>
      <c r="R2691" t="str">
        <f t="shared" ref="R2691:R2754" si="255">RIGHT(N:N,LEN(N:N)-(FIND("/",N2691)))</f>
        <v>food trucks</v>
      </c>
      <c r="S2691" s="10">
        <f t="shared" ref="S2691:S2754" si="256">(J2691/86400)+DATE(1970,1,1)</f>
        <v>42551.961689814816</v>
      </c>
      <c r="T2691" s="10">
        <f t="shared" ref="T2691:T2754" si="257">(I2691/86400)+DATE(1970,1,1)</f>
        <v>42581.961689814816</v>
      </c>
    </row>
    <row r="2692" spans="1:20" ht="57.6" x14ac:dyDescent="0.3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 s="4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8.8" x14ac:dyDescent="0.3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 s="4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2" x14ac:dyDescent="0.3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 s="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2" x14ac:dyDescent="0.3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 s="4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7.6" x14ac:dyDescent="0.3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 s="4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2" x14ac:dyDescent="0.3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 s="4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7.6" x14ac:dyDescent="0.3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 s="4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2" x14ac:dyDescent="0.3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 s="4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2" x14ac:dyDescent="0.3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 s="4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2" x14ac:dyDescent="0.3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4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2" x14ac:dyDescent="0.3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 s="4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41870.874675925923</v>
      </c>
      <c r="T2702" s="10">
        <f t="shared" si="257"/>
        <v>41900.874675925923</v>
      </c>
    </row>
    <row r="2703" spans="1:20" ht="43.2" x14ac:dyDescent="0.3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 s="4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2" x14ac:dyDescent="0.3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 s="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8.8" x14ac:dyDescent="0.3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 s="4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2" x14ac:dyDescent="0.3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 s="4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8.8" x14ac:dyDescent="0.3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 s="4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2" x14ac:dyDescent="0.3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 s="4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2" x14ac:dyDescent="0.3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 s="4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2" x14ac:dyDescent="0.3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 s="4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2" x14ac:dyDescent="0.3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 s="4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8.8" x14ac:dyDescent="0.3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 s="4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2" x14ac:dyDescent="0.3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 s="4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41780.745254629626</v>
      </c>
      <c r="T2713" s="10">
        <f t="shared" si="257"/>
        <v>41810.917361111111</v>
      </c>
    </row>
    <row r="2714" spans="1:20" ht="43.2" x14ac:dyDescent="0.3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 s="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2" x14ac:dyDescent="0.3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 s="4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8.8" x14ac:dyDescent="0.3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 s="4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2" x14ac:dyDescent="0.3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 s="4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" x14ac:dyDescent="0.3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 s="4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2" x14ac:dyDescent="0.3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 s="4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41934.914918981478</v>
      </c>
      <c r="T2719" s="10">
        <f t="shared" si="257"/>
        <v>41979.956585648149</v>
      </c>
    </row>
    <row r="2720" spans="1:20" ht="43.2" x14ac:dyDescent="0.3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 s="4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2" x14ac:dyDescent="0.3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 s="4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42477.98951388889</v>
      </c>
    </row>
    <row r="2722" spans="1:20" ht="43.2" x14ac:dyDescent="0.3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 s="4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42655.465891203705</v>
      </c>
      <c r="T2722" s="10">
        <f t="shared" si="257"/>
        <v>42685.507557870369</v>
      </c>
    </row>
    <row r="2723" spans="1:20" ht="43.2" x14ac:dyDescent="0.3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 s="4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2" x14ac:dyDescent="0.3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 s="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2" x14ac:dyDescent="0.3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 s="4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2" x14ac:dyDescent="0.3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 s="4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2" x14ac:dyDescent="0.3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 s="4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 s="4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2" x14ac:dyDescent="0.3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 s="4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8.8" x14ac:dyDescent="0.3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 s="4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8.8" x14ac:dyDescent="0.3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 s="4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2" x14ac:dyDescent="0.3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 s="4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7.6" x14ac:dyDescent="0.3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 s="4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2" x14ac:dyDescent="0.3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 s="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2" x14ac:dyDescent="0.3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 s="4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2" x14ac:dyDescent="0.3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 s="4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2" x14ac:dyDescent="0.3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 s="4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7.6" x14ac:dyDescent="0.3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 s="4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2" x14ac:dyDescent="0.3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 s="4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2" x14ac:dyDescent="0.3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 s="4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2" x14ac:dyDescent="0.3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 s="4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2" x14ac:dyDescent="0.3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 s="4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8.8" x14ac:dyDescent="0.3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 s="4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2" x14ac:dyDescent="0.3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 s="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7.6" x14ac:dyDescent="0.3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4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2" x14ac:dyDescent="0.3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 s="4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2" x14ac:dyDescent="0.3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 s="4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2" x14ac:dyDescent="0.3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 s="4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2" x14ac:dyDescent="0.3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 s="4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41044.648113425923</v>
      </c>
      <c r="T2749" s="10">
        <f t="shared" si="257"/>
        <v>41076.131944444445</v>
      </c>
    </row>
    <row r="2750" spans="1:20" ht="43.2" x14ac:dyDescent="0.3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 s="4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8.8" x14ac:dyDescent="0.3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 s="4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2" x14ac:dyDescent="0.3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4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41078.899826388893</v>
      </c>
      <c r="T2752" s="10">
        <f t="shared" si="257"/>
        <v>41090.833333333336</v>
      </c>
    </row>
    <row r="2753" spans="1:20" ht="43.2" x14ac:dyDescent="0.3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4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41747.887060185181</v>
      </c>
      <c r="T2753" s="10">
        <f t="shared" si="257"/>
        <v>41807.887060185181</v>
      </c>
    </row>
    <row r="2754" spans="1:20" ht="43.2" x14ac:dyDescent="0.3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 s="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2" x14ac:dyDescent="0.3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(E:E/D:D)</f>
        <v>0.19</v>
      </c>
      <c r="P2755" s="4">
        <f t="shared" ref="P2755:P2818" si="259">(E:E/L:L)</f>
        <v>47.5</v>
      </c>
      <c r="Q2755" t="str">
        <f t="shared" ref="Q2755:Q2818" si="260">LEFT(N:N,(FIND("/",N2755))-1)</f>
        <v>publishing</v>
      </c>
      <c r="R2755" t="str">
        <f t="shared" ref="R2755:R2818" si="261">RIGHT(N:N,LEN(N:N)-(FIND("/",N2755)))</f>
        <v>children's books</v>
      </c>
      <c r="S2755" s="10">
        <f t="shared" ref="S2755:S2818" si="262">(J2755/86400)+DATE(1970,1,1)</f>
        <v>41117.900729166664</v>
      </c>
      <c r="T2755" s="10">
        <f t="shared" ref="T2755:T2818" si="263">(I2755/86400)+DATE(1970,1,1)</f>
        <v>41147.900729166664</v>
      </c>
    </row>
    <row r="2756" spans="1:20" ht="43.2" x14ac:dyDescent="0.3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4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41863.636006944442</v>
      </c>
      <c r="T2756" s="10">
        <f t="shared" si="263"/>
        <v>41893.636006944442</v>
      </c>
    </row>
    <row r="2757" spans="1:20" ht="43.2" x14ac:dyDescent="0.3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 s="4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2" x14ac:dyDescent="0.3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 s="4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41620.900474537033</v>
      </c>
      <c r="T2758" s="10">
        <f t="shared" si="263"/>
        <v>41650.900474537033</v>
      </c>
    </row>
    <row r="2759" spans="1:20" ht="28.8" x14ac:dyDescent="0.3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 s="4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7.6" x14ac:dyDescent="0.3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 s="4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2" x14ac:dyDescent="0.3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 s="4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2" x14ac:dyDescent="0.3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4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8.8" x14ac:dyDescent="0.3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 s="4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2" x14ac:dyDescent="0.3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 s="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8.8" x14ac:dyDescent="0.3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 s="4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2" x14ac:dyDescent="0.3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 s="4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2" x14ac:dyDescent="0.3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4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2" x14ac:dyDescent="0.3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 s="4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40736.668032407411</v>
      </c>
      <c r="T2768" s="10">
        <f t="shared" si="263"/>
        <v>40766.668032407411</v>
      </c>
    </row>
    <row r="2769" spans="1:20" ht="43.2" x14ac:dyDescent="0.3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 s="4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2" x14ac:dyDescent="0.3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 s="4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2" x14ac:dyDescent="0.3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 s="4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41745.826273148152</v>
      </c>
      <c r="T2771" s="10">
        <f t="shared" si="263"/>
        <v>41795.826273148152</v>
      </c>
    </row>
    <row r="2772" spans="1:20" ht="43.2" x14ac:dyDescent="0.3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 s="4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2" x14ac:dyDescent="0.3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4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2" x14ac:dyDescent="0.3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2" x14ac:dyDescent="0.3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 s="4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2" x14ac:dyDescent="0.3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 s="4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2" x14ac:dyDescent="0.3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 s="4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7.6" x14ac:dyDescent="0.3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 s="4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2" x14ac:dyDescent="0.3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 s="4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7.6" x14ac:dyDescent="0.3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 s="4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2" x14ac:dyDescent="0.3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 s="4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8.8" x14ac:dyDescent="0.3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4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2" x14ac:dyDescent="0.3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 s="4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8.8" x14ac:dyDescent="0.3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 s="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2" x14ac:dyDescent="0.3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 s="4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2" x14ac:dyDescent="0.3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 s="4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2" x14ac:dyDescent="0.3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 s="4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8.8" x14ac:dyDescent="0.3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 s="4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2" x14ac:dyDescent="0.3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 s="4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2" x14ac:dyDescent="0.3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 s="4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42550.701886574076</v>
      </c>
      <c r="T2790" s="10">
        <f t="shared" si="263"/>
        <v>42580.701886574076</v>
      </c>
    </row>
    <row r="2791" spans="1:20" ht="28.8" x14ac:dyDescent="0.3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 s="4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2" x14ac:dyDescent="0.3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 s="4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2" x14ac:dyDescent="0.3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 s="4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2" x14ac:dyDescent="0.3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 s="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7.6" x14ac:dyDescent="0.3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 s="4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7.6" x14ac:dyDescent="0.3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 s="4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2" x14ac:dyDescent="0.3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 s="4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2" x14ac:dyDescent="0.3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 s="4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2" x14ac:dyDescent="0.3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 s="4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2" x14ac:dyDescent="0.3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 s="4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2" x14ac:dyDescent="0.3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 s="4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2" x14ac:dyDescent="0.3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 s="4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2" x14ac:dyDescent="0.3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 s="4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2" x14ac:dyDescent="0.3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 s="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2" x14ac:dyDescent="0.3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 s="4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2" x14ac:dyDescent="0.3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 s="4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7.6" x14ac:dyDescent="0.3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 s="4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2" x14ac:dyDescent="0.3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 s="4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 s="4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2" x14ac:dyDescent="0.3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 s="4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2" x14ac:dyDescent="0.3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 s="4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2" x14ac:dyDescent="0.3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 s="4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2" x14ac:dyDescent="0.3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 s="4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2" x14ac:dyDescent="0.3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 s="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2" x14ac:dyDescent="0.3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 s="4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2" x14ac:dyDescent="0.3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 s="4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2" x14ac:dyDescent="0.3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 s="4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2" x14ac:dyDescent="0.3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 s="4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2" x14ac:dyDescent="0.3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(E:E/D:D)</f>
        <v>1.3</v>
      </c>
      <c r="P2819" s="4">
        <f t="shared" ref="P2819:P2882" si="265">(E:E/L:L)</f>
        <v>23.636363636363637</v>
      </c>
      <c r="Q2819" t="str">
        <f t="shared" ref="Q2819:Q2882" si="266">LEFT(N:N,(FIND("/",N2819))-1)</f>
        <v>theater</v>
      </c>
      <c r="R2819" t="str">
        <f t="shared" ref="R2819:R2882" si="267">RIGHT(N:N,LEN(N:N)-(FIND("/",N2819)))</f>
        <v>plays</v>
      </c>
      <c r="S2819" s="10">
        <f t="shared" ref="S2819:S2882" si="268">(J2819/86400)+DATE(1970,1,1)</f>
        <v>42023.634976851856</v>
      </c>
      <c r="T2819" s="10">
        <f t="shared" ref="T2819:T2882" si="269">(I2819/86400)+DATE(1970,1,1)</f>
        <v>42063.634976851856</v>
      </c>
    </row>
    <row r="2820" spans="1:20" ht="43.2" x14ac:dyDescent="0.3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 s="4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2" x14ac:dyDescent="0.3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 s="4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2" x14ac:dyDescent="0.3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 s="4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7.6" x14ac:dyDescent="0.3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 s="4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7.6" x14ac:dyDescent="0.3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 s="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42090.642268518517</v>
      </c>
    </row>
    <row r="2825" spans="1:20" ht="57.6" x14ac:dyDescent="0.3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 s="4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2" x14ac:dyDescent="0.3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 s="4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7.6" x14ac:dyDescent="0.3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 s="4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7.6" x14ac:dyDescent="0.3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 s="4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7.6" x14ac:dyDescent="0.3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 s="4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2" x14ac:dyDescent="0.3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 s="4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2" x14ac:dyDescent="0.3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 s="4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8.8" x14ac:dyDescent="0.3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 s="4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2" x14ac:dyDescent="0.3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 s="4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2" x14ac:dyDescent="0.3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 s="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 s="4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2" x14ac:dyDescent="0.3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 s="4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2" x14ac:dyDescent="0.3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 s="4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7.6" x14ac:dyDescent="0.3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 s="4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7.6" x14ac:dyDescent="0.3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 s="4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2" x14ac:dyDescent="0.3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 s="4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2" x14ac:dyDescent="0.3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 s="4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7.6" x14ac:dyDescent="0.3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 s="4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2" x14ac:dyDescent="0.3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 s="4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42291.739548611113</v>
      </c>
      <c r="T2843" s="10">
        <f t="shared" si="269"/>
        <v>42351.781215277777</v>
      </c>
    </row>
    <row r="2844" spans="1:20" ht="43.2" x14ac:dyDescent="0.3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41784.95248842593</v>
      </c>
      <c r="T2844" s="10">
        <f t="shared" si="269"/>
        <v>41811.458333333336</v>
      </c>
    </row>
    <row r="2845" spans="1:20" ht="43.2" x14ac:dyDescent="0.3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4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2" x14ac:dyDescent="0.3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 s="4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2" x14ac:dyDescent="0.3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 s="4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7.6" x14ac:dyDescent="0.3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4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2" x14ac:dyDescent="0.3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4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7.6" x14ac:dyDescent="0.3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 s="4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2" x14ac:dyDescent="0.3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 s="4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2" x14ac:dyDescent="0.3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 s="4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2" x14ac:dyDescent="0.3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4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2" x14ac:dyDescent="0.3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 s="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2" x14ac:dyDescent="0.3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4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2" x14ac:dyDescent="0.3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 s="4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7.6" x14ac:dyDescent="0.3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 s="4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2" x14ac:dyDescent="0.3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 s="4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7.6" x14ac:dyDescent="0.3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 s="4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2" x14ac:dyDescent="0.3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4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2" x14ac:dyDescent="0.3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 s="4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7.6" x14ac:dyDescent="0.3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 s="4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42480.80064814815</v>
      </c>
      <c r="T2862" s="10">
        <f t="shared" si="269"/>
        <v>42540.80064814815</v>
      </c>
    </row>
    <row r="2863" spans="1:20" ht="43.2" x14ac:dyDescent="0.3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 s="4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2" x14ac:dyDescent="0.3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 s="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2" x14ac:dyDescent="0.3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 s="4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 s="4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2" x14ac:dyDescent="0.3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4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2" x14ac:dyDescent="0.3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 s="4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7.6" x14ac:dyDescent="0.3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 s="4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7.6" x14ac:dyDescent="0.3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 s="4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7.6" x14ac:dyDescent="0.3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 s="4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7.6" x14ac:dyDescent="0.3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 s="4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2" x14ac:dyDescent="0.3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 s="4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2" x14ac:dyDescent="0.3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7.6" x14ac:dyDescent="0.3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 s="4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2" x14ac:dyDescent="0.3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 s="4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2" x14ac:dyDescent="0.3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 s="4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2" x14ac:dyDescent="0.3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4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2" x14ac:dyDescent="0.3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 s="4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42672.955138888894</v>
      </c>
      <c r="T2879" s="10">
        <f t="shared" si="269"/>
        <v>42704.708333333328</v>
      </c>
    </row>
    <row r="2880" spans="1:20" ht="43.2" x14ac:dyDescent="0.3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 s="4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2" x14ac:dyDescent="0.3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 s="4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2" x14ac:dyDescent="0.3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 s="4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2" x14ac:dyDescent="0.3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(E:E/D:D)</f>
        <v>0</v>
      </c>
      <c r="P2883" s="4" t="e">
        <f t="shared" ref="P2883:P2946" si="271">(E:E/L:L)</f>
        <v>#DIV/0!</v>
      </c>
      <c r="Q2883" t="str">
        <f t="shared" ref="Q2883:Q2946" si="272">LEFT(N:N,(FIND("/",N2883))-1)</f>
        <v>theater</v>
      </c>
      <c r="R2883" t="str">
        <f t="shared" ref="R2883:R2946" si="273">RIGHT(N:N,LEN(N:N)-(FIND("/",N2883)))</f>
        <v>plays</v>
      </c>
      <c r="S2883" s="10">
        <f t="shared" ref="S2883:S2946" si="274">(J2883/86400)+DATE(1970,1,1)</f>
        <v>41916.597638888888</v>
      </c>
      <c r="T2883" s="10">
        <f t="shared" ref="T2883:T2946" si="275">(I2883/86400)+DATE(1970,1,1)</f>
        <v>41976.639305555553</v>
      </c>
    </row>
    <row r="2884" spans="1:20" ht="43.2" x14ac:dyDescent="0.3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 s="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7.6" x14ac:dyDescent="0.3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 s="4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8.8" x14ac:dyDescent="0.3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 s="4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8.8" x14ac:dyDescent="0.3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 s="4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2" x14ac:dyDescent="0.3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 s="4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2" x14ac:dyDescent="0.3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 s="4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2" x14ac:dyDescent="0.3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4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2" x14ac:dyDescent="0.3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 s="4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2" x14ac:dyDescent="0.3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 s="4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2" x14ac:dyDescent="0.3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 s="4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2" x14ac:dyDescent="0.3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 s="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 s="4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8.8" x14ac:dyDescent="0.3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4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2" x14ac:dyDescent="0.3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 s="4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2" x14ac:dyDescent="0.3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 s="4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2" x14ac:dyDescent="0.3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 s="4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2" x14ac:dyDescent="0.3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 s="4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2" x14ac:dyDescent="0.3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4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7.6" x14ac:dyDescent="0.3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 s="4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2" x14ac:dyDescent="0.3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 s="4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2" x14ac:dyDescent="0.3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 s="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2" x14ac:dyDescent="0.3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 s="4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2" x14ac:dyDescent="0.3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 s="4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2" x14ac:dyDescent="0.3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 s="4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7.6" x14ac:dyDescent="0.3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 s="4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2" x14ac:dyDescent="0.3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 s="4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42444.877743055556</v>
      </c>
      <c r="T2909" s="10">
        <f t="shared" si="275"/>
        <v>42504.877743055556</v>
      </c>
    </row>
    <row r="2910" spans="1:20" ht="57.6" x14ac:dyDescent="0.3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 s="4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42499.73170138889</v>
      </c>
      <c r="T2910" s="10">
        <f t="shared" si="275"/>
        <v>42529.73170138889</v>
      </c>
    </row>
    <row r="2911" spans="1:20" ht="43.2" x14ac:dyDescent="0.3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 s="4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2" x14ac:dyDescent="0.3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 s="4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7.6" x14ac:dyDescent="0.3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 s="4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2" x14ac:dyDescent="0.3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 s="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2" x14ac:dyDescent="0.3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 s="4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8.8" x14ac:dyDescent="0.3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 s="4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2" x14ac:dyDescent="0.3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 s="4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2" x14ac:dyDescent="0.3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 s="4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2" x14ac:dyDescent="0.3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 s="4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2" x14ac:dyDescent="0.3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 s="4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2" x14ac:dyDescent="0.3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 s="4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2" x14ac:dyDescent="0.3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 s="4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8.8" x14ac:dyDescent="0.3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 s="4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2" x14ac:dyDescent="0.3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 s="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2" x14ac:dyDescent="0.3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 s="4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2" x14ac:dyDescent="0.3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 s="4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2" x14ac:dyDescent="0.3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 s="4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41863.584120370375</v>
      </c>
      <c r="T2927" s="10">
        <f t="shared" si="275"/>
        <v>41893.584120370375</v>
      </c>
    </row>
    <row r="2928" spans="1:20" ht="43.2" x14ac:dyDescent="0.3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 s="4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2" x14ac:dyDescent="0.3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 s="4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8.8" x14ac:dyDescent="0.3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 s="4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2" x14ac:dyDescent="0.3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 s="4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2" x14ac:dyDescent="0.3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 s="4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2" x14ac:dyDescent="0.3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 s="4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2" x14ac:dyDescent="0.3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 s="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2" x14ac:dyDescent="0.3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 s="4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2" x14ac:dyDescent="0.3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 s="4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2" x14ac:dyDescent="0.3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 s="4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2" x14ac:dyDescent="0.3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 s="4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8.8" x14ac:dyDescent="0.3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 s="4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2" x14ac:dyDescent="0.3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 s="4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2" x14ac:dyDescent="0.3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 s="4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2" x14ac:dyDescent="0.3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 s="4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2" x14ac:dyDescent="0.3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 s="4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2" x14ac:dyDescent="0.3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 s="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2" x14ac:dyDescent="0.3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4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2" x14ac:dyDescent="0.3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 s="4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7.6" x14ac:dyDescent="0.3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(E:E/D:D)</f>
        <v>0</v>
      </c>
      <c r="P2947" s="4" t="e">
        <f t="shared" ref="P2947:P3010" si="277">(E:E/L:L)</f>
        <v>#DIV/0!</v>
      </c>
      <c r="Q2947" t="str">
        <f t="shared" ref="Q2947:Q3010" si="278">LEFT(N:N,(FIND("/",N2947))-1)</f>
        <v>theater</v>
      </c>
      <c r="R2947" t="str">
        <f t="shared" ref="R2947:R3010" si="279">RIGHT(N:N,LEN(N:N)-(FIND("/",N2947)))</f>
        <v>spaces</v>
      </c>
      <c r="S2947" s="10">
        <f t="shared" ref="S2947:S3010" si="280">(J2947/86400)+DATE(1970,1,1)</f>
        <v>42118.139583333337</v>
      </c>
      <c r="T2947" s="10">
        <f t="shared" ref="T2947:T3010" si="281">(I2947/86400)+DATE(1970,1,1)</f>
        <v>42148.139583333337</v>
      </c>
    </row>
    <row r="2948" spans="1:20" ht="43.2" x14ac:dyDescent="0.3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 s="4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7.6" x14ac:dyDescent="0.3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 s="4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</v>
      </c>
    </row>
    <row r="2950" spans="1:20" ht="57.6" x14ac:dyDescent="0.3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 s="4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2" x14ac:dyDescent="0.3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 s="4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2" x14ac:dyDescent="0.3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4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7.6" x14ac:dyDescent="0.3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 s="4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2" x14ac:dyDescent="0.3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 s="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2" x14ac:dyDescent="0.3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 s="4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2" x14ac:dyDescent="0.3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4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42810.541701388887</v>
      </c>
    </row>
    <row r="2957" spans="1:20" ht="28.8" x14ac:dyDescent="0.3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 s="4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2" x14ac:dyDescent="0.3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 s="4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2" x14ac:dyDescent="0.3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 s="4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2" x14ac:dyDescent="0.3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4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2" x14ac:dyDescent="0.3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4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2" x14ac:dyDescent="0.3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4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2" x14ac:dyDescent="0.3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 s="4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2" x14ac:dyDescent="0.3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 s="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7.6" x14ac:dyDescent="0.3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 s="4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2" x14ac:dyDescent="0.3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 s="4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7.6" x14ac:dyDescent="0.3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 s="4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2" x14ac:dyDescent="0.3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 s="4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2" x14ac:dyDescent="0.3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 s="4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8.8" x14ac:dyDescent="0.3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 s="4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2" x14ac:dyDescent="0.3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 s="4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2" x14ac:dyDescent="0.3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 s="4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2" x14ac:dyDescent="0.3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 s="4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8.8" x14ac:dyDescent="0.3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 s="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2" x14ac:dyDescent="0.3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 s="4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7.6" x14ac:dyDescent="0.3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 s="4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2" x14ac:dyDescent="0.3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 s="4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2" x14ac:dyDescent="0.3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 s="4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7.6" x14ac:dyDescent="0.3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 s="4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7.6" x14ac:dyDescent="0.3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 s="4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2" x14ac:dyDescent="0.3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 s="4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2" x14ac:dyDescent="0.3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 s="4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7.6" x14ac:dyDescent="0.3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 s="4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8.8" x14ac:dyDescent="0.3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 s="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2" x14ac:dyDescent="0.3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 s="4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7.6" x14ac:dyDescent="0.3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 s="4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7.6" x14ac:dyDescent="0.3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 s="4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42654.973703703705</v>
      </c>
      <c r="T2987" s="10">
        <f t="shared" si="281"/>
        <v>42674.166666666672</v>
      </c>
    </row>
    <row r="2988" spans="1:20" ht="43.2" x14ac:dyDescent="0.3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 s="4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7.6" x14ac:dyDescent="0.3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 s="4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2" x14ac:dyDescent="0.3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 s="4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</v>
      </c>
      <c r="T2990" s="10">
        <f t="shared" si="281"/>
        <v>42541.36204861111</v>
      </c>
    </row>
    <row r="2991" spans="1:20" x14ac:dyDescent="0.3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 s="4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2" x14ac:dyDescent="0.3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 s="4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2" x14ac:dyDescent="0.3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 s="4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2" x14ac:dyDescent="0.3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 s="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 s="4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2" x14ac:dyDescent="0.3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 s="4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2" x14ac:dyDescent="0.3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 s="4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8.8" x14ac:dyDescent="0.3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 s="4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42090.912499999999</v>
      </c>
      <c r="T2998" s="10">
        <f t="shared" si="281"/>
        <v>42150.912499999999</v>
      </c>
    </row>
    <row r="2999" spans="1:20" ht="43.2" x14ac:dyDescent="0.3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 s="4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2" x14ac:dyDescent="0.3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 s="4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2" x14ac:dyDescent="0.3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 s="4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2" x14ac:dyDescent="0.3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 s="4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2" x14ac:dyDescent="0.3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 s="4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8.8" x14ac:dyDescent="0.3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 s="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2" x14ac:dyDescent="0.3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 s="4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7.6" x14ac:dyDescent="0.3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 s="4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2" x14ac:dyDescent="0.3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 s="4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8.8" x14ac:dyDescent="0.3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 s="4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41957.756840277776</v>
      </c>
      <c r="T3008" s="10">
        <f t="shared" si="281"/>
        <v>41987.756840277776</v>
      </c>
    </row>
    <row r="3009" spans="1:20" ht="28.8" x14ac:dyDescent="0.3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 s="4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2" x14ac:dyDescent="0.3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 s="4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2" x14ac:dyDescent="0.3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(E:E/D:D)</f>
        <v>1.19756</v>
      </c>
      <c r="P3011" s="4">
        <f t="shared" ref="P3011:P3074" si="283">(E:E/L:L)</f>
        <v>233.8984375</v>
      </c>
      <c r="Q3011" t="str">
        <f t="shared" ref="Q3011:Q3074" si="284">LEFT(N:N,(FIND("/",N3011))-1)</f>
        <v>theater</v>
      </c>
      <c r="R3011" t="str">
        <f t="shared" ref="R3011:R3074" si="285">RIGHT(N:N,LEN(N:N)-(FIND("/",N3011)))</f>
        <v>spaces</v>
      </c>
      <c r="S3011" s="10">
        <f t="shared" ref="S3011:S3074" si="286">(J3011/86400)+DATE(1970,1,1)</f>
        <v>41939.569907407407</v>
      </c>
      <c r="T3011" s="10">
        <f t="shared" ref="T3011:T3074" si="287">(I3011/86400)+DATE(1970,1,1)</f>
        <v>41969.611574074079</v>
      </c>
    </row>
    <row r="3012" spans="1:20" ht="43.2" x14ac:dyDescent="0.3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 s="4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2" x14ac:dyDescent="0.3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 s="4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2" x14ac:dyDescent="0.3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 s="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2" x14ac:dyDescent="0.3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 s="4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2" x14ac:dyDescent="0.3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 s="4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41920.123611111107</v>
      </c>
      <c r="T3016" s="10">
        <f t="shared" si="287"/>
        <v>41948.208333333336</v>
      </c>
    </row>
    <row r="3017" spans="1:20" ht="43.2" x14ac:dyDescent="0.3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 s="4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7.6" x14ac:dyDescent="0.3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 s="4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2" x14ac:dyDescent="0.3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 s="4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2" x14ac:dyDescent="0.3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 s="4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42163.298333333332</v>
      </c>
      <c r="T3020" s="10">
        <f t="shared" si="287"/>
        <v>42205.916666666672</v>
      </c>
    </row>
    <row r="3021" spans="1:20" ht="43.2" x14ac:dyDescent="0.3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 s="4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2" x14ac:dyDescent="0.3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 s="4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2" x14ac:dyDescent="0.3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 s="4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2" x14ac:dyDescent="0.3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 s="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7.6" x14ac:dyDescent="0.3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 s="4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42121.675763888888</v>
      </c>
      <c r="T3025" s="10">
        <f t="shared" si="287"/>
        <v>42166.675763888888</v>
      </c>
    </row>
    <row r="3026" spans="1:20" ht="43.2" x14ac:dyDescent="0.3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 s="4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2" x14ac:dyDescent="0.3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 s="4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7.6" x14ac:dyDescent="0.3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 s="4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2" x14ac:dyDescent="0.3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 s="4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8.8" x14ac:dyDescent="0.3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 s="4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2" x14ac:dyDescent="0.3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 s="4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2" x14ac:dyDescent="0.3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 s="4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" x14ac:dyDescent="0.3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 s="4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2" x14ac:dyDescent="0.3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 s="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2" x14ac:dyDescent="0.3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 s="4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" x14ac:dyDescent="0.3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 s="4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8.8" x14ac:dyDescent="0.3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 s="4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2" x14ac:dyDescent="0.3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 s="4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7.6" x14ac:dyDescent="0.3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 s="4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2" x14ac:dyDescent="0.3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 s="4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2" x14ac:dyDescent="0.3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 s="4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2" x14ac:dyDescent="0.3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 s="4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8.8" x14ac:dyDescent="0.3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 s="4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7.6" x14ac:dyDescent="0.3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 s="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2" x14ac:dyDescent="0.3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 s="4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2" x14ac:dyDescent="0.3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 s="4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2" x14ac:dyDescent="0.3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 s="4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7.6" x14ac:dyDescent="0.3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 s="4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2" x14ac:dyDescent="0.3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 s="4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2" x14ac:dyDescent="0.3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 s="4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41975.901180555556</v>
      </c>
      <c r="T3050" s="10">
        <f t="shared" si="287"/>
        <v>42004.890277777777</v>
      </c>
    </row>
    <row r="3051" spans="1:20" ht="57.6" x14ac:dyDescent="0.3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 s="4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8.8" x14ac:dyDescent="0.3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 s="4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7.6" x14ac:dyDescent="0.3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 s="4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42744.416030092594</v>
      </c>
      <c r="T3053" s="10">
        <f t="shared" si="287"/>
        <v>42774.416030092594</v>
      </c>
    </row>
    <row r="3054" spans="1:20" ht="43.2" x14ac:dyDescent="0.3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 s="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7.6" x14ac:dyDescent="0.3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 s="4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2" x14ac:dyDescent="0.3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4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2" x14ac:dyDescent="0.3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 s="4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2" x14ac:dyDescent="0.3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4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2" x14ac:dyDescent="0.3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4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7.6" x14ac:dyDescent="0.3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 s="4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2" x14ac:dyDescent="0.3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 s="4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8.8" x14ac:dyDescent="0.3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 s="4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4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2" x14ac:dyDescent="0.3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 s="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2" x14ac:dyDescent="0.3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 s="4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42630.922893518524</v>
      </c>
      <c r="T3065" s="10">
        <f t="shared" si="287"/>
        <v>42665.922893518524</v>
      </c>
    </row>
    <row r="3066" spans="1:20" ht="28.8" x14ac:dyDescent="0.3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 s="4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2" x14ac:dyDescent="0.3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 s="4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2" x14ac:dyDescent="0.3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 s="4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2" x14ac:dyDescent="0.3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 s="4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2" x14ac:dyDescent="0.3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 s="4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2" x14ac:dyDescent="0.3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 s="4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2" x14ac:dyDescent="0.3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 s="4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2" x14ac:dyDescent="0.3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 s="4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2" x14ac:dyDescent="0.3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 s="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2" x14ac:dyDescent="0.3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(E:E/D:D)</f>
        <v>2.3035714285714285E-4</v>
      </c>
      <c r="P3075" s="4">
        <f t="shared" ref="P3075:P3138" si="289">(E:E/L:L)</f>
        <v>92.142857142857139</v>
      </c>
      <c r="Q3075" t="str">
        <f t="shared" ref="Q3075:Q3138" si="290">LEFT(N:N,(FIND("/",N3075))-1)</f>
        <v>theater</v>
      </c>
      <c r="R3075" t="str">
        <f t="shared" ref="R3075:R3138" si="291">RIGHT(N:N,LEN(N:N)-(FIND("/",N3075)))</f>
        <v>spaces</v>
      </c>
      <c r="S3075" s="10">
        <f t="shared" ref="S3075:S3138" si="292">(J3075/86400)+DATE(1970,1,1)</f>
        <v>42111.684027777781</v>
      </c>
      <c r="T3075" s="10">
        <f t="shared" ref="T3075:T3138" si="293">(I3075/86400)+DATE(1970,1,1)</f>
        <v>42169.804861111115</v>
      </c>
    </row>
    <row r="3076" spans="1:20" ht="57.6" x14ac:dyDescent="0.3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 s="4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42409.571284722224</v>
      </c>
      <c r="T3076" s="10">
        <f t="shared" si="293"/>
        <v>42439.571284722224</v>
      </c>
    </row>
    <row r="3077" spans="1:20" ht="43.2" x14ac:dyDescent="0.3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 s="4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42551.102314814816</v>
      </c>
      <c r="T3077" s="10">
        <f t="shared" si="293"/>
        <v>42601.102314814816</v>
      </c>
    </row>
    <row r="3078" spans="1:20" ht="28.8" x14ac:dyDescent="0.3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 s="4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2" x14ac:dyDescent="0.3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 s="4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2" x14ac:dyDescent="0.3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 s="4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2" x14ac:dyDescent="0.3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 s="4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2" x14ac:dyDescent="0.3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 s="4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2" x14ac:dyDescent="0.3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 s="4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2" x14ac:dyDescent="0.3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7.6" x14ac:dyDescent="0.3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 s="4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7.6" x14ac:dyDescent="0.3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 s="4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2" x14ac:dyDescent="0.3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 s="4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42246.883784722224</v>
      </c>
      <c r="T3087" s="10">
        <f t="shared" si="293"/>
        <v>42276.883784722224</v>
      </c>
    </row>
    <row r="3088" spans="1:20" ht="43.2" x14ac:dyDescent="0.3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 s="4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2" x14ac:dyDescent="0.3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 s="4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2" x14ac:dyDescent="0.3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 s="4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2" x14ac:dyDescent="0.3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 s="4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2" x14ac:dyDescent="0.3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 s="4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7.6" x14ac:dyDescent="0.3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 s="4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2" x14ac:dyDescent="0.3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 s="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7.6" x14ac:dyDescent="0.3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 s="4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41760.909039351856</v>
      </c>
      <c r="T3095" s="10">
        <f t="shared" si="293"/>
        <v>41791.165972222225</v>
      </c>
    </row>
    <row r="3096" spans="1:20" ht="43.2" x14ac:dyDescent="0.3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 s="4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2" x14ac:dyDescent="0.3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 s="4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2" x14ac:dyDescent="0.3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 s="4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2" x14ac:dyDescent="0.3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 s="4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2" x14ac:dyDescent="0.3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 s="4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2" x14ac:dyDescent="0.3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 s="4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2" x14ac:dyDescent="0.3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 s="4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7.6" x14ac:dyDescent="0.3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 s="4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7.6" x14ac:dyDescent="0.3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 s="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8.8" x14ac:dyDescent="0.3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 s="4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2" x14ac:dyDescent="0.3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 s="4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2" x14ac:dyDescent="0.3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 s="4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7.6" x14ac:dyDescent="0.3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 s="4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42241.429120370369</v>
      </c>
      <c r="T3108" s="10">
        <f t="shared" si="293"/>
        <v>42263.916666666672</v>
      </c>
    </row>
    <row r="3109" spans="1:20" ht="43.2" x14ac:dyDescent="0.3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 s="4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42128.814247685186</v>
      </c>
      <c r="T3109" s="10">
        <f t="shared" si="293"/>
        <v>42135.814247685186</v>
      </c>
    </row>
    <row r="3110" spans="1:20" x14ac:dyDescent="0.3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 s="4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2" x14ac:dyDescent="0.3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 s="4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2" x14ac:dyDescent="0.3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 s="4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2" x14ac:dyDescent="0.3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 s="4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41885.595138888893</v>
      </c>
      <c r="T3113" s="10">
        <f t="shared" si="293"/>
        <v>41916.595138888893</v>
      </c>
    </row>
    <row r="3114" spans="1:20" ht="43.2" x14ac:dyDescent="0.3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 s="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2" x14ac:dyDescent="0.3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 s="4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2" x14ac:dyDescent="0.3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4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2" x14ac:dyDescent="0.3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 s="4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2" x14ac:dyDescent="0.3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 s="4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2" x14ac:dyDescent="0.3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 s="4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42509.374537037038</v>
      </c>
      <c r="T3119" s="10">
        <f t="shared" si="293"/>
        <v>42517.55</v>
      </c>
    </row>
    <row r="3120" spans="1:20" ht="28.8" x14ac:dyDescent="0.3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 s="4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7.6" x14ac:dyDescent="0.3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 s="4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2" x14ac:dyDescent="0.3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 s="4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42435.942083333328</v>
      </c>
      <c r="T3122" s="10">
        <f t="shared" si="293"/>
        <v>42495.900416666671</v>
      </c>
    </row>
    <row r="3123" spans="1:20" ht="28.8" x14ac:dyDescent="0.3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 s="4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 s="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2" x14ac:dyDescent="0.3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 s="4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2" x14ac:dyDescent="0.3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 s="4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4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" x14ac:dyDescent="0.3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 s="4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42427.018078703702</v>
      </c>
      <c r="T3128" s="10">
        <f t="shared" si="293"/>
        <v>42456.976412037038</v>
      </c>
    </row>
    <row r="3129" spans="1:20" ht="43.2" x14ac:dyDescent="0.3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4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2" x14ac:dyDescent="0.3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 s="4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2" x14ac:dyDescent="0.3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 s="4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2" x14ac:dyDescent="0.3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 s="4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8.8" x14ac:dyDescent="0.3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 s="4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8.8" x14ac:dyDescent="0.3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 s="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2" x14ac:dyDescent="0.3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 s="4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2" x14ac:dyDescent="0.3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 s="4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42800.720127314809</v>
      </c>
      <c r="T3136" s="10">
        <f t="shared" si="293"/>
        <v>42821.678460648152</v>
      </c>
    </row>
    <row r="3137" spans="1:20" ht="43.2" x14ac:dyDescent="0.3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 s="4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2" x14ac:dyDescent="0.3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 s="4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8.8" x14ac:dyDescent="0.3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(E:E/D:D)</f>
        <v>3.3333333333333333E-2</v>
      </c>
      <c r="P3139" s="4">
        <f t="shared" ref="P3139:P3202" si="295">(E:E/L:L)</f>
        <v>50</v>
      </c>
      <c r="Q3139" t="str">
        <f t="shared" ref="Q3139:Q3202" si="296">LEFT(N:N,(FIND("/",N3139))-1)</f>
        <v>theater</v>
      </c>
      <c r="R3139" t="str">
        <f t="shared" ref="R3139:R3202" si="297">RIGHT(N:N,LEN(N:N)-(FIND("/",N3139)))</f>
        <v>plays</v>
      </c>
      <c r="S3139" s="10">
        <f t="shared" ref="S3139:S3202" si="298">(J3139/86400)+DATE(1970,1,1)</f>
        <v>42807.885057870371</v>
      </c>
      <c r="T3139" s="10">
        <f t="shared" ref="T3139:T3202" si="299">(I3139/86400)+DATE(1970,1,1)</f>
        <v>42858.8</v>
      </c>
    </row>
    <row r="3140" spans="1:20" ht="57.6" x14ac:dyDescent="0.3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4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2" x14ac:dyDescent="0.3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 s="4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7.6" x14ac:dyDescent="0.3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 s="4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7.6" x14ac:dyDescent="0.3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 s="4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2" x14ac:dyDescent="0.3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 s="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7.6" x14ac:dyDescent="0.3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4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7.6" x14ac:dyDescent="0.3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 s="4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2" x14ac:dyDescent="0.3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4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2" x14ac:dyDescent="0.3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 s="4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2" x14ac:dyDescent="0.3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 s="4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</v>
      </c>
      <c r="T3149" s="10">
        <f t="shared" si="299"/>
        <v>41950.011053240742</v>
      </c>
    </row>
    <row r="3150" spans="1:20" ht="28.8" x14ac:dyDescent="0.3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 s="4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2" x14ac:dyDescent="0.3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 s="4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7.6" x14ac:dyDescent="0.3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 s="4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2" x14ac:dyDescent="0.3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 s="4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2" x14ac:dyDescent="0.3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 s="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2" x14ac:dyDescent="0.3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 s="4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2" x14ac:dyDescent="0.3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 s="4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2" x14ac:dyDescent="0.3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 s="4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2" x14ac:dyDescent="0.3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 s="4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8.8" x14ac:dyDescent="0.3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 s="4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8.8" x14ac:dyDescent="0.3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 s="4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41447.839722222227</v>
      </c>
      <c r="T3160" s="10">
        <f t="shared" si="299"/>
        <v>41477.839722222227</v>
      </c>
    </row>
    <row r="3161" spans="1:20" ht="43.2" x14ac:dyDescent="0.3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 s="4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2" x14ac:dyDescent="0.3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 s="4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7.6" x14ac:dyDescent="0.3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 s="4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2" x14ac:dyDescent="0.3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 s="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2" x14ac:dyDescent="0.3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 s="4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7.6" x14ac:dyDescent="0.3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 s="4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41766.805729166663</v>
      </c>
      <c r="T3166" s="10">
        <f t="shared" si="299"/>
        <v>41799.805729166663</v>
      </c>
    </row>
    <row r="3167" spans="1:20" ht="57.6" x14ac:dyDescent="0.3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 s="4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2" x14ac:dyDescent="0.3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 s="4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8.8" x14ac:dyDescent="0.3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 s="4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2" x14ac:dyDescent="0.3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 s="4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8.8" x14ac:dyDescent="0.3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 s="4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2" x14ac:dyDescent="0.3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 s="4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7.6" x14ac:dyDescent="0.3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 s="4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2" x14ac:dyDescent="0.3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 s="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2" x14ac:dyDescent="0.3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 s="4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41878.878379629634</v>
      </c>
      <c r="T3175" s="10">
        <f t="shared" si="299"/>
        <v>41908.878379629634</v>
      </c>
    </row>
    <row r="3176" spans="1:20" ht="57.6" x14ac:dyDescent="0.3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 s="4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7.6" x14ac:dyDescent="0.3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 s="4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7.6" x14ac:dyDescent="0.3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 s="4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2" x14ac:dyDescent="0.3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 s="4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7.6" x14ac:dyDescent="0.3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 s="4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2" x14ac:dyDescent="0.3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 s="4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2" x14ac:dyDescent="0.3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 s="4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2" x14ac:dyDescent="0.3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 s="4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7.6" x14ac:dyDescent="0.3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 s="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2" x14ac:dyDescent="0.3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 s="4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2" x14ac:dyDescent="0.3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 s="4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2" x14ac:dyDescent="0.3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 s="4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2" x14ac:dyDescent="0.3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 s="4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7.6" x14ac:dyDescent="0.3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 s="4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2" x14ac:dyDescent="0.3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 s="4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7.6" x14ac:dyDescent="0.3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 s="4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2" x14ac:dyDescent="0.3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4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2" x14ac:dyDescent="0.3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 s="4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2" x14ac:dyDescent="0.3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 s="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2" x14ac:dyDescent="0.3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 s="4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2" x14ac:dyDescent="0.3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4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7.6" x14ac:dyDescent="0.3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 s="4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2" x14ac:dyDescent="0.3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 s="4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8.8" x14ac:dyDescent="0.3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 s="4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7.6" x14ac:dyDescent="0.3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 s="4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2" x14ac:dyDescent="0.3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 s="4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41858.761782407411</v>
      </c>
      <c r="T3201" s="10">
        <f t="shared" si="299"/>
        <v>41888.875</v>
      </c>
    </row>
    <row r="3202" spans="1:20" ht="57.6" x14ac:dyDescent="0.3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 s="4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2" x14ac:dyDescent="0.3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(E:E/D:D)</f>
        <v>1.2500000000000001E-2</v>
      </c>
      <c r="P3203" s="4">
        <f t="shared" ref="P3203:P3266" si="301">(E:E/L:L)</f>
        <v>12.5</v>
      </c>
      <c r="Q3203" t="str">
        <f t="shared" ref="Q3203:Q3266" si="302">LEFT(N:N,(FIND("/",N3203))-1)</f>
        <v>theater</v>
      </c>
      <c r="R3203" t="str">
        <f t="shared" ref="R3203:R3266" si="303">RIGHT(N:N,LEN(N:N)-(FIND("/",N3203)))</f>
        <v>musical</v>
      </c>
      <c r="S3203" s="10">
        <f t="shared" ref="S3203:S3266" si="304">(J3203/86400)+DATE(1970,1,1)</f>
        <v>41861.767094907409</v>
      </c>
      <c r="T3203" s="10">
        <f t="shared" ref="T3203:T3266" si="305">(I3203/86400)+DATE(1970,1,1)</f>
        <v>41882.767094907409</v>
      </c>
    </row>
    <row r="3204" spans="1:20" ht="43.2" x14ac:dyDescent="0.3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 s="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2" x14ac:dyDescent="0.3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 s="4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2" x14ac:dyDescent="0.3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4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2" x14ac:dyDescent="0.3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 s="4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2" x14ac:dyDescent="0.3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4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2" x14ac:dyDescent="0.3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 s="4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2" x14ac:dyDescent="0.3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 s="4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2" x14ac:dyDescent="0.3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 s="4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41778.637245370366</v>
      </c>
      <c r="T3211" s="10">
        <f t="shared" si="305"/>
        <v>41810.958333333336</v>
      </c>
    </row>
    <row r="3212" spans="1:20" ht="43.2" x14ac:dyDescent="0.3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 s="4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2" x14ac:dyDescent="0.3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 s="4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</v>
      </c>
      <c r="T3213" s="10">
        <f t="shared" si="305"/>
        <v>41866.083333333336</v>
      </c>
    </row>
    <row r="3214" spans="1:20" ht="28.8" x14ac:dyDescent="0.3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 s="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2" x14ac:dyDescent="0.3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 s="4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2" x14ac:dyDescent="0.3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 s="4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7.6" x14ac:dyDescent="0.3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 s="4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2" x14ac:dyDescent="0.3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 s="4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8.8" x14ac:dyDescent="0.3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 s="4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2" x14ac:dyDescent="0.3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 s="4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2" x14ac:dyDescent="0.3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 s="4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8.8" x14ac:dyDescent="0.3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 s="4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7.6" x14ac:dyDescent="0.3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 s="4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2" x14ac:dyDescent="0.3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 s="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8.8" x14ac:dyDescent="0.3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 s="4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42206.835370370369</v>
      </c>
      <c r="T3225" s="10">
        <f t="shared" si="305"/>
        <v>42236.835370370369</v>
      </c>
    </row>
    <row r="3226" spans="1:20" ht="57.6" x14ac:dyDescent="0.3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 s="4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2" x14ac:dyDescent="0.3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 s="4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2" x14ac:dyDescent="0.3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 s="4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2" x14ac:dyDescent="0.3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 s="4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8.8" x14ac:dyDescent="0.3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 s="4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2" x14ac:dyDescent="0.3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 s="4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2" x14ac:dyDescent="0.3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 s="4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41898.168124999997</v>
      </c>
      <c r="T3232" s="10">
        <f t="shared" si="305"/>
        <v>41913.165972222225</v>
      </c>
    </row>
    <row r="3233" spans="1:20" ht="43.2" x14ac:dyDescent="0.3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 s="4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2" x14ac:dyDescent="0.3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 s="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2" x14ac:dyDescent="0.3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 s="4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2" x14ac:dyDescent="0.3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 s="4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2" x14ac:dyDescent="0.3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 s="4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2" x14ac:dyDescent="0.3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 s="4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8.8" x14ac:dyDescent="0.3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 s="4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2" x14ac:dyDescent="0.3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 s="4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7.6" x14ac:dyDescent="0.3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 s="4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2" x14ac:dyDescent="0.3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 s="4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7.6" x14ac:dyDescent="0.3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 s="4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2" x14ac:dyDescent="0.3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 s="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2" x14ac:dyDescent="0.3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 s="4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2" x14ac:dyDescent="0.3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 s="4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2" x14ac:dyDescent="0.3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 s="4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2" x14ac:dyDescent="0.3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 s="4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2" x14ac:dyDescent="0.3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 s="4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8.8" x14ac:dyDescent="0.3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 s="4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2" x14ac:dyDescent="0.3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 s="4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7.6" x14ac:dyDescent="0.3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 s="4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2" x14ac:dyDescent="0.3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 s="4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2" x14ac:dyDescent="0.3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 s="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2" x14ac:dyDescent="0.3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 s="4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2" x14ac:dyDescent="0.3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 s="4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7.6" x14ac:dyDescent="0.3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 s="4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2" x14ac:dyDescent="0.3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 s="4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2" x14ac:dyDescent="0.3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 s="4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2" x14ac:dyDescent="0.3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 s="4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2" x14ac:dyDescent="0.3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 s="4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2" x14ac:dyDescent="0.3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 s="4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2" x14ac:dyDescent="0.3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 s="4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8.8" x14ac:dyDescent="0.3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 s="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8.8" x14ac:dyDescent="0.3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 s="4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8.8" x14ac:dyDescent="0.3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 s="4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2" x14ac:dyDescent="0.3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(E:E/D:D)</f>
        <v>1.64</v>
      </c>
      <c r="P3267" s="4">
        <f t="shared" ref="P3267:P3330" si="307">(E:E/L:L)</f>
        <v>70.285714285714292</v>
      </c>
      <c r="Q3267" t="str">
        <f t="shared" ref="Q3267:Q3330" si="308">LEFT(N:N,(FIND("/",N3267))-1)</f>
        <v>theater</v>
      </c>
      <c r="R3267" t="str">
        <f t="shared" ref="R3267:R3330" si="309">RIGHT(N:N,LEN(N:N)-(FIND("/",N3267)))</f>
        <v>plays</v>
      </c>
      <c r="S3267" s="10">
        <f t="shared" ref="S3267:S3330" si="310">(J3267/86400)+DATE(1970,1,1)</f>
        <v>42311.711979166663</v>
      </c>
      <c r="T3267" s="10">
        <f t="shared" ref="T3267:T3330" si="311">(I3267/86400)+DATE(1970,1,1)</f>
        <v>42341.708333333328</v>
      </c>
    </row>
    <row r="3268" spans="1:20" ht="43.2" x14ac:dyDescent="0.3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 s="4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42136.536134259259</v>
      </c>
      <c r="T3268" s="10">
        <f t="shared" si="311"/>
        <v>42167.875</v>
      </c>
    </row>
    <row r="3269" spans="1:20" ht="43.2" x14ac:dyDescent="0.3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 s="4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2" x14ac:dyDescent="0.3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 s="4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2" x14ac:dyDescent="0.3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 s="4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42137.395798611113</v>
      </c>
      <c r="T3271" s="10">
        <f t="shared" si="311"/>
        <v>42171.458333333328</v>
      </c>
    </row>
    <row r="3272" spans="1:20" ht="57.6" x14ac:dyDescent="0.3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 s="4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 s="4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2" x14ac:dyDescent="0.3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 s="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7.6" x14ac:dyDescent="0.3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 s="4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2" x14ac:dyDescent="0.3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 s="4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2" x14ac:dyDescent="0.3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 s="4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2" x14ac:dyDescent="0.3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 s="4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7.6" x14ac:dyDescent="0.3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 s="4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41931.682939814811</v>
      </c>
      <c r="T3279" s="10">
        <f t="shared" si="311"/>
        <v>41961.724606481483</v>
      </c>
    </row>
    <row r="3280" spans="1:20" ht="43.2" x14ac:dyDescent="0.3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 s="4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7.6" x14ac:dyDescent="0.3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 s="4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42431.102534722224</v>
      </c>
      <c r="T3281" s="10">
        <f t="shared" si="311"/>
        <v>42461.06086805556</v>
      </c>
    </row>
    <row r="3282" spans="1:20" ht="43.2" x14ac:dyDescent="0.3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 s="4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8.8" x14ac:dyDescent="0.3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 s="4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2" x14ac:dyDescent="0.3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 s="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2" x14ac:dyDescent="0.3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 s="4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2" x14ac:dyDescent="0.3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 s="4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 s="4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7.6" x14ac:dyDescent="0.3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 s="4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8.8" x14ac:dyDescent="0.3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 s="4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2" x14ac:dyDescent="0.3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 s="4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2" x14ac:dyDescent="0.3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 s="4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" x14ac:dyDescent="0.3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 s="4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7.6" x14ac:dyDescent="0.3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 s="4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2" x14ac:dyDescent="0.3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 s="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7.6" x14ac:dyDescent="0.3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 s="4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2" x14ac:dyDescent="0.3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 s="4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2" x14ac:dyDescent="0.3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 s="4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2" x14ac:dyDescent="0.3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 s="4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2" x14ac:dyDescent="0.3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 s="4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2" x14ac:dyDescent="0.3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 s="4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2" x14ac:dyDescent="0.3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 s="4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2" x14ac:dyDescent="0.3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 s="4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2" x14ac:dyDescent="0.3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 s="4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42538.735833333332</v>
      </c>
      <c r="T3303" s="10">
        <f t="shared" si="311"/>
        <v>42583.290972222225</v>
      </c>
    </row>
    <row r="3304" spans="1:20" x14ac:dyDescent="0.3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 s="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2" x14ac:dyDescent="0.3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 s="4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2" x14ac:dyDescent="0.3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 s="4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2" x14ac:dyDescent="0.3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 s="4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7.6" x14ac:dyDescent="0.3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 s="4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2" x14ac:dyDescent="0.3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 s="4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2" x14ac:dyDescent="0.3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 s="4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8.8" x14ac:dyDescent="0.3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 s="4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8.8" x14ac:dyDescent="0.3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 s="4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2" x14ac:dyDescent="0.3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 s="4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2" x14ac:dyDescent="0.3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 s="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2" x14ac:dyDescent="0.3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 s="4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2" x14ac:dyDescent="0.3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 s="4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2" x14ac:dyDescent="0.3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 s="4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42466.303715277776</v>
      </c>
      <c r="T3317" s="10">
        <f t="shared" si="311"/>
        <v>42496.303715277776</v>
      </c>
    </row>
    <row r="3318" spans="1:20" ht="72" x14ac:dyDescent="0.3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 s="4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41859.579166666663</v>
      </c>
    </row>
    <row r="3319" spans="1:20" ht="43.2" x14ac:dyDescent="0.3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 s="4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42499.039629629631</v>
      </c>
      <c r="T3319" s="10">
        <f t="shared" si="311"/>
        <v>42529.039629629631</v>
      </c>
    </row>
    <row r="3320" spans="1:20" ht="28.8" x14ac:dyDescent="0.3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 s="4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2" x14ac:dyDescent="0.3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 s="4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2" x14ac:dyDescent="0.3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 s="4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7.6" x14ac:dyDescent="0.3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 s="4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2" x14ac:dyDescent="0.3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 s="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2" x14ac:dyDescent="0.3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 s="4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2" x14ac:dyDescent="0.3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 s="4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2" x14ac:dyDescent="0.3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 s="4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2" x14ac:dyDescent="0.3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 s="4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2" x14ac:dyDescent="0.3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 s="4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2" x14ac:dyDescent="0.3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 s="4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2" x14ac:dyDescent="0.3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(E:E/D:D)</f>
        <v>1.1679999999999999</v>
      </c>
      <c r="P3331" s="4">
        <f t="shared" ref="P3331:P3394" si="313">(E:E/L:L)</f>
        <v>44.92307692307692</v>
      </c>
      <c r="Q3331" t="str">
        <f t="shared" ref="Q3331:Q3394" si="314">LEFT(N:N,(FIND("/",N3331))-1)</f>
        <v>theater</v>
      </c>
      <c r="R3331" t="str">
        <f t="shared" ref="R3331:R3394" si="315">RIGHT(N:N,LEN(N:N)-(FIND("/",N3331)))</f>
        <v>plays</v>
      </c>
      <c r="S3331" s="10">
        <f t="shared" ref="S3331:S3394" si="316">(J3331/86400)+DATE(1970,1,1)</f>
        <v>41837.323009259257</v>
      </c>
      <c r="T3331" s="10">
        <f t="shared" ref="T3331:T3394" si="317">(I3331/86400)+DATE(1970,1,1)</f>
        <v>41847.958333333336</v>
      </c>
    </row>
    <row r="3332" spans="1:20" ht="43.2" x14ac:dyDescent="0.3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 s="4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2" x14ac:dyDescent="0.3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 s="4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2" x14ac:dyDescent="0.3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 s="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2" x14ac:dyDescent="0.3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 s="4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8.8" x14ac:dyDescent="0.3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 s="4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2" x14ac:dyDescent="0.3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 s="4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2" x14ac:dyDescent="0.3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 s="4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42437.398680555554</v>
      </c>
      <c r="T3338" s="10">
        <f t="shared" si="317"/>
        <v>42465.35701388889</v>
      </c>
    </row>
    <row r="3339" spans="1:20" ht="43.2" x14ac:dyDescent="0.3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 s="4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8.8" x14ac:dyDescent="0.3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 s="4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2" x14ac:dyDescent="0.3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 s="4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2" x14ac:dyDescent="0.3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 s="4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2" x14ac:dyDescent="0.3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 s="4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2" x14ac:dyDescent="0.3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 s="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42062.296412037038</v>
      </c>
      <c r="T3344" s="10">
        <f t="shared" si="317"/>
        <v>42095.207638888889</v>
      </c>
    </row>
    <row r="3345" spans="1:20" ht="43.2" x14ac:dyDescent="0.3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 s="4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2" x14ac:dyDescent="0.3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 s="4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2" x14ac:dyDescent="0.3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 s="4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2" x14ac:dyDescent="0.3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 s="4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7.6" x14ac:dyDescent="0.3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 s="4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2" x14ac:dyDescent="0.3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 s="4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2" x14ac:dyDescent="0.3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 s="4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7.6" x14ac:dyDescent="0.3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 s="4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2" x14ac:dyDescent="0.3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 s="4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2" x14ac:dyDescent="0.3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 s="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2" x14ac:dyDescent="0.3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 s="4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8.8" x14ac:dyDescent="0.3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 s="4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2" x14ac:dyDescent="0.3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 s="4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2" x14ac:dyDescent="0.3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 s="4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2" x14ac:dyDescent="0.3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 s="4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2" x14ac:dyDescent="0.3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 s="4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2" x14ac:dyDescent="0.3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 s="4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8.8" x14ac:dyDescent="0.3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 s="4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7.6" x14ac:dyDescent="0.3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 s="4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2" x14ac:dyDescent="0.3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 s="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2" x14ac:dyDescent="0.3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 s="4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2" x14ac:dyDescent="0.3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 s="4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2" x14ac:dyDescent="0.3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 s="4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42321.101759259254</v>
      </c>
      <c r="T3367" s="10">
        <f t="shared" si="317"/>
        <v>42351.101759259254</v>
      </c>
    </row>
    <row r="3368" spans="1:20" ht="43.2" x14ac:dyDescent="0.3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 s="4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2" x14ac:dyDescent="0.3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 s="4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2" x14ac:dyDescent="0.3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 s="4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2" x14ac:dyDescent="0.3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 s="4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8.8" x14ac:dyDescent="0.3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 s="4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8.8" x14ac:dyDescent="0.3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 s="4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2" x14ac:dyDescent="0.3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 s="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2" x14ac:dyDescent="0.3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 s="4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2" x14ac:dyDescent="0.3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 s="4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2" x14ac:dyDescent="0.3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 s="4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2" x14ac:dyDescent="0.3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 s="4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2" x14ac:dyDescent="0.3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 s="4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42053.732627314814</v>
      </c>
      <c r="T3379" s="10">
        <f t="shared" si="317"/>
        <v>42083.705555555556</v>
      </c>
    </row>
    <row r="3380" spans="1:20" ht="43.2" x14ac:dyDescent="0.3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 s="4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7.6" x14ac:dyDescent="0.3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 s="4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7.6" x14ac:dyDescent="0.3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 s="4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41937.953449074077</v>
      </c>
      <c r="T3382" s="10">
        <f t="shared" si="317"/>
        <v>41972.995115740741</v>
      </c>
    </row>
    <row r="3383" spans="1:20" ht="43.2" x14ac:dyDescent="0.3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 s="4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2" x14ac:dyDescent="0.3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 s="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2" x14ac:dyDescent="0.3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 s="4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2" x14ac:dyDescent="0.3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 s="4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7.6" x14ac:dyDescent="0.3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 s="4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2" x14ac:dyDescent="0.3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 s="4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7.6" x14ac:dyDescent="0.3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 s="4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41947.762592592597</v>
      </c>
      <c r="T3389" s="10">
        <f t="shared" si="317"/>
        <v>41987.762592592597</v>
      </c>
    </row>
    <row r="3390" spans="1:20" ht="57.6" x14ac:dyDescent="0.3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 s="4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2" x14ac:dyDescent="0.3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 s="4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7.6" x14ac:dyDescent="0.3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 s="4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41815.774826388893</v>
      </c>
      <c r="T3392" s="10">
        <f t="shared" si="317"/>
        <v>41830.774826388893</v>
      </c>
    </row>
    <row r="3393" spans="1:20" ht="43.2" x14ac:dyDescent="0.3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 s="4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41859.936111111107</v>
      </c>
    </row>
    <row r="3394" spans="1:20" ht="57.6" x14ac:dyDescent="0.3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 s="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2" x14ac:dyDescent="0.3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(E:E/D:D)</f>
        <v>1.0580000000000001</v>
      </c>
      <c r="P3395" s="4">
        <f t="shared" ref="P3395:P3458" si="319">(E:E/L:L)</f>
        <v>36.06818181818182</v>
      </c>
      <c r="Q3395" t="str">
        <f t="shared" ref="Q3395:Q3458" si="320">LEFT(N:N,(FIND("/",N3395))-1)</f>
        <v>theater</v>
      </c>
      <c r="R3395" t="str">
        <f t="shared" ref="R3395:R3458" si="321">RIGHT(N:N,LEN(N:N)-(FIND("/",N3395)))</f>
        <v>plays</v>
      </c>
      <c r="S3395" s="10">
        <f t="shared" ref="S3395:S3458" si="322">(J3395/86400)+DATE(1970,1,1)</f>
        <v>41923.921643518523</v>
      </c>
      <c r="T3395" s="10">
        <f t="shared" ref="T3395:T3458" si="323">(I3395/86400)+DATE(1970,1,1)</f>
        <v>41949.031944444447</v>
      </c>
    </row>
    <row r="3396" spans="1:20" ht="43.2" x14ac:dyDescent="0.3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 s="4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8.8" x14ac:dyDescent="0.3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 s="4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42140.712314814809</v>
      </c>
      <c r="T3397" s="10">
        <f t="shared" si="323"/>
        <v>42154.756944444445</v>
      </c>
    </row>
    <row r="3398" spans="1:20" ht="43.2" x14ac:dyDescent="0.3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 s="4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41764.446631944447</v>
      </c>
      <c r="T3398" s="10">
        <f t="shared" si="323"/>
        <v>41791.165972222225</v>
      </c>
    </row>
    <row r="3399" spans="1:20" ht="28.8" x14ac:dyDescent="0.3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 s="4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2" x14ac:dyDescent="0.3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 s="4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41941.752037037033</v>
      </c>
      <c r="T3400" s="10">
        <f t="shared" si="323"/>
        <v>41964.708333333328</v>
      </c>
    </row>
    <row r="3401" spans="1:20" ht="43.2" x14ac:dyDescent="0.3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 s="4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2" x14ac:dyDescent="0.3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 s="4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7.6" x14ac:dyDescent="0.3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 s="4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2" x14ac:dyDescent="0.3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 s="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2" x14ac:dyDescent="0.3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 s="4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7.6" x14ac:dyDescent="0.3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 s="4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2" x14ac:dyDescent="0.3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 s="4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2" x14ac:dyDescent="0.3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 s="4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7.6" x14ac:dyDescent="0.3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 s="4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2" x14ac:dyDescent="0.3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 s="4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2" x14ac:dyDescent="0.3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 s="4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42544.814328703702</v>
      </c>
      <c r="T3411" s="10">
        <f t="shared" si="323"/>
        <v>42582.873611111107</v>
      </c>
    </row>
    <row r="3412" spans="1:20" ht="43.2" x14ac:dyDescent="0.3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 s="4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2" x14ac:dyDescent="0.3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 s="4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2" x14ac:dyDescent="0.3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 s="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7.6" x14ac:dyDescent="0.3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 s="4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2" x14ac:dyDescent="0.3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 s="4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2" x14ac:dyDescent="0.3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 s="4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7.6" x14ac:dyDescent="0.3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 s="4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2" x14ac:dyDescent="0.3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 s="4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41938.029861111107</v>
      </c>
    </row>
    <row r="3420" spans="1:20" ht="43.2" x14ac:dyDescent="0.3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 s="4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7.6" x14ac:dyDescent="0.3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 s="4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2" x14ac:dyDescent="0.3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 s="4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2" x14ac:dyDescent="0.3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 s="4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2" x14ac:dyDescent="0.3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 s="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2" x14ac:dyDescent="0.3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 s="4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2" x14ac:dyDescent="0.3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 s="4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2" x14ac:dyDescent="0.3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 s="4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2" x14ac:dyDescent="0.3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 s="4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2" x14ac:dyDescent="0.3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 s="4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2" x14ac:dyDescent="0.3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 s="4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2" x14ac:dyDescent="0.3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 s="4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2" x14ac:dyDescent="0.3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 s="4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2" x14ac:dyDescent="0.3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 s="4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2" x14ac:dyDescent="0.3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 s="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2" x14ac:dyDescent="0.3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 s="4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</v>
      </c>
      <c r="T3435" s="10">
        <f t="shared" si="323"/>
        <v>41807.125</v>
      </c>
    </row>
    <row r="3436" spans="1:20" ht="43.2" x14ac:dyDescent="0.3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 s="4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41800.380428240736</v>
      </c>
      <c r="T3436" s="10">
        <f t="shared" si="323"/>
        <v>41830.380428240736</v>
      </c>
    </row>
    <row r="3437" spans="1:20" ht="43.2" x14ac:dyDescent="0.3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 s="4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2" x14ac:dyDescent="0.3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 s="4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41872.686111111107</v>
      </c>
    </row>
    <row r="3439" spans="1:20" ht="57.6" x14ac:dyDescent="0.3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 s="4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2" x14ac:dyDescent="0.3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 s="4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42100.927858796298</v>
      </c>
      <c r="T3440" s="10">
        <f t="shared" si="323"/>
        <v>42126.875</v>
      </c>
    </row>
    <row r="3441" spans="1:20" ht="28.8" x14ac:dyDescent="0.3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 s="4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2" x14ac:dyDescent="0.3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 s="4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2" x14ac:dyDescent="0.3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 s="4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2" x14ac:dyDescent="0.3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 s="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42124.841111111113</v>
      </c>
      <c r="T3444" s="10">
        <f t="shared" si="323"/>
        <v>42154.841111111113</v>
      </c>
    </row>
    <row r="3445" spans="1:20" ht="43.2" x14ac:dyDescent="0.3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 s="4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2" x14ac:dyDescent="0.3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 s="4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2" x14ac:dyDescent="0.3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 s="4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2" x14ac:dyDescent="0.3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 s="4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8.8" x14ac:dyDescent="0.3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 s="4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2" x14ac:dyDescent="0.3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 s="4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2" x14ac:dyDescent="0.3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 s="4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2" x14ac:dyDescent="0.3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 s="4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2" x14ac:dyDescent="0.3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 s="4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2" x14ac:dyDescent="0.3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 s="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2" x14ac:dyDescent="0.3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 s="4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7.6" x14ac:dyDescent="0.3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 s="4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2" x14ac:dyDescent="0.3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 s="4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2" x14ac:dyDescent="0.3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 s="4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8.8" x14ac:dyDescent="0.3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(E:E/D:D)</f>
        <v>1.4019999999999999</v>
      </c>
      <c r="P3459" s="4">
        <f t="shared" ref="P3459:P3522" si="325">(E:E/L:L)</f>
        <v>50.981818181818184</v>
      </c>
      <c r="Q3459" t="str">
        <f t="shared" ref="Q3459:Q3522" si="326">LEFT(N:N,(FIND("/",N3459))-1)</f>
        <v>theater</v>
      </c>
      <c r="R3459" t="str">
        <f t="shared" ref="R3459:R3522" si="327">RIGHT(N:N,LEN(N:N)-(FIND("/",N3459)))</f>
        <v>plays</v>
      </c>
      <c r="S3459" s="10">
        <f t="shared" ref="S3459:S3522" si="328">(J3459/86400)+DATE(1970,1,1)</f>
        <v>42016.706678240742</v>
      </c>
      <c r="T3459" s="10">
        <f t="shared" ref="T3459:T3522" si="329">(I3459/86400)+DATE(1970,1,1)</f>
        <v>42047.249305555553</v>
      </c>
    </row>
    <row r="3460" spans="1:20" ht="43.2" x14ac:dyDescent="0.3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 s="4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2" x14ac:dyDescent="0.3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 s="4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2" x14ac:dyDescent="0.3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 s="4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41852.527222222227</v>
      </c>
      <c r="T3462" s="10">
        <f t="shared" si="329"/>
        <v>41866.527222222227</v>
      </c>
    </row>
    <row r="3463" spans="1:20" ht="43.2" x14ac:dyDescent="0.3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 s="4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2" x14ac:dyDescent="0.3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 s="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2" x14ac:dyDescent="0.3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 s="4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7.6" x14ac:dyDescent="0.3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 s="4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2" x14ac:dyDescent="0.3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 s="4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2" x14ac:dyDescent="0.3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 s="4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 s="4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2" x14ac:dyDescent="0.3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 s="4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42605.765381944446</v>
      </c>
      <c r="T3470" s="10">
        <f t="shared" si="329"/>
        <v>42634.125</v>
      </c>
    </row>
    <row r="3471" spans="1:20" ht="57.6" x14ac:dyDescent="0.3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 s="4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8.8" x14ac:dyDescent="0.3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 s="4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2" x14ac:dyDescent="0.3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 s="4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41841.820486111115</v>
      </c>
      <c r="T3473" s="10">
        <f t="shared" si="329"/>
        <v>41882.833333333336</v>
      </c>
    </row>
    <row r="3474" spans="1:20" ht="43.2" x14ac:dyDescent="0.3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 s="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2" x14ac:dyDescent="0.3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 s="4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2" x14ac:dyDescent="0.3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 s="4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2" x14ac:dyDescent="0.3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 s="4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2" x14ac:dyDescent="0.3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 s="4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2" x14ac:dyDescent="0.3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 s="4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2" x14ac:dyDescent="0.3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 s="4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42053.916921296295</v>
      </c>
      <c r="T3480" s="10">
        <f t="shared" si="329"/>
        <v>42079.875</v>
      </c>
    </row>
    <row r="3481" spans="1:20" ht="43.2" x14ac:dyDescent="0.3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 s="4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41781.855092592596</v>
      </c>
      <c r="T3481" s="10">
        <f t="shared" si="329"/>
        <v>41811.855092592596</v>
      </c>
    </row>
    <row r="3482" spans="1:20" ht="43.2" x14ac:dyDescent="0.3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 s="4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2" x14ac:dyDescent="0.3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 s="4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41989.247546296298</v>
      </c>
      <c r="T3483" s="10">
        <f t="shared" si="329"/>
        <v>42006.247546296298</v>
      </c>
    </row>
    <row r="3484" spans="1:20" ht="43.2" x14ac:dyDescent="0.3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 s="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2" x14ac:dyDescent="0.3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 s="4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7.6" x14ac:dyDescent="0.3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 s="4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2" x14ac:dyDescent="0.3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 s="4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2" x14ac:dyDescent="0.3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 s="4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2" x14ac:dyDescent="0.3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 s="4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7.6" x14ac:dyDescent="0.3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 s="4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2" x14ac:dyDescent="0.3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 s="4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2" x14ac:dyDescent="0.3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 s="4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2" x14ac:dyDescent="0.3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 s="4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2" x14ac:dyDescent="0.3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 s="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2" x14ac:dyDescent="0.3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 s="4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2" x14ac:dyDescent="0.3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 s="4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2" x14ac:dyDescent="0.3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 s="4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41915.762835648144</v>
      </c>
      <c r="T3497" s="10">
        <f t="shared" si="329"/>
        <v>41944.720833333333</v>
      </c>
    </row>
    <row r="3498" spans="1:20" ht="57.6" x14ac:dyDescent="0.3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 s="4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7.6" x14ac:dyDescent="0.3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 s="4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42511.741944444446</v>
      </c>
      <c r="T3499" s="10">
        <f t="shared" si="329"/>
        <v>42523.916666666672</v>
      </c>
    </row>
    <row r="3500" spans="1:20" ht="57.6" x14ac:dyDescent="0.3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 s="4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2" x14ac:dyDescent="0.3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 s="4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7.6" x14ac:dyDescent="0.3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 s="4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42419.919421296298</v>
      </c>
      <c r="T3502" s="10">
        <f t="shared" si="329"/>
        <v>42436.207638888889</v>
      </c>
    </row>
    <row r="3503" spans="1:20" ht="43.2" x14ac:dyDescent="0.3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 s="4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2" x14ac:dyDescent="0.3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 s="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2" x14ac:dyDescent="0.3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 s="4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2" x14ac:dyDescent="0.3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 s="4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6.4" x14ac:dyDescent="0.3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 s="4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2" x14ac:dyDescent="0.3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 s="4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2" x14ac:dyDescent="0.3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 s="4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2" x14ac:dyDescent="0.3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 s="4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2" x14ac:dyDescent="0.3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 s="4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7.6" x14ac:dyDescent="0.3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 s="4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2" x14ac:dyDescent="0.3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 s="4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2" x14ac:dyDescent="0.3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 s="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2" x14ac:dyDescent="0.3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 s="4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2" x14ac:dyDescent="0.3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 s="4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2" x14ac:dyDescent="0.3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 s="4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2" x14ac:dyDescent="0.3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 s="4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2" x14ac:dyDescent="0.3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 s="4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41794.817523148144</v>
      </c>
      <c r="T3519" s="10">
        <f t="shared" si="329"/>
        <v>41824.458333333336</v>
      </c>
    </row>
    <row r="3520" spans="1:20" ht="43.2" x14ac:dyDescent="0.3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 s="4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2" x14ac:dyDescent="0.3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 s="4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2" x14ac:dyDescent="0.3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 s="4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7.6" x14ac:dyDescent="0.3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(E:E/D:D)</f>
        <v>1.6942857142857144</v>
      </c>
      <c r="P3523" s="4">
        <f t="shared" ref="P3523:P3586" si="331">(E:E/L:L)</f>
        <v>45.615384615384613</v>
      </c>
      <c r="Q3523" t="str">
        <f t="shared" ref="Q3523:Q3586" si="332">LEFT(N:N,(FIND("/",N3523))-1)</f>
        <v>theater</v>
      </c>
      <c r="R3523" t="str">
        <f t="shared" ref="R3523:R3586" si="333">RIGHT(N:N,LEN(N:N)-(FIND("/",N3523)))</f>
        <v>plays</v>
      </c>
      <c r="S3523" s="10">
        <f t="shared" ref="S3523:S3586" si="334">(J3523/86400)+DATE(1970,1,1)</f>
        <v>41881.361342592594</v>
      </c>
      <c r="T3523" s="10">
        <f t="shared" ref="T3523:T3586" si="335">(I3523/86400)+DATE(1970,1,1)</f>
        <v>41911.361342592594</v>
      </c>
    </row>
    <row r="3524" spans="1:20" ht="43.2" x14ac:dyDescent="0.3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 s="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2" x14ac:dyDescent="0.3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 s="4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2" x14ac:dyDescent="0.3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 s="4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2" x14ac:dyDescent="0.3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 s="4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2" x14ac:dyDescent="0.3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 s="4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2" x14ac:dyDescent="0.3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 s="4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2" x14ac:dyDescent="0.3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 s="4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2" x14ac:dyDescent="0.3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 s="4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2" x14ac:dyDescent="0.3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 s="4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 s="4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7.6" x14ac:dyDescent="0.3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 s="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7.6" x14ac:dyDescent="0.3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 s="4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42319.802858796298</v>
      </c>
    </row>
    <row r="3536" spans="1:20" ht="43.2" x14ac:dyDescent="0.3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 s="4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2" x14ac:dyDescent="0.3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 s="4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42248.640162037038</v>
      </c>
      <c r="T3537" s="10">
        <f t="shared" si="335"/>
        <v>42279.75</v>
      </c>
    </row>
    <row r="3538" spans="1:20" ht="43.2" x14ac:dyDescent="0.3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 s="4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2" x14ac:dyDescent="0.3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 s="4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41923.354351851856</v>
      </c>
      <c r="T3539" s="10">
        <f t="shared" si="335"/>
        <v>41960.332638888889</v>
      </c>
    </row>
    <row r="3540" spans="1:20" ht="43.2" x14ac:dyDescent="0.3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 s="4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2" x14ac:dyDescent="0.3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 s="4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7.6" x14ac:dyDescent="0.3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 s="4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2" x14ac:dyDescent="0.3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 s="4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2" x14ac:dyDescent="0.3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 s="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2" x14ac:dyDescent="0.3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 s="4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8.8" x14ac:dyDescent="0.3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 s="4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2" x14ac:dyDescent="0.3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 s="4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2" x14ac:dyDescent="0.3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 s="4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2" x14ac:dyDescent="0.3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 s="4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2" x14ac:dyDescent="0.3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 s="4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2" x14ac:dyDescent="0.3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 s="4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2" x14ac:dyDescent="0.3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 s="4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2" x14ac:dyDescent="0.3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 s="4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2" x14ac:dyDescent="0.3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 s="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2" x14ac:dyDescent="0.3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 s="4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2" x14ac:dyDescent="0.3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 s="4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2" x14ac:dyDescent="0.3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 s="4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42691.483726851853</v>
      </c>
    </row>
    <row r="3558" spans="1:20" ht="43.2" x14ac:dyDescent="0.3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 s="4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7.6" x14ac:dyDescent="0.3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 s="4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2" x14ac:dyDescent="0.3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 s="4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7.6" x14ac:dyDescent="0.3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 s="4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2" x14ac:dyDescent="0.3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 s="4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42115.889652777776</v>
      </c>
      <c r="T3562" s="10">
        <f t="shared" si="335"/>
        <v>42151.114583333328</v>
      </c>
    </row>
    <row r="3563" spans="1:20" ht="115.2" x14ac:dyDescent="0.3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 s="4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42221.775000000001</v>
      </c>
    </row>
    <row r="3564" spans="1:20" ht="43.2" x14ac:dyDescent="0.3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 s="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2" x14ac:dyDescent="0.3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 s="4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8.8" x14ac:dyDescent="0.3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 s="4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42236.623252314814</v>
      </c>
      <c r="T3566" s="10">
        <f t="shared" si="335"/>
        <v>42282.666666666672</v>
      </c>
    </row>
    <row r="3567" spans="1:20" ht="43.2" x14ac:dyDescent="0.3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 s="4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2" x14ac:dyDescent="0.3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 s="4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2" x14ac:dyDescent="0.3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 s="4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2" x14ac:dyDescent="0.3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 s="4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2" x14ac:dyDescent="0.3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 s="4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2" x14ac:dyDescent="0.3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 s="4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41976.331979166665</v>
      </c>
      <c r="T3572" s="10">
        <f t="shared" si="335"/>
        <v>42004.291666666672</v>
      </c>
    </row>
    <row r="3573" spans="1:20" ht="43.2" x14ac:dyDescent="0.3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 s="4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8.8" x14ac:dyDescent="0.3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 s="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2" x14ac:dyDescent="0.3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 s="4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2" x14ac:dyDescent="0.3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 s="4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41926.942685185189</v>
      </c>
      <c r="T3576" s="10">
        <f t="shared" si="335"/>
        <v>41956.984351851846</v>
      </c>
    </row>
    <row r="3577" spans="1:20" ht="43.2" x14ac:dyDescent="0.3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 s="4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2" x14ac:dyDescent="0.3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 s="4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2" x14ac:dyDescent="0.3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 s="4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2" x14ac:dyDescent="0.3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 s="4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2" x14ac:dyDescent="0.3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 s="4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2" x14ac:dyDescent="0.3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 s="4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2" x14ac:dyDescent="0.3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 s="4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2" x14ac:dyDescent="0.3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 s="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2" x14ac:dyDescent="0.3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 s="4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6.4" x14ac:dyDescent="0.3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 s="4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2" x14ac:dyDescent="0.3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(E:E/D:D)</f>
        <v>1.1911764705882353</v>
      </c>
      <c r="P3587" s="4">
        <f t="shared" ref="P3587:P3650" si="337">(E:E/L:L)</f>
        <v>176.08695652173913</v>
      </c>
      <c r="Q3587" t="str">
        <f t="shared" ref="Q3587:Q3650" si="338">LEFT(N:N,(FIND("/",N3587))-1)</f>
        <v>theater</v>
      </c>
      <c r="R3587" t="str">
        <f t="shared" ref="R3587:R3650" si="339">RIGHT(N:N,LEN(N:N)-(FIND("/",N3587)))</f>
        <v>plays</v>
      </c>
      <c r="S3587" s="10">
        <f t="shared" ref="S3587:S3650" si="340">(J3587/86400)+DATE(1970,1,1)</f>
        <v>41964.716319444444</v>
      </c>
      <c r="T3587" s="10">
        <f t="shared" ref="T3587:T3650" si="341">(I3587/86400)+DATE(1970,1,1)</f>
        <v>41994.716319444444</v>
      </c>
    </row>
    <row r="3588" spans="1:20" x14ac:dyDescent="0.3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 s="4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2" x14ac:dyDescent="0.3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 s="4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2" x14ac:dyDescent="0.3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 s="4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2" x14ac:dyDescent="0.3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 s="4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2" x14ac:dyDescent="0.3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 s="4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2" x14ac:dyDescent="0.3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 s="4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2" x14ac:dyDescent="0.3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 s="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2" x14ac:dyDescent="0.3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 s="4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2" x14ac:dyDescent="0.3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 s="4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8.8" x14ac:dyDescent="0.3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 s="4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2" x14ac:dyDescent="0.3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 s="4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8.8" x14ac:dyDescent="0.3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 s="4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2" x14ac:dyDescent="0.3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 s="4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2" x14ac:dyDescent="0.3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 s="4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8.8" x14ac:dyDescent="0.3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 s="4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2" x14ac:dyDescent="0.3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 s="4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7.6" x14ac:dyDescent="0.3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 s="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2" x14ac:dyDescent="0.3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 s="4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2" x14ac:dyDescent="0.3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 s="4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7.6" x14ac:dyDescent="0.3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 s="4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2" x14ac:dyDescent="0.3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 s="4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8.8" x14ac:dyDescent="0.3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 s="4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2" x14ac:dyDescent="0.3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 s="4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42506.709374999999</v>
      </c>
      <c r="T3610" s="10">
        <f t="shared" si="341"/>
        <v>42538.583333333328</v>
      </c>
    </row>
    <row r="3611" spans="1:20" ht="43.2" x14ac:dyDescent="0.3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 s="4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42429.991724537038</v>
      </c>
      <c r="T3611" s="10">
        <f t="shared" si="341"/>
        <v>42459.950057870374</v>
      </c>
    </row>
    <row r="3612" spans="1:20" ht="43.2" x14ac:dyDescent="0.3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 s="4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2" x14ac:dyDescent="0.3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 s="4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2" x14ac:dyDescent="0.3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 s="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41789.726979166662</v>
      </c>
      <c r="T3614" s="10">
        <f t="shared" si="341"/>
        <v>41799.726979166662</v>
      </c>
    </row>
    <row r="3615" spans="1:20" ht="43.2" x14ac:dyDescent="0.3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 s="4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2" x14ac:dyDescent="0.3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 s="4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2" x14ac:dyDescent="0.3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 s="4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2" x14ac:dyDescent="0.3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 s="4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2" x14ac:dyDescent="0.3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 s="4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2" x14ac:dyDescent="0.3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 s="4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2" x14ac:dyDescent="0.3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 s="4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42661.132245370369</v>
      </c>
      <c r="T3621" s="10">
        <f t="shared" si="341"/>
        <v>42693.916666666672</v>
      </c>
    </row>
    <row r="3622" spans="1:20" ht="43.2" x14ac:dyDescent="0.3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 s="4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2" x14ac:dyDescent="0.3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 s="4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8.8" x14ac:dyDescent="0.3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 s="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8.8" x14ac:dyDescent="0.3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 s="4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" x14ac:dyDescent="0.3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 s="4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42545.774189814816</v>
      </c>
      <c r="T3626" s="10">
        <f t="shared" si="341"/>
        <v>42605.774189814816</v>
      </c>
    </row>
    <row r="3627" spans="1:20" ht="57.6" x14ac:dyDescent="0.3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 s="4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2" x14ac:dyDescent="0.3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 s="4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2" x14ac:dyDescent="0.3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 s="4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2" x14ac:dyDescent="0.3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4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7.6" x14ac:dyDescent="0.3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 s="4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2" x14ac:dyDescent="0.3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 s="4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7.6" x14ac:dyDescent="0.3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 s="4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2" x14ac:dyDescent="0.3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 s="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2" x14ac:dyDescent="0.3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 s="4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2" x14ac:dyDescent="0.3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 s="4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8.8" x14ac:dyDescent="0.3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 s="4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2" x14ac:dyDescent="0.3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4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42226.694780092592</v>
      </c>
      <c r="T3638" s="10">
        <f t="shared" si="341"/>
        <v>42261.694780092592</v>
      </c>
    </row>
    <row r="3639" spans="1:20" ht="57.6" x14ac:dyDescent="0.3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 s="4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8.8" x14ac:dyDescent="0.3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 s="4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2" x14ac:dyDescent="0.3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 s="4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" x14ac:dyDescent="0.3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 s="4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2" x14ac:dyDescent="0.3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4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41899.627071759256</v>
      </c>
      <c r="T3643" s="10">
        <f t="shared" si="341"/>
        <v>41917.208333333336</v>
      </c>
    </row>
    <row r="3644" spans="1:20" ht="57.6" x14ac:dyDescent="0.3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 s="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2" x14ac:dyDescent="0.3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4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2" x14ac:dyDescent="0.3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 s="4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2" x14ac:dyDescent="0.3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 s="4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2" x14ac:dyDescent="0.3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 s="4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2" x14ac:dyDescent="0.3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 s="4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8.8" x14ac:dyDescent="0.3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 s="4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2" x14ac:dyDescent="0.3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(E:E/D:D)</f>
        <v>1.04</v>
      </c>
      <c r="P3651" s="4">
        <f t="shared" ref="P3651:P3714" si="343">(E:E/L:L)</f>
        <v>97.5</v>
      </c>
      <c r="Q3651" t="str">
        <f t="shared" ref="Q3651:Q3714" si="344">LEFT(N:N,(FIND("/",N3651))-1)</f>
        <v>theater</v>
      </c>
      <c r="R3651" t="str">
        <f t="shared" ref="R3651:R3714" si="345">RIGHT(N:N,LEN(N:N)-(FIND("/",N3651)))</f>
        <v>plays</v>
      </c>
      <c r="S3651" s="10">
        <f t="shared" ref="S3651:S3714" si="346">(J3651/86400)+DATE(1970,1,1)</f>
        <v>41780.712893518517</v>
      </c>
      <c r="T3651" s="10">
        <f t="shared" ref="T3651:T3714" si="347">(I3651/86400)+DATE(1970,1,1)</f>
        <v>41806.712893518517</v>
      </c>
    </row>
    <row r="3652" spans="1:20" ht="43.2" x14ac:dyDescent="0.3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 s="4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2" x14ac:dyDescent="0.3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 s="4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2" x14ac:dyDescent="0.3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 s="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2" x14ac:dyDescent="0.3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 s="4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7.6" x14ac:dyDescent="0.3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 s="4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7.6" x14ac:dyDescent="0.3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 s="4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2" x14ac:dyDescent="0.3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 s="4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42737.910138888888</v>
      </c>
      <c r="T3658" s="10">
        <f t="shared" si="347"/>
        <v>42767.957638888889</v>
      </c>
    </row>
    <row r="3659" spans="1:20" ht="43.2" x14ac:dyDescent="0.3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 s="4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42499.629849537036</v>
      </c>
      <c r="T3659" s="10">
        <f t="shared" si="347"/>
        <v>42522.904166666667</v>
      </c>
    </row>
    <row r="3660" spans="1:20" ht="28.8" x14ac:dyDescent="0.3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 s="4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2" x14ac:dyDescent="0.3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 s="4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7.6" x14ac:dyDescent="0.3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 s="4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2" x14ac:dyDescent="0.3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 s="4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7.6" x14ac:dyDescent="0.3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 s="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2" x14ac:dyDescent="0.3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 s="4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2" x14ac:dyDescent="0.3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 s="4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2" x14ac:dyDescent="0.3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 s="4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8.8" x14ac:dyDescent="0.3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 s="4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2" x14ac:dyDescent="0.3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 s="4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42173.970127314809</v>
      </c>
      <c r="T3669" s="10">
        <f t="shared" si="347"/>
        <v>42203.970127314809</v>
      </c>
    </row>
    <row r="3670" spans="1:20" ht="43.2" x14ac:dyDescent="0.3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 s="4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2" x14ac:dyDescent="0.3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 s="4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2" x14ac:dyDescent="0.3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 s="4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2" x14ac:dyDescent="0.3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 s="4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7.6" x14ac:dyDescent="0.3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 s="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2" x14ac:dyDescent="0.3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 s="4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2" x14ac:dyDescent="0.3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 s="4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2" x14ac:dyDescent="0.3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 s="4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2" x14ac:dyDescent="0.3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 s="4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2" x14ac:dyDescent="0.3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 s="4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41802.574282407411</v>
      </c>
      <c r="T3679" s="10">
        <f t="shared" si="347"/>
        <v>41823.165972222225</v>
      </c>
    </row>
    <row r="3680" spans="1:20" ht="43.2" x14ac:dyDescent="0.3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 s="4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2" x14ac:dyDescent="0.3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 s="4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2" x14ac:dyDescent="0.3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 s="4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42627.454097222224</v>
      </c>
      <c r="T3682" s="10">
        <f t="shared" si="347"/>
        <v>42648.454097222224</v>
      </c>
    </row>
    <row r="3683" spans="1:20" ht="57.6" x14ac:dyDescent="0.3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 s="4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2" x14ac:dyDescent="0.3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 s="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2" x14ac:dyDescent="0.3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 s="4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2" x14ac:dyDescent="0.3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 s="4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2" x14ac:dyDescent="0.3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 s="4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2" x14ac:dyDescent="0.3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 s="4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2" x14ac:dyDescent="0.3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 s="4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2" x14ac:dyDescent="0.3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 s="4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2" x14ac:dyDescent="0.3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 s="4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2" x14ac:dyDescent="0.3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 s="4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41940.598182870366</v>
      </c>
      <c r="T3692" s="10">
        <f t="shared" si="347"/>
        <v>41970.639849537038</v>
      </c>
    </row>
    <row r="3693" spans="1:20" ht="28.8" x14ac:dyDescent="0.3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 s="4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8.8" x14ac:dyDescent="0.3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 s="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2" x14ac:dyDescent="0.3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 s="4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7.6" x14ac:dyDescent="0.3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 s="4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7.6" x14ac:dyDescent="0.3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 s="4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2" x14ac:dyDescent="0.3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 s="4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2" x14ac:dyDescent="0.3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 s="4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2" x14ac:dyDescent="0.3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 s="4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2" x14ac:dyDescent="0.3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 s="4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8.8" x14ac:dyDescent="0.3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 s="4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2" x14ac:dyDescent="0.3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 s="4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7.6" x14ac:dyDescent="0.3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 s="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2" x14ac:dyDescent="0.3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 s="4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2" x14ac:dyDescent="0.3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 s="4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2" x14ac:dyDescent="0.3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 s="4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2" x14ac:dyDescent="0.3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 s="4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2" x14ac:dyDescent="0.3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 s="4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7.6" x14ac:dyDescent="0.3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 s="4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41810.142199074078</v>
      </c>
      <c r="T3710" s="10">
        <f t="shared" si="347"/>
        <v>41824.142199074078</v>
      </c>
    </row>
    <row r="3711" spans="1:20" ht="43.2" x14ac:dyDescent="0.3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 s="4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8.8" x14ac:dyDescent="0.3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 s="4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8.8" x14ac:dyDescent="0.3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 s="4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7.6" x14ac:dyDescent="0.3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 s="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42134.172071759254</v>
      </c>
      <c r="T3714" s="10">
        <f t="shared" si="347"/>
        <v>42155.290972222225</v>
      </c>
    </row>
    <row r="3715" spans="1:20" ht="43.2" x14ac:dyDescent="0.3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(E:E/D:D)</f>
        <v>1.0149999999999999</v>
      </c>
      <c r="P3715" s="4">
        <f t="shared" ref="P3715:P3778" si="349">(E:E/L:L)</f>
        <v>106.84210526315789</v>
      </c>
      <c r="Q3715" t="str">
        <f t="shared" ref="Q3715:Q3778" si="350">LEFT(N:N,(FIND("/",N3715))-1)</f>
        <v>theater</v>
      </c>
      <c r="R3715" t="str">
        <f t="shared" ref="R3715:R3778" si="351">RIGHT(N:N,LEN(N:N)-(FIND("/",N3715)))</f>
        <v>plays</v>
      </c>
      <c r="S3715" s="10">
        <f t="shared" ref="S3715:S3778" si="352">(J3715/86400)+DATE(1970,1,1)</f>
        <v>42505.738032407404</v>
      </c>
      <c r="T3715" s="10">
        <f t="shared" ref="T3715:T3778" si="353">(I3715/86400)+DATE(1970,1,1)</f>
        <v>42525.738032407404</v>
      </c>
    </row>
    <row r="3716" spans="1:20" ht="43.2" x14ac:dyDescent="0.3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 s="4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42118.556331018517</v>
      </c>
      <c r="T3716" s="10">
        <f t="shared" si="353"/>
        <v>42150.165972222225</v>
      </c>
    </row>
    <row r="3717" spans="1:20" ht="43.2" x14ac:dyDescent="0.3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 s="4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2" x14ac:dyDescent="0.3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 s="4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2" x14ac:dyDescent="0.3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 s="4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2" x14ac:dyDescent="0.3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 s="4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8.8" x14ac:dyDescent="0.3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 s="4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8.8" x14ac:dyDescent="0.3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 s="4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7.6" x14ac:dyDescent="0.3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 s="4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7.6" x14ac:dyDescent="0.3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 s="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8.8" x14ac:dyDescent="0.3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 s="4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41943.753032407403</v>
      </c>
      <c r="T3725" s="10">
        <f t="shared" si="353"/>
        <v>41973.794699074075</v>
      </c>
    </row>
    <row r="3726" spans="1:20" ht="43.2" x14ac:dyDescent="0.3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 s="4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42465.491435185184</v>
      </c>
      <c r="T3726" s="10">
        <f t="shared" si="353"/>
        <v>42494.958333333328</v>
      </c>
    </row>
    <row r="3727" spans="1:20" ht="43.2" x14ac:dyDescent="0.3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 s="4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2" x14ac:dyDescent="0.3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 s="4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42462.140868055554</v>
      </c>
      <c r="T3728" s="10">
        <f t="shared" si="353"/>
        <v>42489.875</v>
      </c>
    </row>
    <row r="3729" spans="1:20" ht="43.2" x14ac:dyDescent="0.3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 s="4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2" x14ac:dyDescent="0.3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 s="4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2" x14ac:dyDescent="0.3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 s="4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2" x14ac:dyDescent="0.3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 s="4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2" x14ac:dyDescent="0.3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 s="4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2" x14ac:dyDescent="0.3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 s="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2" x14ac:dyDescent="0.3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4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7.6" x14ac:dyDescent="0.3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 s="4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8.8" x14ac:dyDescent="0.3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 s="4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2" x14ac:dyDescent="0.3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 s="4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2" x14ac:dyDescent="0.3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 s="4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8.8" x14ac:dyDescent="0.3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 s="4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2" x14ac:dyDescent="0.3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 s="4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2" x14ac:dyDescent="0.3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 s="4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2" x14ac:dyDescent="0.3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4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2" x14ac:dyDescent="0.3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 s="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8.8" x14ac:dyDescent="0.3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4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7.6" x14ac:dyDescent="0.3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4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2" x14ac:dyDescent="0.3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 s="4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41831.697939814811</v>
      </c>
      <c r="T3747" s="10">
        <f t="shared" si="353"/>
        <v>41861.697939814811</v>
      </c>
    </row>
    <row r="3748" spans="1:20" x14ac:dyDescent="0.3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 s="4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8.8" x14ac:dyDescent="0.3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 s="4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2" x14ac:dyDescent="0.3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 s="4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2" x14ac:dyDescent="0.3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 s="4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6.4" x14ac:dyDescent="0.3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 s="4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2" x14ac:dyDescent="0.3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 s="4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42462.993900462963</v>
      </c>
    </row>
    <row r="3754" spans="1:20" ht="57.6" x14ac:dyDescent="0.3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 s="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2" x14ac:dyDescent="0.3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 s="4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2" x14ac:dyDescent="0.3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 s="4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2" x14ac:dyDescent="0.3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 s="4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2" x14ac:dyDescent="0.3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 s="4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2" x14ac:dyDescent="0.3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 s="4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8.8" x14ac:dyDescent="0.3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 s="4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41747.471504629633</v>
      </c>
      <c r="T3760" s="10">
        <f t="shared" si="353"/>
        <v>41778.208333333336</v>
      </c>
    </row>
    <row r="3761" spans="1:20" ht="28.8" x14ac:dyDescent="0.3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 s="4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2" x14ac:dyDescent="0.3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 s="4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7.6" x14ac:dyDescent="0.3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 s="4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2" x14ac:dyDescent="0.3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 s="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8.8" x14ac:dyDescent="0.3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 s="4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2" x14ac:dyDescent="0.3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 s="4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42519.025000000001</v>
      </c>
    </row>
    <row r="3767" spans="1:20" ht="43.2" x14ac:dyDescent="0.3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 s="4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2" x14ac:dyDescent="0.3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 s="4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2" x14ac:dyDescent="0.3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 s="4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2" x14ac:dyDescent="0.3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 s="4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2" x14ac:dyDescent="0.3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 s="4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2" x14ac:dyDescent="0.3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 s="4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8.8" x14ac:dyDescent="0.3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 s="4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2" x14ac:dyDescent="0.3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 s="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8.8" x14ac:dyDescent="0.3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 s="4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42656.005173611113</v>
      </c>
      <c r="T3775" s="10">
        <f t="shared" si="353"/>
        <v>42689.088888888888</v>
      </c>
    </row>
    <row r="3776" spans="1:20" ht="57.6" x14ac:dyDescent="0.3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 s="4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2" x14ac:dyDescent="0.3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 s="4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7.6" x14ac:dyDescent="0.3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 s="4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2" x14ac:dyDescent="0.3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(E:E/D:D)</f>
        <v>1.4319999999999999</v>
      </c>
      <c r="P3779" s="4">
        <f t="shared" ref="P3779:P3842" si="355">(E:E/L:L)</f>
        <v>48.542372881355931</v>
      </c>
      <c r="Q3779" t="str">
        <f t="shared" ref="Q3779:Q3842" si="356">LEFT(N:N,(FIND("/",N3779))-1)</f>
        <v>theater</v>
      </c>
      <c r="R3779" t="str">
        <f t="shared" ref="R3779:R3842" si="357">RIGHT(N:N,LEN(N:N)-(FIND("/",N3779)))</f>
        <v>musical</v>
      </c>
      <c r="S3779" s="10">
        <f t="shared" ref="S3779:S3842" si="358">(J3779/86400)+DATE(1970,1,1)</f>
        <v>41887.111354166671</v>
      </c>
      <c r="T3779" s="10">
        <f t="shared" ref="T3779:T3842" si="359">(I3779/86400)+DATE(1970,1,1)</f>
        <v>41909.166666666664</v>
      </c>
    </row>
    <row r="3780" spans="1:20" ht="28.8" x14ac:dyDescent="0.3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 s="4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8.8" x14ac:dyDescent="0.3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 s="4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42455.693749999999</v>
      </c>
    </row>
    <row r="3782" spans="1:20" ht="43.2" x14ac:dyDescent="0.3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 s="4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42198.837500000001</v>
      </c>
    </row>
    <row r="3783" spans="1:20" ht="57.6" x14ac:dyDescent="0.3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 s="4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2" x14ac:dyDescent="0.3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 s="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42546.862233796295</v>
      </c>
      <c r="T3784" s="10">
        <f t="shared" si="359"/>
        <v>42575.958333333328</v>
      </c>
    </row>
    <row r="3785" spans="1:20" ht="43.2" x14ac:dyDescent="0.3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 s="4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2" x14ac:dyDescent="0.3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 s="4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2" x14ac:dyDescent="0.3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 s="4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2" x14ac:dyDescent="0.3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 s="4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2" x14ac:dyDescent="0.3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 s="4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" x14ac:dyDescent="0.3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 s="4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2" x14ac:dyDescent="0.3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 s="4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2" x14ac:dyDescent="0.3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4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8.8" x14ac:dyDescent="0.3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4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8.8" x14ac:dyDescent="0.3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 s="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2" x14ac:dyDescent="0.3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 s="4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2" x14ac:dyDescent="0.3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 s="4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2" x14ac:dyDescent="0.3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 s="4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2" x14ac:dyDescent="0.3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 s="4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7.6" x14ac:dyDescent="0.3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 s="4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2" x14ac:dyDescent="0.3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 s="4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41831.722777777773</v>
      </c>
      <c r="T3800" s="10">
        <f t="shared" si="359"/>
        <v>41861.722777777773</v>
      </c>
    </row>
    <row r="3801" spans="1:20" ht="43.2" x14ac:dyDescent="0.3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 s="4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2" x14ac:dyDescent="0.3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 s="4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2" x14ac:dyDescent="0.3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 s="4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2" x14ac:dyDescent="0.3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8.8" x14ac:dyDescent="0.3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 s="4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2" x14ac:dyDescent="0.3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4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2" x14ac:dyDescent="0.3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 s="4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7.6" x14ac:dyDescent="0.3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 s="4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2" x14ac:dyDescent="0.3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 s="4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2" x14ac:dyDescent="0.3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 s="4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2" x14ac:dyDescent="0.3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 s="4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2" x14ac:dyDescent="0.3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 s="4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2" x14ac:dyDescent="0.3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 s="4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2" x14ac:dyDescent="0.3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 s="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2" x14ac:dyDescent="0.3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 s="4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2" x14ac:dyDescent="0.3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 s="4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8.8" x14ac:dyDescent="0.3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 s="4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7.6" x14ac:dyDescent="0.3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 s="4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2" x14ac:dyDescent="0.3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 s="4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2" x14ac:dyDescent="0.3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 s="4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2" x14ac:dyDescent="0.3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 s="4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2" x14ac:dyDescent="0.3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 s="4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2" x14ac:dyDescent="0.3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 s="4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7.6" x14ac:dyDescent="0.3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 s="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2" x14ac:dyDescent="0.3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 s="4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2" x14ac:dyDescent="0.3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 s="4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2" x14ac:dyDescent="0.3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 s="4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8.8" x14ac:dyDescent="0.3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 s="4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7.6" x14ac:dyDescent="0.3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 s="4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2" x14ac:dyDescent="0.3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 s="4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42004.569293981476</v>
      </c>
    </row>
    <row r="3831" spans="1:20" ht="43.2" x14ac:dyDescent="0.3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 s="4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2" x14ac:dyDescent="0.3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 s="4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7.6" x14ac:dyDescent="0.3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 s="4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2" x14ac:dyDescent="0.3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 s="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7.6" x14ac:dyDescent="0.3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 s="4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41963.872361111113</v>
      </c>
      <c r="T3835" s="10">
        <f t="shared" si="359"/>
        <v>41974.797916666663</v>
      </c>
    </row>
    <row r="3836" spans="1:20" ht="43.2" x14ac:dyDescent="0.3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 s="4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2" x14ac:dyDescent="0.3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 s="4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2" x14ac:dyDescent="0.3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 s="4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8.8" x14ac:dyDescent="0.3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 s="4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7.6" x14ac:dyDescent="0.3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 s="4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2" x14ac:dyDescent="0.3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 s="4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42155.142638888894</v>
      </c>
      <c r="T3841" s="10">
        <f t="shared" si="359"/>
        <v>42215.142638888894</v>
      </c>
    </row>
    <row r="3842" spans="1:20" ht="43.2" x14ac:dyDescent="0.3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 s="4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2" x14ac:dyDescent="0.3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(E:E/D:D)</f>
        <v>8.72E-2</v>
      </c>
      <c r="P3843" s="4">
        <f t="shared" ref="P3843:P3906" si="361">(E:E/L:L)</f>
        <v>25.647058823529413</v>
      </c>
      <c r="Q3843" t="str">
        <f t="shared" ref="Q3843:Q3906" si="362">LEFT(N:N,(FIND("/",N3843))-1)</f>
        <v>theater</v>
      </c>
      <c r="R3843" t="str">
        <f t="shared" ref="R3843:R3906" si="363">RIGHT(N:N,LEN(N:N)-(FIND("/",N3843)))</f>
        <v>plays</v>
      </c>
      <c r="S3843" s="10">
        <f t="shared" ref="S3843:S3906" si="364">(J3843/86400)+DATE(1970,1,1)</f>
        <v>41780.785729166666</v>
      </c>
      <c r="T3843" s="10">
        <f t="shared" ref="T3843:T3906" si="365">(I3843/86400)+DATE(1970,1,1)</f>
        <v>41840.785729166666</v>
      </c>
    </row>
    <row r="3844" spans="1:20" ht="43.2" x14ac:dyDescent="0.3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 s="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2" x14ac:dyDescent="0.3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 s="4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2" x14ac:dyDescent="0.3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 s="4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7.6" x14ac:dyDescent="0.3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 s="4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42248.627013888894</v>
      </c>
      <c r="T3847" s="10">
        <f t="shared" si="365"/>
        <v>42278.627013888894</v>
      </c>
    </row>
    <row r="3848" spans="1:20" ht="43.2" x14ac:dyDescent="0.3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 s="4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2" x14ac:dyDescent="0.3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 s="4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2" x14ac:dyDescent="0.3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 s="4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7.6" x14ac:dyDescent="0.3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 s="4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8.8" x14ac:dyDescent="0.3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 s="4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2" x14ac:dyDescent="0.3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 s="4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2" x14ac:dyDescent="0.3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 s="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2" x14ac:dyDescent="0.3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 s="4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8.8" x14ac:dyDescent="0.3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 s="4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7.6" x14ac:dyDescent="0.3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 s="4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7.6" x14ac:dyDescent="0.3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 s="4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2" x14ac:dyDescent="0.3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 s="4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7.6" x14ac:dyDescent="0.3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 s="4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42128.431064814809</v>
      </c>
      <c r="T3860" s="10">
        <f t="shared" si="365"/>
        <v>42146.875</v>
      </c>
    </row>
    <row r="3861" spans="1:20" ht="43.2" x14ac:dyDescent="0.3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 s="4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2" x14ac:dyDescent="0.3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 s="4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41833.660995370374</v>
      </c>
      <c r="T3862" s="10">
        <f t="shared" si="365"/>
        <v>41863.660995370374</v>
      </c>
    </row>
    <row r="3863" spans="1:20" x14ac:dyDescent="0.3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 s="4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8.8" x14ac:dyDescent="0.3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 s="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2" x14ac:dyDescent="0.3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4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2" x14ac:dyDescent="0.3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 s="4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2" x14ac:dyDescent="0.3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 s="4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8.8" x14ac:dyDescent="0.3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 s="4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2" x14ac:dyDescent="0.3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 s="4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 s="4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41865.659780092596</v>
      </c>
      <c r="T3870" s="10">
        <f t="shared" si="365"/>
        <v>41890.659780092596</v>
      </c>
    </row>
    <row r="3871" spans="1:20" ht="28.8" x14ac:dyDescent="0.3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 s="4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7.6" x14ac:dyDescent="0.3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 s="4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41793.172199074077</v>
      </c>
      <c r="T3872" s="10">
        <f t="shared" si="365"/>
        <v>41823.172199074077</v>
      </c>
    </row>
    <row r="3873" spans="1:20" ht="28.8" x14ac:dyDescent="0.3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 s="4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2" x14ac:dyDescent="0.3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2" x14ac:dyDescent="0.3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4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7.6" x14ac:dyDescent="0.3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4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2" x14ac:dyDescent="0.3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4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7.6" x14ac:dyDescent="0.3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 s="4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2" x14ac:dyDescent="0.3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 s="4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2" x14ac:dyDescent="0.3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 s="4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2" x14ac:dyDescent="0.3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4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2" x14ac:dyDescent="0.3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 s="4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8.8" x14ac:dyDescent="0.3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 s="4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2" x14ac:dyDescent="0.3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7.6" x14ac:dyDescent="0.3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4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2" x14ac:dyDescent="0.3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4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2" x14ac:dyDescent="0.3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4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4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2" x14ac:dyDescent="0.3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 s="4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2" x14ac:dyDescent="0.3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 s="4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2" x14ac:dyDescent="0.3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 s="4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2" x14ac:dyDescent="0.3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 s="4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8.8" x14ac:dyDescent="0.3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 s="4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7.6" x14ac:dyDescent="0.3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41867.652280092589</v>
      </c>
      <c r="T3894" s="10">
        <f t="shared" si="365"/>
        <v>41875.291666666664</v>
      </c>
    </row>
    <row r="3895" spans="1:20" ht="57.6" x14ac:dyDescent="0.3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 s="4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2" x14ac:dyDescent="0.3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 s="4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2" x14ac:dyDescent="0.3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 s="4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2" x14ac:dyDescent="0.3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 s="4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2" x14ac:dyDescent="0.3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 s="4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7.6" x14ac:dyDescent="0.3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 s="4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2" x14ac:dyDescent="0.3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 s="4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41843.775011574078</v>
      </c>
      <c r="T3901" s="10">
        <f t="shared" si="365"/>
        <v>41863.775011574078</v>
      </c>
    </row>
    <row r="3902" spans="1:20" ht="43.2" x14ac:dyDescent="0.3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 s="4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2" x14ac:dyDescent="0.3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 s="4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42317.826377314814</v>
      </c>
      <c r="T3903" s="10">
        <f t="shared" si="365"/>
        <v>42357.826377314814</v>
      </c>
    </row>
    <row r="3904" spans="1:20" ht="43.2" x14ac:dyDescent="0.3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 s="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7.6" x14ac:dyDescent="0.3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4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8.8" x14ac:dyDescent="0.3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 s="4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2" x14ac:dyDescent="0.3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(E:E/D:D)</f>
        <v>0.11533333333333333</v>
      </c>
      <c r="P3907" s="4">
        <f t="shared" ref="P3907:P3970" si="367">(E:E/L:L)</f>
        <v>24.714285714285715</v>
      </c>
      <c r="Q3907" t="str">
        <f t="shared" ref="Q3907:Q3970" si="368">LEFT(N:N,(FIND("/",N3907))-1)</f>
        <v>theater</v>
      </c>
      <c r="R3907" t="str">
        <f t="shared" ref="R3907:R3970" si="369">RIGHT(N:N,LEN(N:N)-(FIND("/",N3907)))</f>
        <v>plays</v>
      </c>
      <c r="S3907" s="10">
        <f t="shared" ref="S3907:S3970" si="370">(J3907/86400)+DATE(1970,1,1)</f>
        <v>42124.623877314814</v>
      </c>
      <c r="T3907" s="10">
        <f t="shared" ref="T3907:T3970" si="371">(I3907/86400)+DATE(1970,1,1)</f>
        <v>42166.958333333328</v>
      </c>
    </row>
    <row r="3908" spans="1:20" ht="43.2" x14ac:dyDescent="0.3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 s="4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2" x14ac:dyDescent="0.3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 s="4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2" x14ac:dyDescent="0.3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 s="4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2" x14ac:dyDescent="0.3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 s="4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2" x14ac:dyDescent="0.3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 s="4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2" x14ac:dyDescent="0.3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 s="4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2" x14ac:dyDescent="0.3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 s="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2" x14ac:dyDescent="0.3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 s="4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2" x14ac:dyDescent="0.3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 s="4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42114.818935185191</v>
      </c>
      <c r="T3916" s="10">
        <f t="shared" si="371"/>
        <v>42134.957638888889</v>
      </c>
    </row>
    <row r="3917" spans="1:20" ht="43.2" x14ac:dyDescent="0.3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 s="4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2" x14ac:dyDescent="0.3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4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2" x14ac:dyDescent="0.3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 s="4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7.6" x14ac:dyDescent="0.3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 s="4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2" x14ac:dyDescent="0.3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 s="4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2" x14ac:dyDescent="0.3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 s="4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42687.428935185184</v>
      </c>
    </row>
    <row r="3923" spans="1:20" ht="43.2" x14ac:dyDescent="0.3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4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2" x14ac:dyDescent="0.3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 s="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2" x14ac:dyDescent="0.3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 s="4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2" x14ac:dyDescent="0.3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 s="4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2" x14ac:dyDescent="0.3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 s="4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8.8" x14ac:dyDescent="0.3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 s="4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2" x14ac:dyDescent="0.3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 s="4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2" x14ac:dyDescent="0.3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 s="4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2" x14ac:dyDescent="0.3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 s="4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2" x14ac:dyDescent="0.3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4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2" x14ac:dyDescent="0.3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4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2" x14ac:dyDescent="0.3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 s="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2" x14ac:dyDescent="0.3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 s="4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2" x14ac:dyDescent="0.3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 s="4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7.6" x14ac:dyDescent="0.3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 s="4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42221.656782407408</v>
      </c>
      <c r="T3937" s="10">
        <f t="shared" si="371"/>
        <v>42281.656782407408</v>
      </c>
    </row>
    <row r="3938" spans="1:20" ht="43.2" x14ac:dyDescent="0.3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4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2" x14ac:dyDescent="0.3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 s="4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2" x14ac:dyDescent="0.3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 s="4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42151.905717592592</v>
      </c>
      <c r="T3940" s="10">
        <f t="shared" si="371"/>
        <v>42182.905717592592</v>
      </c>
    </row>
    <row r="3941" spans="1:20" ht="43.2" x14ac:dyDescent="0.3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 s="4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2" x14ac:dyDescent="0.3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 s="4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" x14ac:dyDescent="0.3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 s="4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2" x14ac:dyDescent="0.3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2" x14ac:dyDescent="0.3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 s="4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7.6" x14ac:dyDescent="0.3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4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2" x14ac:dyDescent="0.3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 s="4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8.8" x14ac:dyDescent="0.3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 s="4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2" x14ac:dyDescent="0.3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 s="4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2" x14ac:dyDescent="0.3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4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41829.325497685189</v>
      </c>
      <c r="T3950" s="10">
        <f t="shared" si="371"/>
        <v>41889.325497685189</v>
      </c>
    </row>
    <row r="3951" spans="1:20" ht="43.2" x14ac:dyDescent="0.3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 s="4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7.6" x14ac:dyDescent="0.3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 s="4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2" x14ac:dyDescent="0.3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 s="4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2" x14ac:dyDescent="0.3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 s="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2" x14ac:dyDescent="0.3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4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7.6" x14ac:dyDescent="0.3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4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2" x14ac:dyDescent="0.3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 s="4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2" x14ac:dyDescent="0.3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4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2" x14ac:dyDescent="0.3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 s="4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42513.976319444446</v>
      </c>
      <c r="T3959" s="10">
        <f t="shared" si="371"/>
        <v>42559.976319444446</v>
      </c>
    </row>
    <row r="3960" spans="1:20" ht="43.2" x14ac:dyDescent="0.3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 s="4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41816.950370370367</v>
      </c>
      <c r="T3960" s="10">
        <f t="shared" si="371"/>
        <v>41853.583333333336</v>
      </c>
    </row>
    <row r="3961" spans="1:20" ht="43.2" x14ac:dyDescent="0.3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 s="4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2" x14ac:dyDescent="0.3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 s="4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7.6" x14ac:dyDescent="0.3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 s="4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7.6" x14ac:dyDescent="0.3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 s="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2" x14ac:dyDescent="0.3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4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2" x14ac:dyDescent="0.3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 s="4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2" x14ac:dyDescent="0.3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 s="4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7.6" x14ac:dyDescent="0.3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 s="4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2" x14ac:dyDescent="0.3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 s="4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2" x14ac:dyDescent="0.3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 s="4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7.6" x14ac:dyDescent="0.3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(E:E/D:D)</f>
        <v>7.4690265486725665E-2</v>
      </c>
      <c r="P3971" s="4">
        <f t="shared" ref="P3971:P4034" si="373">(E:E/L:L)</f>
        <v>35.166666666666664</v>
      </c>
      <c r="Q3971" t="str">
        <f t="shared" ref="Q3971:Q4034" si="374">LEFT(N:N,(FIND("/",N3971))-1)</f>
        <v>theater</v>
      </c>
      <c r="R3971" t="str">
        <f t="shared" ref="R3971:R4034" si="375">RIGHT(N:N,LEN(N:N)-(FIND("/",N3971)))</f>
        <v>plays</v>
      </c>
      <c r="S3971" s="10">
        <f t="shared" ref="S3971:S4034" si="376">(J3971/86400)+DATE(1970,1,1)</f>
        <v>42601.854699074072</v>
      </c>
      <c r="T3971" s="10">
        <f t="shared" ref="T3971:T4034" si="377">(I3971/86400)+DATE(1970,1,1)</f>
        <v>42611.163194444445</v>
      </c>
    </row>
    <row r="3972" spans="1:20" ht="57.6" x14ac:dyDescent="0.3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 s="4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42447.863553240742</v>
      </c>
      <c r="T3972" s="10">
        <f t="shared" si="377"/>
        <v>42477.863553240742</v>
      </c>
    </row>
    <row r="3973" spans="1:20" ht="43.2" x14ac:dyDescent="0.3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 s="4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2" x14ac:dyDescent="0.3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 s="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2" x14ac:dyDescent="0.3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 s="4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2" x14ac:dyDescent="0.3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 s="4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2" x14ac:dyDescent="0.3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4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2" x14ac:dyDescent="0.3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 s="4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2" x14ac:dyDescent="0.3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 s="4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2" x14ac:dyDescent="0.3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 s="4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2" x14ac:dyDescent="0.3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 s="4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7.6" x14ac:dyDescent="0.3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 s="4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2" x14ac:dyDescent="0.3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 s="4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7.6" x14ac:dyDescent="0.3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 s="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2" x14ac:dyDescent="0.3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 s="4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2" x14ac:dyDescent="0.3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 s="4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41920.963472222225</v>
      </c>
      <c r="T3986" s="10">
        <f t="shared" si="377"/>
        <v>41951</v>
      </c>
    </row>
    <row r="3987" spans="1:20" ht="57.6" x14ac:dyDescent="0.3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 s="4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7.6" x14ac:dyDescent="0.3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 s="4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2" x14ac:dyDescent="0.3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 s="4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8.8" x14ac:dyDescent="0.3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 s="4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2" x14ac:dyDescent="0.3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4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2" x14ac:dyDescent="0.3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 s="4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8.8" x14ac:dyDescent="0.3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 s="4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2" x14ac:dyDescent="0.3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 s="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2" x14ac:dyDescent="0.3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 s="4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2" x14ac:dyDescent="0.3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 s="4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2" x14ac:dyDescent="0.3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 s="4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2" x14ac:dyDescent="0.3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 s="4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41950.266944444447</v>
      </c>
      <c r="T3998" s="10">
        <f t="shared" si="377"/>
        <v>41963.669444444444</v>
      </c>
    </row>
    <row r="3999" spans="1:20" ht="43.2" x14ac:dyDescent="0.3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4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2" x14ac:dyDescent="0.3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 s="4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2" x14ac:dyDescent="0.3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 s="4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8.8" x14ac:dyDescent="0.3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 s="4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7.6" x14ac:dyDescent="0.3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 s="4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2" x14ac:dyDescent="0.3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 s="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2" x14ac:dyDescent="0.3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 s="4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 s="4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2" x14ac:dyDescent="0.3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 s="4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2" x14ac:dyDescent="0.3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 s="4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2" x14ac:dyDescent="0.3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 s="4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41877.686111111107</v>
      </c>
    </row>
    <row r="4010" spans="1:20" ht="43.2" x14ac:dyDescent="0.3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 s="4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2" x14ac:dyDescent="0.3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 s="4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2" x14ac:dyDescent="0.3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 s="4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2" x14ac:dyDescent="0.3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 s="4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7.6" x14ac:dyDescent="0.3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7.6" x14ac:dyDescent="0.3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 s="4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2" x14ac:dyDescent="0.3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4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2" x14ac:dyDescent="0.3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 s="4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42174.780821759261</v>
      </c>
      <c r="T4017" s="10">
        <f t="shared" si="377"/>
        <v>42204.780821759261</v>
      </c>
    </row>
    <row r="4018" spans="1:20" ht="43.2" x14ac:dyDescent="0.3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 s="4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2" x14ac:dyDescent="0.3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 s="4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8.8" x14ac:dyDescent="0.3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 s="4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2" x14ac:dyDescent="0.3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 s="4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2" x14ac:dyDescent="0.3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 s="4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2" x14ac:dyDescent="0.3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 s="4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8.8" x14ac:dyDescent="0.3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 s="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41990.584108796298</v>
      </c>
      <c r="T4024" s="10">
        <f t="shared" si="377"/>
        <v>42036.120833333334</v>
      </c>
    </row>
    <row r="4025" spans="1:20" ht="43.2" x14ac:dyDescent="0.3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4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42408.999571759261</v>
      </c>
      <c r="T4025" s="10">
        <f t="shared" si="377"/>
        <v>42453.957905092597</v>
      </c>
    </row>
    <row r="4026" spans="1:20" ht="43.2" x14ac:dyDescent="0.3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 s="4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7.6" x14ac:dyDescent="0.3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 s="4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2" x14ac:dyDescent="0.3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4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2" x14ac:dyDescent="0.3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 s="4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2" x14ac:dyDescent="0.3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 s="4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2" x14ac:dyDescent="0.3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4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</v>
      </c>
      <c r="T4031" s="10">
        <f t="shared" si="377"/>
        <v>42352.02511574074</v>
      </c>
    </row>
    <row r="4032" spans="1:20" ht="57.6" x14ac:dyDescent="0.3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 s="4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42403.78402777778</v>
      </c>
    </row>
    <row r="4033" spans="1:20" ht="43.2" x14ac:dyDescent="0.3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4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2" x14ac:dyDescent="0.3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 s="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2" x14ac:dyDescent="0.3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(E:E/D:D)</f>
        <v>0.25698702928870293</v>
      </c>
      <c r="P4035" s="4">
        <f t="shared" ref="P4035:P4098" si="379">(E:E/L:L)</f>
        <v>65.340319148936175</v>
      </c>
      <c r="Q4035" t="str">
        <f t="shared" ref="Q4035:Q4098" si="380">LEFT(N:N,(FIND("/",N4035))-1)</f>
        <v>theater</v>
      </c>
      <c r="R4035" t="str">
        <f t="shared" ref="R4035:R4098" si="381">RIGHT(N:N,LEN(N:N)-(FIND("/",N4035)))</f>
        <v>plays</v>
      </c>
      <c r="S4035" s="10">
        <f t="shared" ref="S4035:S4098" si="382">(J4035/86400)+DATE(1970,1,1)</f>
        <v>42614.268796296295</v>
      </c>
      <c r="T4035" s="10">
        <f t="shared" ref="T4035:T4098" si="383">(I4035/86400)+DATE(1970,1,1)</f>
        <v>42645.375</v>
      </c>
    </row>
    <row r="4036" spans="1:20" ht="43.2" x14ac:dyDescent="0.3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 s="4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8.8" x14ac:dyDescent="0.3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 s="4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41903.882951388892</v>
      </c>
      <c r="T4037" s="10">
        <f t="shared" si="383"/>
        <v>41933.882951388892</v>
      </c>
    </row>
    <row r="4038" spans="1:20" ht="43.2" x14ac:dyDescent="0.3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 s="4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41804.937083333338</v>
      </c>
      <c r="T4038" s="10">
        <f t="shared" si="383"/>
        <v>41821.9375</v>
      </c>
    </row>
    <row r="4039" spans="1:20" ht="57.6" x14ac:dyDescent="0.3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 s="4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42497.070775462962</v>
      </c>
      <c r="T4039" s="10">
        <f t="shared" si="383"/>
        <v>42514.600694444445</v>
      </c>
    </row>
    <row r="4040" spans="1:20" ht="43.2" x14ac:dyDescent="0.3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 s="4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41869.798726851848</v>
      </c>
      <c r="T4040" s="10">
        <f t="shared" si="383"/>
        <v>41929.798726851848</v>
      </c>
    </row>
    <row r="4041" spans="1:20" ht="43.2" x14ac:dyDescent="0.3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 s="4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2" x14ac:dyDescent="0.3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 s="4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8.8" x14ac:dyDescent="0.3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 s="4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2" x14ac:dyDescent="0.3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 s="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2" x14ac:dyDescent="0.3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4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2" x14ac:dyDescent="0.3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 s="4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7.6" x14ac:dyDescent="0.3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 s="4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7.6" x14ac:dyDescent="0.3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 s="4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2" x14ac:dyDescent="0.3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 s="4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2" x14ac:dyDescent="0.3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 s="4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2" x14ac:dyDescent="0.3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 s="4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2" x14ac:dyDescent="0.3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 s="4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2" x14ac:dyDescent="0.3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4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41761.810150462959</v>
      </c>
      <c r="T4053" s="10">
        <f t="shared" si="383"/>
        <v>41768.286805555559</v>
      </c>
    </row>
    <row r="4054" spans="1:20" ht="57.6" x14ac:dyDescent="0.3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 s="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2" x14ac:dyDescent="0.3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 s="4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2" x14ac:dyDescent="0.3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4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2" x14ac:dyDescent="0.3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 s="4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2" x14ac:dyDescent="0.3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 s="4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42534.933321759258</v>
      </c>
      <c r="T4058" s="10">
        <f t="shared" si="383"/>
        <v>42554.832638888889</v>
      </c>
    </row>
    <row r="4059" spans="1:20" ht="57.6" x14ac:dyDescent="0.3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 s="4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2" x14ac:dyDescent="0.3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 s="4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2" x14ac:dyDescent="0.3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 s="4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7.6" x14ac:dyDescent="0.3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 s="4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2" x14ac:dyDescent="0.3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4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2" x14ac:dyDescent="0.3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 s="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2" x14ac:dyDescent="0.3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 s="4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2" x14ac:dyDescent="0.3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 s="4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8.8" x14ac:dyDescent="0.3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 s="4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7.6" x14ac:dyDescent="0.3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 s="4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2" x14ac:dyDescent="0.3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 s="4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2" x14ac:dyDescent="0.3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 s="4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2" x14ac:dyDescent="0.3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 s="4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2" x14ac:dyDescent="0.3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 s="4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7.6" x14ac:dyDescent="0.3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4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7.6" x14ac:dyDescent="0.3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 s="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2" x14ac:dyDescent="0.3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 s="4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42078.345208333332</v>
      </c>
      <c r="T4075" s="10">
        <f t="shared" si="383"/>
        <v>42133.166666666672</v>
      </c>
    </row>
    <row r="4076" spans="1:20" ht="43.2" x14ac:dyDescent="0.3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 s="4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2" x14ac:dyDescent="0.3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 s="4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2" x14ac:dyDescent="0.3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4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41905.795706018514</v>
      </c>
      <c r="T4078" s="10">
        <f t="shared" si="383"/>
        <v>41933.827083333337</v>
      </c>
    </row>
    <row r="4079" spans="1:20" ht="43.2" x14ac:dyDescent="0.3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 s="4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2" x14ac:dyDescent="0.3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4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2" x14ac:dyDescent="0.3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 s="4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2" x14ac:dyDescent="0.3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4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42535.787499999999</v>
      </c>
    </row>
    <row r="4083" spans="1:20" ht="43.2" x14ac:dyDescent="0.3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 s="4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2" x14ac:dyDescent="0.3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 s="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2" x14ac:dyDescent="0.3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 s="4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7.6" x14ac:dyDescent="0.3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 s="4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2" x14ac:dyDescent="0.3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 s="4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2" x14ac:dyDescent="0.3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 s="4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4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2" x14ac:dyDescent="0.3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 s="4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</v>
      </c>
    </row>
    <row r="4091" spans="1:20" ht="57.6" x14ac:dyDescent="0.3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 s="4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2" x14ac:dyDescent="0.3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 s="4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2" x14ac:dyDescent="0.3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 s="4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2" x14ac:dyDescent="0.3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 s="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42099.153321759259</v>
      </c>
    </row>
    <row r="4095" spans="1:20" ht="43.2" x14ac:dyDescent="0.3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 s="4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2" x14ac:dyDescent="0.3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 s="4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2" x14ac:dyDescent="0.3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 s="4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2" x14ac:dyDescent="0.3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 s="4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42794.368750000001</v>
      </c>
    </row>
    <row r="4099" spans="1:20" ht="43.2" x14ac:dyDescent="0.3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(E:E/D:D)</f>
        <v>0</v>
      </c>
      <c r="P4099" s="4" t="e">
        <f t="shared" ref="P4099:P4115" si="385">(E:E/L:L)</f>
        <v>#DIV/0!</v>
      </c>
      <c r="Q4099" t="str">
        <f t="shared" ref="Q4099:Q4115" si="386">LEFT(N:N,(FIND("/",N4099))-1)</f>
        <v>theater</v>
      </c>
      <c r="R4099" t="str">
        <f t="shared" ref="R4099:R4115" si="387">RIGHT(N:N,LEN(N:N)-(FIND("/",N4099)))</f>
        <v>plays</v>
      </c>
      <c r="S4099" s="10">
        <f t="shared" ref="S4099:S4115" si="388">(J4099/86400)+DATE(1970,1,1)</f>
        <v>42344.824502314819</v>
      </c>
      <c r="T4099" s="10">
        <f t="shared" ref="T4099:T4115" si="389">(I4099/86400)+DATE(1970,1,1)</f>
        <v>42400.996527777781</v>
      </c>
    </row>
    <row r="4100" spans="1:20" ht="43.2" x14ac:dyDescent="0.3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4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7.6" x14ac:dyDescent="0.3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 s="4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2" x14ac:dyDescent="0.3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4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2" x14ac:dyDescent="0.3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4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2" x14ac:dyDescent="0.3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 s="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2" x14ac:dyDescent="0.3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 s="4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2" x14ac:dyDescent="0.3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 s="4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7.6" x14ac:dyDescent="0.3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 s="4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2" x14ac:dyDescent="0.3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 s="4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2" x14ac:dyDescent="0.3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 s="4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2" x14ac:dyDescent="0.3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 s="4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42767.031678240739</v>
      </c>
      <c r="T4110" s="10">
        <f t="shared" si="389"/>
        <v>42797.208333333328</v>
      </c>
    </row>
    <row r="4111" spans="1:20" ht="43.2" x14ac:dyDescent="0.3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4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2" x14ac:dyDescent="0.3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 s="4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42512.626747685186</v>
      </c>
      <c r="T4112" s="10">
        <f t="shared" si="389"/>
        <v>42572.626747685186</v>
      </c>
    </row>
    <row r="4113" spans="1:20" ht="43.2" x14ac:dyDescent="0.3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 s="4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2" x14ac:dyDescent="0.3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 s="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2" x14ac:dyDescent="0.3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2E-3</v>
      </c>
      <c r="P4115" s="4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5" operator="containsText" text="live">
      <formula>NOT(ISERROR(SEARCH("live",F1)))</formula>
    </cfRule>
  </conditionalFormatting>
  <conditionalFormatting sqref="O2:O4115">
    <cfRule type="colorScale" priority="4">
      <colorScale>
        <cfvo type="num" val="0"/>
        <cfvo type="percentile" val="100"/>
        <cfvo type="num" val="200"/>
        <color rgb="FFFF0000"/>
        <color rgb="FF00B050"/>
        <color rgb="FF0070C0"/>
      </colorScale>
    </cfRule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4BFEE-E497-4D02-BD83-BFBF48C3E4EB}">
  <dimension ref="A1:F14"/>
  <sheetViews>
    <sheetView workbookViewId="0">
      <selection activeCell="B3" sqref="B3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21" width="15.5546875" bestFit="1" customWidth="1"/>
    <col min="22" max="22" width="10.77734375" bestFit="1" customWidth="1"/>
  </cols>
  <sheetData>
    <row r="1" spans="1:6" x14ac:dyDescent="0.3">
      <c r="A1" s="7" t="s">
        <v>8223</v>
      </c>
      <c r="B1" t="s">
        <v>8313</v>
      </c>
    </row>
    <row r="3" spans="1:6" x14ac:dyDescent="0.3">
      <c r="A3" s="7" t="s">
        <v>8323</v>
      </c>
      <c r="B3" s="7" t="s">
        <v>8310</v>
      </c>
    </row>
    <row r="4" spans="1:6" x14ac:dyDescent="0.3">
      <c r="A4" s="7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">
      <c r="A5" s="8" t="s">
        <v>8314</v>
      </c>
      <c r="B5" s="4">
        <v>300</v>
      </c>
      <c r="C5" s="4">
        <v>180</v>
      </c>
      <c r="D5" s="4">
        <v>40</v>
      </c>
      <c r="E5" s="4"/>
      <c r="F5" s="4">
        <v>520</v>
      </c>
    </row>
    <row r="6" spans="1:6" x14ac:dyDescent="0.3">
      <c r="A6" s="8" t="s">
        <v>8315</v>
      </c>
      <c r="B6" s="4">
        <v>34</v>
      </c>
      <c r="C6" s="4">
        <v>140</v>
      </c>
      <c r="D6" s="4">
        <v>20</v>
      </c>
      <c r="E6" s="4">
        <v>6</v>
      </c>
      <c r="F6" s="4">
        <v>200</v>
      </c>
    </row>
    <row r="7" spans="1:6" x14ac:dyDescent="0.3">
      <c r="A7" s="8" t="s">
        <v>8316</v>
      </c>
      <c r="B7" s="4">
        <v>80</v>
      </c>
      <c r="C7" s="4">
        <v>140</v>
      </c>
      <c r="D7" s="4"/>
      <c r="E7" s="4"/>
      <c r="F7" s="4">
        <v>220</v>
      </c>
    </row>
    <row r="8" spans="1:6" x14ac:dyDescent="0.3">
      <c r="A8" s="8" t="s">
        <v>8317</v>
      </c>
      <c r="B8" s="4"/>
      <c r="C8" s="4"/>
      <c r="D8" s="4">
        <v>24</v>
      </c>
      <c r="E8" s="4"/>
      <c r="F8" s="4">
        <v>24</v>
      </c>
    </row>
    <row r="9" spans="1:6" x14ac:dyDescent="0.3">
      <c r="A9" s="8" t="s">
        <v>8318</v>
      </c>
      <c r="B9" s="4">
        <v>540</v>
      </c>
      <c r="C9" s="4">
        <v>120</v>
      </c>
      <c r="D9" s="4">
        <v>20</v>
      </c>
      <c r="E9" s="4">
        <v>20</v>
      </c>
      <c r="F9" s="4">
        <v>700</v>
      </c>
    </row>
    <row r="10" spans="1:6" x14ac:dyDescent="0.3">
      <c r="A10" s="8" t="s">
        <v>8319</v>
      </c>
      <c r="B10" s="4">
        <v>103</v>
      </c>
      <c r="C10" s="4">
        <v>117</v>
      </c>
      <c r="D10" s="4"/>
      <c r="E10" s="4"/>
      <c r="F10" s="4">
        <v>220</v>
      </c>
    </row>
    <row r="11" spans="1:6" x14ac:dyDescent="0.3">
      <c r="A11" s="8" t="s">
        <v>8320</v>
      </c>
      <c r="B11" s="4">
        <v>80</v>
      </c>
      <c r="C11" s="4">
        <v>127</v>
      </c>
      <c r="D11" s="4">
        <v>30</v>
      </c>
      <c r="E11" s="4"/>
      <c r="F11" s="4">
        <v>237</v>
      </c>
    </row>
    <row r="12" spans="1:6" x14ac:dyDescent="0.3">
      <c r="A12" s="8" t="s">
        <v>8321</v>
      </c>
      <c r="B12" s="4">
        <v>209</v>
      </c>
      <c r="C12" s="4">
        <v>213</v>
      </c>
      <c r="D12" s="4">
        <v>178</v>
      </c>
      <c r="E12" s="4"/>
      <c r="F12" s="4">
        <v>600</v>
      </c>
    </row>
    <row r="13" spans="1:6" x14ac:dyDescent="0.3">
      <c r="A13" s="8" t="s">
        <v>8322</v>
      </c>
      <c r="B13" s="4">
        <v>839</v>
      </c>
      <c r="C13" s="4">
        <v>493</v>
      </c>
      <c r="D13" s="4">
        <v>37</v>
      </c>
      <c r="E13" s="4">
        <v>24</v>
      </c>
      <c r="F13" s="4">
        <v>1393</v>
      </c>
    </row>
    <row r="14" spans="1:6" x14ac:dyDescent="0.3">
      <c r="A14" s="8" t="s">
        <v>8311</v>
      </c>
      <c r="B14" s="4">
        <v>2185</v>
      </c>
      <c r="C14" s="4">
        <v>1530</v>
      </c>
      <c r="D14" s="4">
        <v>349</v>
      </c>
      <c r="E14" s="4">
        <v>50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03D9-624E-4DFF-8412-A7B705E246F3}">
  <dimension ref="A1:F47"/>
  <sheetViews>
    <sheetView topLeftCell="A4" workbookViewId="0">
      <selection activeCell="D11" sqref="D11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7" t="s">
        <v>8223</v>
      </c>
      <c r="B1" t="s">
        <v>8313</v>
      </c>
    </row>
    <row r="2" spans="1:6" x14ac:dyDescent="0.3">
      <c r="A2" s="7" t="s">
        <v>8308</v>
      </c>
      <c r="B2" t="s">
        <v>8313</v>
      </c>
    </row>
    <row r="4" spans="1:6" x14ac:dyDescent="0.3">
      <c r="A4" s="7" t="s">
        <v>8323</v>
      </c>
      <c r="B4" s="7" t="s">
        <v>8310</v>
      </c>
    </row>
    <row r="5" spans="1:6" x14ac:dyDescent="0.3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">
      <c r="A6" s="8" t="s">
        <v>8324</v>
      </c>
      <c r="B6" s="4"/>
      <c r="C6" s="4">
        <v>100</v>
      </c>
      <c r="D6" s="4"/>
      <c r="E6" s="4"/>
      <c r="F6" s="4">
        <v>100</v>
      </c>
    </row>
    <row r="7" spans="1:6" x14ac:dyDescent="0.3">
      <c r="A7" s="8" t="s">
        <v>8325</v>
      </c>
      <c r="B7" s="4"/>
      <c r="C7" s="4"/>
      <c r="D7" s="4">
        <v>20</v>
      </c>
      <c r="E7" s="4"/>
      <c r="F7" s="4">
        <v>20</v>
      </c>
    </row>
    <row r="8" spans="1:6" x14ac:dyDescent="0.3">
      <c r="A8" s="8" t="s">
        <v>8326</v>
      </c>
      <c r="B8" s="4"/>
      <c r="C8" s="4"/>
      <c r="D8" s="4">
        <v>24</v>
      </c>
      <c r="E8" s="4"/>
      <c r="F8" s="4">
        <v>24</v>
      </c>
    </row>
    <row r="9" spans="1:6" x14ac:dyDescent="0.3">
      <c r="A9" s="8" t="s">
        <v>8327</v>
      </c>
      <c r="B9" s="4"/>
      <c r="C9" s="4">
        <v>40</v>
      </c>
      <c r="D9" s="4"/>
      <c r="E9" s="4"/>
      <c r="F9" s="4">
        <v>40</v>
      </c>
    </row>
    <row r="10" spans="1:6" x14ac:dyDescent="0.3">
      <c r="A10" s="8" t="s">
        <v>8328</v>
      </c>
      <c r="B10" s="4">
        <v>40</v>
      </c>
      <c r="C10" s="4"/>
      <c r="D10" s="4"/>
      <c r="E10" s="4"/>
      <c r="F10" s="4">
        <v>40</v>
      </c>
    </row>
    <row r="11" spans="1:6" x14ac:dyDescent="0.3">
      <c r="A11" s="8" t="s">
        <v>8329</v>
      </c>
      <c r="B11" s="4">
        <v>180</v>
      </c>
      <c r="C11" s="4"/>
      <c r="D11" s="4"/>
      <c r="E11" s="4"/>
      <c r="F11" s="4">
        <v>180</v>
      </c>
    </row>
    <row r="12" spans="1:6" x14ac:dyDescent="0.3">
      <c r="A12" s="8" t="s">
        <v>8330</v>
      </c>
      <c r="B12" s="4"/>
      <c r="C12" s="4">
        <v>80</v>
      </c>
      <c r="D12" s="4"/>
      <c r="E12" s="4"/>
      <c r="F12" s="4">
        <v>80</v>
      </c>
    </row>
    <row r="13" spans="1:6" x14ac:dyDescent="0.3">
      <c r="A13" s="8" t="s">
        <v>8331</v>
      </c>
      <c r="B13" s="4">
        <v>40</v>
      </c>
      <c r="C13" s="4"/>
      <c r="D13" s="4"/>
      <c r="E13" s="4"/>
      <c r="F13" s="4">
        <v>40</v>
      </c>
    </row>
    <row r="14" spans="1:6" x14ac:dyDescent="0.3">
      <c r="A14" s="8" t="s">
        <v>8332</v>
      </c>
      <c r="B14" s="4"/>
      <c r="C14" s="4">
        <v>40</v>
      </c>
      <c r="D14" s="4"/>
      <c r="E14" s="4">
        <v>20</v>
      </c>
      <c r="F14" s="4">
        <v>60</v>
      </c>
    </row>
    <row r="15" spans="1:6" x14ac:dyDescent="0.3">
      <c r="A15" s="8" t="s">
        <v>8333</v>
      </c>
      <c r="B15" s="4"/>
      <c r="C15" s="4">
        <v>40</v>
      </c>
      <c r="D15" s="4"/>
      <c r="E15" s="4"/>
      <c r="F15" s="4">
        <v>40</v>
      </c>
    </row>
    <row r="16" spans="1:6" x14ac:dyDescent="0.3">
      <c r="A16" s="8" t="s">
        <v>8334</v>
      </c>
      <c r="B16" s="4"/>
      <c r="C16" s="4">
        <v>120</v>
      </c>
      <c r="D16" s="4">
        <v>20</v>
      </c>
      <c r="E16" s="4"/>
      <c r="F16" s="4">
        <v>140</v>
      </c>
    </row>
    <row r="17" spans="1:6" x14ac:dyDescent="0.3">
      <c r="A17" s="8" t="s">
        <v>8335</v>
      </c>
      <c r="B17" s="4"/>
      <c r="C17" s="4">
        <v>20</v>
      </c>
      <c r="D17" s="4"/>
      <c r="E17" s="4"/>
      <c r="F17" s="4">
        <v>20</v>
      </c>
    </row>
    <row r="18" spans="1:6" x14ac:dyDescent="0.3">
      <c r="A18" s="8" t="s">
        <v>8336</v>
      </c>
      <c r="B18" s="4">
        <v>140</v>
      </c>
      <c r="C18" s="4"/>
      <c r="D18" s="4"/>
      <c r="E18" s="4"/>
      <c r="F18" s="4">
        <v>140</v>
      </c>
    </row>
    <row r="19" spans="1:6" x14ac:dyDescent="0.3">
      <c r="A19" s="8" t="s">
        <v>8337</v>
      </c>
      <c r="B19" s="4">
        <v>140</v>
      </c>
      <c r="C19" s="4">
        <v>20</v>
      </c>
      <c r="D19" s="4"/>
      <c r="E19" s="4"/>
      <c r="F19" s="4">
        <v>160</v>
      </c>
    </row>
    <row r="20" spans="1:6" x14ac:dyDescent="0.3">
      <c r="A20" s="8" t="s">
        <v>8338</v>
      </c>
      <c r="B20" s="4"/>
      <c r="C20" s="4">
        <v>60</v>
      </c>
      <c r="D20" s="4"/>
      <c r="E20" s="4"/>
      <c r="F20" s="4">
        <v>60</v>
      </c>
    </row>
    <row r="21" spans="1:6" x14ac:dyDescent="0.3">
      <c r="A21" s="8" t="s">
        <v>8339</v>
      </c>
      <c r="B21" s="4">
        <v>9</v>
      </c>
      <c r="C21" s="4">
        <v>11</v>
      </c>
      <c r="D21" s="4"/>
      <c r="E21" s="4"/>
      <c r="F21" s="4">
        <v>20</v>
      </c>
    </row>
    <row r="22" spans="1:6" x14ac:dyDescent="0.3">
      <c r="A22" s="8" t="s">
        <v>8340</v>
      </c>
      <c r="B22" s="4">
        <v>20</v>
      </c>
      <c r="C22" s="4"/>
      <c r="D22" s="4"/>
      <c r="E22" s="4"/>
      <c r="F22" s="4">
        <v>20</v>
      </c>
    </row>
    <row r="23" spans="1:6" x14ac:dyDescent="0.3">
      <c r="A23" s="8" t="s">
        <v>8341</v>
      </c>
      <c r="B23" s="4"/>
      <c r="C23" s="4">
        <v>40</v>
      </c>
      <c r="D23" s="4"/>
      <c r="E23" s="4"/>
      <c r="F23" s="4">
        <v>40</v>
      </c>
    </row>
    <row r="24" spans="1:6" x14ac:dyDescent="0.3">
      <c r="A24" s="8" t="s">
        <v>8342</v>
      </c>
      <c r="B24" s="4">
        <v>60</v>
      </c>
      <c r="C24" s="4">
        <v>60</v>
      </c>
      <c r="D24" s="4">
        <v>20</v>
      </c>
      <c r="E24" s="4"/>
      <c r="F24" s="4">
        <v>140</v>
      </c>
    </row>
    <row r="25" spans="1:6" x14ac:dyDescent="0.3">
      <c r="A25" s="8" t="s">
        <v>8343</v>
      </c>
      <c r="B25" s="4"/>
      <c r="C25" s="4">
        <v>20</v>
      </c>
      <c r="D25" s="4"/>
      <c r="E25" s="4"/>
      <c r="F25" s="4">
        <v>20</v>
      </c>
    </row>
    <row r="26" spans="1:6" x14ac:dyDescent="0.3">
      <c r="A26" s="8" t="s">
        <v>8344</v>
      </c>
      <c r="B26" s="4">
        <v>60</v>
      </c>
      <c r="C26" s="4"/>
      <c r="D26" s="4"/>
      <c r="E26" s="4"/>
      <c r="F26" s="4">
        <v>60</v>
      </c>
    </row>
    <row r="27" spans="1:6" x14ac:dyDescent="0.3">
      <c r="A27" s="8" t="s">
        <v>8345</v>
      </c>
      <c r="B27" s="4"/>
      <c r="C27" s="4">
        <v>20</v>
      </c>
      <c r="D27" s="4"/>
      <c r="E27" s="4"/>
      <c r="F27" s="4">
        <v>20</v>
      </c>
    </row>
    <row r="28" spans="1:6" x14ac:dyDescent="0.3">
      <c r="A28" s="8" t="s">
        <v>8346</v>
      </c>
      <c r="B28" s="4">
        <v>103</v>
      </c>
      <c r="C28" s="4">
        <v>57</v>
      </c>
      <c r="D28" s="4"/>
      <c r="E28" s="4"/>
      <c r="F28" s="4">
        <v>160</v>
      </c>
    </row>
    <row r="29" spans="1:6" x14ac:dyDescent="0.3">
      <c r="A29" s="8" t="s">
        <v>8347</v>
      </c>
      <c r="B29" s="4"/>
      <c r="C29" s="4">
        <v>20</v>
      </c>
      <c r="D29" s="4"/>
      <c r="E29" s="4"/>
      <c r="F29" s="4">
        <v>20</v>
      </c>
    </row>
    <row r="30" spans="1:6" x14ac:dyDescent="0.3">
      <c r="A30" s="8" t="s">
        <v>8348</v>
      </c>
      <c r="B30" s="4">
        <v>694</v>
      </c>
      <c r="C30" s="4">
        <v>353</v>
      </c>
      <c r="D30" s="4"/>
      <c r="E30" s="4">
        <v>19</v>
      </c>
      <c r="F30" s="4">
        <v>1066</v>
      </c>
    </row>
    <row r="31" spans="1:6" x14ac:dyDescent="0.3">
      <c r="A31" s="8" t="s">
        <v>8349</v>
      </c>
      <c r="B31" s="4">
        <v>40</v>
      </c>
      <c r="C31" s="4"/>
      <c r="D31" s="4"/>
      <c r="E31" s="4"/>
      <c r="F31" s="4">
        <v>40</v>
      </c>
    </row>
    <row r="32" spans="1:6" x14ac:dyDescent="0.3">
      <c r="A32" s="8" t="s">
        <v>8350</v>
      </c>
      <c r="B32" s="4">
        <v>20</v>
      </c>
      <c r="C32" s="4"/>
      <c r="D32" s="4"/>
      <c r="E32" s="4"/>
      <c r="F32" s="4">
        <v>20</v>
      </c>
    </row>
    <row r="33" spans="1:6" x14ac:dyDescent="0.3">
      <c r="A33" s="8" t="s">
        <v>8351</v>
      </c>
      <c r="B33" s="4"/>
      <c r="C33" s="4">
        <v>20</v>
      </c>
      <c r="D33" s="4"/>
      <c r="E33" s="4"/>
      <c r="F33" s="4">
        <v>20</v>
      </c>
    </row>
    <row r="34" spans="1:6" x14ac:dyDescent="0.3">
      <c r="A34" s="8" t="s">
        <v>8352</v>
      </c>
      <c r="B34" s="4">
        <v>260</v>
      </c>
      <c r="C34" s="4"/>
      <c r="D34" s="4"/>
      <c r="E34" s="4"/>
      <c r="F34" s="4">
        <v>260</v>
      </c>
    </row>
    <row r="35" spans="1:6" x14ac:dyDescent="0.3">
      <c r="A35" s="8" t="s">
        <v>8353</v>
      </c>
      <c r="B35" s="4"/>
      <c r="C35" s="4"/>
      <c r="D35" s="4">
        <v>40</v>
      </c>
      <c r="E35" s="4"/>
      <c r="F35" s="4">
        <v>40</v>
      </c>
    </row>
    <row r="36" spans="1:6" x14ac:dyDescent="0.3">
      <c r="A36" s="8" t="s">
        <v>8354</v>
      </c>
      <c r="B36" s="4">
        <v>60</v>
      </c>
      <c r="C36" s="4"/>
      <c r="D36" s="4"/>
      <c r="E36" s="4"/>
      <c r="F36" s="4">
        <v>60</v>
      </c>
    </row>
    <row r="37" spans="1:6" x14ac:dyDescent="0.3">
      <c r="A37" s="8" t="s">
        <v>8355</v>
      </c>
      <c r="B37" s="4">
        <v>34</v>
      </c>
      <c r="C37" s="4"/>
      <c r="D37" s="4"/>
      <c r="E37" s="4">
        <v>6</v>
      </c>
      <c r="F37" s="4">
        <v>40</v>
      </c>
    </row>
    <row r="38" spans="1:6" x14ac:dyDescent="0.3">
      <c r="A38" s="8" t="s">
        <v>8356</v>
      </c>
      <c r="B38" s="4">
        <v>40</v>
      </c>
      <c r="C38" s="4">
        <v>2</v>
      </c>
      <c r="D38" s="4">
        <v>18</v>
      </c>
      <c r="E38" s="4"/>
      <c r="F38" s="4">
        <v>60</v>
      </c>
    </row>
    <row r="39" spans="1:6" x14ac:dyDescent="0.3">
      <c r="A39" s="8" t="s">
        <v>8357</v>
      </c>
      <c r="B39" s="4">
        <v>85</v>
      </c>
      <c r="C39" s="4">
        <v>80</v>
      </c>
      <c r="D39" s="4">
        <v>17</v>
      </c>
      <c r="E39" s="4">
        <v>5</v>
      </c>
      <c r="F39" s="4">
        <v>187</v>
      </c>
    </row>
    <row r="40" spans="1:6" x14ac:dyDescent="0.3">
      <c r="A40" s="8" t="s">
        <v>8358</v>
      </c>
      <c r="B40" s="4">
        <v>80</v>
      </c>
      <c r="C40" s="4"/>
      <c r="D40" s="4"/>
      <c r="E40" s="4"/>
      <c r="F40" s="4">
        <v>80</v>
      </c>
    </row>
    <row r="41" spans="1:6" x14ac:dyDescent="0.3">
      <c r="A41" s="8" t="s">
        <v>8359</v>
      </c>
      <c r="B41" s="4">
        <v>60</v>
      </c>
      <c r="C41" s="4"/>
      <c r="D41" s="4"/>
      <c r="E41" s="4"/>
      <c r="F41" s="4">
        <v>60</v>
      </c>
    </row>
    <row r="42" spans="1:6" x14ac:dyDescent="0.3">
      <c r="A42" s="8" t="s">
        <v>8360</v>
      </c>
      <c r="B42" s="4"/>
      <c r="C42" s="4">
        <v>47</v>
      </c>
      <c r="D42" s="4">
        <v>10</v>
      </c>
      <c r="E42" s="4"/>
      <c r="F42" s="4">
        <v>57</v>
      </c>
    </row>
    <row r="43" spans="1:6" x14ac:dyDescent="0.3">
      <c r="A43" s="8" t="s">
        <v>8361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8" t="s">
        <v>8362</v>
      </c>
      <c r="B44" s="4">
        <v>20</v>
      </c>
      <c r="C44" s="4">
        <v>120</v>
      </c>
      <c r="D44" s="4">
        <v>60</v>
      </c>
      <c r="E44" s="4"/>
      <c r="F44" s="4">
        <v>200</v>
      </c>
    </row>
    <row r="45" spans="1:6" x14ac:dyDescent="0.3">
      <c r="A45" s="8" t="s">
        <v>8363</v>
      </c>
      <c r="B45" s="4"/>
      <c r="C45" s="4">
        <v>60</v>
      </c>
      <c r="D45" s="4">
        <v>100</v>
      </c>
      <c r="E45" s="4"/>
      <c r="F45" s="4">
        <v>160</v>
      </c>
    </row>
    <row r="46" spans="1:6" x14ac:dyDescent="0.3">
      <c r="A46" s="8" t="s">
        <v>8364</v>
      </c>
      <c r="B46" s="4"/>
      <c r="C46" s="4"/>
      <c r="D46" s="4">
        <v>20</v>
      </c>
      <c r="E46" s="4"/>
      <c r="F46" s="4">
        <v>20</v>
      </c>
    </row>
    <row r="47" spans="1:6" x14ac:dyDescent="0.3">
      <c r="A47" s="8" t="s">
        <v>8311</v>
      </c>
      <c r="B47" s="4">
        <v>2185</v>
      </c>
      <c r="C47" s="4">
        <v>1530</v>
      </c>
      <c r="D47" s="4">
        <v>349</v>
      </c>
      <c r="E47" s="4">
        <v>50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132B3-218A-457A-A9BB-783EBE7B8F5C}">
  <dimension ref="A1:E18"/>
  <sheetViews>
    <sheetView workbookViewId="0">
      <selection activeCell="B8" sqref="B8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7" t="s">
        <v>8308</v>
      </c>
      <c r="B1" t="s">
        <v>8313</v>
      </c>
    </row>
    <row r="2" spans="1:5" x14ac:dyDescent="0.3">
      <c r="A2" s="7" t="s">
        <v>8380</v>
      </c>
      <c r="B2" t="s">
        <v>8313</v>
      </c>
    </row>
    <row r="4" spans="1:5" x14ac:dyDescent="0.3">
      <c r="A4" s="7" t="s">
        <v>8379</v>
      </c>
      <c r="B4" s="7" t="s">
        <v>8310</v>
      </c>
    </row>
    <row r="5" spans="1:5" x14ac:dyDescent="0.3">
      <c r="A5" s="7" t="s">
        <v>8312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">
      <c r="A6" s="11" t="s">
        <v>8373</v>
      </c>
      <c r="B6" s="4">
        <v>182</v>
      </c>
      <c r="C6" s="4">
        <v>149</v>
      </c>
      <c r="D6" s="4">
        <v>34</v>
      </c>
      <c r="E6" s="4">
        <v>365</v>
      </c>
    </row>
    <row r="7" spans="1:5" x14ac:dyDescent="0.3">
      <c r="A7" s="11" t="s">
        <v>8374</v>
      </c>
      <c r="B7" s="4">
        <v>202</v>
      </c>
      <c r="C7" s="4">
        <v>106</v>
      </c>
      <c r="D7" s="4">
        <v>27</v>
      </c>
      <c r="E7" s="4">
        <v>335</v>
      </c>
    </row>
    <row r="8" spans="1:5" x14ac:dyDescent="0.3">
      <c r="A8" s="11" t="s">
        <v>8375</v>
      </c>
      <c r="B8" s="4">
        <v>180</v>
      </c>
      <c r="C8" s="4">
        <v>108</v>
      </c>
      <c r="D8" s="4">
        <v>28</v>
      </c>
      <c r="E8" s="4">
        <v>316</v>
      </c>
    </row>
    <row r="9" spans="1:5" x14ac:dyDescent="0.3">
      <c r="A9" s="11" t="s">
        <v>8376</v>
      </c>
      <c r="B9" s="4">
        <v>192</v>
      </c>
      <c r="C9" s="4">
        <v>102</v>
      </c>
      <c r="D9" s="4">
        <v>27</v>
      </c>
      <c r="E9" s="4">
        <v>321</v>
      </c>
    </row>
    <row r="10" spans="1:5" x14ac:dyDescent="0.3">
      <c r="A10" s="11" t="s">
        <v>8367</v>
      </c>
      <c r="B10" s="4">
        <v>234</v>
      </c>
      <c r="C10" s="4">
        <v>126</v>
      </c>
      <c r="D10" s="4">
        <v>26</v>
      </c>
      <c r="E10" s="4">
        <v>386</v>
      </c>
    </row>
    <row r="11" spans="1:5" x14ac:dyDescent="0.3">
      <c r="A11" s="11" t="s">
        <v>8377</v>
      </c>
      <c r="B11" s="4">
        <v>211</v>
      </c>
      <c r="C11" s="4">
        <v>147</v>
      </c>
      <c r="D11" s="4">
        <v>27</v>
      </c>
      <c r="E11" s="4">
        <v>385</v>
      </c>
    </row>
    <row r="12" spans="1:5" x14ac:dyDescent="0.3">
      <c r="A12" s="11" t="s">
        <v>8368</v>
      </c>
      <c r="B12" s="4">
        <v>194</v>
      </c>
      <c r="C12" s="4">
        <v>150</v>
      </c>
      <c r="D12" s="4">
        <v>43</v>
      </c>
      <c r="E12" s="4">
        <v>387</v>
      </c>
    </row>
    <row r="13" spans="1:5" x14ac:dyDescent="0.3">
      <c r="A13" s="11" t="s">
        <v>8369</v>
      </c>
      <c r="B13" s="4">
        <v>166</v>
      </c>
      <c r="C13" s="4">
        <v>134</v>
      </c>
      <c r="D13" s="4">
        <v>33</v>
      </c>
      <c r="E13" s="4">
        <v>333</v>
      </c>
    </row>
    <row r="14" spans="1:5" x14ac:dyDescent="0.3">
      <c r="A14" s="11" t="s">
        <v>8370</v>
      </c>
      <c r="B14" s="4">
        <v>147</v>
      </c>
      <c r="C14" s="4">
        <v>127</v>
      </c>
      <c r="D14" s="4">
        <v>24</v>
      </c>
      <c r="E14" s="4">
        <v>298</v>
      </c>
    </row>
    <row r="15" spans="1:5" x14ac:dyDescent="0.3">
      <c r="A15" s="11" t="s">
        <v>8371</v>
      </c>
      <c r="B15" s="4">
        <v>183</v>
      </c>
      <c r="C15" s="4">
        <v>149</v>
      </c>
      <c r="D15" s="4">
        <v>20</v>
      </c>
      <c r="E15" s="4">
        <v>352</v>
      </c>
    </row>
    <row r="16" spans="1:5" x14ac:dyDescent="0.3">
      <c r="A16" s="11" t="s">
        <v>8372</v>
      </c>
      <c r="B16" s="4">
        <v>183</v>
      </c>
      <c r="C16" s="4">
        <v>114</v>
      </c>
      <c r="D16" s="4">
        <v>37</v>
      </c>
      <c r="E16" s="4">
        <v>334</v>
      </c>
    </row>
    <row r="17" spans="1:5" x14ac:dyDescent="0.3">
      <c r="A17" s="11" t="s">
        <v>8378</v>
      </c>
      <c r="B17" s="4">
        <v>111</v>
      </c>
      <c r="C17" s="4">
        <v>118</v>
      </c>
      <c r="D17" s="4">
        <v>23</v>
      </c>
      <c r="E17" s="4">
        <v>252</v>
      </c>
    </row>
    <row r="18" spans="1:5" x14ac:dyDescent="0.3">
      <c r="A18" s="11" t="s">
        <v>8311</v>
      </c>
      <c r="B18" s="4">
        <v>2185</v>
      </c>
      <c r="C18" s="4">
        <v>1530</v>
      </c>
      <c r="D18" s="4">
        <v>349</v>
      </c>
      <c r="E18" s="4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83B12-12A3-4F81-954F-7DD156FE3724}">
  <dimension ref="A1:H13"/>
  <sheetViews>
    <sheetView tabSelected="1" workbookViewId="0">
      <selection activeCell="H16" sqref="H16"/>
    </sheetView>
  </sheetViews>
  <sheetFormatPr defaultRowHeight="14.4" x14ac:dyDescent="0.3"/>
  <cols>
    <col min="1" max="1" width="30.109375" customWidth="1"/>
    <col min="2" max="2" width="17.44140625" customWidth="1"/>
    <col min="3" max="3" width="14.109375" customWidth="1"/>
    <col min="4" max="4" width="20.33203125" customWidth="1"/>
    <col min="5" max="5" width="14.109375" customWidth="1"/>
    <col min="6" max="6" width="19.88671875" customWidth="1"/>
    <col min="7" max="7" width="16.21875" customWidth="1"/>
    <col min="8" max="8" width="19.1093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COUNTIFS(Data!$D:$D,"&lt;1000",Data!$F:$F,"=successful")</f>
        <v>322</v>
      </c>
      <c r="C2">
        <f>COUNTIFS(Data!$D:$D,"&lt;1000",Data!$F:$F,"=failed")</f>
        <v>113</v>
      </c>
      <c r="D2">
        <f>COUNTIFS(Data!$D:$D,"&lt;1000",Data!$F:$F,"=canceled")</f>
        <v>18</v>
      </c>
      <c r="E2">
        <f>SUM(B2:D2)</f>
        <v>453</v>
      </c>
      <c r="F2" s="3">
        <f>B:B/$E:$E</f>
        <v>0.71081677704194257</v>
      </c>
      <c r="G2" s="3">
        <f>C:C/$E:$E</f>
        <v>0.24944812362030905</v>
      </c>
      <c r="H2" s="3">
        <f>D:D/$E:$E</f>
        <v>3.9735099337748346E-2</v>
      </c>
    </row>
    <row r="3" spans="1:8" x14ac:dyDescent="0.3">
      <c r="A3" t="s">
        <v>8390</v>
      </c>
      <c r="B3">
        <f>COUNTIFS(Data!$D:$D,"&gt;=1000",Data!$D:$D,"&lt;=4999",Data!$F:$F,"successful")</f>
        <v>932</v>
      </c>
      <c r="C3">
        <f>COUNTIFS(Data!$D:$D,"&gt;=1000",Data!$D:$D,"&lt;=4999",Data!$F:$F,"failed")</f>
        <v>420</v>
      </c>
      <c r="D3">
        <f>COUNTIFS(Data!$D:$D,"&gt;=1000",Data!$D:$D,"&lt;=4999",Data!$F:$F,"canceled")</f>
        <v>60</v>
      </c>
      <c r="E3">
        <f t="shared" ref="E3:E13" si="0">SUM(B3:D3)</f>
        <v>1412</v>
      </c>
      <c r="F3" s="3">
        <f t="shared" ref="F3:F13" si="1">B:B/$E:$E</f>
        <v>0.66005665722379603</v>
      </c>
      <c r="G3" s="3">
        <f t="shared" ref="G3:G13" si="2">C:C/$E:$E</f>
        <v>0.29745042492917845</v>
      </c>
      <c r="H3" s="3">
        <f t="shared" ref="H3:H13" si="3">D:D/$E:$E</f>
        <v>4.2492917847025496E-2</v>
      </c>
    </row>
    <row r="4" spans="1:8" x14ac:dyDescent="0.3">
      <c r="A4" t="s">
        <v>8391</v>
      </c>
      <c r="B4">
        <f>COUNTIFS(Data!$D:$D,"&gt;=5000",Data!$D:$D,"&lt;=9999",Data!$F:$F,"successful")</f>
        <v>381</v>
      </c>
      <c r="C4">
        <f>COUNTIFS(Data!$D:$D,"&gt;=5000",Data!$D:$D,"&lt;=9999",Data!$F:$F,"failed")</f>
        <v>283</v>
      </c>
      <c r="D4">
        <f>COUNTIFS(Data!$D:$D,"&gt;=5000",Data!$D:$D,"&lt;=9999",Data!$F:$F,"canceled")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3"/>
        <v>7.2625698324022353E-2</v>
      </c>
    </row>
    <row r="5" spans="1:8" x14ac:dyDescent="0.3">
      <c r="A5" t="s">
        <v>8392</v>
      </c>
      <c r="B5">
        <f>COUNTIFS(Data!$D:$D,"&gt;=10000",Data!$D:$D,"&lt;=14999",Data!$F:$F,"successful")</f>
        <v>168</v>
      </c>
      <c r="C5">
        <f>COUNTIFS(Data!$D:$D,"&gt;=10000",Data!$D:$D,"&lt;=14999",Data!$F:$F,"failed")</f>
        <v>144</v>
      </c>
      <c r="D5">
        <f>COUNTIFS(Data!$D:$D,"&gt;=10000",Data!$D:$D,"&lt;=14999",Data!$F:$F,"canceled")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3"/>
        <v>0.11363636363636363</v>
      </c>
    </row>
    <row r="6" spans="1:8" x14ac:dyDescent="0.3">
      <c r="A6" t="s">
        <v>8393</v>
      </c>
      <c r="B6">
        <f>COUNTIFS(Data!$D:$D,"&gt;=15000",Data!$D:$D,"&lt;=19999",Data!$F:$F,"successful")</f>
        <v>94</v>
      </c>
      <c r="C6">
        <f>COUNTIFS(Data!$D:$D,"&gt;=15000",Data!$D:$D,"&lt;=19999",Data!$F:$F,"failed")</f>
        <v>90</v>
      </c>
      <c r="D6">
        <f>COUNTIFS(Data!$D:$D,"&gt;=15000",Data!$D:$D,"&lt;=19999",Data!$F:$F,"canceled")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3"/>
        <v>8.45771144278607E-2</v>
      </c>
    </row>
    <row r="7" spans="1:8" x14ac:dyDescent="0.3">
      <c r="A7" t="s">
        <v>8394</v>
      </c>
      <c r="B7">
        <f>COUNTIFS(Data!$D:$D,"&gt;=20000",Data!$D:$D,"&lt;=24999",Data!$F:$F,"successful")</f>
        <v>62</v>
      </c>
      <c r="C7">
        <f>COUNTIFS(Data!$D:$D,"&gt;=20000",Data!$D:$D,"&lt;=24999",Data!$F:$F,"failed")</f>
        <v>72</v>
      </c>
      <c r="D7">
        <f>COUNTIFS(Data!$D:$D,"&gt;=20000",Data!$D:$D,"&lt;=24999",Data!$F:$F,"canceled")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3"/>
        <v>9.45945945945946E-2</v>
      </c>
    </row>
    <row r="8" spans="1:8" x14ac:dyDescent="0.3">
      <c r="A8" t="s">
        <v>8395</v>
      </c>
      <c r="B8">
        <f>COUNTIFS(Data!$D:$D,"&gt;=25000",Data!$D:$D,"&lt;=29999",Data!$F:$F,"successful")</f>
        <v>55</v>
      </c>
      <c r="C8">
        <f>COUNTIFS(Data!$D:$D,"&gt;=25000",Data!$D:$D,"&lt;=29999",Data!$F:$F,"failed")</f>
        <v>64</v>
      </c>
      <c r="D8">
        <f>COUNTIFS(Data!$D:$D,"&gt;=25000",Data!$D:$D,"&lt;=29999",Data!$F:$F,"canceled")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3"/>
        <v>0.13138686131386862</v>
      </c>
    </row>
    <row r="9" spans="1:8" x14ac:dyDescent="0.3">
      <c r="A9" t="s">
        <v>8396</v>
      </c>
      <c r="B9">
        <f>COUNTIFS(Data!$D:$D,"&gt;=30000",Data!$D:$D,"&lt;=34999",Data!$F:$F,"successful")</f>
        <v>32</v>
      </c>
      <c r="C9">
        <f>COUNTIFS(Data!$D:$D,"&gt;=30000",Data!$D:$D,"&lt;=34999",Data!$F:$F,"failed")</f>
        <v>37</v>
      </c>
      <c r="D9">
        <f>COUNTIFS(Data!$D:$D,"&gt;=30000",Data!$D:$D,"&lt;=34999",Data!$F:$F,"canceled")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3"/>
        <v>0.15853658536585366</v>
      </c>
    </row>
    <row r="10" spans="1:8" x14ac:dyDescent="0.3">
      <c r="A10" t="s">
        <v>8397</v>
      </c>
      <c r="B10">
        <f>COUNTIFS(Data!$D:$D,"&gt;=35000",Data!$D:$D,"&lt;=39999",Data!$F:$F,"successful")</f>
        <v>26</v>
      </c>
      <c r="C10">
        <f>COUNTIFS(Data!$D:$D,"&gt;=35000",Data!$D:$D,"&lt;=39999",Data!$F:$F,"failed")</f>
        <v>22</v>
      </c>
      <c r="D10">
        <f>COUNTIFS(Data!$D:$D,"&gt;=35000",Data!$D:$D,"&lt;=39999",Data!$F:$F,"canceled")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3"/>
        <v>0.12727272727272726</v>
      </c>
    </row>
    <row r="11" spans="1:8" x14ac:dyDescent="0.3">
      <c r="A11" t="s">
        <v>8398</v>
      </c>
      <c r="B11">
        <f>COUNTIFS(Data!$D:$D,"&gt;=40000",Data!$D:$D,"&lt;=44999",Data!$F:$F,"successful")</f>
        <v>21</v>
      </c>
      <c r="C11">
        <f>COUNTIFS(Data!$D:$D,"&gt;=40000",Data!$D:$D,"&lt;=49999",Data!$F:$F,"failed")</f>
        <v>27</v>
      </c>
      <c r="D11">
        <f>COUNTIFS(Data!$D:$D,"&gt;=40000",Data!$D:$D,"&lt;=44999",Data!$F:$F,"canceled")</f>
        <v>6</v>
      </c>
      <c r="E11">
        <f t="shared" si="0"/>
        <v>54</v>
      </c>
      <c r="F11" s="3">
        <f t="shared" si="1"/>
        <v>0.3888888888888889</v>
      </c>
      <c r="G11" s="3">
        <f t="shared" si="2"/>
        <v>0.5</v>
      </c>
      <c r="H11" s="3">
        <f t="shared" si="3"/>
        <v>0.1111111111111111</v>
      </c>
    </row>
    <row r="12" spans="1:8" x14ac:dyDescent="0.3">
      <c r="A12" t="s">
        <v>8399</v>
      </c>
      <c r="B12">
        <f>COUNTIFS(Data!$D:$D,"&gt;=45000",Data!$D:$D,"&lt;=49999",Data!$F:$F,"successful")</f>
        <v>6</v>
      </c>
      <c r="C12">
        <f>COUNTIFS(Data!$D:$D,"&gt;=45000",Data!$D:$D,"&lt;=49999",Data!$F:$F,"failed")</f>
        <v>11</v>
      </c>
      <c r="D12">
        <f>COUNTIFS(Data!$D:$D,"&gt;=45000",Data!$D:$D,"&lt;=49999",Data!$F:$F,"canceled")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3"/>
        <v>0.19047619047619047</v>
      </c>
    </row>
    <row r="13" spans="1:8" x14ac:dyDescent="0.3">
      <c r="A13" t="s">
        <v>8400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Antonia Njoku</cp:lastModifiedBy>
  <dcterms:created xsi:type="dcterms:W3CDTF">2017-04-20T15:17:24Z</dcterms:created>
  <dcterms:modified xsi:type="dcterms:W3CDTF">2019-07-20T08:19:57Z</dcterms:modified>
</cp:coreProperties>
</file>