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njones/My Drive (njones61@gmail.com)/work - byu/courses/CE 544/exercises/8. finite difference/"/>
    </mc:Choice>
  </mc:AlternateContent>
  <xr:revisionPtr revIDLastSave="0" documentId="13_ncr:1_{1EEC867C-AE80-B343-81DF-A0360A7DB464}" xr6:coauthVersionLast="47" xr6:coauthVersionMax="47" xr10:uidLastSave="{00000000-0000-0000-0000-000000000000}"/>
  <bookViews>
    <workbookView xWindow="480" yWindow="500" windowWidth="28600" windowHeight="210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delta">Sheet1!$I$22</definedName>
    <definedName name="H_1">Sheet1!$E$5</definedName>
    <definedName name="H_2">Sheet1!$M$10</definedName>
    <definedName name="k">Sheet1!$I$21</definedName>
    <definedName name="sp_length">Sheet1!$I$23</definedName>
  </definedNames>
  <calcPr calcId="162913" calcMode="manual" iterate="1" iterateDelta="1E-4" calcCompleted="0" calcOnSave="0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" l="1"/>
  <c r="L11" i="1"/>
  <c r="M11" i="1"/>
  <c r="N11" i="1"/>
  <c r="O11" i="1"/>
  <c r="P11" i="1"/>
  <c r="J11" i="1"/>
  <c r="C11" i="1"/>
  <c r="D11" i="1"/>
  <c r="E11" i="1"/>
  <c r="F11" i="1"/>
  <c r="B11" i="1"/>
  <c r="L25" i="1"/>
  <c r="M25" i="1"/>
  <c r="N25" i="1"/>
  <c r="O25" i="1"/>
  <c r="K25" i="1"/>
  <c r="P25" i="1"/>
  <c r="J25" i="1"/>
  <c r="G11" i="1"/>
  <c r="H11" i="1"/>
  <c r="I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B15" i="1"/>
  <c r="C15" i="1"/>
  <c r="D15" i="1"/>
  <c r="E15" i="1"/>
  <c r="F15" i="1"/>
  <c r="G15" i="1"/>
  <c r="H15" i="1"/>
  <c r="I15" i="1"/>
  <c r="K15" i="1"/>
  <c r="L15" i="1"/>
  <c r="M15" i="1"/>
  <c r="N15" i="1"/>
  <c r="O15" i="1"/>
  <c r="P15" i="1"/>
  <c r="B16" i="1"/>
  <c r="C16" i="1"/>
  <c r="D16" i="1"/>
  <c r="E16" i="1"/>
  <c r="F16" i="1"/>
  <c r="G16" i="1"/>
  <c r="H16" i="1"/>
  <c r="I16" i="1"/>
  <c r="K16" i="1"/>
  <c r="L16" i="1"/>
  <c r="M16" i="1"/>
  <c r="N16" i="1"/>
  <c r="O16" i="1"/>
  <c r="P16" i="1"/>
  <c r="B17" i="1"/>
  <c r="C17" i="1"/>
  <c r="D17" i="1"/>
  <c r="E17" i="1"/>
  <c r="F17" i="1"/>
  <c r="G17" i="1"/>
  <c r="H17" i="1"/>
  <c r="I17" i="1"/>
  <c r="K17" i="1"/>
  <c r="L17" i="1"/>
  <c r="M17" i="1"/>
  <c r="N17" i="1"/>
  <c r="O17" i="1"/>
  <c r="P17" i="1"/>
  <c r="B18" i="1"/>
  <c r="C18" i="1"/>
  <c r="D18" i="1"/>
  <c r="E18" i="1"/>
  <c r="F18" i="1"/>
  <c r="G18" i="1"/>
  <c r="H18" i="1"/>
  <c r="I18" i="1"/>
  <c r="K18" i="1"/>
  <c r="L18" i="1"/>
  <c r="M18" i="1"/>
  <c r="N18" i="1"/>
  <c r="O18" i="1"/>
  <c r="P18" i="1"/>
  <c r="J26" i="1"/>
  <c r="K26" i="1"/>
  <c r="L26" i="1"/>
  <c r="M26" i="1"/>
  <c r="N26" i="1"/>
  <c r="O26" i="1"/>
  <c r="P26" i="1"/>
  <c r="J27" i="1"/>
  <c r="K27" i="1"/>
  <c r="L27" i="1"/>
  <c r="M27" i="1"/>
  <c r="N27" i="1"/>
  <c r="O27" i="1"/>
  <c r="P27" i="1"/>
  <c r="J28" i="1"/>
  <c r="K28" i="1"/>
  <c r="L28" i="1"/>
  <c r="M28" i="1"/>
  <c r="N28" i="1"/>
  <c r="O28" i="1"/>
  <c r="P28" i="1"/>
  <c r="J30" i="1"/>
</calcChain>
</file>

<file path=xl/sharedStrings.xml><?xml version="1.0" encoding="utf-8"?>
<sst xmlns="http://schemas.openxmlformats.org/spreadsheetml/2006/main" count="19" uniqueCount="15">
  <si>
    <t>Finite Difference Solution</t>
  </si>
  <si>
    <t>k:</t>
  </si>
  <si>
    <t>[ft/d]</t>
  </si>
  <si>
    <t>[ft]</t>
  </si>
  <si>
    <t>A</t>
  </si>
  <si>
    <t>dh/dz</t>
  </si>
  <si>
    <t>v</t>
  </si>
  <si>
    <t>q</t>
  </si>
  <si>
    <t>Total Q:</t>
  </si>
  <si>
    <t>Sheet pile length:</t>
  </si>
  <si>
    <t>[ft^3/d]</t>
  </si>
  <si>
    <t>H=</t>
  </si>
  <si>
    <t>Dx,Dy:</t>
  </si>
  <si>
    <t>asd</t>
  </si>
  <si>
    <t>CE 544 - Brigham Young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</si>
</sst>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8"/>
      <name val="Arial"/>
      <family val="2"/>
    </font>
    <font>
      <b/>
      <sz val="18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3" fillId="2" borderId="0" xfId="0" applyFont="1" applyFill="1"/>
    <xf numFmtId="164" fontId="6" fillId="3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6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" fillId="3" borderId="2" xfId="0" applyNumberFormat="1" applyFont="1" applyFill="1" applyBorder="1" applyAlignment="1">
      <alignment horizontal="center"/>
    </xf>
    <xf numFmtId="164" fontId="6" fillId="3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141288</xdr:colOff>
      <xdr:row>8</xdr:row>
      <xdr:rowOff>131763</xdr:rowOff>
    </xdr:from>
    <xdr:to>
      <xdr:col>9</xdr:col>
      <xdr:colOff>7938</xdr:colOff>
      <xdr:row>10</xdr:row>
      <xdr:rowOff>1588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rrowheads="1"/>
        </xdr:cNvSpPr>
      </xdr:nvSpPr>
      <xdr:spPr bwMode="auto">
        <a:xfrm>
          <a:off x="1768476" y="1695451"/>
          <a:ext cx="1073150" cy="187325"/>
        </a:xfrm>
        <a:prstGeom prst="rect">
          <a:avLst/>
        </a:prstGeom>
        <a:ln>
          <a:headEnd/>
          <a:tailEnd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anchor="ctr" anchorCtr="0"/>
        <a:lstStyle/>
        <a:p>
          <a:pPr algn="ctr"/>
          <a:r>
            <a:rPr lang="en-US" sz="900"/>
            <a:t>Clay Blanket</a:t>
          </a:r>
        </a:p>
      </xdr:txBody>
    </xdr:sp>
    <xdr:clientData/>
  </xdr:twoCellAnchor>
  <xdr:twoCellAnchor>
    <xdr:from>
      <xdr:col>9</xdr:col>
      <xdr:colOff>0</xdr:colOff>
      <xdr:row>3</xdr:row>
      <xdr:rowOff>114300</xdr:rowOff>
    </xdr:from>
    <xdr:to>
      <xdr:col>9</xdr:col>
      <xdr:colOff>57150</xdr:colOff>
      <xdr:row>13</xdr:row>
      <xdr:rowOff>152400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2924175" y="895350"/>
          <a:ext cx="57150" cy="1657350"/>
        </a:xfrm>
        <a:prstGeom prst="rect">
          <a:avLst/>
        </a:prstGeom>
        <a:ln>
          <a:headEnd/>
          <a:tailEnd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</xdr:sp>
    <xdr:clientData/>
  </xdr:twoCellAnchor>
  <xdr:twoCellAnchor>
    <xdr:from>
      <xdr:col>1</xdr:col>
      <xdr:colOff>9525</xdr:colOff>
      <xdr:row>4</xdr:row>
      <xdr:rowOff>152400</xdr:rowOff>
    </xdr:from>
    <xdr:to>
      <xdr:col>9</xdr:col>
      <xdr:colOff>0</xdr:colOff>
      <xdr:row>4</xdr:row>
      <xdr:rowOff>152400</xdr:rowOff>
    </xdr:to>
    <xdr:sp macro="" textlink="">
      <xdr:nvSpPr>
        <xdr:cNvPr id="1064" name="Line 3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>
          <a:spLocks noChangeShapeType="1"/>
        </xdr:cNvSpPr>
      </xdr:nvSpPr>
      <xdr:spPr bwMode="auto">
        <a:xfrm flipH="1">
          <a:off x="428625" y="933450"/>
          <a:ext cx="242887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R87"/>
  <sheetViews>
    <sheetView showGridLines="0" tabSelected="1" zoomScale="142" zoomScaleNormal="142" zoomScalePageLayoutView="120" workbookViewId="0">
      <selection activeCell="S16" sqref="S16"/>
    </sheetView>
  </sheetViews>
  <sheetFormatPr baseColWidth="10" defaultColWidth="8.83203125" defaultRowHeight="14" x14ac:dyDescent="0.2"/>
  <cols>
    <col min="1" max="1" width="6.33203125" style="2" customWidth="1"/>
    <col min="2" max="9" width="4.5" style="2" bestFit="1" customWidth="1"/>
    <col min="10" max="10" width="5.83203125" style="2" customWidth="1"/>
    <col min="11" max="16" width="4.5" style="2" bestFit="1" customWidth="1"/>
    <col min="17" max="16384" width="8.83203125" style="2"/>
  </cols>
  <sheetData>
    <row r="1" spans="1:16" ht="24" x14ac:dyDescent="0.3">
      <c r="A1" s="1" t="s">
        <v>0</v>
      </c>
    </row>
    <row r="2" spans="1:16" x14ac:dyDescent="0.2">
      <c r="A2" s="3" t="s">
        <v>14</v>
      </c>
    </row>
    <row r="3" spans="1:16" x14ac:dyDescent="0.2">
      <c r="A3" s="3"/>
    </row>
    <row r="5" spans="1:16" x14ac:dyDescent="0.2">
      <c r="D5" s="4" t="s">
        <v>11</v>
      </c>
      <c r="E5" s="12">
        <v>35</v>
      </c>
      <c r="F5" s="5" t="s">
        <v>3</v>
      </c>
    </row>
    <row r="6" spans="1:16" x14ac:dyDescent="0.2">
      <c r="B6" s="6"/>
      <c r="C6" s="6"/>
      <c r="D6" s="6"/>
      <c r="E6" s="6"/>
      <c r="F6" s="6"/>
      <c r="G6" s="6"/>
      <c r="H6" s="6"/>
      <c r="I6" s="6"/>
    </row>
    <row r="7" spans="1:16" x14ac:dyDescent="0.2">
      <c r="B7" s="6"/>
      <c r="C7" s="6"/>
      <c r="D7" s="6"/>
      <c r="E7" s="6"/>
      <c r="F7" s="6"/>
      <c r="G7" s="6"/>
      <c r="H7" s="6"/>
      <c r="I7" s="6"/>
    </row>
    <row r="8" spans="1:16" x14ac:dyDescent="0.2">
      <c r="B8" s="6"/>
      <c r="C8" s="6"/>
      <c r="D8" s="6"/>
      <c r="E8" s="6"/>
      <c r="F8" s="6"/>
      <c r="G8" s="6"/>
      <c r="H8" s="6"/>
      <c r="I8" s="6"/>
    </row>
    <row r="9" spans="1:16" x14ac:dyDescent="0.2">
      <c r="B9" s="6"/>
      <c r="C9" s="6"/>
      <c r="D9" s="6"/>
      <c r="E9" s="6"/>
      <c r="F9" s="6"/>
      <c r="G9" s="6"/>
      <c r="H9" s="6"/>
      <c r="I9" s="6"/>
    </row>
    <row r="10" spans="1:16" x14ac:dyDescent="0.2">
      <c r="B10" s="6"/>
      <c r="C10" s="6"/>
      <c r="D10" s="6"/>
      <c r="E10" s="6"/>
      <c r="F10" s="6"/>
      <c r="G10" s="6"/>
      <c r="H10" s="6"/>
      <c r="I10" s="6"/>
      <c r="L10" s="4" t="s">
        <v>11</v>
      </c>
      <c r="M10" s="12">
        <v>21</v>
      </c>
      <c r="N10" s="5" t="s">
        <v>3</v>
      </c>
    </row>
    <row r="11" spans="1:16" x14ac:dyDescent="0.2">
      <c r="B11" s="7">
        <f>H_1</f>
        <v>35</v>
      </c>
      <c r="C11" s="7">
        <f>H_1</f>
        <v>35</v>
      </c>
      <c r="D11" s="7">
        <f>H_1</f>
        <v>35</v>
      </c>
      <c r="E11" s="7">
        <f>H_1</f>
        <v>35</v>
      </c>
      <c r="F11" s="7">
        <f>H_1</f>
        <v>35</v>
      </c>
      <c r="G11" s="7">
        <f ca="1">(0.5*F11+G12+0.5*H11)/2</f>
        <v>33.164685763989901</v>
      </c>
      <c r="H11" s="7">
        <f ca="1">(0.5*G11+H12+0.5*I11)/2</f>
        <v>32.333280990271106</v>
      </c>
      <c r="I11" s="7">
        <f ca="1">0.5*H11+0.5*I12</f>
        <v>32.076133592321142</v>
      </c>
      <c r="J11" s="7">
        <f t="shared" ref="J11:P11" si="0">H_2</f>
        <v>21</v>
      </c>
      <c r="K11" s="7">
        <f t="shared" si="0"/>
        <v>21</v>
      </c>
      <c r="L11" s="7">
        <f t="shared" si="0"/>
        <v>21</v>
      </c>
      <c r="M11" s="7">
        <f t="shared" si="0"/>
        <v>21</v>
      </c>
      <c r="N11" s="7">
        <f t="shared" si="0"/>
        <v>21</v>
      </c>
      <c r="O11" s="7">
        <f t="shared" si="0"/>
        <v>21</v>
      </c>
      <c r="P11" s="7">
        <f t="shared" si="0"/>
        <v>21</v>
      </c>
    </row>
    <row r="12" spans="1:16" x14ac:dyDescent="0.2">
      <c r="B12" s="7">
        <f t="shared" ref="B12:B17" ca="1" si="1">(0.5*B11+0.5*B13+C12)/2</f>
        <v>34.197417713043478</v>
      </c>
      <c r="C12" s="7">
        <f t="shared" ref="C12:C15" ca="1" si="2">(B12+C11+D12+C13)/4</f>
        <v>34.169633229596933</v>
      </c>
      <c r="D12" s="7">
        <f t="shared" ref="D12:D17" ca="1" si="3">(C12+D11+E12+D13)/4</f>
        <v>34.078803913168606</v>
      </c>
      <c r="E12" s="7">
        <f t="shared" ref="E12:E17" ca="1" si="4">(D12+E11+F12+E13)/4</f>
        <v>33.894365693095423</v>
      </c>
      <c r="F12" s="7">
        <f t="shared" ref="F12:F17" ca="1" si="5">(E12+F11+G12+F13)/4</f>
        <v>33.523481586738811</v>
      </c>
      <c r="G12" s="7">
        <f t="shared" ref="G12:G17" ca="1" si="6">(F12+G11+H12+G13)/4</f>
        <v>32.662728433775087</v>
      </c>
      <c r="H12" s="7">
        <f t="shared" ref="H12:H17" ca="1" si="7">(G12+H11+I12+H13)/4</f>
        <v>32.046149307591776</v>
      </c>
      <c r="I12" s="7">
        <f ca="1">(0.5*I11+H12+0.5*I13)/2</f>
        <v>31.818984108337091</v>
      </c>
      <c r="J12" s="7">
        <f ca="1">(0.5*J11+K12+0.5*J13)/2</f>
        <v>22.174552770572951</v>
      </c>
      <c r="K12" s="7">
        <f t="shared" ref="K12" ca="1" si="8">(J12+K11+L12+K13)/4</f>
        <v>22.123434488823879</v>
      </c>
      <c r="L12" s="7">
        <f t="shared" ref="L12:L14" ca="1" si="9">(K12+L11+M12+L13)/4</f>
        <v>22.022161950249156</v>
      </c>
      <c r="M12" s="7">
        <f t="shared" ref="M12:M17" ca="1" si="10">(L12+M11+N12+M13)/4</f>
        <v>21.918001188510701</v>
      </c>
      <c r="N12" s="7">
        <f t="shared" ref="N12:N15" ca="1" si="11">(M12+N11+O12+N13)/4</f>
        <v>21.835301286920181</v>
      </c>
      <c r="O12" s="7">
        <f t="shared" ref="O12:O17" ca="1" si="12">(N12+O11+P12+O13)/4</f>
        <v>21.783724371508384</v>
      </c>
      <c r="P12" s="7">
        <f t="shared" ref="P12:P17" ca="1" si="13">(0.5*P11+O12+0.5*P13)/2</f>
        <v>21.766325554932038</v>
      </c>
    </row>
    <row r="13" spans="1:16" x14ac:dyDescent="0.2">
      <c r="B13" s="7">
        <f t="shared" ca="1" si="1"/>
        <v>33.450401048366452</v>
      </c>
      <c r="C13" s="7">
        <f t="shared" ca="1" si="2"/>
        <v>33.402308780710577</v>
      </c>
      <c r="D13" s="7">
        <f t="shared" ca="1" si="3"/>
        <v>33.25121411604264</v>
      </c>
      <c r="E13" s="7">
        <f t="shared" ca="1" si="4"/>
        <v>32.975174395217707</v>
      </c>
      <c r="F13" s="7">
        <f t="shared" ca="1" si="5"/>
        <v>32.536828675746918</v>
      </c>
      <c r="G13" s="7">
        <f t="shared" ca="1" si="6"/>
        <v>31.916592972926466</v>
      </c>
      <c r="H13" s="7">
        <f t="shared" ca="1" si="7"/>
        <v>31.369599343489345</v>
      </c>
      <c r="I13" s="7">
        <f ca="1">(0.5*I12+H13+0.5*I14)/2</f>
        <v>31.107501923046442</v>
      </c>
      <c r="J13" s="7">
        <f ca="1">(0.5*J12+K13+0.5*J14)/2</f>
        <v>23.451339297830334</v>
      </c>
      <c r="K13" s="7">
        <f ca="1">(J13+K12+L13+K14)/4</f>
        <v>23.297021180134429</v>
      </c>
      <c r="L13" s="7">
        <f t="shared" ca="1" si="9"/>
        <v>23.047210126612278</v>
      </c>
      <c r="M13" s="7">
        <f t="shared" ca="1" si="10"/>
        <v>22.814539573071443</v>
      </c>
      <c r="N13" s="7">
        <f t="shared" ca="1" si="11"/>
        <v>22.639477687950439</v>
      </c>
      <c r="O13" s="7">
        <f t="shared" ca="1" si="12"/>
        <v>22.533268777827452</v>
      </c>
      <c r="P13" s="7">
        <f t="shared" ca="1" si="13"/>
        <v>22.497852258943169</v>
      </c>
    </row>
    <row r="14" spans="1:16" x14ac:dyDescent="0.2">
      <c r="B14" s="7">
        <f t="shared" ca="1" si="1"/>
        <v>32.799563365974819</v>
      </c>
      <c r="C14" s="7">
        <f t="shared" ca="1" si="2"/>
        <v>32.737982788812033</v>
      </c>
      <c r="D14" s="7">
        <f t="shared" ca="1" si="3"/>
        <v>32.548565345351903</v>
      </c>
      <c r="E14" s="7">
        <f t="shared" ca="1" si="4"/>
        <v>32.218284875728855</v>
      </c>
      <c r="F14" s="7">
        <f t="shared" ca="1" si="5"/>
        <v>31.732061219588932</v>
      </c>
      <c r="G14" s="7">
        <f t="shared" ca="1" si="6"/>
        <v>31.097210658085778</v>
      </c>
      <c r="H14" s="7">
        <f t="shared" ca="1" si="7"/>
        <v>30.408148309637191</v>
      </c>
      <c r="I14" s="7">
        <f ca="1">(0.5*I13+H14+0.5*I15)/2</f>
        <v>29.871822365521297</v>
      </c>
      <c r="J14" s="7">
        <f ca="1">(0.5*J13+K14+0.5*I15)/2</f>
        <v>25.036757293770584</v>
      </c>
      <c r="K14" s="7">
        <f t="shared" ref="K14" ca="1" si="14">(J14+K13+L14+K15)/4</f>
        <v>24.566097512694164</v>
      </c>
      <c r="L14" s="7">
        <f t="shared" ca="1" si="9"/>
        <v>24.055114614868131</v>
      </c>
      <c r="M14" s="7">
        <f t="shared" ca="1" si="10"/>
        <v>23.653466191589551</v>
      </c>
      <c r="N14" s="7">
        <f t="shared" ca="1" si="11"/>
        <v>23.374798087967935</v>
      </c>
      <c r="O14" s="7">
        <f t="shared" ca="1" si="12"/>
        <v>23.212017819666862</v>
      </c>
      <c r="P14" s="7">
        <f t="shared" ca="1" si="13"/>
        <v>23.158544194305676</v>
      </c>
    </row>
    <row r="15" spans="1:16" x14ac:dyDescent="0.2">
      <c r="B15" s="7">
        <f t="shared" ca="1" si="1"/>
        <v>32.271879459733547</v>
      </c>
      <c r="C15" s="7">
        <f t="shared" ca="1" si="2"/>
        <v>32.201488572908531</v>
      </c>
      <c r="D15" s="7">
        <f t="shared" ca="1" si="3"/>
        <v>31.986774466379821</v>
      </c>
      <c r="E15" s="7">
        <f t="shared" ca="1" si="4"/>
        <v>31.617333316437197</v>
      </c>
      <c r="F15" s="7">
        <f t="shared" ca="1" si="5"/>
        <v>31.075915327399983</v>
      </c>
      <c r="G15" s="7">
        <f t="shared" ca="1" si="6"/>
        <v>30.332034731435606</v>
      </c>
      <c r="H15" s="7">
        <f t="shared" ca="1" si="7"/>
        <v>29.29395554003743</v>
      </c>
      <c r="I15" s="13">
        <f ca="1">(0.5*I14+H15+I16+K15+0.5*J14)/4</f>
        <v>27.563488272572052</v>
      </c>
      <c r="J15" s="14"/>
      <c r="K15" s="7">
        <f ca="1">(I15+K14+L15+K16)/4</f>
        <v>25.87549259491918</v>
      </c>
      <c r="L15" s="7">
        <f ca="1">(K15+L14+M15+L16)/4</f>
        <v>24.953680429300896</v>
      </c>
      <c r="M15" s="7">
        <f t="shared" ca="1" si="10"/>
        <v>24.36940841743418</v>
      </c>
      <c r="N15" s="7">
        <f t="shared" ca="1" si="11"/>
        <v>23.994226675375703</v>
      </c>
      <c r="O15" s="7">
        <f t="shared" ca="1" si="12"/>
        <v>23.781456310513317</v>
      </c>
      <c r="P15" s="7">
        <f t="shared" ca="1" si="13"/>
        <v>23.712286732377734</v>
      </c>
    </row>
    <row r="16" spans="1:16" x14ac:dyDescent="0.2">
      <c r="B16" s="7">
        <f t="shared" ca="1" si="1"/>
        <v>31.884968562403952</v>
      </c>
      <c r="C16" s="7">
        <f ca="1">(B16+C15+D16+C17)/4</f>
        <v>31.809311634963144</v>
      </c>
      <c r="D16" s="7">
        <f t="shared" ca="1" si="3"/>
        <v>31.579704690332974</v>
      </c>
      <c r="E16" s="7">
        <f t="shared" ca="1" si="4"/>
        <v>31.188352640920556</v>
      </c>
      <c r="F16" s="7">
        <f t="shared" ca="1" si="5"/>
        <v>30.622226085337942</v>
      </c>
      <c r="G16" s="7">
        <f t="shared" ca="1" si="6"/>
        <v>29.861051510776466</v>
      </c>
      <c r="H16" s="7">
        <f t="shared" ca="1" si="7"/>
        <v>28.872145172503167</v>
      </c>
      <c r="I16" s="13">
        <f ca="1">(H16+I15+K16+I17)/4</f>
        <v>27.630209739322325</v>
      </c>
      <c r="J16" s="14"/>
      <c r="K16" s="7">
        <f ca="1">(I16+K15+L16+K17)/4</f>
        <v>26.418699013992359</v>
      </c>
      <c r="L16" s="7">
        <f t="shared" ref="L16:L17" ca="1" si="15">(K16+L15+M16+L17)/4</f>
        <v>25.5147011242288</v>
      </c>
      <c r="M16" s="7">
        <f t="shared" ca="1" si="10"/>
        <v>24.876255553291944</v>
      </c>
      <c r="N16" s="7">
        <f ca="1">(M16+N15+O16+N17)/4</f>
        <v>24.451239177147919</v>
      </c>
      <c r="O16" s="7">
        <f t="shared" ca="1" si="12"/>
        <v>24.207289387219028</v>
      </c>
      <c r="P16" s="7">
        <f t="shared" ca="1" si="13"/>
        <v>24.127687668101551</v>
      </c>
    </row>
    <row r="17" spans="2:16" x14ac:dyDescent="0.2">
      <c r="B17" s="7">
        <f t="shared" ca="1" si="1"/>
        <v>31.64936183535254</v>
      </c>
      <c r="C17" s="7">
        <f t="shared" ref="C17" ca="1" si="16">(B17+C16+D17+C18)/4</f>
        <v>31.571078229146046</v>
      </c>
      <c r="D17" s="7">
        <f t="shared" ca="1" si="3"/>
        <v>31.334373567436462</v>
      </c>
      <c r="E17" s="7">
        <f t="shared" ca="1" si="4"/>
        <v>30.934140052030145</v>
      </c>
      <c r="F17" s="7">
        <f t="shared" ca="1" si="5"/>
        <v>30.363578496610923</v>
      </c>
      <c r="G17" s="7">
        <f t="shared" ca="1" si="6"/>
        <v>29.617793793800814</v>
      </c>
      <c r="H17" s="7">
        <f t="shared" ca="1" si="7"/>
        <v>28.703357818739143</v>
      </c>
      <c r="I17" s="13">
        <f ca="1">(H17+I16+K17+I18)/4</f>
        <v>27.666500638567385</v>
      </c>
      <c r="J17" s="14"/>
      <c r="K17" s="7">
        <f ca="1">(I17+K16+L17+K18)/4</f>
        <v>26.654386950719708</v>
      </c>
      <c r="L17" s="7">
        <f t="shared" ca="1" si="15"/>
        <v>25.810164038939526</v>
      </c>
      <c r="M17" s="7">
        <f t="shared" ca="1" si="10"/>
        <v>25.16966818595375</v>
      </c>
      <c r="N17" s="7">
        <f t="shared" ref="N17" ca="1" si="17">(M17+N16+O17+N18)/4</f>
        <v>24.727179904411024</v>
      </c>
      <c r="O17" s="7">
        <f t="shared" ca="1" si="12"/>
        <v>24.468769292785691</v>
      </c>
      <c r="P17" s="7">
        <f t="shared" ca="1" si="13"/>
        <v>24.38388254835732</v>
      </c>
    </row>
    <row r="18" spans="2:16" x14ac:dyDescent="0.2">
      <c r="B18" s="7">
        <f ca="1">(0.5*B17+0.5*C18)/1</f>
        <v>31.570312194313203</v>
      </c>
      <c r="C18" s="7">
        <f t="shared" ref="C18" ca="1" si="18">(0.5*B18+C17+0.5*D18)/2</f>
        <v>31.491259161825404</v>
      </c>
      <c r="D18" s="7">
        <f t="shared" ref="D18" ca="1" si="19">(0.5*C18+D17+0.5*E18)/2</f>
        <v>31.252564630895918</v>
      </c>
      <c r="E18" s="7">
        <f t="shared" ref="E18" ca="1" si="20">(0.5*D18+E17+0.5*F18)/2</f>
        <v>30.850248889253013</v>
      </c>
      <c r="F18" s="7">
        <f t="shared" ref="F18" ca="1" si="21">(0.5*E18+F17+0.5*G18)/2</f>
        <v>30.280147516687087</v>
      </c>
      <c r="G18" s="7">
        <f t="shared" ref="G18" ca="1" si="22">(0.5*F18+G17+0.5*H18)/2</f>
        <v>29.543180926182348</v>
      </c>
      <c r="H18" s="7">
        <f t="shared" ref="H18" ca="1" si="23">(0.5*G18+H17+0.5*I18)/2</f>
        <v>28.65698541154477</v>
      </c>
      <c r="I18" s="13">
        <f ca="1">(0.5*H18+I17+0.5*K18)/2</f>
        <v>27.678041984257703</v>
      </c>
      <c r="J18" s="14"/>
      <c r="K18" s="7">
        <f ca="1">(0.5*I18+K17+0.5*L18)/2</f>
        <v>26.722178250854075</v>
      </c>
      <c r="L18" s="7">
        <f ca="1">(0.5*K18+L17+0.5*M18)/2</f>
        <v>25.901894217114382</v>
      </c>
      <c r="M18" s="7">
        <f ca="1">(0.5*L18+M17+0.5*N18)/2</f>
        <v>25.265067724132017</v>
      </c>
      <c r="N18" s="7">
        <f ca="1">(0.5*M18+N17+0.5*O18)/2</f>
        <v>24.819037561719089</v>
      </c>
      <c r="O18" s="7">
        <f ca="1">(0.5*N18+O17+0.5*P18)/2</f>
        <v>24.556720021761706</v>
      </c>
      <c r="P18" s="7">
        <f ca="1">(0.5*O18+0.5*P17)</f>
        <v>24.470301285059513</v>
      </c>
    </row>
    <row r="21" spans="2:16" x14ac:dyDescent="0.2">
      <c r="H21" s="8" t="s">
        <v>1</v>
      </c>
      <c r="I21" s="9">
        <v>0.1</v>
      </c>
      <c r="J21" s="2" t="s">
        <v>2</v>
      </c>
    </row>
    <row r="22" spans="2:16" x14ac:dyDescent="0.2">
      <c r="H22" s="8" t="s">
        <v>12</v>
      </c>
      <c r="I22" s="9">
        <v>3</v>
      </c>
      <c r="J22" s="2" t="s">
        <v>3</v>
      </c>
    </row>
    <row r="23" spans="2:16" x14ac:dyDescent="0.2">
      <c r="H23" s="8" t="s">
        <v>9</v>
      </c>
      <c r="I23" s="9">
        <v>200</v>
      </c>
      <c r="J23" s="2" t="s">
        <v>3</v>
      </c>
    </row>
    <row r="25" spans="2:16" x14ac:dyDescent="0.2">
      <c r="I25" s="10" t="s">
        <v>4</v>
      </c>
      <c r="J25" s="11">
        <f>delta/2</f>
        <v>1.5</v>
      </c>
      <c r="K25" s="11">
        <f>delta</f>
        <v>3</v>
      </c>
      <c r="L25" s="11">
        <f>delta</f>
        <v>3</v>
      </c>
      <c r="M25" s="11">
        <f>delta</f>
        <v>3</v>
      </c>
      <c r="N25" s="11">
        <f>delta</f>
        <v>3</v>
      </c>
      <c r="O25" s="11">
        <f>delta</f>
        <v>3</v>
      </c>
      <c r="P25" s="11">
        <f>delta/2</f>
        <v>1.5</v>
      </c>
    </row>
    <row r="26" spans="2:16" x14ac:dyDescent="0.2">
      <c r="I26" s="8" t="s">
        <v>5</v>
      </c>
      <c r="J26" s="11">
        <f t="shared" ref="J26:P26" ca="1" si="24">(J11-J12)/delta</f>
        <v>-0.39151759019098381</v>
      </c>
      <c r="K26" s="11">
        <f t="shared" ca="1" si="24"/>
        <v>-0.37447816294129294</v>
      </c>
      <c r="L26" s="11">
        <f t="shared" ca="1" si="24"/>
        <v>-0.34072065008305213</v>
      </c>
      <c r="M26" s="11">
        <f t="shared" ca="1" si="24"/>
        <v>-0.30600039617023356</v>
      </c>
      <c r="N26" s="11">
        <f t="shared" ca="1" si="24"/>
        <v>-0.27843376230672706</v>
      </c>
      <c r="O26" s="11">
        <f t="shared" ca="1" si="24"/>
        <v>-0.26124145716946146</v>
      </c>
      <c r="P26" s="11">
        <f t="shared" ca="1" si="24"/>
        <v>-0.25544185164401273</v>
      </c>
    </row>
    <row r="27" spans="2:16" x14ac:dyDescent="0.2">
      <c r="I27" s="10" t="s">
        <v>6</v>
      </c>
      <c r="J27" s="11">
        <f t="shared" ref="J27:P27" ca="1" si="25">k*J26</f>
        <v>-3.9151759019098384E-2</v>
      </c>
      <c r="K27" s="11">
        <f t="shared" ca="1" si="25"/>
        <v>-3.7447816294129292E-2</v>
      </c>
      <c r="L27" s="11">
        <f t="shared" ca="1" si="25"/>
        <v>-3.4072065008305216E-2</v>
      </c>
      <c r="M27" s="11">
        <f t="shared" ca="1" si="25"/>
        <v>-3.0600039617023359E-2</v>
      </c>
      <c r="N27" s="11">
        <f t="shared" ca="1" si="25"/>
        <v>-2.7843376230672706E-2</v>
      </c>
      <c r="O27" s="11">
        <f t="shared" ca="1" si="25"/>
        <v>-2.6124145716946146E-2</v>
      </c>
      <c r="P27" s="11">
        <f t="shared" ca="1" si="25"/>
        <v>-2.5544185164401274E-2</v>
      </c>
    </row>
    <row r="28" spans="2:16" x14ac:dyDescent="0.2">
      <c r="I28" s="10" t="s">
        <v>7</v>
      </c>
      <c r="J28" s="11">
        <f ca="1">J27*J25</f>
        <v>-5.8727638528647576E-2</v>
      </c>
      <c r="K28" s="11">
        <f t="shared" ref="K28:P28" ca="1" si="26">K27*K25</f>
        <v>-0.11234344888238787</v>
      </c>
      <c r="L28" s="11">
        <f t="shared" ca="1" si="26"/>
        <v>-0.10221619502491565</v>
      </c>
      <c r="M28" s="11">
        <f t="shared" ca="1" si="26"/>
        <v>-9.1800118851070076E-2</v>
      </c>
      <c r="N28" s="11">
        <f t="shared" ca="1" si="26"/>
        <v>-8.3530128692018119E-2</v>
      </c>
      <c r="O28" s="11">
        <f t="shared" ca="1" si="26"/>
        <v>-7.8372437150838442E-2</v>
      </c>
      <c r="P28" s="11">
        <f t="shared" ca="1" si="26"/>
        <v>-3.8316277746601915E-2</v>
      </c>
    </row>
    <row r="30" spans="2:16" x14ac:dyDescent="0.2">
      <c r="I30" s="8" t="s">
        <v>8</v>
      </c>
      <c r="J30" s="11">
        <f ca="1">SUM(J28:P28)*sp_length</f>
        <v>-113.06124897529592</v>
      </c>
      <c r="K30" s="2" t="s">
        <v>10</v>
      </c>
    </row>
    <row r="87" spans="304:304" x14ac:dyDescent="0.2">
      <c r="KR87" s="2" t="s">
        <v>13</v>
      </c>
    </row>
  </sheetData>
  <mergeCells count="4">
    <mergeCell ref="I15:J15"/>
    <mergeCell ref="I16:J16"/>
    <mergeCell ref="I17:J17"/>
    <mergeCell ref="I18:J18"/>
  </mergeCells>
  <phoneticPr fontId="1" type="noConversion"/>
  <conditionalFormatting sqref="B11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8.83203125" defaultRowHeight="13" x14ac:dyDescent="0.1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8.83203125" defaultRowHeight="13" x14ac:dyDescent="0.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delta</vt:lpstr>
      <vt:lpstr>H_1</vt:lpstr>
      <vt:lpstr>H_2</vt:lpstr>
      <vt:lpstr>k</vt:lpstr>
      <vt:lpstr>sp_length</vt:lpstr>
    </vt:vector>
  </TitlesOfParts>
  <Company>Brigham Young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2003-03-27T04:15:50Z</dcterms:created>
  <dcterms:modified xsi:type="dcterms:W3CDTF">2024-11-26T17:58:01Z</dcterms:modified>
</cp:coreProperties>
</file>