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18. reliability/"/>
    </mc:Choice>
  </mc:AlternateContent>
  <xr:revisionPtr revIDLastSave="0" documentId="13_ncr:1_{706310D6-776A-7549-B2A0-D7EA2A481F4F}" xr6:coauthVersionLast="47" xr6:coauthVersionMax="47" xr10:uidLastSave="{00000000-0000-0000-0000-000000000000}"/>
  <bookViews>
    <workbookView xWindow="6220" yWindow="1700" windowWidth="30200" windowHeight="211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">Sheet1!#REF!</definedName>
    <definedName name="BLN">Sheet1!$B$36</definedName>
    <definedName name="COVF">Sheet1!$B$31</definedName>
    <definedName name="devlen">Sheet1!#REF!</definedName>
    <definedName name="FMLV">Sheet1!$B$24</definedName>
    <definedName name="gridlen">Sheet1!#REF!</definedName>
    <definedName name="m">Sheet1!#REF!</definedName>
    <definedName name="SDF">Sheet1!$B$30</definedName>
    <definedName name="tforce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3" i="1"/>
  <c r="H27" i="1" l="1"/>
  <c r="I27" i="1" s="1"/>
  <c r="H28" i="1"/>
  <c r="I28" i="1" s="1"/>
  <c r="E27" i="1"/>
  <c r="E28" i="1"/>
  <c r="D27" i="1"/>
  <c r="D28" i="1"/>
  <c r="B30" i="1" l="1"/>
  <c r="B31" i="1" s="1"/>
  <c r="B36" i="1"/>
  <c r="B40" i="1" s="1"/>
  <c r="B41" i="1" s="1"/>
</calcChain>
</file>

<file path=xl/sharedStrings.xml><?xml version="1.0" encoding="utf-8"?>
<sst xmlns="http://schemas.openxmlformats.org/spreadsheetml/2006/main" count="31" uniqueCount="29">
  <si>
    <t>x</t>
  </si>
  <si>
    <t>y</t>
  </si>
  <si>
    <t>Profile Line #1</t>
  </si>
  <si>
    <t>xo:</t>
  </si>
  <si>
    <t>yo:</t>
  </si>
  <si>
    <t>ybottom:</t>
  </si>
  <si>
    <t>ymin:</t>
  </si>
  <si>
    <t>Two-Layer Slope Reliability Analysis</t>
  </si>
  <si>
    <t>Starting Circle:</t>
  </si>
  <si>
    <t>MLV</t>
  </si>
  <si>
    <t>s</t>
  </si>
  <si>
    <t>F+</t>
  </si>
  <si>
    <t>F-</t>
  </si>
  <si>
    <r>
      <t>MLV+</t>
    </r>
    <r>
      <rPr>
        <b/>
        <sz val="11"/>
        <color theme="1"/>
        <rFont val="Symbol"/>
        <family val="1"/>
        <charset val="2"/>
      </rPr>
      <t>s</t>
    </r>
  </si>
  <si>
    <r>
      <t>MLV-</t>
    </r>
    <r>
      <rPr>
        <b/>
        <sz val="11"/>
        <color theme="1"/>
        <rFont val="Symbol"/>
        <family val="1"/>
        <charset val="2"/>
      </rPr>
      <t>s</t>
    </r>
  </si>
  <si>
    <t>Param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</si>
  <si>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F</t>
    </r>
  </si>
  <si>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LN</t>
    </r>
    <r>
      <rPr>
        <sz val="11"/>
        <color theme="1"/>
        <rFont val="Calibri"/>
        <family val="2"/>
        <scheme val="minor"/>
      </rPr>
      <t>:</t>
    </r>
  </si>
  <si>
    <r>
      <t>COV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: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</si>
  <si>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:</t>
    </r>
  </si>
  <si>
    <r>
      <t>F</t>
    </r>
    <r>
      <rPr>
        <vertAlign val="subscript"/>
        <sz val="11"/>
        <color theme="1"/>
        <rFont val="Calibri"/>
        <family val="2"/>
        <scheme val="minor"/>
      </rPr>
      <t>MLV</t>
    </r>
    <r>
      <rPr>
        <sz val="11"/>
        <color theme="1"/>
        <rFont val="Calibri"/>
        <family val="2"/>
        <scheme val="minor"/>
      </rPr>
      <t>:</t>
    </r>
  </si>
  <si>
    <t>Reliability:</t>
  </si>
  <si>
    <t>Prob Fail:</t>
  </si>
  <si>
    <t>Load</t>
  </si>
  <si>
    <t>Distributed Load</t>
  </si>
  <si>
    <t>Su</t>
  </si>
  <si>
    <t>g</t>
  </si>
  <si>
    <r>
      <t>(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F/2)^2</t>
    </r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</si>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</sst>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44" fontId="1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2" applyNumberFormat="1" applyFont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4" borderId="0" xfId="2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233797</xdr:colOff>
      <xdr:row>28</xdr:row>
      <xdr:rowOff>164523</xdr:rowOff>
    </xdr:from>
    <xdr:to>
      <xdr:col>6</xdr:col>
      <xdr:colOff>337706</xdr:colOff>
      <xdr:row>31</xdr:row>
      <xdr:rowOff>116220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498024" y="5637068"/>
              <a:ext cx="2589068" cy="59247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𝛥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𝛥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+...+</m:t>
                        </m:r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𝛥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𝑁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 i="1"/>
            </a:p>
          </xdr:txBody>
        </xdr:sp>
      </mc:Choice>
      <mc:Fallback xmlns="">
        <xdr:sp macro="" textlink="">
          <xdr:nvSpPr>
            <xdr:cNvPr id="7" name="Rectangle 6"/>
            <xdr:cNvSpPr/>
          </xdr:nvSpPr>
          <xdr:spPr>
            <a:xfrm>
              <a:off x="1498024" y="5637068"/>
              <a:ext cx="2589068" cy="59247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>
                  <a:latin typeface="Cambria Math" panose="02040503050406030204" pitchFamily="18" charset="0"/>
                </a:rPr>
                <a:t>𝜎_𝐹=√(((𝛥𝐹_1)/2)^2+((𝛥𝐹_2)/2)^2+...+((𝛥𝐹_𝑁)/2)^2 )</a:t>
              </a:r>
              <a:endParaRPr lang="en-US" sz="1100" i="1"/>
            </a:p>
          </xdr:txBody>
        </xdr:sp>
      </mc:Fallback>
    </mc:AlternateContent>
    <xdr:clientData/>
  </xdr:twoCellAnchor>
  <xdr:twoCellAnchor>
    <xdr:from>
      <xdr:col>7</xdr:col>
      <xdr:colOff>0</xdr:colOff>
      <xdr:row>29</xdr:row>
      <xdr:rowOff>17319</xdr:rowOff>
    </xdr:from>
    <xdr:to>
      <xdr:col>9</xdr:col>
      <xdr:colOff>60613</xdr:colOff>
      <xdr:row>31</xdr:row>
      <xdr:rowOff>63400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4329545" y="5680364"/>
              <a:ext cx="1220932" cy="49635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𝐶𝑂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𝑀𝐿𝑉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 i="1"/>
            </a:p>
          </xdr:txBody>
        </xdr:sp>
      </mc:Choice>
      <mc:Fallback xmlns="">
        <xdr:sp macro="" textlink="">
          <xdr:nvSpPr>
            <xdr:cNvPr id="8" name="Rectangle 7"/>
            <xdr:cNvSpPr/>
          </xdr:nvSpPr>
          <xdr:spPr>
            <a:xfrm>
              <a:off x="4329545" y="5680364"/>
              <a:ext cx="1220932" cy="49635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>
                  <a:latin typeface="Cambria Math" panose="02040503050406030204" pitchFamily="18" charset="0"/>
                </a:rPr>
                <a:t>𝐶𝑂𝑉_𝐹=𝜎_𝐹/𝐹_𝑀𝐿𝑉 </a:t>
              </a:r>
              <a:endParaRPr lang="en-US" sz="1400" i="1"/>
            </a:p>
          </xdr:txBody>
        </xdr:sp>
      </mc:Fallback>
    </mc:AlternateContent>
    <xdr:clientData/>
  </xdr:twoCellAnchor>
  <xdr:twoCellAnchor>
    <xdr:from>
      <xdr:col>2</xdr:col>
      <xdr:colOff>476251</xdr:colOff>
      <xdr:row>33</xdr:row>
      <xdr:rowOff>17318</xdr:rowOff>
    </xdr:from>
    <xdr:to>
      <xdr:col>6</xdr:col>
      <xdr:colOff>51955</xdr:colOff>
      <xdr:row>37</xdr:row>
      <xdr:rowOff>112079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740478" y="6511636"/>
              <a:ext cx="2060863" cy="891398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𝐿𝑁</m:t>
                        </m:r>
                      </m:sub>
                    </m:sSub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𝑙𝑛</m:t>
                        </m:r>
                        <m:d>
                          <m:d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𝑀𝐿𝑉</m:t>
                                    </m:r>
                                  </m:sub>
                                </m:sSub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sSubSup>
                                      <m:sSubSupPr>
                                        <m:ctrlP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𝐶𝑂𝑉</m:t>
                                        </m:r>
                                      </m:e>
                                      <m:sub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</m:sub>
                                      <m:sup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rad>
                              </m:den>
                            </m:f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𝑙𝑛</m:t>
                            </m:r>
                            <m:d>
                              <m:d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  <m:sSubSup>
                                  <m:sSubSup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sub>
                                  <m:sup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 i="1"/>
            </a:p>
          </xdr:txBody>
        </xdr:sp>
      </mc:Choice>
      <mc:Fallback xmlns="">
        <xdr:sp macro="" textlink="">
          <xdr:nvSpPr>
            <xdr:cNvPr id="9" name="Rectangle 8"/>
            <xdr:cNvSpPr/>
          </xdr:nvSpPr>
          <xdr:spPr>
            <a:xfrm>
              <a:off x="1740478" y="6511636"/>
              <a:ext cx="2060863" cy="891398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>
                  <a:latin typeface="Cambria Math" panose="02040503050406030204" pitchFamily="18" charset="0"/>
                </a:rPr>
                <a:t>𝛽_𝐿𝑁=𝑙𝑛(𝐹_𝑀𝐿𝑉/√(1+〖𝐶𝑂𝑉〗_𝐹^2 ))/√(𝑙𝑛(1+𝐶𝑂𝑉_𝐹^2 ) )</a:t>
              </a:r>
              <a:endParaRPr lang="en-US" sz="1400" i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1"/>
  <sheetViews>
    <sheetView showGridLines="0" tabSelected="1" zoomScale="142" zoomScaleNormal="142" workbookViewId="0">
      <selection activeCell="K23" sqref="K23"/>
    </sheetView>
  </sheetViews>
  <sheetFormatPr baseColWidth="10" defaultColWidth="8.83203125" defaultRowHeight="15" x14ac:dyDescent="0.2"/>
  <cols>
    <col min="1" max="1" width="10.33203125" customWidth="1"/>
    <col min="2" max="2" width="8.6640625" style="4" customWidth="1"/>
    <col min="3" max="3" width="11.1640625" style="4" customWidth="1"/>
    <col min="4" max="9" width="8.6640625" style="4" customWidth="1"/>
  </cols>
  <sheetData>
    <row r="1" spans="1:6" ht="24" x14ac:dyDescent="0.3">
      <c r="A1" s="1" t="s">
        <v>7</v>
      </c>
    </row>
    <row r="2" spans="1:6" x14ac:dyDescent="0.2">
      <c r="A2" t="s">
        <v>28</v>
      </c>
    </row>
    <row r="4" spans="1:6" x14ac:dyDescent="0.2">
      <c r="A4" s="15" t="s">
        <v>2</v>
      </c>
      <c r="B4" s="15"/>
    </row>
    <row r="5" spans="1:6" x14ac:dyDescent="0.2">
      <c r="A5" s="2" t="s">
        <v>0</v>
      </c>
      <c r="B5" s="2" t="s">
        <v>1</v>
      </c>
    </row>
    <row r="6" spans="1:6" x14ac:dyDescent="0.2">
      <c r="A6" s="3">
        <v>-100</v>
      </c>
      <c r="B6" s="3">
        <v>0</v>
      </c>
    </row>
    <row r="7" spans="1:6" x14ac:dyDescent="0.2">
      <c r="A7" s="3">
        <v>0</v>
      </c>
      <c r="B7" s="3">
        <v>0</v>
      </c>
    </row>
    <row r="8" spans="1:6" x14ac:dyDescent="0.2">
      <c r="A8" s="3">
        <v>45</v>
      </c>
      <c r="B8" s="3">
        <v>30</v>
      </c>
    </row>
    <row r="9" spans="1:6" x14ac:dyDescent="0.2">
      <c r="A9" s="3">
        <v>150</v>
      </c>
      <c r="B9" s="3">
        <v>30</v>
      </c>
    </row>
    <row r="10" spans="1:6" x14ac:dyDescent="0.2">
      <c r="F10" s="7"/>
    </row>
    <row r="11" spans="1:6" x14ac:dyDescent="0.2">
      <c r="A11" s="16" t="s">
        <v>24</v>
      </c>
      <c r="B11" s="16"/>
      <c r="C11" s="16"/>
      <c r="F11" s="7"/>
    </row>
    <row r="12" spans="1:6" x14ac:dyDescent="0.2">
      <c r="A12" s="2" t="s">
        <v>0</v>
      </c>
      <c r="B12" s="2" t="s">
        <v>1</v>
      </c>
      <c r="C12" s="2" t="s">
        <v>23</v>
      </c>
      <c r="F12" s="7"/>
    </row>
    <row r="13" spans="1:6" x14ac:dyDescent="0.2">
      <c r="A13" s="3">
        <v>-100</v>
      </c>
      <c r="B13" s="3">
        <v>0</v>
      </c>
      <c r="C13" s="3">
        <f>(40-B13)*62.4</f>
        <v>2496</v>
      </c>
      <c r="F13" s="7"/>
    </row>
    <row r="14" spans="1:6" x14ac:dyDescent="0.2">
      <c r="A14" s="3">
        <v>0</v>
      </c>
      <c r="B14" s="3">
        <v>0</v>
      </c>
      <c r="C14" s="3">
        <f t="shared" ref="C14:C16" si="0">(40-B14)*62.4</f>
        <v>2496</v>
      </c>
      <c r="F14" s="7"/>
    </row>
    <row r="15" spans="1:6" x14ac:dyDescent="0.2">
      <c r="A15" s="3">
        <v>45</v>
      </c>
      <c r="B15" s="3">
        <v>30</v>
      </c>
      <c r="C15" s="3">
        <f t="shared" si="0"/>
        <v>624</v>
      </c>
      <c r="F15" s="7"/>
    </row>
    <row r="16" spans="1:6" x14ac:dyDescent="0.2">
      <c r="A16" s="3">
        <v>150</v>
      </c>
      <c r="B16" s="3">
        <v>30</v>
      </c>
      <c r="C16" s="3">
        <f t="shared" si="0"/>
        <v>624</v>
      </c>
      <c r="F16" s="7"/>
    </row>
    <row r="17" spans="1:9" x14ac:dyDescent="0.2">
      <c r="A17" s="4"/>
      <c r="F17" s="7"/>
    </row>
    <row r="18" spans="1:9" x14ac:dyDescent="0.2">
      <c r="A18" s="5" t="s">
        <v>8</v>
      </c>
    </row>
    <row r="19" spans="1:9" x14ac:dyDescent="0.2">
      <c r="A19" s="6" t="s">
        <v>3</v>
      </c>
      <c r="B19" s="4">
        <v>20</v>
      </c>
    </row>
    <row r="20" spans="1:9" x14ac:dyDescent="0.2">
      <c r="A20" s="6" t="s">
        <v>4</v>
      </c>
      <c r="B20" s="4">
        <v>60</v>
      </c>
    </row>
    <row r="21" spans="1:9" x14ac:dyDescent="0.2">
      <c r="A21" s="6" t="s">
        <v>5</v>
      </c>
      <c r="B21" s="4">
        <v>-20</v>
      </c>
    </row>
    <row r="22" spans="1:9" x14ac:dyDescent="0.2">
      <c r="A22" s="6" t="s">
        <v>6</v>
      </c>
      <c r="B22" s="4">
        <v>-20</v>
      </c>
    </row>
    <row r="24" spans="1:9" ht="17" x14ac:dyDescent="0.25">
      <c r="A24" s="6" t="s">
        <v>20</v>
      </c>
      <c r="B24" s="12">
        <v>1.3620000000000001</v>
      </c>
    </row>
    <row r="26" spans="1:9" x14ac:dyDescent="0.2">
      <c r="A26" s="8" t="s">
        <v>15</v>
      </c>
      <c r="B26" s="8" t="s">
        <v>9</v>
      </c>
      <c r="C26" s="10" t="s">
        <v>10</v>
      </c>
      <c r="D26" s="8" t="s">
        <v>13</v>
      </c>
      <c r="E26" s="8" t="s">
        <v>14</v>
      </c>
      <c r="F26" s="8" t="s">
        <v>11</v>
      </c>
      <c r="G26" s="8" t="s">
        <v>12</v>
      </c>
      <c r="H26" s="8" t="s">
        <v>16</v>
      </c>
      <c r="I26" s="8" t="s">
        <v>27</v>
      </c>
    </row>
    <row r="27" spans="1:9" ht="15" customHeight="1" x14ac:dyDescent="0.2">
      <c r="A27" s="9" t="s">
        <v>26</v>
      </c>
      <c r="B27" s="4">
        <v>120</v>
      </c>
      <c r="C27" s="4">
        <v>8</v>
      </c>
      <c r="D27" s="12">
        <f t="shared" ref="D27:D28" si="1">B27+C27</f>
        <v>128</v>
      </c>
      <c r="E27" s="12">
        <f t="shared" ref="E27:E28" si="2">B27-C27</f>
        <v>112</v>
      </c>
      <c r="F27" s="13">
        <v>1.5820000000000001</v>
      </c>
      <c r="G27" s="13">
        <v>1.196</v>
      </c>
      <c r="H27" s="12">
        <f t="shared" ref="H27:H28" si="3">ABS(F27-G27)</f>
        <v>0.38600000000000012</v>
      </c>
      <c r="I27" s="12">
        <f>(H27/2)^2</f>
        <v>3.7249000000000025E-2</v>
      </c>
    </row>
    <row r="28" spans="1:9" ht="15" customHeight="1" x14ac:dyDescent="0.2">
      <c r="A28" s="4" t="s">
        <v>25</v>
      </c>
      <c r="B28" s="4">
        <v>400</v>
      </c>
      <c r="C28" s="4">
        <v>100</v>
      </c>
      <c r="D28" s="12">
        <f t="shared" si="1"/>
        <v>500</v>
      </c>
      <c r="E28" s="12">
        <f t="shared" si="2"/>
        <v>300</v>
      </c>
      <c r="F28" s="13">
        <v>1.125</v>
      </c>
      <c r="G28" s="13">
        <v>1.702</v>
      </c>
      <c r="H28" s="12">
        <f t="shared" si="3"/>
        <v>0.57699999999999996</v>
      </c>
      <c r="I28" s="12">
        <f>(H28/2)^2</f>
        <v>8.3232249999999994E-2</v>
      </c>
    </row>
    <row r="29" spans="1:9" x14ac:dyDescent="0.2">
      <c r="H29" s="9"/>
    </row>
    <row r="30" spans="1:9" ht="17" x14ac:dyDescent="0.25">
      <c r="A30" s="4" t="s">
        <v>19</v>
      </c>
      <c r="B30" s="12">
        <f>SQRT(SUM(I27:I28))</f>
        <v>0.3471040910159372</v>
      </c>
    </row>
    <row r="31" spans="1:9" ht="17" x14ac:dyDescent="0.25">
      <c r="A31" s="4" t="s">
        <v>18</v>
      </c>
      <c r="B31" s="14">
        <f>SDF/FMLV</f>
        <v>0.25484881866074682</v>
      </c>
    </row>
    <row r="36" spans="1:2" ht="17" x14ac:dyDescent="0.25">
      <c r="A36" s="4" t="s">
        <v>17</v>
      </c>
      <c r="B36" s="4">
        <f>LN(FMLV/(SQRT(1+COVF^2)))/SQRT(LN(1+COVF^2))</f>
        <v>1.1062024106914405</v>
      </c>
    </row>
    <row r="40" spans="1:2" x14ac:dyDescent="0.2">
      <c r="A40" t="s">
        <v>21</v>
      </c>
      <c r="B40" s="11">
        <f>NORMSDIST(BLN)</f>
        <v>0.86568054015821949</v>
      </c>
    </row>
    <row r="41" spans="1:2" x14ac:dyDescent="0.2">
      <c r="A41" t="s">
        <v>22</v>
      </c>
      <c r="B41" s="11">
        <f>1-B40</f>
        <v>0.13431945984178051</v>
      </c>
    </row>
  </sheetData>
  <mergeCells count="2">
    <mergeCell ref="A4:B4"/>
    <mergeCell ref="A11:C11"/>
  </mergeCells>
  <phoneticPr fontId="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BLN</vt:lpstr>
      <vt:lpstr>COVF</vt:lpstr>
      <vt:lpstr>FMLV</vt:lpstr>
      <vt:lpstr>SDF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2008-11-11T21:05:19Z</dcterms:created>
  <dcterms:modified xsi:type="dcterms:W3CDTF">2024-12-11T17:59:36Z</dcterms:modified>
</cp:coreProperties>
</file>