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es\My Drive\work - byu\courses\CE 544\homework\hw17 - reinforcement\"/>
    </mc:Choice>
  </mc:AlternateContent>
  <xr:revisionPtr revIDLastSave="0" documentId="13_ncr:1_{1F99C3CA-22DD-40F2-B252-46AB95AEEA04}" xr6:coauthVersionLast="47" xr6:coauthVersionMax="47" xr10:uidLastSave="{00000000-0000-0000-0000-000000000000}"/>
  <bookViews>
    <workbookView xWindow="25080" yWindow="2310" windowWidth="24660" windowHeight="172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Sheet1!$B$25</definedName>
    <definedName name="devlen">Sheet1!$F$12</definedName>
    <definedName name="gridlen">Sheet1!$F$13</definedName>
    <definedName name="m">Sheet1!$B$24</definedName>
    <definedName name="tforce">Sheet1!$F$11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32" i="1" s="1"/>
  <c r="F40" i="1" s="1"/>
  <c r="F48" i="1" s="1"/>
  <c r="F56" i="1" s="1"/>
  <c r="F64" i="1" s="1"/>
  <c r="F72" i="1" s="1"/>
  <c r="F80" i="1" s="1"/>
  <c r="F88" i="1" s="1"/>
  <c r="F96" i="1" s="1"/>
  <c r="H27" i="1"/>
  <c r="H35" i="1"/>
  <c r="H43" i="1" s="1"/>
  <c r="H51" i="1" s="1"/>
  <c r="H59" i="1" s="1"/>
  <c r="H67" i="1" s="1"/>
  <c r="H75" i="1" s="1"/>
  <c r="H83" i="1" s="1"/>
  <c r="H91" i="1" s="1"/>
  <c r="G96" i="1"/>
  <c r="G95" i="1"/>
  <c r="G88" i="1"/>
  <c r="G87" i="1"/>
  <c r="G80" i="1"/>
  <c r="G79" i="1"/>
  <c r="G72" i="1"/>
  <c r="G71" i="1"/>
  <c r="F23" i="1"/>
  <c r="F24" i="1"/>
  <c r="F25" i="1"/>
  <c r="F22" i="1"/>
  <c r="B24" i="1"/>
  <c r="E30" i="1" s="1"/>
  <c r="G64" i="1"/>
  <c r="G63" i="1"/>
  <c r="G56" i="1"/>
  <c r="G55" i="1"/>
  <c r="G48" i="1"/>
  <c r="G47" i="1"/>
  <c r="G40" i="1"/>
  <c r="G39" i="1"/>
  <c r="G32" i="1"/>
  <c r="G31" i="1"/>
  <c r="G24" i="1"/>
  <c r="G23" i="1"/>
  <c r="F17" i="1"/>
  <c r="F31" i="1" l="1"/>
  <c r="F39" i="1" s="1"/>
  <c r="F47" i="1" s="1"/>
  <c r="F55" i="1" s="1"/>
  <c r="F63" i="1" s="1"/>
  <c r="F71" i="1" s="1"/>
  <c r="F79" i="1" s="1"/>
  <c r="F87" i="1" s="1"/>
  <c r="F95" i="1" s="1"/>
  <c r="F30" i="1"/>
  <c r="F38" i="1" s="1"/>
  <c r="F46" i="1" s="1"/>
  <c r="F54" i="1" s="1"/>
  <c r="F62" i="1" s="1"/>
  <c r="F70" i="1" s="1"/>
  <c r="F78" i="1" s="1"/>
  <c r="F86" i="1" s="1"/>
  <c r="F94" i="1" s="1"/>
  <c r="F33" i="1"/>
  <c r="F41" i="1" s="1"/>
  <c r="F49" i="1" s="1"/>
  <c r="F57" i="1" s="1"/>
  <c r="F65" i="1" s="1"/>
  <c r="F73" i="1" s="1"/>
  <c r="F81" i="1" s="1"/>
  <c r="F89" i="1" s="1"/>
  <c r="F97" i="1" s="1"/>
  <c r="E70" i="1"/>
  <c r="E73" i="1" s="1"/>
  <c r="E54" i="1"/>
  <c r="E78" i="1"/>
  <c r="E81" i="1" s="1"/>
  <c r="E86" i="1"/>
  <c r="E87" i="1" s="1"/>
  <c r="E94" i="1"/>
  <c r="E97" i="1" s="1"/>
  <c r="E95" i="1"/>
  <c r="E96" i="1"/>
  <c r="E88" i="1"/>
  <c r="E89" i="1"/>
  <c r="E79" i="1"/>
  <c r="E80" i="1"/>
  <c r="E71" i="1"/>
  <c r="E72" i="1"/>
  <c r="E33" i="1"/>
  <c r="E32" i="1"/>
  <c r="E31" i="1"/>
  <c r="E38" i="1"/>
  <c r="E22" i="1"/>
  <c r="E62" i="1"/>
  <c r="E46" i="1"/>
  <c r="E57" i="1" l="1"/>
  <c r="E56" i="1"/>
  <c r="E55" i="1"/>
  <c r="E47" i="1"/>
  <c r="E48" i="1"/>
  <c r="E49" i="1"/>
  <c r="E63" i="1"/>
  <c r="E64" i="1"/>
  <c r="E65" i="1"/>
  <c r="E25" i="1"/>
  <c r="E23" i="1"/>
  <c r="E24" i="1"/>
  <c r="E41" i="1"/>
  <c r="E40" i="1"/>
  <c r="E39" i="1"/>
</calcChain>
</file>

<file path=xl/sharedStrings.xml><?xml version="1.0" encoding="utf-8"?>
<sst xmlns="http://schemas.openxmlformats.org/spreadsheetml/2006/main" count="91" uniqueCount="30">
  <si>
    <t>x</t>
  </si>
  <si>
    <t>y</t>
  </si>
  <si>
    <t>Profile Line #1</t>
  </si>
  <si>
    <t>Profile Line #2</t>
  </si>
  <si>
    <t>Distributed Load</t>
  </si>
  <si>
    <t>N</t>
  </si>
  <si>
    <t>FL</t>
  </si>
  <si>
    <t>FT</t>
  </si>
  <si>
    <t>Slope Design Input</t>
  </si>
  <si>
    <t>Starting Circle:</t>
  </si>
  <si>
    <t>xo:</t>
  </si>
  <si>
    <t>yo:</t>
  </si>
  <si>
    <t>ybottom:</t>
  </si>
  <si>
    <t>ymin:</t>
  </si>
  <si>
    <t>Geogrids:</t>
  </si>
  <si>
    <t>Dev. Length:</t>
  </si>
  <si>
    <t>[lb/ft]</t>
  </si>
  <si>
    <t>[ft]</t>
  </si>
  <si>
    <t>Tforce:</t>
  </si>
  <si>
    <t>Geogrid Length:</t>
  </si>
  <si>
    <t>Elevation:</t>
  </si>
  <si>
    <t>Cost/ft:</t>
  </si>
  <si>
    <t>Total cost:</t>
  </si>
  <si>
    <t>Geometry:</t>
  </si>
  <si>
    <t>x at toe:</t>
  </si>
  <si>
    <t>dy/dx:</t>
  </si>
  <si>
    <t># geogrid layers:</t>
  </si>
  <si>
    <t>CE 544 - Brigham Young University</t>
  </si>
  <si>
    <t>Spacing:</t>
  </si>
  <si>
    <t xml:space="preserve">Reinforcement Line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</si>
</sst>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4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95250</xdr:rowOff>
    </xdr:from>
    <xdr:to>
      <xdr:col>18</xdr:col>
      <xdr:colOff>314325</xdr:colOff>
      <xdr:row>16</xdr:row>
      <xdr:rowOff>180975</xdr:rowOff>
    </xdr:to>
    <xdr:pic>
      <xdr:nvPicPr>
        <xdr:cNvPr id="1048" name="Pictur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0225" y="581025"/>
          <a:ext cx="5838825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97"/>
  <sheetViews>
    <sheetView showGridLines="0" tabSelected="1" zoomScaleNormal="100" workbookViewId="0">
      <selection activeCell="M20" sqref="M20"/>
    </sheetView>
  </sheetViews>
  <sheetFormatPr defaultColWidth="8.85546875" defaultRowHeight="15" x14ac:dyDescent="0.25"/>
  <cols>
    <col min="1" max="1" width="10.28515625" customWidth="1"/>
    <col min="2" max="2" width="10.42578125" customWidth="1"/>
    <col min="4" max="4" width="4.42578125" customWidth="1"/>
    <col min="5" max="5" width="11.42578125" customWidth="1"/>
    <col min="6" max="6" width="11.42578125" bestFit="1" customWidth="1"/>
  </cols>
  <sheetData>
    <row r="1" spans="1:7" ht="23.25" x14ac:dyDescent="0.35">
      <c r="A1" s="1" t="s">
        <v>8</v>
      </c>
    </row>
    <row r="2" spans="1:7" x14ac:dyDescent="0.25">
      <c r="A2" t="s">
        <v>27</v>
      </c>
    </row>
    <row r="4" spans="1:7" x14ac:dyDescent="0.25">
      <c r="A4" s="15" t="s">
        <v>2</v>
      </c>
      <c r="B4" s="15"/>
      <c r="E4" s="5" t="s">
        <v>9</v>
      </c>
    </row>
    <row r="5" spans="1:7" x14ac:dyDescent="0.25">
      <c r="A5" s="2" t="s">
        <v>0</v>
      </c>
      <c r="B5" s="2" t="s">
        <v>1</v>
      </c>
      <c r="E5" s="6" t="s">
        <v>10</v>
      </c>
      <c r="F5" s="4">
        <v>0</v>
      </c>
    </row>
    <row r="6" spans="1:7" x14ac:dyDescent="0.25">
      <c r="A6" s="3">
        <v>0</v>
      </c>
      <c r="B6" s="3">
        <v>0</v>
      </c>
      <c r="E6" s="6" t="s">
        <v>11</v>
      </c>
      <c r="F6" s="4">
        <v>40</v>
      </c>
    </row>
    <row r="7" spans="1:7" x14ac:dyDescent="0.25">
      <c r="A7" s="3">
        <v>30</v>
      </c>
      <c r="B7" s="3">
        <v>24</v>
      </c>
      <c r="E7" s="6" t="s">
        <v>12</v>
      </c>
      <c r="F7" s="4">
        <v>0</v>
      </c>
    </row>
    <row r="8" spans="1:7" x14ac:dyDescent="0.25">
      <c r="A8" s="3">
        <v>32</v>
      </c>
      <c r="B8" s="3">
        <v>24</v>
      </c>
      <c r="E8" s="6" t="s">
        <v>13</v>
      </c>
      <c r="F8" s="4">
        <v>-50</v>
      </c>
    </row>
    <row r="10" spans="1:7" x14ac:dyDescent="0.25">
      <c r="A10" s="15" t="s">
        <v>3</v>
      </c>
      <c r="B10" s="15"/>
      <c r="E10" s="5" t="s">
        <v>14</v>
      </c>
    </row>
    <row r="11" spans="1:7" x14ac:dyDescent="0.25">
      <c r="A11" s="2" t="s">
        <v>0</v>
      </c>
      <c r="B11" s="2" t="s">
        <v>1</v>
      </c>
      <c r="E11" s="6" t="s">
        <v>18</v>
      </c>
      <c r="F11" s="4">
        <v>800</v>
      </c>
      <c r="G11" t="s">
        <v>16</v>
      </c>
    </row>
    <row r="12" spans="1:7" x14ac:dyDescent="0.25">
      <c r="A12" s="3">
        <v>-30</v>
      </c>
      <c r="B12" s="3">
        <v>0</v>
      </c>
      <c r="E12" s="6" t="s">
        <v>15</v>
      </c>
      <c r="F12" s="4">
        <v>4</v>
      </c>
      <c r="G12" t="s">
        <v>17</v>
      </c>
    </row>
    <row r="13" spans="1:7" x14ac:dyDescent="0.25">
      <c r="A13" s="3">
        <v>2</v>
      </c>
      <c r="B13" s="3">
        <v>0</v>
      </c>
      <c r="E13" s="6" t="s">
        <v>19</v>
      </c>
      <c r="F13" s="4">
        <v>30</v>
      </c>
      <c r="G13" t="s">
        <v>17</v>
      </c>
    </row>
    <row r="14" spans="1:7" x14ac:dyDescent="0.25">
      <c r="A14" s="3">
        <v>32</v>
      </c>
      <c r="B14" s="3">
        <v>24</v>
      </c>
      <c r="E14" s="6" t="s">
        <v>21</v>
      </c>
      <c r="F14" s="8">
        <v>300</v>
      </c>
    </row>
    <row r="15" spans="1:7" x14ac:dyDescent="0.25">
      <c r="A15" s="3">
        <v>100</v>
      </c>
      <c r="B15" s="3">
        <v>24</v>
      </c>
      <c r="E15" s="6" t="s">
        <v>26</v>
      </c>
      <c r="F15" s="4">
        <v>6</v>
      </c>
    </row>
    <row r="16" spans="1:7" x14ac:dyDescent="0.25">
      <c r="A16" s="17"/>
      <c r="B16" s="17"/>
      <c r="E16" s="6" t="s">
        <v>28</v>
      </c>
      <c r="F16" s="4">
        <f>B15/(F15)</f>
        <v>4</v>
      </c>
    </row>
    <row r="17" spans="1:8" x14ac:dyDescent="0.25">
      <c r="E17" s="6" t="s">
        <v>22</v>
      </c>
      <c r="F17" s="7">
        <f>F14*F15*gridlen</f>
        <v>54000</v>
      </c>
    </row>
    <row r="18" spans="1:8" x14ac:dyDescent="0.25">
      <c r="A18" s="16" t="s">
        <v>4</v>
      </c>
      <c r="B18" s="16"/>
      <c r="C18" s="16"/>
    </row>
    <row r="19" spans="1:8" x14ac:dyDescent="0.25">
      <c r="A19" s="2" t="s">
        <v>0</v>
      </c>
      <c r="B19" s="2" t="s">
        <v>1</v>
      </c>
      <c r="C19" s="2" t="s">
        <v>5</v>
      </c>
      <c r="E19" s="10" t="s">
        <v>29</v>
      </c>
      <c r="F19" s="10"/>
      <c r="G19" s="10"/>
      <c r="H19" s="9">
        <v>1</v>
      </c>
    </row>
    <row r="20" spans="1:8" x14ac:dyDescent="0.25">
      <c r="A20" s="3">
        <v>30</v>
      </c>
      <c r="B20" s="3">
        <v>24</v>
      </c>
      <c r="C20" s="3">
        <v>500</v>
      </c>
      <c r="E20" s="13" t="s">
        <v>20</v>
      </c>
      <c r="F20" s="14"/>
      <c r="G20" s="11">
        <v>0</v>
      </c>
      <c r="H20" s="12"/>
    </row>
    <row r="21" spans="1:8" x14ac:dyDescent="0.25">
      <c r="A21" s="3">
        <v>100</v>
      </c>
      <c r="B21" s="3">
        <v>24</v>
      </c>
      <c r="C21" s="3">
        <v>500</v>
      </c>
      <c r="E21" s="2" t="s">
        <v>0</v>
      </c>
      <c r="F21" s="2" t="s">
        <v>1</v>
      </c>
      <c r="G21" s="2" t="s">
        <v>6</v>
      </c>
      <c r="H21" s="2" t="s">
        <v>7</v>
      </c>
    </row>
    <row r="22" spans="1:8" x14ac:dyDescent="0.25">
      <c r="E22" s="3">
        <f>(G20-b)/m</f>
        <v>0</v>
      </c>
      <c r="F22" s="3">
        <f>G$20</f>
        <v>0</v>
      </c>
      <c r="G22" s="3">
        <v>0</v>
      </c>
      <c r="H22" s="3">
        <v>0</v>
      </c>
    </row>
    <row r="23" spans="1:8" x14ac:dyDescent="0.25">
      <c r="A23" s="5" t="s">
        <v>23</v>
      </c>
      <c r="E23" s="3">
        <f>E22+devlen</f>
        <v>4</v>
      </c>
      <c r="F23" s="3">
        <f>G$20</f>
        <v>0</v>
      </c>
      <c r="G23" s="3">
        <f>tforce</f>
        <v>800</v>
      </c>
      <c r="H23" s="3">
        <v>0</v>
      </c>
    </row>
    <row r="24" spans="1:8" x14ac:dyDescent="0.25">
      <c r="A24" s="6" t="s">
        <v>25</v>
      </c>
      <c r="B24" s="4">
        <f>(B7-B6)/(A7-A6)</f>
        <v>0.8</v>
      </c>
      <c r="E24" s="3">
        <f>E22+gridlen-devlen</f>
        <v>26</v>
      </c>
      <c r="F24" s="3">
        <f>G$20</f>
        <v>0</v>
      </c>
      <c r="G24" s="3">
        <f>tforce</f>
        <v>800</v>
      </c>
      <c r="H24" s="3">
        <v>0</v>
      </c>
    </row>
    <row r="25" spans="1:8" x14ac:dyDescent="0.25">
      <c r="A25" s="6" t="s">
        <v>24</v>
      </c>
      <c r="B25" s="4">
        <v>0</v>
      </c>
      <c r="E25" s="3">
        <f>E22+gridlen</f>
        <v>30</v>
      </c>
      <c r="F25" s="3">
        <f>G$20</f>
        <v>0</v>
      </c>
      <c r="G25" s="3">
        <v>0</v>
      </c>
      <c r="H25" s="3">
        <v>0</v>
      </c>
    </row>
    <row r="27" spans="1:8" x14ac:dyDescent="0.25">
      <c r="E27" s="10" t="s">
        <v>29</v>
      </c>
      <c r="F27" s="10"/>
      <c r="G27" s="10"/>
      <c r="H27" s="9">
        <f>H19+1</f>
        <v>2</v>
      </c>
    </row>
    <row r="28" spans="1:8" x14ac:dyDescent="0.25">
      <c r="E28" s="13" t="s">
        <v>20</v>
      </c>
      <c r="F28" s="14"/>
      <c r="G28" s="11">
        <v>3</v>
      </c>
      <c r="H28" s="12"/>
    </row>
    <row r="29" spans="1:8" x14ac:dyDescent="0.25">
      <c r="E29" s="2" t="s">
        <v>0</v>
      </c>
      <c r="F29" s="2" t="s">
        <v>1</v>
      </c>
      <c r="G29" s="2" t="s">
        <v>6</v>
      </c>
      <c r="H29" s="2" t="s">
        <v>7</v>
      </c>
    </row>
    <row r="30" spans="1:8" x14ac:dyDescent="0.25">
      <c r="E30" s="3">
        <f>(G28-b)/m</f>
        <v>3.75</v>
      </c>
      <c r="F30" s="3">
        <f>F22+$F$16</f>
        <v>4</v>
      </c>
      <c r="G30" s="3">
        <v>0</v>
      </c>
      <c r="H30" s="3">
        <v>0</v>
      </c>
    </row>
    <row r="31" spans="1:8" x14ac:dyDescent="0.25">
      <c r="E31" s="3">
        <f>E30+devlen</f>
        <v>7.75</v>
      </c>
      <c r="F31" s="3">
        <f t="shared" ref="F31:F33" si="0">F23+$F$16</f>
        <v>4</v>
      </c>
      <c r="G31" s="3">
        <f>tforce</f>
        <v>800</v>
      </c>
      <c r="H31" s="3">
        <v>0</v>
      </c>
    </row>
    <row r="32" spans="1:8" x14ac:dyDescent="0.25">
      <c r="E32" s="3">
        <f>E30+gridlen-devlen</f>
        <v>29.75</v>
      </c>
      <c r="F32" s="3">
        <f t="shared" si="0"/>
        <v>4</v>
      </c>
      <c r="G32" s="3">
        <f>tforce</f>
        <v>800</v>
      </c>
      <c r="H32" s="3">
        <v>0</v>
      </c>
    </row>
    <row r="33" spans="5:8" x14ac:dyDescent="0.25">
      <c r="E33" s="3">
        <f>E30+gridlen</f>
        <v>33.75</v>
      </c>
      <c r="F33" s="3">
        <f t="shared" si="0"/>
        <v>4</v>
      </c>
      <c r="G33" s="3">
        <v>0</v>
      </c>
      <c r="H33" s="3">
        <v>0</v>
      </c>
    </row>
    <row r="35" spans="5:8" x14ac:dyDescent="0.25">
      <c r="E35" s="10" t="s">
        <v>29</v>
      </c>
      <c r="F35" s="10"/>
      <c r="G35" s="10"/>
      <c r="H35" s="9">
        <f>H27+1</f>
        <v>3</v>
      </c>
    </row>
    <row r="36" spans="5:8" x14ac:dyDescent="0.25">
      <c r="E36" s="13" t="s">
        <v>20</v>
      </c>
      <c r="F36" s="14"/>
      <c r="G36" s="11">
        <v>6</v>
      </c>
      <c r="H36" s="12"/>
    </row>
    <row r="37" spans="5:8" x14ac:dyDescent="0.25">
      <c r="E37" s="2" t="s">
        <v>0</v>
      </c>
      <c r="F37" s="2" t="s">
        <v>1</v>
      </c>
      <c r="G37" s="2" t="s">
        <v>6</v>
      </c>
      <c r="H37" s="2" t="s">
        <v>7</v>
      </c>
    </row>
    <row r="38" spans="5:8" x14ac:dyDescent="0.25">
      <c r="E38" s="3">
        <f>(G36-b)/m</f>
        <v>7.5</v>
      </c>
      <c r="F38" s="3">
        <f>F30+$F$16</f>
        <v>8</v>
      </c>
      <c r="G38" s="3">
        <v>0</v>
      </c>
      <c r="H38" s="3">
        <v>0</v>
      </c>
    </row>
    <row r="39" spans="5:8" x14ac:dyDescent="0.25">
      <c r="E39" s="3">
        <f>E38+devlen</f>
        <v>11.5</v>
      </c>
      <c r="F39" s="3">
        <f t="shared" ref="F39:F41" si="1">F31+$F$16</f>
        <v>8</v>
      </c>
      <c r="G39" s="3">
        <f>tforce</f>
        <v>800</v>
      </c>
      <c r="H39" s="3">
        <v>0</v>
      </c>
    </row>
    <row r="40" spans="5:8" x14ac:dyDescent="0.25">
      <c r="E40" s="3">
        <f>E38+gridlen-devlen</f>
        <v>33.5</v>
      </c>
      <c r="F40" s="3">
        <f t="shared" si="1"/>
        <v>8</v>
      </c>
      <c r="G40" s="3">
        <f>tforce</f>
        <v>800</v>
      </c>
      <c r="H40" s="3">
        <v>0</v>
      </c>
    </row>
    <row r="41" spans="5:8" x14ac:dyDescent="0.25">
      <c r="E41" s="3">
        <f>E38+gridlen</f>
        <v>37.5</v>
      </c>
      <c r="F41" s="3">
        <f t="shared" si="1"/>
        <v>8</v>
      </c>
      <c r="G41" s="3">
        <v>0</v>
      </c>
      <c r="H41" s="3">
        <v>0</v>
      </c>
    </row>
    <row r="43" spans="5:8" x14ac:dyDescent="0.25">
      <c r="E43" s="10" t="s">
        <v>29</v>
      </c>
      <c r="F43" s="10"/>
      <c r="G43" s="10"/>
      <c r="H43" s="9">
        <f>H35+1</f>
        <v>4</v>
      </c>
    </row>
    <row r="44" spans="5:8" x14ac:dyDescent="0.25">
      <c r="E44" s="13" t="s">
        <v>20</v>
      </c>
      <c r="F44" s="14"/>
      <c r="G44" s="11">
        <v>9</v>
      </c>
      <c r="H44" s="12"/>
    </row>
    <row r="45" spans="5:8" x14ac:dyDescent="0.25">
      <c r="E45" s="2" t="s">
        <v>0</v>
      </c>
      <c r="F45" s="2" t="s">
        <v>1</v>
      </c>
      <c r="G45" s="2" t="s">
        <v>6</v>
      </c>
      <c r="H45" s="2" t="s">
        <v>7</v>
      </c>
    </row>
    <row r="46" spans="5:8" x14ac:dyDescent="0.25">
      <c r="E46" s="3">
        <f>(G44-b)/m</f>
        <v>11.25</v>
      </c>
      <c r="F46" s="3">
        <f>F38+$F$16</f>
        <v>12</v>
      </c>
      <c r="G46" s="3">
        <v>0</v>
      </c>
      <c r="H46" s="3">
        <v>0</v>
      </c>
    </row>
    <row r="47" spans="5:8" x14ac:dyDescent="0.25">
      <c r="E47" s="3">
        <f>E46+devlen</f>
        <v>15.25</v>
      </c>
      <c r="F47" s="3">
        <f t="shared" ref="F47:F49" si="2">F39+$F$16</f>
        <v>12</v>
      </c>
      <c r="G47" s="3">
        <f>tforce</f>
        <v>800</v>
      </c>
      <c r="H47" s="3">
        <v>0</v>
      </c>
    </row>
    <row r="48" spans="5:8" x14ac:dyDescent="0.25">
      <c r="E48" s="3">
        <f>E46+gridlen-devlen</f>
        <v>37.25</v>
      </c>
      <c r="F48" s="3">
        <f t="shared" si="2"/>
        <v>12</v>
      </c>
      <c r="G48" s="3">
        <f>tforce</f>
        <v>800</v>
      </c>
      <c r="H48" s="3">
        <v>0</v>
      </c>
    </row>
    <row r="49" spans="5:8" x14ac:dyDescent="0.25">
      <c r="E49" s="3">
        <f>E46+gridlen</f>
        <v>41.25</v>
      </c>
      <c r="F49" s="3">
        <f t="shared" si="2"/>
        <v>12</v>
      </c>
      <c r="G49" s="3">
        <v>0</v>
      </c>
      <c r="H49" s="3">
        <v>0</v>
      </c>
    </row>
    <row r="51" spans="5:8" x14ac:dyDescent="0.25">
      <c r="E51" s="10" t="s">
        <v>29</v>
      </c>
      <c r="F51" s="10"/>
      <c r="G51" s="10"/>
      <c r="H51" s="9">
        <f>H43+1</f>
        <v>5</v>
      </c>
    </row>
    <row r="52" spans="5:8" x14ac:dyDescent="0.25">
      <c r="E52" s="13" t="s">
        <v>20</v>
      </c>
      <c r="F52" s="14"/>
      <c r="G52" s="11">
        <v>12</v>
      </c>
      <c r="H52" s="12"/>
    </row>
    <row r="53" spans="5:8" x14ac:dyDescent="0.25">
      <c r="E53" s="2" t="s">
        <v>0</v>
      </c>
      <c r="F53" s="2" t="s">
        <v>1</v>
      </c>
      <c r="G53" s="2" t="s">
        <v>6</v>
      </c>
      <c r="H53" s="2" t="s">
        <v>7</v>
      </c>
    </row>
    <row r="54" spans="5:8" x14ac:dyDescent="0.25">
      <c r="E54" s="3">
        <f>(G52-b)/m</f>
        <v>15</v>
      </c>
      <c r="F54" s="3">
        <f>F46+$F$16</f>
        <v>16</v>
      </c>
      <c r="G54" s="3">
        <v>0</v>
      </c>
      <c r="H54" s="3">
        <v>0</v>
      </c>
    </row>
    <row r="55" spans="5:8" x14ac:dyDescent="0.25">
      <c r="E55" s="3">
        <f>E54+devlen</f>
        <v>19</v>
      </c>
      <c r="F55" s="3">
        <f t="shared" ref="F55:F57" si="3">F47+$F$16</f>
        <v>16</v>
      </c>
      <c r="G55" s="3">
        <f>tforce</f>
        <v>800</v>
      </c>
      <c r="H55" s="3">
        <v>0</v>
      </c>
    </row>
    <row r="56" spans="5:8" x14ac:dyDescent="0.25">
      <c r="E56" s="3">
        <f>E54+gridlen-devlen</f>
        <v>41</v>
      </c>
      <c r="F56" s="3">
        <f t="shared" si="3"/>
        <v>16</v>
      </c>
      <c r="G56" s="3">
        <f>tforce</f>
        <v>800</v>
      </c>
      <c r="H56" s="3">
        <v>0</v>
      </c>
    </row>
    <row r="57" spans="5:8" x14ac:dyDescent="0.25">
      <c r="E57" s="3">
        <f>E54+gridlen</f>
        <v>45</v>
      </c>
      <c r="F57" s="3">
        <f t="shared" si="3"/>
        <v>16</v>
      </c>
      <c r="G57" s="3">
        <v>0</v>
      </c>
      <c r="H57" s="3">
        <v>0</v>
      </c>
    </row>
    <row r="59" spans="5:8" x14ac:dyDescent="0.25">
      <c r="E59" s="10" t="s">
        <v>29</v>
      </c>
      <c r="F59" s="10"/>
      <c r="G59" s="10"/>
      <c r="H59" s="9">
        <f>H51+1</f>
        <v>6</v>
      </c>
    </row>
    <row r="60" spans="5:8" x14ac:dyDescent="0.25">
      <c r="E60" s="13" t="s">
        <v>20</v>
      </c>
      <c r="F60" s="14"/>
      <c r="G60" s="11">
        <v>16</v>
      </c>
      <c r="H60" s="12"/>
    </row>
    <row r="61" spans="5:8" x14ac:dyDescent="0.25">
      <c r="E61" s="2" t="s">
        <v>0</v>
      </c>
      <c r="F61" s="2" t="s">
        <v>1</v>
      </c>
      <c r="G61" s="2" t="s">
        <v>6</v>
      </c>
      <c r="H61" s="2" t="s">
        <v>7</v>
      </c>
    </row>
    <row r="62" spans="5:8" x14ac:dyDescent="0.25">
      <c r="E62" s="3">
        <f>(G60-b)/m</f>
        <v>20</v>
      </c>
      <c r="F62" s="3">
        <f>F54+$F$16</f>
        <v>20</v>
      </c>
      <c r="G62" s="3">
        <v>0</v>
      </c>
      <c r="H62" s="3">
        <v>0</v>
      </c>
    </row>
    <row r="63" spans="5:8" x14ac:dyDescent="0.25">
      <c r="E63" s="3">
        <f>E62+devlen</f>
        <v>24</v>
      </c>
      <c r="F63" s="3">
        <f t="shared" ref="F63:F65" si="4">F55+$F$16</f>
        <v>20</v>
      </c>
      <c r="G63" s="3">
        <f>tforce</f>
        <v>800</v>
      </c>
      <c r="H63" s="3">
        <v>0</v>
      </c>
    </row>
    <row r="64" spans="5:8" x14ac:dyDescent="0.25">
      <c r="E64" s="3">
        <f>E62+gridlen-devlen</f>
        <v>46</v>
      </c>
      <c r="F64" s="3">
        <f t="shared" si="4"/>
        <v>20</v>
      </c>
      <c r="G64" s="3">
        <f>tforce</f>
        <v>800</v>
      </c>
      <c r="H64" s="3">
        <v>0</v>
      </c>
    </row>
    <row r="65" spans="5:8" x14ac:dyDescent="0.25">
      <c r="E65" s="3">
        <f>E62+gridlen</f>
        <v>50</v>
      </c>
      <c r="F65" s="3">
        <f t="shared" si="4"/>
        <v>20</v>
      </c>
      <c r="G65" s="3">
        <v>0</v>
      </c>
      <c r="H65" s="3">
        <v>0</v>
      </c>
    </row>
    <row r="67" spans="5:8" x14ac:dyDescent="0.25">
      <c r="E67" s="10" t="s">
        <v>29</v>
      </c>
      <c r="F67" s="10"/>
      <c r="G67" s="10"/>
      <c r="H67" s="9">
        <f>H59+1</f>
        <v>7</v>
      </c>
    </row>
    <row r="68" spans="5:8" x14ac:dyDescent="0.25">
      <c r="E68" s="13" t="s">
        <v>20</v>
      </c>
      <c r="F68" s="14"/>
      <c r="G68" s="11">
        <v>16</v>
      </c>
      <c r="H68" s="12"/>
    </row>
    <row r="69" spans="5:8" x14ac:dyDescent="0.25">
      <c r="E69" s="2" t="s">
        <v>0</v>
      </c>
      <c r="F69" s="2" t="s">
        <v>1</v>
      </c>
      <c r="G69" s="2" t="s">
        <v>6</v>
      </c>
      <c r="H69" s="2" t="s">
        <v>7</v>
      </c>
    </row>
    <row r="70" spans="5:8" x14ac:dyDescent="0.25">
      <c r="E70" s="3">
        <f>(G68-b)/m</f>
        <v>20</v>
      </c>
      <c r="F70" s="3">
        <f>F62+$F$16</f>
        <v>24</v>
      </c>
      <c r="G70" s="3">
        <v>0</v>
      </c>
      <c r="H70" s="3">
        <v>0</v>
      </c>
    </row>
    <row r="71" spans="5:8" x14ac:dyDescent="0.25">
      <c r="E71" s="3">
        <f>E70+devlen</f>
        <v>24</v>
      </c>
      <c r="F71" s="3">
        <f t="shared" ref="F71:F73" si="5">F63+$F$16</f>
        <v>24</v>
      </c>
      <c r="G71" s="3">
        <f>tforce</f>
        <v>800</v>
      </c>
      <c r="H71" s="3">
        <v>0</v>
      </c>
    </row>
    <row r="72" spans="5:8" x14ac:dyDescent="0.25">
      <c r="E72" s="3">
        <f>E70+gridlen-devlen</f>
        <v>46</v>
      </c>
      <c r="F72" s="3">
        <f t="shared" si="5"/>
        <v>24</v>
      </c>
      <c r="G72" s="3">
        <f>tforce</f>
        <v>800</v>
      </c>
      <c r="H72" s="3">
        <v>0</v>
      </c>
    </row>
    <row r="73" spans="5:8" x14ac:dyDescent="0.25">
      <c r="E73" s="3">
        <f>E70+gridlen</f>
        <v>50</v>
      </c>
      <c r="F73" s="3">
        <f t="shared" si="5"/>
        <v>24</v>
      </c>
      <c r="G73" s="3">
        <v>0</v>
      </c>
      <c r="H73" s="3">
        <v>0</v>
      </c>
    </row>
    <row r="75" spans="5:8" x14ac:dyDescent="0.25">
      <c r="E75" s="10" t="s">
        <v>29</v>
      </c>
      <c r="F75" s="10"/>
      <c r="G75" s="10"/>
      <c r="H75" s="9">
        <f>H67+1</f>
        <v>8</v>
      </c>
    </row>
    <row r="76" spans="5:8" x14ac:dyDescent="0.25">
      <c r="E76" s="13" t="s">
        <v>20</v>
      </c>
      <c r="F76" s="14"/>
      <c r="G76" s="11">
        <v>16</v>
      </c>
      <c r="H76" s="12"/>
    </row>
    <row r="77" spans="5:8" x14ac:dyDescent="0.25">
      <c r="E77" s="2" t="s">
        <v>0</v>
      </c>
      <c r="F77" s="2" t="s">
        <v>1</v>
      </c>
      <c r="G77" s="2" t="s">
        <v>6</v>
      </c>
      <c r="H77" s="2" t="s">
        <v>7</v>
      </c>
    </row>
    <row r="78" spans="5:8" x14ac:dyDescent="0.25">
      <c r="E78" s="3">
        <f>(G76-b)/m</f>
        <v>20</v>
      </c>
      <c r="F78" s="3">
        <f>F70+$F$16</f>
        <v>28</v>
      </c>
      <c r="G78" s="3">
        <v>0</v>
      </c>
      <c r="H78" s="3">
        <v>0</v>
      </c>
    </row>
    <row r="79" spans="5:8" x14ac:dyDescent="0.25">
      <c r="E79" s="3">
        <f>E78+devlen</f>
        <v>24</v>
      </c>
      <c r="F79" s="3">
        <f t="shared" ref="F79:F81" si="6">F71+$F$16</f>
        <v>28</v>
      </c>
      <c r="G79" s="3">
        <f>tforce</f>
        <v>800</v>
      </c>
      <c r="H79" s="3">
        <v>0</v>
      </c>
    </row>
    <row r="80" spans="5:8" x14ac:dyDescent="0.25">
      <c r="E80" s="3">
        <f>E78+gridlen-devlen</f>
        <v>46</v>
      </c>
      <c r="F80" s="3">
        <f t="shared" si="6"/>
        <v>28</v>
      </c>
      <c r="G80" s="3">
        <f>tforce</f>
        <v>800</v>
      </c>
      <c r="H80" s="3">
        <v>0</v>
      </c>
    </row>
    <row r="81" spans="5:8" x14ac:dyDescent="0.25">
      <c r="E81" s="3">
        <f>E78+gridlen</f>
        <v>50</v>
      </c>
      <c r="F81" s="3">
        <f t="shared" si="6"/>
        <v>28</v>
      </c>
      <c r="G81" s="3">
        <v>0</v>
      </c>
      <c r="H81" s="3">
        <v>0</v>
      </c>
    </row>
    <row r="83" spans="5:8" x14ac:dyDescent="0.25">
      <c r="E83" s="10" t="s">
        <v>29</v>
      </c>
      <c r="F83" s="10"/>
      <c r="G83" s="10"/>
      <c r="H83" s="9">
        <f>H75+1</f>
        <v>9</v>
      </c>
    </row>
    <row r="84" spans="5:8" x14ac:dyDescent="0.25">
      <c r="E84" s="13" t="s">
        <v>20</v>
      </c>
      <c r="F84" s="14"/>
      <c r="G84" s="11">
        <v>16</v>
      </c>
      <c r="H84" s="12"/>
    </row>
    <row r="85" spans="5:8" x14ac:dyDescent="0.25">
      <c r="E85" s="2" t="s">
        <v>0</v>
      </c>
      <c r="F85" s="2" t="s">
        <v>1</v>
      </c>
      <c r="G85" s="2" t="s">
        <v>6</v>
      </c>
      <c r="H85" s="2" t="s">
        <v>7</v>
      </c>
    </row>
    <row r="86" spans="5:8" x14ac:dyDescent="0.25">
      <c r="E86" s="3">
        <f>(G84-b)/m</f>
        <v>20</v>
      </c>
      <c r="F86" s="3">
        <f>F78+$F$16</f>
        <v>32</v>
      </c>
      <c r="G86" s="3">
        <v>0</v>
      </c>
      <c r="H86" s="3">
        <v>0</v>
      </c>
    </row>
    <row r="87" spans="5:8" x14ac:dyDescent="0.25">
      <c r="E87" s="3">
        <f>E86+devlen</f>
        <v>24</v>
      </c>
      <c r="F87" s="3">
        <f t="shared" ref="F87:F89" si="7">F79+$F$16</f>
        <v>32</v>
      </c>
      <c r="G87" s="3">
        <f>tforce</f>
        <v>800</v>
      </c>
      <c r="H87" s="3">
        <v>0</v>
      </c>
    </row>
    <row r="88" spans="5:8" x14ac:dyDescent="0.25">
      <c r="E88" s="3">
        <f>E86+gridlen-devlen</f>
        <v>46</v>
      </c>
      <c r="F88" s="3">
        <f t="shared" si="7"/>
        <v>32</v>
      </c>
      <c r="G88" s="3">
        <f>tforce</f>
        <v>800</v>
      </c>
      <c r="H88" s="3">
        <v>0</v>
      </c>
    </row>
    <row r="89" spans="5:8" x14ac:dyDescent="0.25">
      <c r="E89" s="3">
        <f>E86+gridlen</f>
        <v>50</v>
      </c>
      <c r="F89" s="3">
        <f t="shared" si="7"/>
        <v>32</v>
      </c>
      <c r="G89" s="3">
        <v>0</v>
      </c>
      <c r="H89" s="3">
        <v>0</v>
      </c>
    </row>
    <row r="91" spans="5:8" x14ac:dyDescent="0.25">
      <c r="E91" s="10" t="s">
        <v>29</v>
      </c>
      <c r="F91" s="10"/>
      <c r="G91" s="10"/>
      <c r="H91" s="9">
        <f>H83+1</f>
        <v>10</v>
      </c>
    </row>
    <row r="92" spans="5:8" x14ac:dyDescent="0.25">
      <c r="E92" s="13" t="s">
        <v>20</v>
      </c>
      <c r="F92" s="14"/>
      <c r="G92" s="11">
        <v>16</v>
      </c>
      <c r="H92" s="12"/>
    </row>
    <row r="93" spans="5:8" x14ac:dyDescent="0.25">
      <c r="E93" s="2" t="s">
        <v>0</v>
      </c>
      <c r="F93" s="2" t="s">
        <v>1</v>
      </c>
      <c r="G93" s="2" t="s">
        <v>6</v>
      </c>
      <c r="H93" s="2" t="s">
        <v>7</v>
      </c>
    </row>
    <row r="94" spans="5:8" x14ac:dyDescent="0.25">
      <c r="E94" s="3">
        <f>(G92-b)/m</f>
        <v>20</v>
      </c>
      <c r="F94" s="3">
        <f>F86+$F$16</f>
        <v>36</v>
      </c>
      <c r="G94" s="3">
        <v>0</v>
      </c>
      <c r="H94" s="3">
        <v>0</v>
      </c>
    </row>
    <row r="95" spans="5:8" x14ac:dyDescent="0.25">
      <c r="E95" s="3">
        <f>E94+devlen</f>
        <v>24</v>
      </c>
      <c r="F95" s="3">
        <f t="shared" ref="F95:F97" si="8">F87+$F$16</f>
        <v>36</v>
      </c>
      <c r="G95" s="3">
        <f>tforce</f>
        <v>800</v>
      </c>
      <c r="H95" s="3">
        <v>0</v>
      </c>
    </row>
    <row r="96" spans="5:8" x14ac:dyDescent="0.25">
      <c r="E96" s="3">
        <f>E94+gridlen-devlen</f>
        <v>46</v>
      </c>
      <c r="F96" s="3">
        <f t="shared" si="8"/>
        <v>36</v>
      </c>
      <c r="G96" s="3">
        <f>tforce</f>
        <v>800</v>
      </c>
      <c r="H96" s="3">
        <v>0</v>
      </c>
    </row>
    <row r="97" spans="5:8" x14ac:dyDescent="0.25">
      <c r="E97" s="3">
        <f>E94+gridlen</f>
        <v>50</v>
      </c>
      <c r="F97" s="3">
        <f t="shared" si="8"/>
        <v>36</v>
      </c>
      <c r="G97" s="3">
        <v>0</v>
      </c>
      <c r="H97" s="3">
        <v>0</v>
      </c>
    </row>
  </sheetData>
  <mergeCells count="33">
    <mergeCell ref="E84:F84"/>
    <mergeCell ref="G84:H84"/>
    <mergeCell ref="E92:F92"/>
    <mergeCell ref="G92:H92"/>
    <mergeCell ref="E83:G83"/>
    <mergeCell ref="E91:G91"/>
    <mergeCell ref="E68:F68"/>
    <mergeCell ref="G68:H68"/>
    <mergeCell ref="E76:F76"/>
    <mergeCell ref="G76:H76"/>
    <mergeCell ref="E67:G67"/>
    <mergeCell ref="E75:G75"/>
    <mergeCell ref="E60:F60"/>
    <mergeCell ref="G60:H60"/>
    <mergeCell ref="E44:F44"/>
    <mergeCell ref="E43:G43"/>
    <mergeCell ref="E51:G51"/>
    <mergeCell ref="E59:G59"/>
    <mergeCell ref="A4:B4"/>
    <mergeCell ref="A10:B10"/>
    <mergeCell ref="A18:C18"/>
    <mergeCell ref="E20:F20"/>
    <mergeCell ref="G20:H20"/>
    <mergeCell ref="E19:G19"/>
    <mergeCell ref="G44:H44"/>
    <mergeCell ref="G28:H28"/>
    <mergeCell ref="G52:H52"/>
    <mergeCell ref="E36:F36"/>
    <mergeCell ref="E52:F52"/>
    <mergeCell ref="E28:F28"/>
    <mergeCell ref="G36:H36"/>
    <mergeCell ref="E27:G27"/>
    <mergeCell ref="E35:G35"/>
  </mergeCells>
  <conditionalFormatting sqref="H19">
    <cfRule type="cellIs" dxfId="28" priority="19" operator="greaterThan">
      <formula>$F$15</formula>
    </cfRule>
  </conditionalFormatting>
  <conditionalFormatting sqref="H27">
    <cfRule type="cellIs" dxfId="8" priority="9" operator="greaterThan">
      <formula>$F$15</formula>
    </cfRule>
  </conditionalFormatting>
  <conditionalFormatting sqref="H35">
    <cfRule type="cellIs" dxfId="7" priority="8" operator="greaterThan">
      <formula>$F$15</formula>
    </cfRule>
  </conditionalFormatting>
  <conditionalFormatting sqref="H43">
    <cfRule type="cellIs" dxfId="6" priority="7" operator="greaterThan">
      <formula>$F$15</formula>
    </cfRule>
  </conditionalFormatting>
  <conditionalFormatting sqref="H51">
    <cfRule type="cellIs" dxfId="5" priority="6" operator="greaterThan">
      <formula>$F$15</formula>
    </cfRule>
  </conditionalFormatting>
  <conditionalFormatting sqref="H59">
    <cfRule type="cellIs" dxfId="4" priority="5" operator="greaterThan">
      <formula>$F$15</formula>
    </cfRule>
  </conditionalFormatting>
  <conditionalFormatting sqref="H67">
    <cfRule type="cellIs" dxfId="3" priority="4" operator="greaterThan">
      <formula>$F$15</formula>
    </cfRule>
  </conditionalFormatting>
  <conditionalFormatting sqref="H75">
    <cfRule type="cellIs" dxfId="2" priority="3" operator="greaterThan">
      <formula>$F$15</formula>
    </cfRule>
  </conditionalFormatting>
  <conditionalFormatting sqref="H83">
    <cfRule type="cellIs" dxfId="1" priority="2" operator="greaterThan">
      <formula>$F$15</formula>
    </cfRule>
  </conditionalFormatting>
  <conditionalFormatting sqref="H91">
    <cfRule type="cellIs" dxfId="0" priority="1" operator="greaterThan">
      <formula>$F$15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b</vt:lpstr>
      <vt:lpstr>devlen</vt:lpstr>
      <vt:lpstr>gridlen</vt:lpstr>
      <vt:lpstr>m</vt:lpstr>
      <vt:lpstr>tforce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2008-11-11T21:05:19Z</dcterms:created>
  <dcterms:modified xsi:type="dcterms:W3CDTF">2025-04-08T14:27:57Z</dcterms:modified>
</cp:coreProperties>
</file>