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njones/PycharmProjects/slopetools/"/>
    </mc:Choice>
  </mc:AlternateContent>
  <xr:revisionPtr revIDLastSave="0" documentId="13_ncr:1_{035D2AB6-4AE8-1D41-8C83-C5D57DE42C41}" xr6:coauthVersionLast="47" xr6:coauthVersionMax="47" xr10:uidLastSave="{00000000-0000-0000-0000-000000000000}"/>
  <bookViews>
    <workbookView xWindow="15500" yWindow="2060" windowWidth="51280" windowHeight="22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" i="1" l="1"/>
  <c r="AA3" i="1"/>
  <c r="AB3" i="1"/>
  <c r="AB4" i="1"/>
  <c r="AA5" i="1" s="1"/>
  <c r="AB5" i="1" s="1"/>
  <c r="AA6" i="1" s="1"/>
  <c r="AB6" i="1" s="1"/>
  <c r="AA7" i="1" s="1"/>
  <c r="AB7" i="1" s="1"/>
  <c r="AA8" i="1" s="1"/>
  <c r="AB8" i="1" s="1"/>
  <c r="AA9" i="1" s="1"/>
  <c r="AB9" i="1" s="1"/>
  <c r="AA10" i="1" s="1"/>
  <c r="AB10" i="1" s="1"/>
  <c r="AA11" i="1" s="1"/>
  <c r="AB11" i="1" s="1"/>
  <c r="AA12" i="1" s="1"/>
  <c r="AB12" i="1" s="1"/>
  <c r="AA13" i="1" s="1"/>
  <c r="AB13" i="1" s="1"/>
  <c r="AA14" i="1" s="1"/>
  <c r="AB14" i="1" s="1"/>
  <c r="AA15" i="1" s="1"/>
  <c r="AB15" i="1" s="1"/>
  <c r="AA16" i="1" s="1"/>
  <c r="AB16" i="1" s="1"/>
  <c r="AA17" i="1" s="1"/>
  <c r="AB17" i="1" s="1"/>
  <c r="AA18" i="1" s="1"/>
  <c r="AB18" i="1" s="1"/>
  <c r="AA19" i="1" s="1"/>
  <c r="AB19" i="1" s="1"/>
  <c r="AA20" i="1" s="1"/>
  <c r="AB20" i="1" s="1"/>
  <c r="AA21" i="1" s="1"/>
  <c r="AB21" i="1" s="1"/>
  <c r="AB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Z11" i="1"/>
  <c r="Z12" i="1"/>
  <c r="Z14" i="1"/>
  <c r="Z2" i="1"/>
  <c r="Y4" i="1"/>
  <c r="Y5" i="1"/>
  <c r="Y14" i="1"/>
  <c r="Y15" i="1"/>
  <c r="Y16" i="1"/>
  <c r="K25" i="1"/>
  <c r="Z3" i="1" s="1"/>
  <c r="Z21" i="1" l="1"/>
  <c r="Y2" i="1"/>
  <c r="Z20" i="1"/>
  <c r="Y21" i="1"/>
  <c r="Z19" i="1"/>
  <c r="Y9" i="1"/>
  <c r="Z7" i="1"/>
  <c r="Y19" i="1"/>
  <c r="Y8" i="1"/>
  <c r="Z17" i="1"/>
  <c r="Z6" i="1"/>
  <c r="Y18" i="1"/>
  <c r="Y7" i="1"/>
  <c r="Z16" i="1"/>
  <c r="Z5" i="1"/>
  <c r="Y12" i="1"/>
  <c r="Z10" i="1"/>
  <c r="Y11" i="1"/>
  <c r="Z9" i="1"/>
  <c r="Y10" i="1"/>
  <c r="Z8" i="1"/>
  <c r="Y20" i="1"/>
  <c r="Z18" i="1"/>
  <c r="Y17" i="1"/>
  <c r="Y6" i="1"/>
  <c r="Z15" i="1"/>
  <c r="Z4" i="1"/>
  <c r="Y13" i="1"/>
  <c r="Y3" i="1"/>
  <c r="Z13" i="1"/>
</calcChain>
</file>

<file path=xl/sharedStrings.xml><?xml version="1.0" encoding="utf-8"?>
<sst xmlns="http://schemas.openxmlformats.org/spreadsheetml/2006/main" count="30" uniqueCount="30">
  <si>
    <t>slice</t>
  </si>
  <si>
    <t>alpha (deg)</t>
  </si>
  <si>
    <t>alpha (rad)</t>
  </si>
  <si>
    <t>N_eff'</t>
  </si>
  <si>
    <t>dl</t>
  </si>
  <si>
    <t>dx</t>
  </si>
  <si>
    <t>u</t>
  </si>
  <si>
    <t>w</t>
  </si>
  <si>
    <t>cm</t>
  </si>
  <si>
    <t>tan_phi_m</t>
  </si>
  <si>
    <t>Z_left</t>
  </si>
  <si>
    <t>Z_right</t>
  </si>
  <si>
    <t>X_left</t>
  </si>
  <si>
    <t>X_right</t>
  </si>
  <si>
    <t>E_left</t>
  </si>
  <si>
    <t>E_right</t>
  </si>
  <si>
    <t>delta_y_left</t>
  </si>
  <si>
    <t>delta_y_right</t>
  </si>
  <si>
    <t>fx_residual</t>
  </si>
  <si>
    <t>fy_residual</t>
  </si>
  <si>
    <t>moment_residual</t>
  </si>
  <si>
    <t>theta:</t>
  </si>
  <si>
    <t>deg</t>
  </si>
  <si>
    <t>rad</t>
  </si>
  <si>
    <t>Sum(Fx)</t>
  </si>
  <si>
    <t>Sum(Fy)</t>
  </si>
  <si>
    <t>u*dl</t>
  </si>
  <si>
    <t>sigma'</t>
  </si>
  <si>
    <t>dy_left</t>
  </si>
  <si>
    <t>dy_right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</si>
</sst>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"/>
    <numFmt numFmtId="165" formatCode="0.0"/>
    <numFmt numFmtId="166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43" fontId="0" fillId="0" borderId="0" xfId="1" applyFont="1" applyAlignment="1">
      <alignment horizontal="center"/>
    </xf>
    <xf numFmtId="166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Z_left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Sheet1!$M$2:$M$21</c:f>
              <c:numCache>
                <c:formatCode>_(* #,##0.0_);_(* \(#,##0.0\);_(* "-"??_);_(@_)</c:formatCode>
                <c:ptCount val="20"/>
                <c:pt idx="0">
                  <c:v>0</c:v>
                </c:pt>
                <c:pt idx="1">
                  <c:v>20870.363263155461</c:v>
                </c:pt>
                <c:pt idx="2">
                  <c:v>52168.677468832357</c:v>
                </c:pt>
                <c:pt idx="3">
                  <c:v>86364.059514915672</c:v>
                </c:pt>
                <c:pt idx="4">
                  <c:v>119813.64435668961</c:v>
                </c:pt>
                <c:pt idx="5">
                  <c:v>150512.41299459289</c:v>
                </c:pt>
                <c:pt idx="6">
                  <c:v>177291.51953011091</c:v>
                </c:pt>
                <c:pt idx="7">
                  <c:v>201589.36848653719</c:v>
                </c:pt>
                <c:pt idx="8">
                  <c:v>223451.2939094523</c:v>
                </c:pt>
                <c:pt idx="9">
                  <c:v>241607.83453659451</c:v>
                </c:pt>
                <c:pt idx="10">
                  <c:v>254320.3536140678</c:v>
                </c:pt>
                <c:pt idx="11">
                  <c:v>256078.20940449121</c:v>
                </c:pt>
                <c:pt idx="12">
                  <c:v>247679.9309536193</c:v>
                </c:pt>
                <c:pt idx="13">
                  <c:v>230608.44004320781</c:v>
                </c:pt>
                <c:pt idx="14">
                  <c:v>205705.6884024436</c:v>
                </c:pt>
                <c:pt idx="15">
                  <c:v>173940.95577812131</c:v>
                </c:pt>
                <c:pt idx="16">
                  <c:v>136793.61907366841</c:v>
                </c:pt>
                <c:pt idx="17">
                  <c:v>96258.811219136231</c:v>
                </c:pt>
                <c:pt idx="18">
                  <c:v>55367.765969633372</c:v>
                </c:pt>
                <c:pt idx="19">
                  <c:v>18621.695734021519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AB-874A-BCFA-D0D8F572E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3603487"/>
        <c:axId val="1103309055"/>
      </c:lineChart>
      <c:catAx>
        <c:axId val="1103603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309055"/>
        <c:crosses val="autoZero"/>
        <c:auto val="1"/>
        <c:lblAlgn val="ctr"/>
        <c:lblOffset val="100"/>
        <c:noMultiLvlLbl val="0"/>
      </c:catAx>
      <c:valAx>
        <c:axId val="110330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603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N_eff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Sheet1!$D$2:$D$21</c:f>
              <c:numCache>
                <c:formatCode>_(* #,##0.0_);_(* \(#,##0.0\);_(* "-"??_);_(@_)</c:formatCode>
                <c:ptCount val="20"/>
                <c:pt idx="0">
                  <c:v>17126.731622359832</c:v>
                </c:pt>
                <c:pt idx="1">
                  <c:v>26393.529106159789</c:v>
                </c:pt>
                <c:pt idx="2">
                  <c:v>30590.572015775379</c:v>
                </c:pt>
                <c:pt idx="3">
                  <c:v>32499.185256700472</c:v>
                </c:pt>
                <c:pt idx="4">
                  <c:v>33169.004697667668</c:v>
                </c:pt>
                <c:pt idx="5">
                  <c:v>33075.717779927167</c:v>
                </c:pt>
                <c:pt idx="6">
                  <c:v>34936.289711509329</c:v>
                </c:pt>
                <c:pt idx="7">
                  <c:v>38956.741748107634</c:v>
                </c:pt>
                <c:pt idx="8">
                  <c:v>44324.772458435051</c:v>
                </c:pt>
                <c:pt idx="9">
                  <c:v>62371.034865101617</c:v>
                </c:pt>
                <c:pt idx="10">
                  <c:v>71242.448998369902</c:v>
                </c:pt>
                <c:pt idx="11">
                  <c:v>58104.171095554739</c:v>
                </c:pt>
                <c:pt idx="12">
                  <c:v>53281.207432567629</c:v>
                </c:pt>
                <c:pt idx="13">
                  <c:v>48538.51240245362</c:v>
                </c:pt>
                <c:pt idx="14">
                  <c:v>43474.143870466527</c:v>
                </c:pt>
                <c:pt idx="15">
                  <c:v>38503.676161323623</c:v>
                </c:pt>
                <c:pt idx="16">
                  <c:v>33106.370014931512</c:v>
                </c:pt>
                <c:pt idx="17">
                  <c:v>26610.087402639969</c:v>
                </c:pt>
                <c:pt idx="18">
                  <c:v>19840.17967533819</c:v>
                </c:pt>
                <c:pt idx="19">
                  <c:v>10045.72056946627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3D-6442-9EAC-22E71E8AF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9039087"/>
        <c:axId val="1259040799"/>
      </c:lineChart>
      <c:catAx>
        <c:axId val="1259039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040799"/>
        <c:crosses val="autoZero"/>
        <c:auto val="1"/>
        <c:lblAlgn val="ctr"/>
        <c:lblOffset val="100"/>
        <c:noMultiLvlLbl val="0"/>
      </c:catAx>
      <c:valAx>
        <c:axId val="125904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039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sigma'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Sheet1!$E$2:$E$21</c:f>
              <c:numCache>
                <c:formatCode>_(* #,##0.0_);_(* \(#,##0.0\);_(* "-"??_);_(@_)</c:formatCode>
                <c:ptCount val="20"/>
                <c:pt idx="0">
                  <c:v>1214.1590916165533</c:v>
                </c:pt>
                <c:pt idx="1">
                  <c:v>2065.8211868625945</c:v>
                </c:pt>
                <c:pt idx="2">
                  <c:v>2575.378738129642</c:v>
                </c:pt>
                <c:pt idx="3">
                  <c:v>2890.4869874824544</c:v>
                </c:pt>
                <c:pt idx="4">
                  <c:v>3074.9177633456143</c:v>
                </c:pt>
                <c:pt idx="5">
                  <c:v>3161.9770658595739</c:v>
                </c:pt>
                <c:pt idx="6">
                  <c:v>3467.0746224915138</c:v>
                </c:pt>
                <c:pt idx="7">
                  <c:v>3919.3883366735872</c:v>
                </c:pt>
                <c:pt idx="8">
                  <c:v>4489.0256810174751</c:v>
                </c:pt>
                <c:pt idx="9">
                  <c:v>5042.9289061747468</c:v>
                </c:pt>
                <c:pt idx="10">
                  <c:v>5697.1949949153286</c:v>
                </c:pt>
                <c:pt idx="11">
                  <c:v>5660.4058733129477</c:v>
                </c:pt>
                <c:pt idx="12">
                  <c:v>5055.2877577611544</c:v>
                </c:pt>
                <c:pt idx="13">
                  <c:v>4442.0007433100564</c:v>
                </c:pt>
                <c:pt idx="14">
                  <c:v>3792.2304608694876</c:v>
                </c:pt>
                <c:pt idx="15">
                  <c:v>3152.628927039299</c:v>
                </c:pt>
                <c:pt idx="16">
                  <c:v>2490.7655561739712</c:v>
                </c:pt>
                <c:pt idx="17">
                  <c:v>1780.6264030350012</c:v>
                </c:pt>
                <c:pt idx="18">
                  <c:v>1114.6102027179347</c:v>
                </c:pt>
                <c:pt idx="19">
                  <c:v>413.67034936377223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44-B743-B485-E69C534DF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4863280"/>
        <c:axId val="1124864992"/>
      </c:lineChart>
      <c:catAx>
        <c:axId val="1124863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864992"/>
        <c:crosses val="autoZero"/>
        <c:auto val="1"/>
        <c:lblAlgn val="ctr"/>
        <c:lblOffset val="100"/>
        <c:noMultiLvlLbl val="0"/>
      </c:catAx>
      <c:valAx>
        <c:axId val="112486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86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512234</xdr:colOff>
      <xdr:row>25</xdr:row>
      <xdr:rowOff>38101</xdr:rowOff>
    </xdr:from>
    <xdr:to>
      <xdr:col>17</xdr:col>
      <xdr:colOff>410634</xdr:colOff>
      <xdr:row>39</xdr:row>
      <xdr:rowOff>55034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7991FC-3378-A88C-2C24-6DE8339E4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118533</xdr:colOff>
      <xdr:row>25</xdr:row>
      <xdr:rowOff>12700</xdr:rowOff>
    </xdr:from>
    <xdr:to>
      <xdr:col>7</xdr:col>
      <xdr:colOff>558799</xdr:colOff>
      <xdr:row>39</xdr:row>
      <xdr:rowOff>29633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EE00C7-4445-C55F-4B61-4C9EB6A3F9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474132</xdr:colOff>
      <xdr:row>39</xdr:row>
      <xdr:rowOff>143932</xdr:rowOff>
    </xdr:from>
    <xdr:to>
      <xdr:col>18</xdr:col>
      <xdr:colOff>262466</xdr:colOff>
      <xdr:row>60</xdr:row>
      <xdr:rowOff>94608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AACB507-D5E1-BF40-CFB7-CE0CF3EF0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4999" y="7738532"/>
          <a:ext cx="7772400" cy="4040076"/>
        </a:xfrm>
        <a:prstGeom prst="rect">
          <a:avLst/>
        </a:prstGeom>
      </xdr:spPr>
    </xdr:pic>
    <xdr:clientData/>
  </xdr:twoCellAnchor>
  <xdr:twoCellAnchor>
    <xdr:from>
      <xdr:col>1</xdr:col>
      <xdr:colOff>93134</xdr:colOff>
      <xdr:row>40</xdr:row>
      <xdr:rowOff>12700</xdr:rowOff>
    </xdr:from>
    <xdr:to>
      <xdr:col>7</xdr:col>
      <xdr:colOff>533400</xdr:colOff>
      <xdr:row>54</xdr:row>
      <xdr:rowOff>29633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F3A9938-D19F-2BE9-3966-B00F2AF090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tabSelected="1" topLeftCell="A20" zoomScale="150" zoomScaleNormal="150" workbookViewId="0">
      <selection activeCell="T28" sqref="T28"/>
    </sheetView>
  </sheetViews>
  <sheetFormatPr baseColWidth="10" defaultColWidth="8.83203125" defaultRowHeight="15" x14ac:dyDescent="0.2"/>
  <cols>
    <col min="1" max="1" width="5.5" style="5" customWidth="1"/>
    <col min="2" max="3" width="9" bestFit="1" customWidth="1"/>
    <col min="4" max="4" width="10.1640625" bestFit="1" customWidth="1"/>
    <col min="5" max="5" width="10.1640625" customWidth="1"/>
    <col min="6" max="7" width="7.83203125" customWidth="1"/>
    <col min="8" max="8" width="9" bestFit="1" customWidth="1"/>
    <col min="9" max="9" width="10.1640625" bestFit="1" customWidth="1"/>
    <col min="10" max="10" width="11.1640625" bestFit="1" customWidth="1"/>
    <col min="11" max="12" width="9" bestFit="1" customWidth="1"/>
    <col min="13" max="16" width="11.1640625" bestFit="1" customWidth="1"/>
    <col min="17" max="18" width="10.1640625" bestFit="1" customWidth="1"/>
    <col min="19" max="19" width="9.6640625" bestFit="1" customWidth="1"/>
    <col min="20" max="20" width="16.33203125" bestFit="1" customWidth="1"/>
    <col min="21" max="23" width="9" bestFit="1" customWidth="1"/>
    <col min="27" max="27" width="11.6640625" bestFit="1" customWidth="1"/>
    <col min="28" max="28" width="14.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</v>
      </c>
      <c r="G1" s="1" t="s">
        <v>5</v>
      </c>
      <c r="H1" s="1" t="s">
        <v>6</v>
      </c>
      <c r="I1" s="1" t="s">
        <v>26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Y1" s="6" t="s">
        <v>24</v>
      </c>
      <c r="Z1" s="6" t="s">
        <v>25</v>
      </c>
      <c r="AA1" s="6" t="s">
        <v>28</v>
      </c>
      <c r="AB1" s="6" t="s">
        <v>29</v>
      </c>
    </row>
    <row r="2" spans="1:28" x14ac:dyDescent="0.2">
      <c r="A2" s="5">
        <v>0</v>
      </c>
      <c r="B2" s="2">
        <v>-44.71555019038</v>
      </c>
      <c r="C2" s="3">
        <v>-0.78043357766290822</v>
      </c>
      <c r="D2" s="8">
        <v>17126.731622359832</v>
      </c>
      <c r="E2" s="8">
        <f>D2/F2</f>
        <v>1214.1590916165533</v>
      </c>
      <c r="F2" s="2">
        <v>14.105838139841291</v>
      </c>
      <c r="G2" s="2">
        <v>10.02372911589109</v>
      </c>
      <c r="H2" s="8">
        <v>329.03682047602223</v>
      </c>
      <c r="I2" s="8">
        <f>H2*F2</f>
        <v>4641.3401316827858</v>
      </c>
      <c r="J2" s="7">
        <v>6976.9106795505868</v>
      </c>
      <c r="K2" s="2">
        <v>207.67124604925729</v>
      </c>
      <c r="L2" s="4">
        <v>0.26453446247578988</v>
      </c>
      <c r="M2" s="8">
        <v>0</v>
      </c>
      <c r="N2" s="8">
        <v>20870.363263155461</v>
      </c>
      <c r="O2" s="8">
        <v>0</v>
      </c>
      <c r="P2" s="8">
        <v>20616.87615337185</v>
      </c>
      <c r="Q2" s="8">
        <v>0</v>
      </c>
      <c r="R2" s="8">
        <v>3242.912335015561</v>
      </c>
      <c r="S2" s="2">
        <v>0</v>
      </c>
      <c r="T2" s="2">
        <v>31.863023176092479</v>
      </c>
      <c r="U2" s="2">
        <v>9.0949470177292824E-13</v>
      </c>
      <c r="V2" s="2">
        <v>-1.8189894035458561E-12</v>
      </c>
      <c r="W2" s="2">
        <v>0</v>
      </c>
      <c r="Y2">
        <f>K2*F2*COS(C2)+D2*(L2*COS(C2)-SIN(C2))-H2*F2*SIN(C2)+M2*COS($K$25)-N2*COS($K$25)</f>
        <v>5.4060801776358858E-2</v>
      </c>
      <c r="Z2">
        <f>K2*F2*SIN(C2)+D2*(L2*SIN(C2)+COS(C2)) + H2*F2*COS(C2)-J2+M2*SIN($K$25)-N2*SIN($K$25)</f>
        <v>-0.34367390258466912</v>
      </c>
      <c r="AA2" s="2">
        <v>0</v>
      </c>
      <c r="AB2" s="2">
        <f>(Q2*AA2+O2*G2/2+P2*G2/2)/R2</f>
        <v>31.863023176092497</v>
      </c>
    </row>
    <row r="3" spans="1:28" x14ac:dyDescent="0.2">
      <c r="A3" s="5">
        <v>1</v>
      </c>
      <c r="B3" s="2">
        <v>-38.320261397388713</v>
      </c>
      <c r="C3" s="3">
        <v>-0.66881473160931604</v>
      </c>
      <c r="D3" s="8">
        <v>26393.529106159789</v>
      </c>
      <c r="E3" s="8">
        <f t="shared" ref="E3:E21" si="0">D3/F3</f>
        <v>2065.8211868625945</v>
      </c>
      <c r="F3" s="2">
        <v>12.776289290673891</v>
      </c>
      <c r="G3" s="2">
        <v>10.02372911589107</v>
      </c>
      <c r="H3" s="8">
        <v>882.76396131907325</v>
      </c>
      <c r="I3" s="8">
        <f t="shared" ref="I3:I21" si="1">H3*F3</f>
        <v>11278.447745193736</v>
      </c>
      <c r="J3" s="7">
        <v>18718.164430166671</v>
      </c>
      <c r="K3" s="2">
        <v>207.67124604925729</v>
      </c>
      <c r="L3" s="4">
        <v>0.26453446247578988</v>
      </c>
      <c r="M3" s="8">
        <v>20870.363263155461</v>
      </c>
      <c r="N3" s="8">
        <v>52168.677468832357</v>
      </c>
      <c r="O3" s="8">
        <v>20616.87615337185</v>
      </c>
      <c r="P3" s="8">
        <v>51535.047516825092</v>
      </c>
      <c r="Q3" s="8">
        <v>3242.912335015561</v>
      </c>
      <c r="R3" s="8">
        <v>8106.1573069881579</v>
      </c>
      <c r="S3" s="2">
        <v>31.863023176092479</v>
      </c>
      <c r="T3" s="2">
        <v>57.356974742899332</v>
      </c>
      <c r="U3" s="2">
        <v>0</v>
      </c>
      <c r="V3" s="2">
        <v>-5.4569682106375686E-12</v>
      </c>
      <c r="W3" s="2">
        <v>0</v>
      </c>
      <c r="Y3">
        <f t="shared" ref="Y3:Y21" si="2">K3*F3*COS(C3)+D3*(L3*COS(C3)-SIN(C3))-H3*F3*SIN(C3)+M3*COS($K$25)-N3*COS($K$25)</f>
        <v>8.1072472923551686E-2</v>
      </c>
      <c r="Z3">
        <f t="shared" ref="Z3:Z21" si="3">K3*F3*SIN(C3)+D3*(L3*SIN(C3)+COS(C3)) + H3*F3*COS(C3)-J3+M3*SIN($K$25)-N3*SIN($K$25)</f>
        <v>-0.51539178555049148</v>
      </c>
      <c r="AA3" s="2">
        <f>AB2</f>
        <v>31.863023176092497</v>
      </c>
      <c r="AB3" s="2">
        <f t="shared" ref="AB3:AB21" si="4">(Q3*AA3+O3*G3/2+P3*G3/2)/R3</f>
        <v>57.356974742899332</v>
      </c>
    </row>
    <row r="4" spans="1:28" x14ac:dyDescent="0.2">
      <c r="A4" s="5">
        <v>2</v>
      </c>
      <c r="B4" s="2">
        <v>-32.44742192315573</v>
      </c>
      <c r="C4" s="3">
        <v>-0.56631434634285804</v>
      </c>
      <c r="D4" s="8">
        <v>30590.572015775379</v>
      </c>
      <c r="E4" s="8">
        <f t="shared" si="0"/>
        <v>2575.378738129642</v>
      </c>
      <c r="F4" s="2">
        <v>11.878086730649819</v>
      </c>
      <c r="G4" s="2">
        <v>10.02372911589109</v>
      </c>
      <c r="H4" s="8">
        <v>1327.0045223395171</v>
      </c>
      <c r="I4" s="8">
        <f t="shared" si="1"/>
        <v>15762.274808313319</v>
      </c>
      <c r="J4" s="7">
        <v>28137.860104313739</v>
      </c>
      <c r="K4" s="2">
        <v>207.67124604925729</v>
      </c>
      <c r="L4" s="4">
        <v>0.26453446247578988</v>
      </c>
      <c r="M4" s="8">
        <v>52168.677468832357</v>
      </c>
      <c r="N4" s="8">
        <v>86364.059514915672</v>
      </c>
      <c r="O4" s="8">
        <v>51535.047516825092</v>
      </c>
      <c r="P4" s="8">
        <v>85315.099534699912</v>
      </c>
      <c r="Q4" s="8">
        <v>8106.1573069881579</v>
      </c>
      <c r="R4" s="8">
        <v>13419.55913136287</v>
      </c>
      <c r="S4" s="2">
        <v>57.356974742899332</v>
      </c>
      <c r="T4" s="2">
        <v>85.756845691486362</v>
      </c>
      <c r="U4" s="2">
        <v>-7.2759576141834259E-12</v>
      </c>
      <c r="V4" s="2">
        <v>5.4569682106375686E-12</v>
      </c>
      <c r="W4" s="2">
        <v>0</v>
      </c>
      <c r="Y4">
        <f t="shared" si="2"/>
        <v>8.8576789348735474E-2</v>
      </c>
      <c r="Z4">
        <f t="shared" si="3"/>
        <v>-0.56309802805844811</v>
      </c>
      <c r="AA4" s="2">
        <f t="shared" ref="AA4:AA21" si="5">AB3</f>
        <v>57.356974742899332</v>
      </c>
      <c r="AB4" s="2">
        <f t="shared" si="4"/>
        <v>85.756845691486376</v>
      </c>
    </row>
    <row r="5" spans="1:28" x14ac:dyDescent="0.2">
      <c r="A5" s="5">
        <v>3</v>
      </c>
      <c r="B5" s="2">
        <v>-26.935961804150601</v>
      </c>
      <c r="C5" s="3">
        <v>-0.47012122067385992</v>
      </c>
      <c r="D5" s="8">
        <v>32499.185256700472</v>
      </c>
      <c r="E5" s="8">
        <f t="shared" si="0"/>
        <v>2890.4869874824544</v>
      </c>
      <c r="F5" s="2">
        <v>11.243498205472459</v>
      </c>
      <c r="G5" s="2">
        <v>10.02372911589107</v>
      </c>
      <c r="H5" s="8">
        <v>1683.652215421597</v>
      </c>
      <c r="I5" s="8">
        <f t="shared" si="1"/>
        <v>18930.140662732458</v>
      </c>
      <c r="J5" s="7">
        <v>35700.232896214562</v>
      </c>
      <c r="K5" s="2">
        <v>207.67124604925729</v>
      </c>
      <c r="L5" s="4">
        <v>0.26453446247578988</v>
      </c>
      <c r="M5" s="8">
        <v>86364.059514915672</v>
      </c>
      <c r="N5" s="8">
        <v>119813.64435668961</v>
      </c>
      <c r="O5" s="8">
        <v>85315.099534699912</v>
      </c>
      <c r="P5" s="8">
        <v>118358.41264664861</v>
      </c>
      <c r="Q5" s="8">
        <v>13419.55913136287</v>
      </c>
      <c r="R5" s="8">
        <v>18617.0762956203</v>
      </c>
      <c r="S5" s="2">
        <v>85.756845691486362</v>
      </c>
      <c r="T5" s="2">
        <v>116.6457656555302</v>
      </c>
      <c r="U5" s="2">
        <v>0</v>
      </c>
      <c r="V5" s="2">
        <v>0</v>
      </c>
      <c r="W5" s="2">
        <v>0</v>
      </c>
      <c r="Y5">
        <f t="shared" si="2"/>
        <v>8.6644940107362345E-2</v>
      </c>
      <c r="Z5">
        <f t="shared" si="3"/>
        <v>-0.55081692720705178</v>
      </c>
      <c r="AA5" s="2">
        <f t="shared" si="5"/>
        <v>85.756845691486376</v>
      </c>
      <c r="AB5" s="2">
        <f t="shared" si="4"/>
        <v>116.6457656555302</v>
      </c>
    </row>
    <row r="6" spans="1:28" x14ac:dyDescent="0.2">
      <c r="A6" s="5">
        <v>4</v>
      </c>
      <c r="B6" s="2">
        <v>-21.682520314247551</v>
      </c>
      <c r="C6" s="3">
        <v>-0.37843136961417528</v>
      </c>
      <c r="D6" s="8">
        <v>33169.004697667668</v>
      </c>
      <c r="E6" s="8">
        <f t="shared" si="0"/>
        <v>3074.9177633456143</v>
      </c>
      <c r="F6" s="2">
        <v>10.78695667671407</v>
      </c>
      <c r="G6" s="2">
        <v>10.02372911589109</v>
      </c>
      <c r="H6" s="8">
        <v>1966.1890348682959</v>
      </c>
      <c r="I6" s="8">
        <f t="shared" si="1"/>
        <v>21209.195937354558</v>
      </c>
      <c r="J6" s="7">
        <v>41691.155584174317</v>
      </c>
      <c r="K6" s="2">
        <v>207.67124604925729</v>
      </c>
      <c r="L6" s="4">
        <v>0.26453446247578988</v>
      </c>
      <c r="M6" s="8">
        <v>119813.64435668961</v>
      </c>
      <c r="N6" s="8">
        <v>150512.41299459289</v>
      </c>
      <c r="O6" s="8">
        <v>118358.41264664861</v>
      </c>
      <c r="P6" s="8">
        <v>148684.320398624</v>
      </c>
      <c r="Q6" s="8">
        <v>18617.0762956203</v>
      </c>
      <c r="R6" s="8">
        <v>23387.1617143728</v>
      </c>
      <c r="S6" s="2">
        <v>116.6457656555302</v>
      </c>
      <c r="T6" s="2">
        <v>150.0817059737297</v>
      </c>
      <c r="U6" s="2">
        <v>2.91038304567337E-11</v>
      </c>
      <c r="V6" s="2">
        <v>0</v>
      </c>
      <c r="W6" s="2">
        <v>0</v>
      </c>
      <c r="Y6">
        <f t="shared" si="2"/>
        <v>7.9519461520249024E-2</v>
      </c>
      <c r="Z6">
        <f t="shared" si="3"/>
        <v>-0.50551902182269259</v>
      </c>
      <c r="AA6" s="2">
        <f t="shared" si="5"/>
        <v>116.6457656555302</v>
      </c>
      <c r="AB6" s="2">
        <f t="shared" si="4"/>
        <v>150.08170597372973</v>
      </c>
    </row>
    <row r="7" spans="1:28" x14ac:dyDescent="0.2">
      <c r="A7" s="5">
        <v>5</v>
      </c>
      <c r="B7" s="2">
        <v>-16.61457905447066</v>
      </c>
      <c r="C7" s="3">
        <v>-0.2899791083333994</v>
      </c>
      <c r="D7" s="8">
        <v>33075.717779927167</v>
      </c>
      <c r="E7" s="8">
        <f t="shared" si="0"/>
        <v>3161.9770658595739</v>
      </c>
      <c r="F7" s="2">
        <v>10.460454674719671</v>
      </c>
      <c r="G7" s="2">
        <v>10.02372911589109</v>
      </c>
      <c r="H7" s="8">
        <v>2183.3748741401382</v>
      </c>
      <c r="I7" s="8">
        <f t="shared" si="1"/>
        <v>22839.093908864681</v>
      </c>
      <c r="J7" s="7">
        <v>46296.373320203653</v>
      </c>
      <c r="K7" s="2">
        <v>207.67124604925729</v>
      </c>
      <c r="L7" s="4">
        <v>0.26453446247578988</v>
      </c>
      <c r="M7" s="8">
        <v>150512.41299459289</v>
      </c>
      <c r="N7" s="8">
        <v>177291.51953011091</v>
      </c>
      <c r="O7" s="8">
        <v>148684.320398624</v>
      </c>
      <c r="P7" s="8">
        <v>175138.1734523178</v>
      </c>
      <c r="Q7" s="8">
        <v>23387.1617143728</v>
      </c>
      <c r="R7" s="8">
        <v>27548.195895221881</v>
      </c>
      <c r="S7" s="2">
        <v>150.0817059737297</v>
      </c>
      <c r="T7" s="2">
        <v>186.32579888340081</v>
      </c>
      <c r="U7" s="2">
        <v>0</v>
      </c>
      <c r="V7" s="2">
        <v>0</v>
      </c>
      <c r="W7" s="2">
        <v>0</v>
      </c>
      <c r="Y7">
        <f t="shared" si="2"/>
        <v>6.9366304291179404E-2</v>
      </c>
      <c r="Z7">
        <f t="shared" si="3"/>
        <v>-0.4409736397647066</v>
      </c>
      <c r="AA7" s="2">
        <f t="shared" si="5"/>
        <v>150.08170597372973</v>
      </c>
      <c r="AB7" s="2">
        <f t="shared" si="4"/>
        <v>186.32579888340086</v>
      </c>
    </row>
    <row r="8" spans="1:28" x14ac:dyDescent="0.2">
      <c r="A8" s="5">
        <v>6</v>
      </c>
      <c r="B8" s="2">
        <v>-11.715696790763751</v>
      </c>
      <c r="C8" s="3">
        <v>-0.20447748316416059</v>
      </c>
      <c r="D8" s="8">
        <v>34936.289711509329</v>
      </c>
      <c r="E8" s="8">
        <f t="shared" si="0"/>
        <v>3467.0746224915138</v>
      </c>
      <c r="F8" s="2">
        <v>10.07659006958534</v>
      </c>
      <c r="G8" s="2">
        <v>9.8666666666666742</v>
      </c>
      <c r="H8" s="8">
        <v>2589.604130495291</v>
      </c>
      <c r="I8" s="8">
        <f t="shared" si="1"/>
        <v>26094.379265506028</v>
      </c>
      <c r="J8" s="7">
        <v>53576.086210850473</v>
      </c>
      <c r="K8" s="2">
        <v>51.917811512314337</v>
      </c>
      <c r="L8" s="4">
        <v>0.3244184923225048</v>
      </c>
      <c r="M8" s="8">
        <v>177291.51953011091</v>
      </c>
      <c r="N8" s="8">
        <v>201589.36848653719</v>
      </c>
      <c r="O8" s="8">
        <v>175138.1734523178</v>
      </c>
      <c r="P8" s="8">
        <v>199140.90576758841</v>
      </c>
      <c r="Q8" s="8">
        <v>27548.195895221881</v>
      </c>
      <c r="R8" s="8">
        <v>31323.68332213438</v>
      </c>
      <c r="S8" s="2">
        <v>186.32579888340081</v>
      </c>
      <c r="T8" s="2">
        <v>222.81489037167739</v>
      </c>
      <c r="U8" s="2">
        <v>-2.91038304567337E-11</v>
      </c>
      <c r="V8" s="2">
        <v>0</v>
      </c>
      <c r="W8" s="2">
        <v>0</v>
      </c>
      <c r="Y8">
        <f t="shared" si="2"/>
        <v>6.2939067225670442E-2</v>
      </c>
      <c r="Z8">
        <f t="shared" si="3"/>
        <v>-0.40011457730724942</v>
      </c>
      <c r="AA8" s="2">
        <f t="shared" si="5"/>
        <v>186.32579888340086</v>
      </c>
      <c r="AB8" s="2">
        <f t="shared" si="4"/>
        <v>222.81489037167748</v>
      </c>
    </row>
    <row r="9" spans="1:28" x14ac:dyDescent="0.2">
      <c r="A9" s="5">
        <v>7</v>
      </c>
      <c r="B9" s="2">
        <v>-6.940199065150054</v>
      </c>
      <c r="C9" s="3">
        <v>-0.1211293244307009</v>
      </c>
      <c r="D9" s="8">
        <v>38956.741748107634</v>
      </c>
      <c r="E9" s="8">
        <f t="shared" si="0"/>
        <v>3919.3883366735872</v>
      </c>
      <c r="F9" s="2">
        <v>9.9394952481719372</v>
      </c>
      <c r="G9" s="2">
        <v>9.8666666666666742</v>
      </c>
      <c r="H9" s="8">
        <v>3189.933993141789</v>
      </c>
      <c r="I9" s="8">
        <f t="shared" si="1"/>
        <v>31706.333766814943</v>
      </c>
      <c r="J9" s="7">
        <v>65158.847959420993</v>
      </c>
      <c r="K9" s="2">
        <v>51.917811512314337</v>
      </c>
      <c r="L9" s="4">
        <v>0.3244184923225048</v>
      </c>
      <c r="M9" s="8">
        <v>201589.36848653719</v>
      </c>
      <c r="N9" s="8">
        <v>223451.2939094523</v>
      </c>
      <c r="O9" s="8">
        <v>199140.90576758841</v>
      </c>
      <c r="P9" s="8">
        <v>220737.3007720875</v>
      </c>
      <c r="Q9" s="8">
        <v>31323.68332213438</v>
      </c>
      <c r="R9" s="8">
        <v>34720.668162658083</v>
      </c>
      <c r="S9" s="2">
        <v>222.81489037167739</v>
      </c>
      <c r="T9" s="2">
        <v>260.6741948432603</v>
      </c>
      <c r="U9" s="2">
        <v>0</v>
      </c>
      <c r="V9" s="2">
        <v>0</v>
      </c>
      <c r="W9" s="2">
        <v>0</v>
      </c>
      <c r="Y9">
        <f t="shared" si="2"/>
        <v>5.6629259488545358E-2</v>
      </c>
      <c r="Z9">
        <f t="shared" si="3"/>
        <v>-0.36000203415460419</v>
      </c>
      <c r="AA9" s="2">
        <f t="shared" si="5"/>
        <v>222.81489037167748</v>
      </c>
      <c r="AB9" s="2">
        <f t="shared" si="4"/>
        <v>260.67419484326024</v>
      </c>
    </row>
    <row r="10" spans="1:28" x14ac:dyDescent="0.2">
      <c r="A10" s="5">
        <v>8</v>
      </c>
      <c r="B10" s="2">
        <v>-2.212803763689251</v>
      </c>
      <c r="C10" s="3">
        <v>-3.8620711376899972E-2</v>
      </c>
      <c r="D10" s="8">
        <v>44324.772458435051</v>
      </c>
      <c r="E10" s="8">
        <f t="shared" si="0"/>
        <v>4489.0256810174751</v>
      </c>
      <c r="F10" s="2">
        <v>9.8740296019844713</v>
      </c>
      <c r="G10" s="2">
        <v>9.8666666666666742</v>
      </c>
      <c r="H10" s="8">
        <v>3523.3762959300789</v>
      </c>
      <c r="I10" s="8">
        <f t="shared" si="1"/>
        <v>34789.921844943994</v>
      </c>
      <c r="J10" s="7">
        <v>75659.458074027862</v>
      </c>
      <c r="K10" s="2">
        <v>51.917811512314337</v>
      </c>
      <c r="L10" s="4">
        <v>0.3244184923225048</v>
      </c>
      <c r="M10" s="8">
        <v>223451.2939094523</v>
      </c>
      <c r="N10" s="8">
        <v>241607.83453659451</v>
      </c>
      <c r="O10" s="8">
        <v>220737.3007720875</v>
      </c>
      <c r="P10" s="8">
        <v>238673.3158171298</v>
      </c>
      <c r="Q10" s="8">
        <v>34720.668162658083</v>
      </c>
      <c r="R10" s="8">
        <v>37541.896946199056</v>
      </c>
      <c r="S10" s="2">
        <v>260.6741948432603</v>
      </c>
      <c r="T10" s="2">
        <v>301.45540973718801</v>
      </c>
      <c r="U10" s="2">
        <v>-2.91038304567337E-11</v>
      </c>
      <c r="V10" s="2">
        <v>0</v>
      </c>
      <c r="W10" s="2">
        <v>0</v>
      </c>
      <c r="Y10">
        <f t="shared" si="2"/>
        <v>4.7031147958477959E-2</v>
      </c>
      <c r="Z10">
        <f t="shared" si="3"/>
        <v>-0.29898517321271356</v>
      </c>
      <c r="AA10" s="2">
        <f t="shared" si="5"/>
        <v>260.67419484326024</v>
      </c>
      <c r="AB10" s="2">
        <f t="shared" si="4"/>
        <v>301.45540973718795</v>
      </c>
    </row>
    <row r="11" spans="1:28" x14ac:dyDescent="0.2">
      <c r="A11" s="5">
        <v>9</v>
      </c>
      <c r="B11" s="2">
        <v>3.0930869416910989</v>
      </c>
      <c r="C11" s="3">
        <v>5.3984551182951541E-2</v>
      </c>
      <c r="D11" s="8">
        <v>62371.034865101617</v>
      </c>
      <c r="E11" s="8">
        <f t="shared" si="0"/>
        <v>5042.9289061747468</v>
      </c>
      <c r="F11" s="2">
        <v>12.3680178772166</v>
      </c>
      <c r="G11" s="2">
        <v>12.349999999999991</v>
      </c>
      <c r="H11" s="8">
        <v>3823.103391604091</v>
      </c>
      <c r="I11" s="8">
        <f t="shared" si="1"/>
        <v>47284.211093806814</v>
      </c>
      <c r="J11" s="7">
        <v>108518.5126056569</v>
      </c>
      <c r="K11" s="2">
        <v>103.8356230246287</v>
      </c>
      <c r="L11" s="4">
        <v>0.27605190052320427</v>
      </c>
      <c r="M11" s="8">
        <v>241607.83453659451</v>
      </c>
      <c r="N11" s="8">
        <v>254320.3536140678</v>
      </c>
      <c r="O11" s="8">
        <v>238673.3158171298</v>
      </c>
      <c r="P11" s="8">
        <v>251231.43127074739</v>
      </c>
      <c r="Q11" s="8">
        <v>37541.896946199056</v>
      </c>
      <c r="R11" s="8">
        <v>39517.214021692351</v>
      </c>
      <c r="S11" s="2">
        <v>301.45540973718801</v>
      </c>
      <c r="T11" s="2">
        <v>362.93979964332368</v>
      </c>
      <c r="U11" s="2">
        <v>2.91038304567337E-11</v>
      </c>
      <c r="V11" s="2">
        <v>0</v>
      </c>
      <c r="W11" s="2">
        <v>0</v>
      </c>
      <c r="Y11">
        <f t="shared" si="2"/>
        <v>3.2929420820437372E-2</v>
      </c>
      <c r="Z11">
        <f t="shared" si="3"/>
        <v>-0.20933804502419662</v>
      </c>
      <c r="AA11" s="2">
        <f t="shared" si="5"/>
        <v>301.45540973718795</v>
      </c>
      <c r="AB11" s="2">
        <f t="shared" si="4"/>
        <v>362.93979964332368</v>
      </c>
    </row>
    <row r="12" spans="1:28" x14ac:dyDescent="0.2">
      <c r="A12" s="5">
        <v>10</v>
      </c>
      <c r="B12" s="2">
        <v>9.0255563595561856</v>
      </c>
      <c r="C12" s="3">
        <v>0.15752567529856859</v>
      </c>
      <c r="D12" s="8">
        <v>71242.448998369902</v>
      </c>
      <c r="E12" s="8">
        <f t="shared" si="0"/>
        <v>5697.1949949153286</v>
      </c>
      <c r="F12" s="2">
        <v>12.50482896617596</v>
      </c>
      <c r="G12" s="2">
        <v>12.349999999999991</v>
      </c>
      <c r="H12" s="8">
        <v>3972.491073373149</v>
      </c>
      <c r="I12" s="8">
        <f t="shared" si="1"/>
        <v>49675.321442191984</v>
      </c>
      <c r="J12" s="7">
        <v>122436.3747918735</v>
      </c>
      <c r="K12" s="2">
        <v>103.8356230246287</v>
      </c>
      <c r="L12" s="4">
        <v>0.27605190052320427</v>
      </c>
      <c r="M12" s="8">
        <v>254320.3536140678</v>
      </c>
      <c r="N12" s="8">
        <v>256078.20940449121</v>
      </c>
      <c r="O12" s="8">
        <v>251231.43127074739</v>
      </c>
      <c r="P12" s="8">
        <v>252967.93650880561</v>
      </c>
      <c r="Q12" s="8">
        <v>39517.214021692351</v>
      </c>
      <c r="R12" s="8">
        <v>39790.355995986887</v>
      </c>
      <c r="S12" s="2">
        <v>362.93979964332368</v>
      </c>
      <c r="T12" s="2">
        <v>438.69426142592522</v>
      </c>
      <c r="U12" s="2">
        <v>2.91038304567337E-11</v>
      </c>
      <c r="V12" s="2">
        <v>0</v>
      </c>
      <c r="W12" s="2">
        <v>0</v>
      </c>
      <c r="Y12">
        <f t="shared" si="2"/>
        <v>4.553399165160954E-3</v>
      </c>
      <c r="Z12">
        <f t="shared" si="3"/>
        <v>-2.8946748694579583E-2</v>
      </c>
      <c r="AA12" s="2">
        <f t="shared" si="5"/>
        <v>362.93979964332368</v>
      </c>
      <c r="AB12" s="2">
        <f t="shared" si="4"/>
        <v>438.69426142592516</v>
      </c>
    </row>
    <row r="13" spans="1:28" x14ac:dyDescent="0.2">
      <c r="A13" s="5">
        <v>11</v>
      </c>
      <c r="B13" s="2">
        <v>14.462651646861399</v>
      </c>
      <c r="C13" s="3">
        <v>0.25242088980671168</v>
      </c>
      <c r="D13" s="8">
        <v>58104.171095554739</v>
      </c>
      <c r="E13" s="8">
        <f t="shared" si="0"/>
        <v>5660.4058733129477</v>
      </c>
      <c r="F13" s="2">
        <v>10.265018515632921</v>
      </c>
      <c r="G13" s="2">
        <v>9.9397267030720684</v>
      </c>
      <c r="H13" s="8">
        <v>4036.5459558673961</v>
      </c>
      <c r="I13" s="8">
        <f t="shared" si="1"/>
        <v>41435.218976182005</v>
      </c>
      <c r="J13" s="7">
        <v>101962.1203276141</v>
      </c>
      <c r="K13" s="2">
        <v>103.8356230246287</v>
      </c>
      <c r="L13" s="4">
        <v>0.27605190052320427</v>
      </c>
      <c r="M13" s="8">
        <v>256078.20940449121</v>
      </c>
      <c r="N13" s="8">
        <v>247679.9309536193</v>
      </c>
      <c r="O13" s="8">
        <v>252967.93650880561</v>
      </c>
      <c r="P13" s="8">
        <v>244671.66180865071</v>
      </c>
      <c r="Q13" s="8">
        <v>39790.355995986887</v>
      </c>
      <c r="R13" s="8">
        <v>38485.401192957259</v>
      </c>
      <c r="S13" s="2">
        <v>438.69426142592522</v>
      </c>
      <c r="T13" s="2">
        <v>517.83276306684581</v>
      </c>
      <c r="U13" s="2">
        <v>-2.91038304567337E-11</v>
      </c>
      <c r="V13" s="2">
        <v>0</v>
      </c>
      <c r="W13" s="2">
        <v>0</v>
      </c>
      <c r="Y13">
        <f t="shared" si="2"/>
        <v>-2.1754181361757219E-2</v>
      </c>
      <c r="Z13">
        <f t="shared" si="3"/>
        <v>0.13829510741925333</v>
      </c>
      <c r="AA13" s="2">
        <f t="shared" si="5"/>
        <v>438.69426142592516</v>
      </c>
      <c r="AB13" s="2">
        <f t="shared" si="4"/>
        <v>517.8327630668457</v>
      </c>
    </row>
    <row r="14" spans="1:28" x14ac:dyDescent="0.2">
      <c r="A14" s="5">
        <v>12</v>
      </c>
      <c r="B14" s="2">
        <v>19.42544105333852</v>
      </c>
      <c r="C14" s="3">
        <v>0.3390379050328326</v>
      </c>
      <c r="D14" s="8">
        <v>53281.207432567629</v>
      </c>
      <c r="E14" s="8">
        <f t="shared" si="0"/>
        <v>5055.2877577611544</v>
      </c>
      <c r="F14" s="2">
        <v>10.539698229990449</v>
      </c>
      <c r="G14" s="2">
        <v>9.9397267030720684</v>
      </c>
      <c r="H14" s="8">
        <v>4007.3944008451231</v>
      </c>
      <c r="I14" s="8">
        <f t="shared" si="1"/>
        <v>42236.727673460984</v>
      </c>
      <c r="J14" s="7">
        <v>97988.899220089574</v>
      </c>
      <c r="K14" s="2">
        <v>103.8356230246287</v>
      </c>
      <c r="L14" s="4">
        <v>0.27605190052320427</v>
      </c>
      <c r="M14" s="8">
        <v>247679.9309536193</v>
      </c>
      <c r="N14" s="8">
        <v>230608.44004320781</v>
      </c>
      <c r="O14" s="8">
        <v>244671.66180865071</v>
      </c>
      <c r="P14" s="8">
        <v>227807.51769120171</v>
      </c>
      <c r="Q14" s="8">
        <v>38485.401192957259</v>
      </c>
      <c r="R14" s="8">
        <v>35832.771348788992</v>
      </c>
      <c r="S14" s="2">
        <v>517.83276306684581</v>
      </c>
      <c r="T14" s="2">
        <v>621.69789713455032</v>
      </c>
      <c r="U14" s="2">
        <v>0</v>
      </c>
      <c r="V14" s="2">
        <v>0</v>
      </c>
      <c r="W14" s="2">
        <v>3.7252902984619141E-9</v>
      </c>
      <c r="Y14">
        <f t="shared" si="2"/>
        <v>-4.4220528128789738E-2</v>
      </c>
      <c r="Z14">
        <f t="shared" si="3"/>
        <v>0.28111757474107435</v>
      </c>
      <c r="AA14" s="2">
        <f t="shared" si="5"/>
        <v>517.8327630668457</v>
      </c>
      <c r="AB14" s="2">
        <f t="shared" si="4"/>
        <v>621.69789713454998</v>
      </c>
    </row>
    <row r="15" spans="1:28" x14ac:dyDescent="0.2">
      <c r="A15" s="5">
        <v>13</v>
      </c>
      <c r="B15" s="2">
        <v>24.54520018318539</v>
      </c>
      <c r="C15" s="3">
        <v>0.42839455875770038</v>
      </c>
      <c r="D15" s="8">
        <v>48538.51240245362</v>
      </c>
      <c r="E15" s="8">
        <f t="shared" si="0"/>
        <v>4442.0007433100564</v>
      </c>
      <c r="F15" s="2">
        <v>10.92717340841417</v>
      </c>
      <c r="G15" s="2">
        <v>9.9397267030720684</v>
      </c>
      <c r="H15" s="8">
        <v>3889.8947749721128</v>
      </c>
      <c r="I15" s="8">
        <f t="shared" si="1"/>
        <v>42505.554746604495</v>
      </c>
      <c r="J15" s="7">
        <v>92723.734833343799</v>
      </c>
      <c r="K15" s="2">
        <v>103.8356230246287</v>
      </c>
      <c r="L15" s="4">
        <v>0.27605190052320427</v>
      </c>
      <c r="M15" s="8">
        <v>230608.44004320781</v>
      </c>
      <c r="N15" s="8">
        <v>205705.6884024436</v>
      </c>
      <c r="O15" s="8">
        <v>227807.51769120171</v>
      </c>
      <c r="P15" s="8">
        <v>203207.22971431731</v>
      </c>
      <c r="Q15" s="8">
        <v>35832.771348788992</v>
      </c>
      <c r="R15" s="8">
        <v>31963.291960558468</v>
      </c>
      <c r="S15" s="2">
        <v>621.69789713455032</v>
      </c>
      <c r="T15" s="2">
        <v>763.97772242233316</v>
      </c>
      <c r="U15" s="2">
        <v>0</v>
      </c>
      <c r="V15" s="2">
        <v>0</v>
      </c>
      <c r="W15" s="2">
        <v>0</v>
      </c>
      <c r="Y15">
        <f t="shared" si="2"/>
        <v>-6.450595534988679E-2</v>
      </c>
      <c r="Z15">
        <f t="shared" si="3"/>
        <v>0.4100755570725596</v>
      </c>
      <c r="AA15" s="2">
        <f t="shared" si="5"/>
        <v>621.69789713454998</v>
      </c>
      <c r="AB15" s="2">
        <f t="shared" si="4"/>
        <v>763.9777224223327</v>
      </c>
    </row>
    <row r="16" spans="1:28" x14ac:dyDescent="0.2">
      <c r="A16" s="5">
        <v>14</v>
      </c>
      <c r="B16" s="2">
        <v>29.883761711360201</v>
      </c>
      <c r="C16" s="3">
        <v>0.52157003474465091</v>
      </c>
      <c r="D16" s="8">
        <v>43474.143870466527</v>
      </c>
      <c r="E16" s="8">
        <f t="shared" si="0"/>
        <v>3792.2304608694876</v>
      </c>
      <c r="F16" s="2">
        <v>11.464003656702531</v>
      </c>
      <c r="G16" s="2">
        <v>9.9397267030720684</v>
      </c>
      <c r="H16" s="8">
        <v>3703.8454129494739</v>
      </c>
      <c r="I16" s="8">
        <f t="shared" si="1"/>
        <v>42460.897357913665</v>
      </c>
      <c r="J16" s="7">
        <v>86017.220048166288</v>
      </c>
      <c r="K16" s="2">
        <v>103.8356230246287</v>
      </c>
      <c r="L16" s="4">
        <v>0.27605190052320427</v>
      </c>
      <c r="M16" s="8">
        <v>205705.6884024436</v>
      </c>
      <c r="N16" s="8">
        <v>173940.95577812131</v>
      </c>
      <c r="O16" s="8">
        <v>203207.22971431731</v>
      </c>
      <c r="P16" s="8">
        <v>171828.3049537327</v>
      </c>
      <c r="Q16" s="8">
        <v>31963.291960558468</v>
      </c>
      <c r="R16" s="8">
        <v>27027.573212062111</v>
      </c>
      <c r="S16" s="2">
        <v>763.97772242233316</v>
      </c>
      <c r="T16" s="2">
        <v>972.4557268311504</v>
      </c>
      <c r="U16" s="2">
        <v>2.91038304567337E-11</v>
      </c>
      <c r="V16" s="2">
        <v>-3.637978807091713E-12</v>
      </c>
      <c r="W16" s="2">
        <v>0</v>
      </c>
      <c r="Y16">
        <f t="shared" si="2"/>
        <v>-8.228064322611317E-2</v>
      </c>
      <c r="Z16">
        <f t="shared" si="3"/>
        <v>0.52307233408646425</v>
      </c>
      <c r="AA16" s="2">
        <f t="shared" si="5"/>
        <v>763.9777224223327</v>
      </c>
      <c r="AB16" s="2">
        <f t="shared" si="4"/>
        <v>972.45572683114983</v>
      </c>
    </row>
    <row r="17" spans="1:28" x14ac:dyDescent="0.2">
      <c r="A17" s="5">
        <v>15</v>
      </c>
      <c r="B17" s="2">
        <v>35.526053359028531</v>
      </c>
      <c r="C17" s="3">
        <v>0.62004660135423906</v>
      </c>
      <c r="D17" s="8">
        <v>38503.676161323623</v>
      </c>
      <c r="E17" s="8">
        <f t="shared" si="0"/>
        <v>3152.628927039299</v>
      </c>
      <c r="F17" s="2">
        <v>12.213196367985891</v>
      </c>
      <c r="G17" s="2">
        <v>9.93972670307204</v>
      </c>
      <c r="H17" s="8">
        <v>3382.563080247126</v>
      </c>
      <c r="I17" s="8">
        <f t="shared" si="1"/>
        <v>41311.907126157363</v>
      </c>
      <c r="J17" s="7">
        <v>77643.239553382722</v>
      </c>
      <c r="K17" s="2">
        <v>103.8356230246287</v>
      </c>
      <c r="L17" s="4">
        <v>0.27605190052320427</v>
      </c>
      <c r="M17" s="8">
        <v>173940.95577812131</v>
      </c>
      <c r="N17" s="8">
        <v>136793.61907366841</v>
      </c>
      <c r="O17" s="8">
        <v>171828.3049537327</v>
      </c>
      <c r="P17" s="8">
        <v>135132.15210739669</v>
      </c>
      <c r="Q17" s="8">
        <v>27027.573212062111</v>
      </c>
      <c r="R17" s="8">
        <v>21255.486023502421</v>
      </c>
      <c r="S17" s="2">
        <v>972.4557268311504</v>
      </c>
      <c r="T17" s="2">
        <v>1308.305528633337</v>
      </c>
      <c r="U17" s="2">
        <v>-2.91038304567337E-11</v>
      </c>
      <c r="V17" s="2">
        <v>0</v>
      </c>
      <c r="W17" s="2">
        <v>-3.7252902984619141E-9</v>
      </c>
      <c r="Y17">
        <f t="shared" si="2"/>
        <v>-9.6223279892001301E-2</v>
      </c>
      <c r="Z17">
        <f t="shared" si="3"/>
        <v>0.61170809607574483</v>
      </c>
      <c r="AA17" s="2">
        <f t="shared" si="5"/>
        <v>972.45572683114983</v>
      </c>
      <c r="AB17" s="2">
        <f t="shared" si="4"/>
        <v>1308.3055286333365</v>
      </c>
    </row>
    <row r="18" spans="1:28" x14ac:dyDescent="0.2">
      <c r="A18" s="5">
        <v>16</v>
      </c>
      <c r="B18" s="2">
        <v>41.598309189147443</v>
      </c>
      <c r="C18" s="3">
        <v>0.72602745861323548</v>
      </c>
      <c r="D18" s="8">
        <v>33106.370014931512</v>
      </c>
      <c r="E18" s="8">
        <f t="shared" si="0"/>
        <v>2490.7655561739712</v>
      </c>
      <c r="F18" s="2">
        <v>13.291644383337999</v>
      </c>
      <c r="G18" s="2">
        <v>9.9397267030720684</v>
      </c>
      <c r="H18" s="8">
        <v>2938.3924202017652</v>
      </c>
      <c r="I18" s="8">
        <f t="shared" si="1"/>
        <v>39056.067108017742</v>
      </c>
      <c r="J18" s="7">
        <v>67246.546630887533</v>
      </c>
      <c r="K18" s="2">
        <v>103.8356230246287</v>
      </c>
      <c r="L18" s="4">
        <v>0.27605190052320427</v>
      </c>
      <c r="M18" s="8">
        <v>136793.61907366841</v>
      </c>
      <c r="N18" s="8">
        <v>96258.811219136231</v>
      </c>
      <c r="O18" s="8">
        <v>135132.15210739669</v>
      </c>
      <c r="P18" s="8">
        <v>95089.671633999198</v>
      </c>
      <c r="Q18" s="8">
        <v>21255.486023502421</v>
      </c>
      <c r="R18" s="8">
        <v>14957.041347121951</v>
      </c>
      <c r="S18" s="2">
        <v>1308.305528633337</v>
      </c>
      <c r="T18" s="2">
        <v>1935.7331581117901</v>
      </c>
      <c r="U18" s="2">
        <v>0</v>
      </c>
      <c r="V18" s="2">
        <v>5.4569682106375686E-12</v>
      </c>
      <c r="W18" s="2">
        <v>0</v>
      </c>
      <c r="Y18">
        <f t="shared" si="2"/>
        <v>-0.10499789513414726</v>
      </c>
      <c r="Z18">
        <f t="shared" si="3"/>
        <v>0.66748984818514145</v>
      </c>
      <c r="AA18" s="2">
        <f t="shared" si="5"/>
        <v>1308.3055286333365</v>
      </c>
      <c r="AB18" s="2">
        <f t="shared" si="4"/>
        <v>1935.7331581117892</v>
      </c>
    </row>
    <row r="19" spans="1:28" x14ac:dyDescent="0.2">
      <c r="A19" s="5">
        <v>17</v>
      </c>
      <c r="B19" s="2">
        <v>48.308356941460168</v>
      </c>
      <c r="C19" s="3">
        <v>0.84313988485713753</v>
      </c>
      <c r="D19" s="8">
        <v>26610.087402639969</v>
      </c>
      <c r="E19" s="8">
        <f t="shared" si="0"/>
        <v>1780.6264030350012</v>
      </c>
      <c r="F19" s="2">
        <v>14.944228254329049</v>
      </c>
      <c r="G19" s="2">
        <v>9.9397267030720684</v>
      </c>
      <c r="H19" s="8">
        <v>2369.4526639569181</v>
      </c>
      <c r="I19" s="8">
        <f t="shared" si="1"/>
        <v>35409.641448000206</v>
      </c>
      <c r="J19" s="7">
        <v>54248.532623667707</v>
      </c>
      <c r="K19" s="2">
        <v>103.8356230246287</v>
      </c>
      <c r="L19" s="4">
        <v>0.27605190052320427</v>
      </c>
      <c r="M19" s="8">
        <v>96258.811219136231</v>
      </c>
      <c r="N19" s="8">
        <v>55367.765969633372</v>
      </c>
      <c r="O19" s="8">
        <v>95089.671633999198</v>
      </c>
      <c r="P19" s="8">
        <v>54695.280551250893</v>
      </c>
      <c r="Q19" s="8">
        <v>14957.041347121951</v>
      </c>
      <c r="R19" s="8">
        <v>8603.2432191614716</v>
      </c>
      <c r="S19" s="2">
        <v>1935.7331581117901</v>
      </c>
      <c r="T19" s="2">
        <v>3451.8670309363329</v>
      </c>
      <c r="U19" s="2">
        <v>-1.455191522836685E-11</v>
      </c>
      <c r="V19" s="2">
        <v>-1.8189894035458561E-12</v>
      </c>
      <c r="W19" s="2">
        <v>0</v>
      </c>
      <c r="Y19">
        <f t="shared" si="2"/>
        <v>-0.10592066195385996</v>
      </c>
      <c r="Z19">
        <f t="shared" si="3"/>
        <v>0.67335603718129278</v>
      </c>
      <c r="AA19" s="2">
        <f t="shared" si="5"/>
        <v>1935.7331581117892</v>
      </c>
      <c r="AB19" s="2">
        <f t="shared" si="4"/>
        <v>3451.8670309363315</v>
      </c>
    </row>
    <row r="20" spans="1:28" x14ac:dyDescent="0.2">
      <c r="A20" s="5">
        <v>18</v>
      </c>
      <c r="B20" s="2">
        <v>56.054208323853082</v>
      </c>
      <c r="C20" s="3">
        <v>0.97833049485004819</v>
      </c>
      <c r="D20" s="8">
        <v>19840.17967533819</v>
      </c>
      <c r="E20" s="8">
        <f t="shared" si="0"/>
        <v>1114.6102027179347</v>
      </c>
      <c r="F20" s="2">
        <v>17.800105926680612</v>
      </c>
      <c r="G20" s="2">
        <v>9.9397267030720684</v>
      </c>
      <c r="H20" s="8">
        <v>1620.6742471154951</v>
      </c>
      <c r="I20" s="8">
        <f t="shared" si="1"/>
        <v>28848.173271299162</v>
      </c>
      <c r="J20" s="7">
        <v>38974.459268239058</v>
      </c>
      <c r="K20" s="2">
        <v>103.8356230246287</v>
      </c>
      <c r="L20" s="4">
        <v>0.27605190052320427</v>
      </c>
      <c r="M20" s="8">
        <v>55367.765969633372</v>
      </c>
      <c r="N20" s="8">
        <v>18621.695734021519</v>
      </c>
      <c r="O20" s="8">
        <v>54695.280551250893</v>
      </c>
      <c r="P20" s="8">
        <v>18395.52047433066</v>
      </c>
      <c r="Q20" s="8">
        <v>8603.2432191614716</v>
      </c>
      <c r="R20" s="8">
        <v>2893.5062621250559</v>
      </c>
      <c r="S20" s="2">
        <v>3451.8670309363329</v>
      </c>
      <c r="T20" s="2">
        <v>10388.953815024541</v>
      </c>
      <c r="U20" s="2">
        <v>0</v>
      </c>
      <c r="V20" s="2">
        <v>-1.8189894035458561E-12</v>
      </c>
      <c r="W20" s="2">
        <v>0</v>
      </c>
      <c r="Y20">
        <f t="shared" si="2"/>
        <v>-9.5183873618225334E-2</v>
      </c>
      <c r="Z20">
        <f t="shared" si="3"/>
        <v>0.60510040977897006</v>
      </c>
      <c r="AA20" s="2">
        <f t="shared" si="5"/>
        <v>3451.8670309363315</v>
      </c>
      <c r="AB20" s="2">
        <f t="shared" si="4"/>
        <v>10388.953815024537</v>
      </c>
    </row>
    <row r="21" spans="1:28" x14ac:dyDescent="0.2">
      <c r="A21" s="5">
        <v>19</v>
      </c>
      <c r="B21" s="2">
        <v>65.838775527905895</v>
      </c>
      <c r="C21" s="3">
        <v>1.149103408443426</v>
      </c>
      <c r="D21" s="8">
        <v>10045.72056946627</v>
      </c>
      <c r="E21" s="8">
        <f t="shared" si="0"/>
        <v>413.67034936377223</v>
      </c>
      <c r="F21" s="2">
        <v>24.284362137428161</v>
      </c>
      <c r="G21" s="2">
        <v>9.9397267030720684</v>
      </c>
      <c r="H21" s="8">
        <v>514.37479277531634</v>
      </c>
      <c r="I21" s="8">
        <f t="shared" si="1"/>
        <v>12491.263742120349</v>
      </c>
      <c r="J21" s="7">
        <v>16948.912300468179</v>
      </c>
      <c r="K21" s="2">
        <v>103.8356230246287</v>
      </c>
      <c r="L21" s="4">
        <v>0.27605190052320427</v>
      </c>
      <c r="M21" s="8">
        <v>18621.695734021519</v>
      </c>
      <c r="N21" s="8">
        <v>-4.123225935407311E-3</v>
      </c>
      <c r="O21" s="8">
        <v>18395.52047433066</v>
      </c>
      <c r="P21" s="8">
        <v>-4.0731460871472483E-3</v>
      </c>
      <c r="Q21" s="8">
        <v>2893.5062621250559</v>
      </c>
      <c r="R21" s="8">
        <v>-6.4068172064805733E-4</v>
      </c>
      <c r="S21" s="2">
        <v>10388.953815024541</v>
      </c>
      <c r="T21" s="2">
        <v>-47062254395.204674</v>
      </c>
      <c r="U21" s="2">
        <v>0</v>
      </c>
      <c r="V21" s="2">
        <v>0</v>
      </c>
      <c r="W21" s="2">
        <v>0</v>
      </c>
      <c r="Y21">
        <f t="shared" si="2"/>
        <v>-4.8236056670095201E-2</v>
      </c>
      <c r="Z21">
        <f t="shared" si="3"/>
        <v>0.30664498656881628</v>
      </c>
      <c r="AA21" s="2">
        <f t="shared" si="5"/>
        <v>10388.953815024537</v>
      </c>
      <c r="AB21" s="2">
        <f t="shared" si="4"/>
        <v>-47062254395.204651</v>
      </c>
    </row>
    <row r="24" spans="1:28" x14ac:dyDescent="0.2">
      <c r="J24" t="s">
        <v>21</v>
      </c>
      <c r="K24" s="3">
        <v>8.94</v>
      </c>
      <c r="L24" t="s">
        <v>22</v>
      </c>
    </row>
    <row r="25" spans="1:28" x14ac:dyDescent="0.2">
      <c r="K25">
        <f>RADIANS(K24)</f>
        <v>0.15603243512829304</v>
      </c>
      <c r="L25" t="s">
        <v>23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Norm Jones</cp:lastModifiedBy>
  <dcterms:created xsi:type="dcterms:W3CDTF">2025-05-08T18:06:54Z</dcterms:created>
  <dcterms:modified xsi:type="dcterms:W3CDTF">2025-05-08T18:34:25Z</dcterms:modified>
</cp:coreProperties>
</file>