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/>
  <mc:AlternateContent xmlns:mc="http://schemas.openxmlformats.org/markup-compatibility/2006">
    <mc:Choice Requires="x15">
      <x15ac:absPath xmlns:x15ac="http://schemas.microsoft.com/office/spreadsheetml/2010/11/ac" url="/Users/njones/PycharmProjects/slopetools/"/>
    </mc:Choice>
  </mc:AlternateContent>
  <xr:revisionPtr revIDLastSave="0" documentId="13_ncr:1_{C0A3A0B4-F27C-AB45-A795-89BF66B607E2}" xr6:coauthVersionLast="47" xr6:coauthVersionMax="47" xr10:uidLastSave="{00000000-0000-0000-0000-000000000000}"/>
  <bookViews>
    <workbookView xWindow="16400" yWindow="2360" windowWidth="45600" windowHeight="232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9" i="1" l="1"/>
  <c r="Y2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7" i="1"/>
  <c r="X2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7" i="1"/>
  <c r="W27" i="1" l="1"/>
</calcChain>
</file>

<file path=xl/sharedStrings.xml><?xml version="1.0" encoding="utf-8"?>
<sst xmlns="http://schemas.openxmlformats.org/spreadsheetml/2006/main" count="31" uniqueCount="30">
  <si>
    <t>slice #</t>
  </si>
  <si>
    <t>x_l</t>
  </si>
  <si>
    <t>y_lb</t>
  </si>
  <si>
    <t>y_lt</t>
  </si>
  <si>
    <t>x_r</t>
  </si>
  <si>
    <t>y_rb</t>
  </si>
  <si>
    <t>y_rt</t>
  </si>
  <si>
    <t>x_c</t>
  </si>
  <si>
    <t>y_cb</t>
  </si>
  <si>
    <t>y_ct</t>
  </si>
  <si>
    <t>dx</t>
  </si>
  <si>
    <t>alpha</t>
  </si>
  <si>
    <t>dl</t>
  </si>
  <si>
    <t>h1</t>
  </si>
  <si>
    <t>h2</t>
  </si>
  <si>
    <t>h3</t>
  </si>
  <si>
    <t>w</t>
  </si>
  <si>
    <t>piezo_y</t>
  </si>
  <si>
    <t>hw</t>
  </si>
  <si>
    <t>u</t>
  </si>
  <si>
    <t>phi</t>
  </si>
  <si>
    <t>c</t>
  </si>
  <si>
    <t>Mat</t>
  </si>
  <si>
    <t>g</t>
  </si>
  <si>
    <t>f</t>
  </si>
  <si>
    <t>Wsin(a)</t>
  </si>
  <si>
    <t>sum=</t>
  </si>
  <si>
    <r>
      <t>(Wcos</t>
    </r>
    <r>
      <rPr>
        <b/>
        <sz val="11"/>
        <color indexed="8"/>
        <rFont val="Symbol"/>
        <family val="1"/>
        <charset val="2"/>
      </rPr>
      <t>a</t>
    </r>
    <r>
      <rPr>
        <b/>
        <sz val="11"/>
        <color indexed="8"/>
        <rFont val="Calibri"/>
        <family val="2"/>
      </rPr>
      <t>-u</t>
    </r>
    <r>
      <rPr>
        <b/>
        <sz val="11"/>
        <color indexed="8"/>
        <rFont val="Symbol"/>
        <family val="1"/>
        <charset val="2"/>
      </rPr>
      <t>D</t>
    </r>
    <r>
      <rPr>
        <b/>
        <sz val="11"/>
        <color indexed="8"/>
        <rFont val="Calibri"/>
        <family val="2"/>
      </rPr>
      <t>lcos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Symbol"/>
        <family val="1"/>
        <charset val="2"/>
      </rPr>
      <t>a</t>
    </r>
    <r>
      <rPr>
        <b/>
        <sz val="11"/>
        <color indexed="8"/>
        <rFont val="Calibri"/>
        <family val="2"/>
      </rPr>
      <t>)tan</t>
    </r>
    <r>
      <rPr>
        <b/>
        <sz val="11"/>
        <color indexed="8"/>
        <rFont val="Symbol"/>
        <family val="1"/>
        <charset val="2"/>
      </rPr>
      <t>f</t>
    </r>
    <r>
      <rPr>
        <b/>
        <sz val="11"/>
        <color indexed="8"/>
        <rFont val="Calibri"/>
        <family val="2"/>
      </rPr>
      <t>'</t>
    </r>
  </si>
  <si>
    <t>c*dl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</si>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</sst>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2"/>
      <color theme="0"/>
      <name val="Calibri"/>
      <family val="2"/>
      <scheme val="minor"/>
    </font>
    <font>
      <sz val="12"/>
      <color theme="0"/>
      <name val="Symbol"/>
      <charset val="2"/>
    </font>
    <font>
      <b/>
      <sz val="11"/>
      <color theme="1"/>
      <name val="Calibri"/>
      <family val="2"/>
      <scheme val="minor"/>
    </font>
    <font>
      <b/>
      <sz val="11"/>
      <color indexed="8"/>
      <name val="Symbol"/>
      <family val="1"/>
      <charset val="2"/>
    </font>
    <font>
      <b/>
      <sz val="11"/>
      <color indexed="8"/>
      <name val="Calibri"/>
      <family val="2"/>
    </font>
    <font>
      <b/>
      <vertAlign val="superscript"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9"/>
  <sheetViews>
    <sheetView tabSelected="1" zoomScale="155" zoomScaleNormal="155" workbookViewId="0">
      <selection activeCell="X10" sqref="X10"/>
    </sheetView>
  </sheetViews>
  <sheetFormatPr baseColWidth="10" defaultColWidth="8.83203125" defaultRowHeight="15" x14ac:dyDescent="0.2"/>
  <cols>
    <col min="24" max="24" width="16" style="2" customWidth="1"/>
  </cols>
  <sheetData>
    <row r="1" spans="1:25" ht="16" x14ac:dyDescent="0.2">
      <c r="A1" s="4" t="s">
        <v>22</v>
      </c>
      <c r="B1" s="5" t="s">
        <v>23</v>
      </c>
      <c r="C1" s="4" t="s">
        <v>21</v>
      </c>
      <c r="D1" s="5" t="s">
        <v>24</v>
      </c>
    </row>
    <row r="2" spans="1:25" x14ac:dyDescent="0.2">
      <c r="A2" s="3">
        <v>1</v>
      </c>
      <c r="B2" s="3">
        <v>130</v>
      </c>
      <c r="C2" s="3">
        <v>200</v>
      </c>
      <c r="D2" s="3">
        <v>28</v>
      </c>
    </row>
    <row r="3" spans="1:25" x14ac:dyDescent="0.2">
      <c r="A3" s="3">
        <v>2</v>
      </c>
      <c r="B3" s="3">
        <v>120</v>
      </c>
      <c r="C3" s="3">
        <v>100</v>
      </c>
      <c r="D3" s="3">
        <v>32</v>
      </c>
    </row>
    <row r="4" spans="1:25" x14ac:dyDescent="0.2">
      <c r="A4" s="3">
        <v>3</v>
      </c>
      <c r="B4" s="3">
        <v>132</v>
      </c>
      <c r="C4" s="3">
        <v>400</v>
      </c>
      <c r="D4" s="3">
        <v>27</v>
      </c>
    </row>
    <row r="6" spans="1:25" ht="34" x14ac:dyDescent="0.2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10</v>
      </c>
      <c r="L6" s="1" t="s">
        <v>11</v>
      </c>
      <c r="M6" s="1" t="s">
        <v>12</v>
      </c>
      <c r="N6" s="1" t="s">
        <v>13</v>
      </c>
      <c r="O6" s="1" t="s">
        <v>14</v>
      </c>
      <c r="P6" s="1" t="s">
        <v>15</v>
      </c>
      <c r="Q6" s="1" t="s">
        <v>16</v>
      </c>
      <c r="R6" s="1" t="s">
        <v>17</v>
      </c>
      <c r="S6" s="1" t="s">
        <v>18</v>
      </c>
      <c r="T6" s="1" t="s">
        <v>19</v>
      </c>
      <c r="U6" s="1" t="s">
        <v>20</v>
      </c>
      <c r="V6" s="1" t="s">
        <v>21</v>
      </c>
      <c r="W6" s="6" t="s">
        <v>25</v>
      </c>
      <c r="X6" s="9" t="s">
        <v>27</v>
      </c>
      <c r="Y6" s="6" t="s">
        <v>28</v>
      </c>
    </row>
    <row r="7" spans="1:25" x14ac:dyDescent="0.2">
      <c r="A7" s="3">
        <v>1</v>
      </c>
      <c r="B7" s="3">
        <v>60.527356848315122</v>
      </c>
      <c r="C7" s="3">
        <v>83.999805974592107</v>
      </c>
      <c r="D7" s="3">
        <v>84</v>
      </c>
      <c r="E7" s="3">
        <v>70.468761642946774</v>
      </c>
      <c r="F7" s="3">
        <v>61.065967323278102</v>
      </c>
      <c r="G7" s="3">
        <v>84</v>
      </c>
      <c r="H7" s="3">
        <v>65.498059245630941</v>
      </c>
      <c r="I7" s="3">
        <v>70.91512482417167</v>
      </c>
      <c r="J7" s="3">
        <v>84</v>
      </c>
      <c r="K7" s="3">
        <v>9.9414047946316586</v>
      </c>
      <c r="L7" s="3">
        <v>65.855419959418768</v>
      </c>
      <c r="M7" s="3">
        <v>24.304201534469001</v>
      </c>
      <c r="N7" s="3">
        <v>13.08487517582833</v>
      </c>
      <c r="O7" s="3">
        <v>0</v>
      </c>
      <c r="P7" s="3">
        <v>0</v>
      </c>
      <c r="Q7" s="3">
        <v>16910.665305317751</v>
      </c>
      <c r="R7" s="3">
        <v>79.126692543391584</v>
      </c>
      <c r="S7" s="3">
        <v>8.2115677192199144</v>
      </c>
      <c r="T7" s="3">
        <v>512.40182567932266</v>
      </c>
      <c r="U7" s="3">
        <v>28</v>
      </c>
      <c r="V7" s="3">
        <v>200</v>
      </c>
      <c r="W7" s="3">
        <f t="shared" ref="W7:W26" si="0">Q7*SIN(RADIANS(L7))</f>
        <v>15431.255906739363</v>
      </c>
      <c r="X7" s="7">
        <f>(Q7*COS(RADIANS(L7))-T7*M7*COS(RADIANS(L7))^2)*TAN(RADIANS(U7))</f>
        <v>2570.0165531655957</v>
      </c>
      <c r="Y7" s="8">
        <f>V7*M7</f>
        <v>4860.8403068938005</v>
      </c>
    </row>
    <row r="8" spans="1:25" x14ac:dyDescent="0.2">
      <c r="A8" s="3">
        <v>2</v>
      </c>
      <c r="B8" s="3">
        <v>70.468761642946774</v>
      </c>
      <c r="C8" s="3">
        <v>61.065967323278102</v>
      </c>
      <c r="D8" s="3">
        <v>84</v>
      </c>
      <c r="E8" s="3">
        <v>80.410166437578425</v>
      </c>
      <c r="F8" s="3">
        <v>46.157171054777542</v>
      </c>
      <c r="G8" s="3">
        <v>84</v>
      </c>
      <c r="H8" s="3">
        <v>75.439464040262607</v>
      </c>
      <c r="I8" s="3">
        <v>53.009704587829759</v>
      </c>
      <c r="J8" s="3">
        <v>84</v>
      </c>
      <c r="K8" s="3">
        <v>9.9414047946316515</v>
      </c>
      <c r="L8" s="3">
        <v>56.064971168627608</v>
      </c>
      <c r="M8" s="3">
        <v>17.8080809671598</v>
      </c>
      <c r="N8" s="3">
        <v>20</v>
      </c>
      <c r="O8" s="3">
        <v>10.990295412170241</v>
      </c>
      <c r="P8" s="3">
        <v>0</v>
      </c>
      <c r="Q8" s="3">
        <v>38958.729526638388</v>
      </c>
      <c r="R8" s="3">
        <v>78.964367780519254</v>
      </c>
      <c r="S8" s="3">
        <v>25.954663192689491</v>
      </c>
      <c r="T8" s="3">
        <v>1619.570983223824</v>
      </c>
      <c r="U8" s="3">
        <v>28</v>
      </c>
      <c r="V8" s="3">
        <v>200</v>
      </c>
      <c r="W8" s="3">
        <f t="shared" si="0"/>
        <v>32322.933626650927</v>
      </c>
      <c r="X8" s="7">
        <f t="shared" ref="X8:X26" si="1">(Q8*COS(RADIANS(L8))-T8*M8*COS(RADIANS(L8))^2)*TAN(RADIANS(U8))</f>
        <v>6784.8724180898589</v>
      </c>
      <c r="Y8" s="8">
        <f t="shared" ref="Y8:Y26" si="2">V8*M8</f>
        <v>3561.6161934319598</v>
      </c>
    </row>
    <row r="9" spans="1:25" x14ac:dyDescent="0.2">
      <c r="A9" s="3">
        <v>3</v>
      </c>
      <c r="B9" s="3">
        <v>80.410166437578425</v>
      </c>
      <c r="C9" s="3">
        <v>46.157171054777542</v>
      </c>
      <c r="D9" s="3">
        <v>84</v>
      </c>
      <c r="E9" s="3">
        <v>90.351571232210077</v>
      </c>
      <c r="F9" s="3">
        <v>34.943292403571157</v>
      </c>
      <c r="G9" s="3">
        <v>84</v>
      </c>
      <c r="H9" s="3">
        <v>85.380868834894244</v>
      </c>
      <c r="I9" s="3">
        <v>40.197673409783533</v>
      </c>
      <c r="J9" s="3">
        <v>84</v>
      </c>
      <c r="K9" s="3">
        <v>9.9414047946316515</v>
      </c>
      <c r="L9" s="3">
        <v>48.316187680999363</v>
      </c>
      <c r="M9" s="3">
        <v>14.94904519881945</v>
      </c>
      <c r="N9" s="3">
        <v>20</v>
      </c>
      <c r="O9" s="3">
        <v>23.80232659021647</v>
      </c>
      <c r="P9" s="3">
        <v>0</v>
      </c>
      <c r="Q9" s="3">
        <v>54243.080108526257</v>
      </c>
      <c r="R9" s="3">
        <v>78.158307932305874</v>
      </c>
      <c r="S9" s="3">
        <v>37.960634522522341</v>
      </c>
      <c r="T9" s="3">
        <v>2368.7435942053939</v>
      </c>
      <c r="U9" s="3">
        <v>28</v>
      </c>
      <c r="V9" s="3">
        <v>200</v>
      </c>
      <c r="W9" s="3">
        <f t="shared" si="0"/>
        <v>40510.147910097177</v>
      </c>
      <c r="X9" s="7">
        <f t="shared" si="1"/>
        <v>10853.464697182189</v>
      </c>
      <c r="Y9" s="8">
        <f t="shared" si="2"/>
        <v>2989.8090397638898</v>
      </c>
    </row>
    <row r="10" spans="1:25" x14ac:dyDescent="0.2">
      <c r="A10" s="3">
        <v>4</v>
      </c>
      <c r="B10" s="3">
        <v>90.351571232210077</v>
      </c>
      <c r="C10" s="3">
        <v>34.943292403571157</v>
      </c>
      <c r="D10" s="3">
        <v>84</v>
      </c>
      <c r="E10" s="3">
        <v>100.2929760268417</v>
      </c>
      <c r="F10" s="3">
        <v>26.09121143857752</v>
      </c>
      <c r="G10" s="3">
        <v>84</v>
      </c>
      <c r="H10" s="3">
        <v>95.32227362952591</v>
      </c>
      <c r="I10" s="3">
        <v>30.270072325718122</v>
      </c>
      <c r="J10" s="3">
        <v>84</v>
      </c>
      <c r="K10" s="3">
        <v>9.9414047946316515</v>
      </c>
      <c r="L10" s="3">
        <v>41.604202289466542</v>
      </c>
      <c r="M10" s="3">
        <v>13.29510244929239</v>
      </c>
      <c r="N10" s="3">
        <v>20</v>
      </c>
      <c r="O10" s="3">
        <v>24</v>
      </c>
      <c r="P10" s="3">
        <v>9.7299276742818819</v>
      </c>
      <c r="Q10" s="3">
        <v>67247.14602607477</v>
      </c>
      <c r="R10" s="3">
        <v>77.352248084092494</v>
      </c>
      <c r="S10" s="3">
        <v>47.082175758374383</v>
      </c>
      <c r="T10" s="3">
        <v>2937.9277673225611</v>
      </c>
      <c r="U10" s="3">
        <v>28</v>
      </c>
      <c r="V10" s="3">
        <v>200</v>
      </c>
      <c r="W10" s="3">
        <f t="shared" si="0"/>
        <v>44650.831112786182</v>
      </c>
      <c r="X10" s="7">
        <f t="shared" si="1"/>
        <v>15124.155503200624</v>
      </c>
      <c r="Y10" s="8">
        <f t="shared" si="2"/>
        <v>2659.020489858478</v>
      </c>
    </row>
    <row r="11" spans="1:25" x14ac:dyDescent="0.2">
      <c r="A11" s="3">
        <v>5</v>
      </c>
      <c r="B11" s="3">
        <v>100.2929760268417</v>
      </c>
      <c r="C11" s="3">
        <v>26.09121143857752</v>
      </c>
      <c r="D11" s="3">
        <v>84</v>
      </c>
      <c r="E11" s="3">
        <v>110.23438082147339</v>
      </c>
      <c r="F11" s="3">
        <v>18.978148044979559</v>
      </c>
      <c r="G11" s="3">
        <v>84</v>
      </c>
      <c r="H11" s="3">
        <v>105.2636784241575</v>
      </c>
      <c r="I11" s="3">
        <v>22.34322628168238</v>
      </c>
      <c r="J11" s="3">
        <v>84</v>
      </c>
      <c r="K11" s="3">
        <v>9.9414047946316515</v>
      </c>
      <c r="L11" s="3">
        <v>35.530483692751211</v>
      </c>
      <c r="M11" s="3">
        <v>12.215932731772931</v>
      </c>
      <c r="N11" s="3">
        <v>20</v>
      </c>
      <c r="O11" s="3">
        <v>24</v>
      </c>
      <c r="P11" s="3">
        <v>17.65677371831762</v>
      </c>
      <c r="Q11" s="3">
        <v>77649.272081514631</v>
      </c>
      <c r="R11" s="3">
        <v>76.546188235879114</v>
      </c>
      <c r="S11" s="3">
        <v>54.202961954196738</v>
      </c>
      <c r="T11" s="3">
        <v>3382.264825941877</v>
      </c>
      <c r="U11" s="3">
        <v>28</v>
      </c>
      <c r="V11" s="3">
        <v>200</v>
      </c>
      <c r="W11" s="3">
        <f t="shared" si="0"/>
        <v>45124.788636617748</v>
      </c>
      <c r="X11" s="7">
        <f t="shared" si="1"/>
        <v>19049.911529009216</v>
      </c>
      <c r="Y11" s="8">
        <f t="shared" si="2"/>
        <v>2443.186546354586</v>
      </c>
    </row>
    <row r="12" spans="1:25" x14ac:dyDescent="0.2">
      <c r="A12" s="3">
        <v>6</v>
      </c>
      <c r="B12" s="3">
        <v>110.23438082147339</v>
      </c>
      <c r="C12" s="3">
        <v>18.978148044979559</v>
      </c>
      <c r="D12" s="3">
        <v>84</v>
      </c>
      <c r="E12" s="3">
        <v>120.175785616105</v>
      </c>
      <c r="F12" s="3">
        <v>13.255887669676479</v>
      </c>
      <c r="G12" s="3">
        <v>84</v>
      </c>
      <c r="H12" s="3">
        <v>115.2050832187892</v>
      </c>
      <c r="I12" s="3">
        <v>15.95881619700747</v>
      </c>
      <c r="J12" s="3">
        <v>84</v>
      </c>
      <c r="K12" s="3">
        <v>9.9414047946316515</v>
      </c>
      <c r="L12" s="3">
        <v>29.886996113380629</v>
      </c>
      <c r="M12" s="3">
        <v>11.466311066152221</v>
      </c>
      <c r="N12" s="3">
        <v>20</v>
      </c>
      <c r="O12" s="3">
        <v>24</v>
      </c>
      <c r="P12" s="3">
        <v>24.041183802992531</v>
      </c>
      <c r="Q12" s="3">
        <v>86027.312745036645</v>
      </c>
      <c r="R12" s="3">
        <v>75.313196453116603</v>
      </c>
      <c r="S12" s="3">
        <v>59.354380256109138</v>
      </c>
      <c r="T12" s="3">
        <v>3703.7133279812101</v>
      </c>
      <c r="U12" s="3">
        <v>28</v>
      </c>
      <c r="V12" s="3">
        <v>200</v>
      </c>
      <c r="W12" s="3">
        <f t="shared" si="0"/>
        <v>42866.633585499279</v>
      </c>
      <c r="X12" s="7">
        <f t="shared" si="1"/>
        <v>22684.387098047493</v>
      </c>
      <c r="Y12" s="8">
        <f t="shared" si="2"/>
        <v>2293.2622132304441</v>
      </c>
    </row>
    <row r="13" spans="1:25" x14ac:dyDescent="0.2">
      <c r="A13" s="3">
        <v>7</v>
      </c>
      <c r="B13" s="3">
        <v>120.175785616105</v>
      </c>
      <c r="C13" s="3">
        <v>13.255887669676479</v>
      </c>
      <c r="D13" s="3">
        <v>84</v>
      </c>
      <c r="E13" s="3">
        <v>130.1171904107367</v>
      </c>
      <c r="F13" s="3">
        <v>8.7096886365487194</v>
      </c>
      <c r="G13" s="3">
        <v>84</v>
      </c>
      <c r="H13" s="3">
        <v>125.14648801342091</v>
      </c>
      <c r="I13" s="3">
        <v>10.84585512861177</v>
      </c>
      <c r="J13" s="3">
        <v>84</v>
      </c>
      <c r="K13" s="3">
        <v>9.9414047946316657</v>
      </c>
      <c r="L13" s="3">
        <v>24.547402269045651</v>
      </c>
      <c r="M13" s="3">
        <v>10.92921004333272</v>
      </c>
      <c r="N13" s="3">
        <v>20</v>
      </c>
      <c r="O13" s="3">
        <v>24</v>
      </c>
      <c r="P13" s="3">
        <v>29.15414487138823</v>
      </c>
      <c r="Q13" s="3">
        <v>92736.874814811803</v>
      </c>
      <c r="R13" s="3">
        <v>73.182895425695534</v>
      </c>
      <c r="S13" s="3">
        <v>62.33704029708376</v>
      </c>
      <c r="T13" s="3">
        <v>3889.8313145380271</v>
      </c>
      <c r="U13" s="3">
        <v>28</v>
      </c>
      <c r="V13" s="3">
        <v>200</v>
      </c>
      <c r="W13" s="3">
        <f t="shared" si="0"/>
        <v>38527.157663111742</v>
      </c>
      <c r="X13" s="7">
        <f t="shared" si="1"/>
        <v>26149.386389181585</v>
      </c>
      <c r="Y13" s="8">
        <f t="shared" si="2"/>
        <v>2185.8420086665442</v>
      </c>
    </row>
    <row r="14" spans="1:25" x14ac:dyDescent="0.2">
      <c r="A14" s="3">
        <v>8</v>
      </c>
      <c r="B14" s="3">
        <v>130.1171904107367</v>
      </c>
      <c r="C14" s="3">
        <v>8.7096886365487194</v>
      </c>
      <c r="D14" s="3">
        <v>84</v>
      </c>
      <c r="E14" s="3">
        <v>140.05859520536831</v>
      </c>
      <c r="F14" s="3">
        <v>5.1997463810393327</v>
      </c>
      <c r="G14" s="3">
        <v>84</v>
      </c>
      <c r="H14" s="3">
        <v>135.08789280805249</v>
      </c>
      <c r="I14" s="3">
        <v>6.831878607540304</v>
      </c>
      <c r="J14" s="3">
        <v>84</v>
      </c>
      <c r="K14" s="3">
        <v>9.9414047946316373</v>
      </c>
      <c r="L14" s="3">
        <v>19.4267154474311</v>
      </c>
      <c r="M14" s="3">
        <v>10.541560302109779</v>
      </c>
      <c r="N14" s="3">
        <v>20</v>
      </c>
      <c r="O14" s="3">
        <v>24</v>
      </c>
      <c r="P14" s="3">
        <v>33.168121392459703</v>
      </c>
      <c r="Q14" s="3">
        <v>98004.277451851201</v>
      </c>
      <c r="R14" s="3">
        <v>71.052594398274465</v>
      </c>
      <c r="S14" s="3">
        <v>64.220715790734161</v>
      </c>
      <c r="T14" s="3">
        <v>4007.3726653418121</v>
      </c>
      <c r="U14" s="3">
        <v>28</v>
      </c>
      <c r="V14" s="3">
        <v>200</v>
      </c>
      <c r="W14" s="3">
        <f t="shared" si="0"/>
        <v>32596.310351653494</v>
      </c>
      <c r="X14" s="7">
        <f t="shared" si="1"/>
        <v>29166.322382093324</v>
      </c>
      <c r="Y14" s="8">
        <f t="shared" si="2"/>
        <v>2108.3120604219557</v>
      </c>
    </row>
    <row r="15" spans="1:25" x14ac:dyDescent="0.2">
      <c r="A15" s="3">
        <v>9</v>
      </c>
      <c r="B15" s="3">
        <v>140.05859520536831</v>
      </c>
      <c r="C15" s="3">
        <v>5.1997463810393327</v>
      </c>
      <c r="D15" s="3">
        <v>84</v>
      </c>
      <c r="E15" s="3">
        <v>150</v>
      </c>
      <c r="F15" s="3">
        <v>2.633054056944971</v>
      </c>
      <c r="G15" s="3">
        <v>84</v>
      </c>
      <c r="H15" s="3">
        <v>145.02929760268421</v>
      </c>
      <c r="I15" s="3">
        <v>3.8029389450338731</v>
      </c>
      <c r="J15" s="3">
        <v>84</v>
      </c>
      <c r="K15" s="3">
        <v>9.9414047946316657</v>
      </c>
      <c r="L15" s="3">
        <v>14.46306537279605</v>
      </c>
      <c r="M15" s="3">
        <v>10.26677064650946</v>
      </c>
      <c r="N15" s="3">
        <v>20</v>
      </c>
      <c r="O15" s="3">
        <v>24</v>
      </c>
      <c r="P15" s="3">
        <v>36.197061054966127</v>
      </c>
      <c r="Q15" s="3">
        <v>101979.0502692724</v>
      </c>
      <c r="R15" s="3">
        <v>68.491210719194754</v>
      </c>
      <c r="S15" s="3">
        <v>64.688271774160881</v>
      </c>
      <c r="T15" s="3">
        <v>4036.5481587076388</v>
      </c>
      <c r="U15" s="3">
        <v>28</v>
      </c>
      <c r="V15" s="3">
        <v>200</v>
      </c>
      <c r="W15" s="3">
        <f t="shared" si="0"/>
        <v>25469.864814191682</v>
      </c>
      <c r="X15" s="7">
        <f t="shared" si="1"/>
        <v>31844.072564089616</v>
      </c>
      <c r="Y15" s="8">
        <f t="shared" si="2"/>
        <v>2053.354129301892</v>
      </c>
    </row>
    <row r="16" spans="1:25" x14ac:dyDescent="0.2">
      <c r="A16" s="3">
        <v>10</v>
      </c>
      <c r="B16" s="3">
        <v>150</v>
      </c>
      <c r="C16" s="3">
        <v>2.633054056944971</v>
      </c>
      <c r="D16" s="3">
        <v>84</v>
      </c>
      <c r="E16" s="3">
        <v>162.35</v>
      </c>
      <c r="F16" s="3">
        <v>0.66862315384105386</v>
      </c>
      <c r="G16" s="3">
        <v>74</v>
      </c>
      <c r="H16" s="3">
        <v>156.17500000000001</v>
      </c>
      <c r="I16" s="3">
        <v>1.485784080558503</v>
      </c>
      <c r="J16" s="3">
        <v>78.999999999999986</v>
      </c>
      <c r="K16" s="3">
        <v>12.349999999999991</v>
      </c>
      <c r="L16" s="3">
        <v>9.0255563595561856</v>
      </c>
      <c r="M16" s="3">
        <v>12.50482896617596</v>
      </c>
      <c r="N16" s="3">
        <v>14.999999999999989</v>
      </c>
      <c r="O16" s="3">
        <v>24</v>
      </c>
      <c r="P16" s="3">
        <v>38.514215919441497</v>
      </c>
      <c r="Q16" s="3">
        <v>122436.3747918735</v>
      </c>
      <c r="R16" s="3">
        <v>65.147499999999994</v>
      </c>
      <c r="S16" s="3">
        <v>63.661715919441491</v>
      </c>
      <c r="T16" s="3">
        <v>3972.491073373149</v>
      </c>
      <c r="U16" s="3">
        <v>28</v>
      </c>
      <c r="V16" s="3">
        <v>200</v>
      </c>
      <c r="W16" s="3">
        <f t="shared" si="0"/>
        <v>19207.206363826856</v>
      </c>
      <c r="X16" s="7">
        <f t="shared" si="1"/>
        <v>38531.707062636167</v>
      </c>
      <c r="Y16" s="8">
        <f t="shared" si="2"/>
        <v>2500.965793235192</v>
      </c>
    </row>
    <row r="17" spans="1:25" x14ac:dyDescent="0.2">
      <c r="A17" s="3">
        <v>11</v>
      </c>
      <c r="B17" s="3">
        <v>162.35</v>
      </c>
      <c r="C17" s="3">
        <v>0.66862315384105386</v>
      </c>
      <c r="D17" s="3">
        <v>74</v>
      </c>
      <c r="E17" s="3">
        <v>174.7</v>
      </c>
      <c r="F17" s="3">
        <v>3.7500058593309399E-4</v>
      </c>
      <c r="G17" s="3">
        <v>64</v>
      </c>
      <c r="H17" s="3">
        <v>168.52500000000001</v>
      </c>
      <c r="I17" s="3">
        <v>0.17481744224213</v>
      </c>
      <c r="J17" s="3">
        <v>69.000000000000014</v>
      </c>
      <c r="K17" s="3">
        <v>12.349999999999991</v>
      </c>
      <c r="L17" s="3">
        <v>3.0930869416910989</v>
      </c>
      <c r="M17" s="3">
        <v>12.3680178772166</v>
      </c>
      <c r="N17" s="3">
        <v>5.0000000000000142</v>
      </c>
      <c r="O17" s="3">
        <v>24</v>
      </c>
      <c r="P17" s="3">
        <v>39.82518255775787</v>
      </c>
      <c r="Q17" s="3">
        <v>108518.5126056569</v>
      </c>
      <c r="R17" s="3">
        <v>61.44250000000001</v>
      </c>
      <c r="S17" s="3">
        <v>61.26768255775788</v>
      </c>
      <c r="T17" s="3">
        <v>3823.103391604091</v>
      </c>
      <c r="U17" s="3">
        <v>28</v>
      </c>
      <c r="V17" s="3">
        <v>200</v>
      </c>
      <c r="W17" s="3">
        <f t="shared" si="0"/>
        <v>5855.4780964356569</v>
      </c>
      <c r="X17" s="7">
        <f t="shared" si="1"/>
        <v>32547.996547552702</v>
      </c>
      <c r="Y17" s="8">
        <f t="shared" si="2"/>
        <v>2473.6035754433201</v>
      </c>
    </row>
    <row r="18" spans="1:25" x14ac:dyDescent="0.2">
      <c r="A18" s="3">
        <v>12</v>
      </c>
      <c r="B18" s="3">
        <v>174.7</v>
      </c>
      <c r="C18" s="3">
        <v>3.7500058593309399E-4</v>
      </c>
      <c r="D18" s="3">
        <v>64</v>
      </c>
      <c r="E18" s="3">
        <v>184.56666666666669</v>
      </c>
      <c r="F18" s="3">
        <v>0.38194580712789161</v>
      </c>
      <c r="G18" s="3">
        <v>56</v>
      </c>
      <c r="H18" s="3">
        <v>179.6333333333333</v>
      </c>
      <c r="I18" s="3">
        <v>8.9482437017963434E-2</v>
      </c>
      <c r="J18" s="3">
        <v>60</v>
      </c>
      <c r="K18" s="3">
        <v>9.8666666666666742</v>
      </c>
      <c r="L18" s="3">
        <v>-2.212803763689251</v>
      </c>
      <c r="M18" s="3">
        <v>9.8740296019844713</v>
      </c>
      <c r="N18" s="3">
        <v>0</v>
      </c>
      <c r="O18" s="3">
        <v>20</v>
      </c>
      <c r="P18" s="3">
        <v>39.910517562982037</v>
      </c>
      <c r="Q18" s="3">
        <v>75659.458074027862</v>
      </c>
      <c r="R18" s="3">
        <v>56.553846153846159</v>
      </c>
      <c r="S18" s="3">
        <v>56.464363716828203</v>
      </c>
      <c r="T18" s="3">
        <v>3523.3762959300789</v>
      </c>
      <c r="U18" s="3">
        <v>32</v>
      </c>
      <c r="V18" s="3">
        <v>100</v>
      </c>
      <c r="W18" s="3">
        <f t="shared" si="0"/>
        <v>-2921.2957524864892</v>
      </c>
      <c r="X18" s="7">
        <f t="shared" si="1"/>
        <v>25535.275689749269</v>
      </c>
      <c r="Y18" s="8">
        <f t="shared" si="2"/>
        <v>987.40296019844709</v>
      </c>
    </row>
    <row r="19" spans="1:25" x14ac:dyDescent="0.2">
      <c r="A19" s="3">
        <v>13</v>
      </c>
      <c r="B19" s="3">
        <v>184.56666666666669</v>
      </c>
      <c r="C19" s="3">
        <v>0.38194580712789161</v>
      </c>
      <c r="D19" s="3">
        <v>56</v>
      </c>
      <c r="E19" s="3">
        <v>194.43333333333331</v>
      </c>
      <c r="F19" s="3">
        <v>1.5840147802858699</v>
      </c>
      <c r="G19" s="3">
        <v>48</v>
      </c>
      <c r="H19" s="3">
        <v>189.5</v>
      </c>
      <c r="I19" s="3">
        <v>0.87926293042004033</v>
      </c>
      <c r="J19" s="3">
        <v>52</v>
      </c>
      <c r="K19" s="3">
        <v>9.8666666666666742</v>
      </c>
      <c r="L19" s="3">
        <v>-6.940199065150054</v>
      </c>
      <c r="M19" s="3">
        <v>9.9394952481719372</v>
      </c>
      <c r="N19" s="3">
        <v>0</v>
      </c>
      <c r="O19" s="3">
        <v>12</v>
      </c>
      <c r="P19" s="3">
        <v>39.12073706957996</v>
      </c>
      <c r="Q19" s="3">
        <v>65158.847959420993</v>
      </c>
      <c r="R19" s="3">
        <v>52</v>
      </c>
      <c r="S19" s="3">
        <v>51.12073706957996</v>
      </c>
      <c r="T19" s="3">
        <v>3189.933993141789</v>
      </c>
      <c r="U19" s="3">
        <v>32</v>
      </c>
      <c r="V19" s="3">
        <v>100</v>
      </c>
      <c r="W19" s="3">
        <f t="shared" si="0"/>
        <v>-7873.3608228446456</v>
      </c>
      <c r="X19" s="7">
        <f t="shared" si="1"/>
        <v>20894.392232987895</v>
      </c>
      <c r="Y19" s="8">
        <f t="shared" si="2"/>
        <v>993.94952481719372</v>
      </c>
    </row>
    <row r="20" spans="1:25" x14ac:dyDescent="0.2">
      <c r="A20" s="3">
        <v>14</v>
      </c>
      <c r="B20" s="3">
        <v>194.43333333333331</v>
      </c>
      <c r="C20" s="3">
        <v>1.5840147802858699</v>
      </c>
      <c r="D20" s="3">
        <v>48</v>
      </c>
      <c r="E20" s="3">
        <v>204.3</v>
      </c>
      <c r="F20" s="3">
        <v>3.6320061185207209</v>
      </c>
      <c r="G20" s="3">
        <v>40</v>
      </c>
      <c r="H20" s="3">
        <v>199.3666666666667</v>
      </c>
      <c r="I20" s="3">
        <v>2.4999338061652172</v>
      </c>
      <c r="J20" s="3">
        <v>44</v>
      </c>
      <c r="K20" s="3">
        <v>9.8666666666666742</v>
      </c>
      <c r="L20" s="3">
        <v>-11.715696790779941</v>
      </c>
      <c r="M20" s="3">
        <v>10.076590069585929</v>
      </c>
      <c r="N20" s="3">
        <v>0</v>
      </c>
      <c r="O20" s="3">
        <v>4</v>
      </c>
      <c r="P20" s="3">
        <v>37.500066193834783</v>
      </c>
      <c r="Q20" s="3">
        <v>53576.086210850473</v>
      </c>
      <c r="R20" s="3">
        <v>44</v>
      </c>
      <c r="S20" s="3">
        <v>41.500066193834783</v>
      </c>
      <c r="T20" s="3">
        <v>2589.604130495291</v>
      </c>
      <c r="U20" s="3">
        <v>32</v>
      </c>
      <c r="V20" s="3">
        <v>100</v>
      </c>
      <c r="W20" s="3">
        <f t="shared" si="0"/>
        <v>-10878.921989453009</v>
      </c>
      <c r="X20" s="7">
        <f t="shared" si="1"/>
        <v>17147.339800874513</v>
      </c>
      <c r="Y20" s="8">
        <f t="shared" si="2"/>
        <v>1007.659006958593</v>
      </c>
    </row>
    <row r="21" spans="1:25" x14ac:dyDescent="0.2">
      <c r="A21" s="3">
        <v>15</v>
      </c>
      <c r="B21" s="3">
        <v>204.3</v>
      </c>
      <c r="C21" s="3">
        <v>3.6320061185207209</v>
      </c>
      <c r="D21" s="3">
        <v>40</v>
      </c>
      <c r="E21" s="3">
        <v>214.32378053641801</v>
      </c>
      <c r="F21" s="3">
        <v>6.6261040436395859</v>
      </c>
      <c r="G21" s="3">
        <v>40</v>
      </c>
      <c r="H21" s="3">
        <v>209.311890268209</v>
      </c>
      <c r="I21" s="3">
        <v>5.0100257143154892</v>
      </c>
      <c r="J21" s="3">
        <v>40</v>
      </c>
      <c r="K21" s="3">
        <v>10.02378053641795</v>
      </c>
      <c r="L21" s="3">
        <v>-16.614591865085671</v>
      </c>
      <c r="M21" s="3">
        <v>10.46050903348247</v>
      </c>
      <c r="N21" s="3">
        <v>0</v>
      </c>
      <c r="O21" s="3">
        <v>0</v>
      </c>
      <c r="P21" s="3">
        <v>34.989974285684511</v>
      </c>
      <c r="Q21" s="3">
        <v>46296.600664328347</v>
      </c>
      <c r="R21" s="3">
        <v>40</v>
      </c>
      <c r="S21" s="3">
        <v>34.989974285684511</v>
      </c>
      <c r="T21" s="3">
        <v>2183.3743954267129</v>
      </c>
      <c r="U21" s="3">
        <v>27</v>
      </c>
      <c r="V21" s="3">
        <v>400</v>
      </c>
      <c r="W21" s="3">
        <f t="shared" si="0"/>
        <v>-13237.699064959264</v>
      </c>
      <c r="X21" s="7">
        <f t="shared" si="1"/>
        <v>11918.703716007625</v>
      </c>
      <c r="Y21" s="8">
        <f t="shared" si="2"/>
        <v>4184.2036133929878</v>
      </c>
    </row>
    <row r="22" spans="1:25" x14ac:dyDescent="0.2">
      <c r="A22" s="3">
        <v>16</v>
      </c>
      <c r="B22" s="3">
        <v>214.32378053641801</v>
      </c>
      <c r="C22" s="3">
        <v>6.6261040436395859</v>
      </c>
      <c r="D22" s="3">
        <v>40</v>
      </c>
      <c r="E22" s="3">
        <v>224.3475610728359</v>
      </c>
      <c r="F22" s="3">
        <v>10.61618850962118</v>
      </c>
      <c r="G22" s="3">
        <v>40</v>
      </c>
      <c r="H22" s="3">
        <v>219.33567080462689</v>
      </c>
      <c r="I22" s="3">
        <v>8.4905910054951903</v>
      </c>
      <c r="J22" s="3">
        <v>40</v>
      </c>
      <c r="K22" s="3">
        <v>10.02378053641797</v>
      </c>
      <c r="L22" s="3">
        <v>-21.68255994558514</v>
      </c>
      <c r="M22" s="3">
        <v>10.7870149791044</v>
      </c>
      <c r="N22" s="3">
        <v>0</v>
      </c>
      <c r="O22" s="3">
        <v>0</v>
      </c>
      <c r="P22" s="3">
        <v>31.50940899450481</v>
      </c>
      <c r="Q22" s="3">
        <v>41691.328878295899</v>
      </c>
      <c r="R22" s="3">
        <v>40</v>
      </c>
      <c r="S22" s="3">
        <v>31.50940899450481</v>
      </c>
      <c r="T22" s="3">
        <v>1966.1871212571</v>
      </c>
      <c r="U22" s="3">
        <v>27</v>
      </c>
      <c r="V22" s="3">
        <v>400</v>
      </c>
      <c r="W22" s="3">
        <f t="shared" si="0"/>
        <v>-15403.441999904499</v>
      </c>
      <c r="X22" s="7">
        <f t="shared" si="1"/>
        <v>10408.237534646112</v>
      </c>
      <c r="Y22" s="8">
        <f t="shared" si="2"/>
        <v>4314.8059916417606</v>
      </c>
    </row>
    <row r="23" spans="1:25" x14ac:dyDescent="0.2">
      <c r="A23" s="3">
        <v>17</v>
      </c>
      <c r="B23" s="3">
        <v>224.3475610728359</v>
      </c>
      <c r="C23" s="3">
        <v>10.61618850962118</v>
      </c>
      <c r="D23" s="3">
        <v>40</v>
      </c>
      <c r="E23" s="3">
        <v>234.3713416092539</v>
      </c>
      <c r="F23" s="3">
        <v>15.71652194370731</v>
      </c>
      <c r="G23" s="3">
        <v>40</v>
      </c>
      <c r="H23" s="3">
        <v>229.35945134104489</v>
      </c>
      <c r="I23" s="3">
        <v>13.018459303015399</v>
      </c>
      <c r="J23" s="3">
        <v>40</v>
      </c>
      <c r="K23" s="3">
        <v>10.02378053641795</v>
      </c>
      <c r="L23" s="3">
        <v>-26.936030651993178</v>
      </c>
      <c r="M23" s="3">
        <v>11.243562748213771</v>
      </c>
      <c r="N23" s="3">
        <v>0</v>
      </c>
      <c r="O23" s="3">
        <v>0</v>
      </c>
      <c r="P23" s="3">
        <v>26.981540696984599</v>
      </c>
      <c r="Q23" s="3">
        <v>35700.329607492378</v>
      </c>
      <c r="R23" s="3">
        <v>40</v>
      </c>
      <c r="S23" s="3">
        <v>26.981540696984599</v>
      </c>
      <c r="T23" s="3">
        <v>1683.6481394918389</v>
      </c>
      <c r="U23" s="3">
        <v>27</v>
      </c>
      <c r="V23" s="3">
        <v>400</v>
      </c>
      <c r="W23" s="3">
        <f t="shared" si="0"/>
        <v>-16172.086155311157</v>
      </c>
      <c r="X23" s="7">
        <f t="shared" si="1"/>
        <v>8550.6871435959329</v>
      </c>
      <c r="Y23" s="8">
        <f t="shared" si="2"/>
        <v>4497.4250992855086</v>
      </c>
    </row>
    <row r="24" spans="1:25" x14ac:dyDescent="0.2">
      <c r="A24" s="3">
        <v>18</v>
      </c>
      <c r="B24" s="3">
        <v>234.3713416092539</v>
      </c>
      <c r="C24" s="3">
        <v>15.71652194370731</v>
      </c>
      <c r="D24" s="3">
        <v>40</v>
      </c>
      <c r="E24" s="3">
        <v>244.39512214567179</v>
      </c>
      <c r="F24" s="3">
        <v>22.10047486127786</v>
      </c>
      <c r="G24" s="3">
        <v>40</v>
      </c>
      <c r="H24" s="3">
        <v>239.3832318774628</v>
      </c>
      <c r="I24" s="3">
        <v>18.734016308471809</v>
      </c>
      <c r="J24" s="3">
        <v>40</v>
      </c>
      <c r="K24" s="3">
        <v>10.02378053641795</v>
      </c>
      <c r="L24" s="3">
        <v>-32.447523750246432</v>
      </c>
      <c r="M24" s="3">
        <v>11.87816108521438</v>
      </c>
      <c r="N24" s="3">
        <v>0</v>
      </c>
      <c r="O24" s="3">
        <v>0</v>
      </c>
      <c r="P24" s="3">
        <v>21.265983691528191</v>
      </c>
      <c r="Q24" s="3">
        <v>28137.853050769671</v>
      </c>
      <c r="R24" s="3">
        <v>40</v>
      </c>
      <c r="S24" s="3">
        <v>21.265983691528191</v>
      </c>
      <c r="T24" s="3">
        <v>1326.997382351359</v>
      </c>
      <c r="U24" s="3">
        <v>27</v>
      </c>
      <c r="V24" s="3">
        <v>400</v>
      </c>
      <c r="W24" s="3">
        <f t="shared" si="0"/>
        <v>-15096.716052783271</v>
      </c>
      <c r="X24" s="7">
        <f t="shared" si="1"/>
        <v>6379.3214315929672</v>
      </c>
      <c r="Y24" s="8">
        <f t="shared" si="2"/>
        <v>4751.2644340857523</v>
      </c>
    </row>
    <row r="25" spans="1:25" x14ac:dyDescent="0.2">
      <c r="A25" s="3">
        <v>19</v>
      </c>
      <c r="B25" s="3">
        <v>244.39512214567179</v>
      </c>
      <c r="C25" s="3">
        <v>22.10047486127786</v>
      </c>
      <c r="D25" s="3">
        <v>40</v>
      </c>
      <c r="E25" s="3">
        <v>254.41890268208979</v>
      </c>
      <c r="F25" s="3">
        <v>30.04090987136011</v>
      </c>
      <c r="G25" s="3">
        <v>40</v>
      </c>
      <c r="H25" s="3">
        <v>249.40701241388081</v>
      </c>
      <c r="I25" s="3">
        <v>25.853324521571199</v>
      </c>
      <c r="J25" s="3">
        <v>40</v>
      </c>
      <c r="K25" s="3">
        <v>10.02378053641795</v>
      </c>
      <c r="L25" s="3">
        <v>-38.320402218049857</v>
      </c>
      <c r="M25" s="3">
        <v>12.776379649054711</v>
      </c>
      <c r="N25" s="3">
        <v>0</v>
      </c>
      <c r="O25" s="3">
        <v>0</v>
      </c>
      <c r="P25" s="3">
        <v>14.146675478428801</v>
      </c>
      <c r="Q25" s="3">
        <v>18718.018481671828</v>
      </c>
      <c r="R25" s="3">
        <v>40</v>
      </c>
      <c r="S25" s="3">
        <v>14.146675478428801</v>
      </c>
      <c r="T25" s="3">
        <v>882.75254985395736</v>
      </c>
      <c r="U25" s="3">
        <v>27</v>
      </c>
      <c r="V25" s="3">
        <v>400</v>
      </c>
      <c r="W25" s="3">
        <f t="shared" si="0"/>
        <v>-11606.265344884752</v>
      </c>
      <c r="X25" s="7">
        <f t="shared" si="1"/>
        <v>3945.3433293865514</v>
      </c>
      <c r="Y25" s="8">
        <f t="shared" si="2"/>
        <v>5110.5518596218844</v>
      </c>
    </row>
    <row r="26" spans="1:25" x14ac:dyDescent="0.2">
      <c r="A26" s="3">
        <v>20</v>
      </c>
      <c r="B26" s="3">
        <v>254.41890268208979</v>
      </c>
      <c r="C26" s="3">
        <v>30.04090987136011</v>
      </c>
      <c r="D26" s="3">
        <v>40</v>
      </c>
      <c r="E26" s="3">
        <v>264.44268321850768</v>
      </c>
      <c r="F26" s="3">
        <v>39.999959883299603</v>
      </c>
      <c r="G26" s="3">
        <v>40</v>
      </c>
      <c r="H26" s="3">
        <v>259.43079295029872</v>
      </c>
      <c r="I26" s="3">
        <v>34.72725405040724</v>
      </c>
      <c r="J26" s="3">
        <v>40</v>
      </c>
      <c r="K26" s="3">
        <v>10.02378053641797</v>
      </c>
      <c r="L26" s="3">
        <v>-44.715740215435233</v>
      </c>
      <c r="M26" s="3">
        <v>14.1059568222393</v>
      </c>
      <c r="N26" s="3">
        <v>0</v>
      </c>
      <c r="O26" s="3">
        <v>0</v>
      </c>
      <c r="P26" s="3">
        <v>5.2727459495927604</v>
      </c>
      <c r="Q26" s="3">
        <v>6976.5759654366102</v>
      </c>
      <c r="R26" s="3">
        <v>40</v>
      </c>
      <c r="S26" s="3">
        <v>5.2727459495927604</v>
      </c>
      <c r="T26" s="3">
        <v>329.01934725458818</v>
      </c>
      <c r="U26" s="3">
        <v>27</v>
      </c>
      <c r="V26" s="3">
        <v>400</v>
      </c>
      <c r="W26" s="3">
        <f t="shared" si="0"/>
        <v>-4908.6487074180977</v>
      </c>
      <c r="X26" s="7">
        <f t="shared" si="1"/>
        <v>1331.9027512597579</v>
      </c>
      <c r="Y26" s="8">
        <f t="shared" si="2"/>
        <v>5642.38272889572</v>
      </c>
    </row>
    <row r="27" spans="1:25" x14ac:dyDescent="0.2">
      <c r="V27" t="s">
        <v>26</v>
      </c>
      <c r="W27" s="3">
        <f>SUM(W7:W26)</f>
        <v>244464.17217756496</v>
      </c>
      <c r="X27" s="7">
        <f>SUM(X7:X26)</f>
        <v>341417.49637434905</v>
      </c>
      <c r="Y27" s="7">
        <f>SUM(Y7:Y26)</f>
        <v>61619.457575499902</v>
      </c>
    </row>
    <row r="29" spans="1:25" x14ac:dyDescent="0.2">
      <c r="W29" t="s">
        <v>29</v>
      </c>
      <c r="X29" s="2">
        <f>(Y27+X27)/W27</f>
        <v>1.6486544852760905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Norm Jones</cp:lastModifiedBy>
  <dcterms:created xsi:type="dcterms:W3CDTF">2025-04-16T17:23:05Z</dcterms:created>
  <dcterms:modified xsi:type="dcterms:W3CDTF">2025-04-16T18:31:11Z</dcterms:modified>
</cp:coreProperties>
</file>