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476719A2-602B-3D4E-823D-E46BEF681556}" xr6:coauthVersionLast="47" xr6:coauthVersionMax="47" xr10:uidLastSave="{00000000-0000-0000-0000-000000000000}"/>
  <bookViews>
    <workbookView xWindow="15780" yWindow="2540" windowWidth="42700" windowHeight="22980" xr2:uid="{00000000-000D-0000-FFFF-FFFF00000000}"/>
  </bookViews>
  <sheets>
    <sheet name="calcs" sheetId="1" r:id="rId1"/>
    <sheet name="profile" sheetId="2" r:id="rId2"/>
    <sheet name="mat" sheetId="3" r:id="rId3"/>
    <sheet name="piezo" sheetId="4" r:id="rId4"/>
    <sheet name="dloads" sheetId="5" r:id="rId5"/>
  </sheets>
  <definedNames>
    <definedName name="fs_f">calcs!$P$27</definedName>
    <definedName name="fs_m">calcs!$P$26</definedName>
    <definedName name="radius">calcs!$P$25</definedName>
    <definedName name="theta">calcs!$P$24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" i="1"/>
  <c r="U2" i="1" s="1"/>
  <c r="U24" i="1" l="1"/>
  <c r="U25" i="1"/>
</calcChain>
</file>

<file path=xl/sharedStrings.xml><?xml version="1.0" encoding="utf-8"?>
<sst xmlns="http://schemas.openxmlformats.org/spreadsheetml/2006/main" count="122" uniqueCount="77">
  <si>
    <t>slice #</t>
  </si>
  <si>
    <t>x_c</t>
  </si>
  <si>
    <t>y_cb</t>
  </si>
  <si>
    <t>dx</t>
  </si>
  <si>
    <t>alpha</t>
  </si>
  <si>
    <t>dl</t>
  </si>
  <si>
    <t>h1</t>
  </si>
  <si>
    <t>h2</t>
  </si>
  <si>
    <t>h3</t>
  </si>
  <si>
    <t>dload</t>
  </si>
  <si>
    <t>w</t>
  </si>
  <si>
    <t>piezo_y</t>
  </si>
  <si>
    <t>hw</t>
  </si>
  <si>
    <t>u</t>
  </si>
  <si>
    <t>mat</t>
  </si>
  <si>
    <t>phi</t>
  </si>
  <si>
    <t>c</t>
  </si>
  <si>
    <t>theta</t>
  </si>
  <si>
    <t>FS_moment</t>
  </si>
  <si>
    <t>FS_force</t>
  </si>
  <si>
    <t>R</t>
  </si>
  <si>
    <t>Q_m</t>
  </si>
  <si>
    <t>Q_f</t>
  </si>
  <si>
    <t>^Use this for circular</t>
  </si>
  <si>
    <t>Q*cos(a-theta)</t>
  </si>
  <si>
    <t>SumQ_f</t>
  </si>
  <si>
    <t>SumQ_m</t>
  </si>
  <si>
    <t>Profile Line #1</t>
  </si>
  <si>
    <t>Profile Line #2</t>
  </si>
  <si>
    <t>Profile Line #3</t>
  </si>
  <si>
    <t>Profile Line #4</t>
  </si>
  <si>
    <t>Profile Line #5</t>
  </si>
  <si>
    <t>x</t>
  </si>
  <si>
    <t>y</t>
  </si>
  <si>
    <t>Profile Line #6</t>
  </si>
  <si>
    <t>Profile Line #7</t>
  </si>
  <si>
    <t>Profile Line #8</t>
  </si>
  <si>
    <t>Profile Line #9</t>
  </si>
  <si>
    <t>Profile Line #10</t>
  </si>
  <si>
    <t>Base Values</t>
  </si>
  <si>
    <t>Standard Deviations</t>
  </si>
  <si>
    <t>Standard deviations only required when doing probabilistic analyses</t>
  </si>
  <si>
    <t>Mat</t>
  </si>
  <si>
    <t>g</t>
  </si>
  <si>
    <t>option</t>
  </si>
  <si>
    <t>f</t>
  </si>
  <si>
    <t>c/p</t>
  </si>
  <si>
    <t>r-elev</t>
  </si>
  <si>
    <t>Piezo</t>
  </si>
  <si>
    <r>
      <rPr>
        <sz val="12"/>
        <color theme="0"/>
        <rFont val="Symbol"/>
        <charset val="2"/>
      </rPr>
      <t>s</t>
    </r>
    <r>
      <rPr>
        <sz val="12"/>
        <color theme="0"/>
        <rFont val="Calibri"/>
        <family val="2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Calibri"/>
        <family val="2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</si>
  <si>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Calibri"/>
        <family val="2"/>
        <scheme val="minor"/>
      </rPr>
      <t>(c)</t>
    </r>
  </si>
  <si>
    <t>s(f)</t>
  </si>
  <si>
    <r>
      <rPr>
        <sz val="12"/>
        <color theme="0"/>
        <rFont val="Symbol"/>
        <charset val="2"/>
      </rPr>
      <t>s</t>
    </r>
    <r>
      <rPr>
        <sz val="12"/>
        <color theme="0"/>
        <rFont val="Calibri"/>
        <family val="2"/>
        <scheme val="minor"/>
      </rPr>
      <t>(c/p)</t>
    </r>
  </si>
  <si>
    <t>mc</t>
  </si>
  <si>
    <t>Strength options</t>
  </si>
  <si>
    <t>Traditional Mohr-Coulomb failure envelope (c and phi)</t>
  </si>
  <si>
    <t>cp</t>
  </si>
  <si>
    <t>c/p ratio with reference elevation</t>
  </si>
  <si>
    <t>Piezometric options</t>
  </si>
  <si>
    <t>No pore pressures (total stress analysis)</t>
  </si>
  <si>
    <t>Use piezometric line</t>
  </si>
  <si>
    <t>Piezometric Line</t>
  </si>
  <si>
    <t>Distributed Load #1</t>
  </si>
  <si>
    <t>Distributed Load #2</t>
  </si>
  <si>
    <t>Distributed Load #3</t>
  </si>
  <si>
    <t>Distributed Load #4</t>
  </si>
  <si>
    <t>X</t>
  </si>
  <si>
    <t>Y</t>
  </si>
  <si>
    <t>N</t>
  </si>
  <si>
    <t>Distributed Load #5</t>
  </si>
  <si>
    <t>Distributed Load #6</t>
  </si>
  <si>
    <t>Distributed Load #7</t>
  </si>
  <si>
    <t>Distributed Load #8</t>
  </si>
  <si>
    <t xml:space="preserve">Unit weight of water: </t>
  </si>
  <si>
    <t>Tension crack depth:</t>
  </si>
  <si>
    <t>Depth of water in crack:</t>
  </si>
  <si>
    <t xml:space="preserve">Seismic coefficient (k):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</si>
</sst>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" fillId="0" borderId="0" xfId="0" applyFont="1"/>
    <xf numFmtId="0" fontId="5" fillId="4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172358</xdr:colOff>
      <xdr:row>24</xdr:row>
      <xdr:rowOff>108858</xdr:rowOff>
    </xdr:from>
    <xdr:to>
      <xdr:col>10</xdr:col>
      <xdr:colOff>117929</xdr:colOff>
      <xdr:row>26</xdr:row>
      <xdr:rowOff>9072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C0D330-7205-3801-CBA1-86BEF4262D60}"/>
            </a:ext>
          </a:extLst>
        </xdr:cNvPr>
        <xdr:cNvSpPr txBox="1"/>
      </xdr:nvSpPr>
      <xdr:spPr>
        <a:xfrm>
          <a:off x="1514929" y="4680858"/>
          <a:ext cx="5315857" cy="281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solution is based on the equations from Steve Wright in my lecture notes.</a:t>
          </a:r>
        </a:p>
      </xdr:txBody>
    </xdr:sp>
    <xdr:clientData/>
  </xdr:twoCellAnchor>
  <xdr:twoCellAnchor editAs="oneCell">
    <xdr:from>
      <xdr:col>2</xdr:col>
      <xdr:colOff>90715</xdr:colOff>
      <xdr:row>27</xdr:row>
      <xdr:rowOff>136070</xdr:rowOff>
    </xdr:from>
    <xdr:to>
      <xdr:col>9</xdr:col>
      <xdr:colOff>273949</xdr:colOff>
      <xdr:row>43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B0516E-2754-C219-E628-8894F02C1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286" y="5279570"/>
          <a:ext cx="4882234" cy="3075216"/>
        </a:xfrm>
        <a:prstGeom prst="rect">
          <a:avLst/>
        </a:prstGeom>
      </xdr:spPr>
    </xdr:pic>
    <xdr:clientData/>
  </xdr:twoCellAnchor>
  <xdr:twoCellAnchor editAs="oneCell">
    <xdr:from>
      <xdr:col>9</xdr:col>
      <xdr:colOff>379054</xdr:colOff>
      <xdr:row>30</xdr:row>
      <xdr:rowOff>54428</xdr:rowOff>
    </xdr:from>
    <xdr:to>
      <xdr:col>15</xdr:col>
      <xdr:colOff>206828</xdr:colOff>
      <xdr:row>42</xdr:row>
      <xdr:rowOff>170377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FF2A15-6E58-D386-2A1B-505E24B3E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0625" y="5769428"/>
          <a:ext cx="3855489" cy="2401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showGridLines="0" tabSelected="1" zoomScale="140" zoomScaleNormal="140" workbookViewId="0">
      <selection activeCell="X27" sqref="X27"/>
    </sheetView>
  </sheetViews>
  <sheetFormatPr baseColWidth="10" defaultColWidth="8.83203125" defaultRowHeight="15" x14ac:dyDescent="0.2"/>
  <cols>
    <col min="1" max="20" width="8.83203125" style="2"/>
    <col min="21" max="21" width="13.1640625" style="2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</v>
      </c>
      <c r="S1" s="5" t="s">
        <v>21</v>
      </c>
      <c r="T1" s="5" t="s">
        <v>22</v>
      </c>
      <c r="U1" s="5" t="s">
        <v>24</v>
      </c>
    </row>
    <row r="2" spans="1:21" x14ac:dyDescent="0.2">
      <c r="A2" s="4">
        <v>1</v>
      </c>
      <c r="B2" s="4">
        <v>65.461437242275721</v>
      </c>
      <c r="C2" s="4">
        <v>70.996905516364578</v>
      </c>
      <c r="D2" s="4">
        <v>9.8681607879212194</v>
      </c>
      <c r="E2" s="4">
        <v>65.898203734745607</v>
      </c>
      <c r="F2" s="4">
        <v>24.165400782000699</v>
      </c>
      <c r="G2" s="4">
        <v>13.003094483635421</v>
      </c>
      <c r="H2" s="4">
        <v>0</v>
      </c>
      <c r="I2" s="4">
        <v>0</v>
      </c>
      <c r="J2" s="4">
        <v>0</v>
      </c>
      <c r="K2" s="4">
        <v>16681.161523655948</v>
      </c>
      <c r="L2" s="4">
        <v>79.127180836769654</v>
      </c>
      <c r="M2" s="4">
        <v>8.1302753204050759</v>
      </c>
      <c r="N2" s="4">
        <v>507.32917999327668</v>
      </c>
      <c r="O2" s="4">
        <v>1</v>
      </c>
      <c r="P2" s="4">
        <v>28</v>
      </c>
      <c r="Q2" s="4">
        <v>200</v>
      </c>
      <c r="R2" s="4">
        <v>120</v>
      </c>
      <c r="S2" s="4">
        <f>(K2*SIN(RADIANS(E2))-Q2/fs_m*D2/COS(RADIANS(E2))-(K2*COS(RADIANS(E2))-N2*D2/COS(RADIANS(E2)))*TAN(RADIANS(P2))/fs_m)/(COS(RADIANS(E2-theta))*(1+TAN(RADIANS(E2-theta))*TAN(RADIANS(P2))/fs_m))</f>
        <v>17924.678292397988</v>
      </c>
      <c r="T2" s="4">
        <f>(K2*SIN(RADIANS(E2))-Q2/fs_f*D2/COS(RADIANS(E2))-(K2*COS(RADIANS(E2))-N2*D2/COS(RADIANS(E2)))*TAN(RADIANS(P2))/fs_f)/(COS(RADIANS(E2-theta))*(1+TAN(RADIANS(E2-theta))*TAN(RADIANS(P2))/fs_f))</f>
        <v>17924.678292397988</v>
      </c>
      <c r="U2" s="4">
        <f>S2*COS(RADIANS(E2-theta))</f>
        <v>9720.9338419292981</v>
      </c>
    </row>
    <row r="3" spans="1:21" x14ac:dyDescent="0.2">
      <c r="A3" s="4">
        <v>2</v>
      </c>
      <c r="B3" s="4">
        <v>75.329598030196948</v>
      </c>
      <c r="C3" s="4">
        <v>53.173276519210667</v>
      </c>
      <c r="D3" s="4">
        <v>9.8681607879212265</v>
      </c>
      <c r="E3" s="4">
        <v>56.15905274156578</v>
      </c>
      <c r="F3" s="4">
        <v>17.720146407954338</v>
      </c>
      <c r="G3" s="4">
        <v>20</v>
      </c>
      <c r="H3" s="4">
        <v>10.82672348078933</v>
      </c>
      <c r="I3" s="4">
        <v>0</v>
      </c>
      <c r="J3" s="4">
        <v>0</v>
      </c>
      <c r="K3" s="4">
        <v>38477.99982237014</v>
      </c>
      <c r="L3" s="4">
        <v>78.97327583538943</v>
      </c>
      <c r="M3" s="4">
        <v>25.799999316178759</v>
      </c>
      <c r="N3" s="4">
        <v>1609.9199573295541</v>
      </c>
      <c r="O3" s="4">
        <v>1</v>
      </c>
      <c r="P3" s="4">
        <v>28</v>
      </c>
      <c r="Q3" s="4">
        <v>200</v>
      </c>
      <c r="R3" s="4">
        <v>120</v>
      </c>
      <c r="S3" s="4">
        <f>(K3*SIN(RADIANS(E3))-Q3/fs_m*D3/COS(RADIANS(E3))-(K3*COS(RADIANS(E3))-N3*D3/COS(RADIANS(E3)))*TAN(RADIANS(P3))/fs_m)/(COS(RADIANS(E3-theta))*(1+TAN(RADIANS(E3-theta))*TAN(RADIANS(P3))/fs_m))</f>
        <v>35915.373654530289</v>
      </c>
      <c r="T3" s="4">
        <f>(K3*SIN(RADIANS(E3))-Q3/fs_f*D3/COS(RADIANS(E3))-(K3*COS(RADIANS(E3))-N3*D3/COS(RADIANS(E3)))*TAN(RADIANS(P3))/fs_f)/(COS(RADIANS(E3-theta))*(1+TAN(RADIANS(E3-theta))*TAN(RADIANS(P3))/fs_f))</f>
        <v>35915.373654530289</v>
      </c>
      <c r="U3" s="4">
        <f>S3*COS(RADIANS(E3-theta))</f>
        <v>24301.460781025755</v>
      </c>
    </row>
    <row r="4" spans="1:21" x14ac:dyDescent="0.2">
      <c r="A4" s="4">
        <v>3</v>
      </c>
      <c r="B4" s="4">
        <v>85.19775881811816</v>
      </c>
      <c r="C4" s="4">
        <v>40.403784771440769</v>
      </c>
      <c r="D4" s="4">
        <v>9.8681607879212123</v>
      </c>
      <c r="E4" s="4">
        <v>48.44782535860768</v>
      </c>
      <c r="F4" s="4">
        <v>14.87733183099115</v>
      </c>
      <c r="G4" s="4">
        <v>20</v>
      </c>
      <c r="H4" s="4">
        <v>23.596215228559231</v>
      </c>
      <c r="I4" s="4">
        <v>0</v>
      </c>
      <c r="J4" s="4">
        <v>0</v>
      </c>
      <c r="K4" s="4">
        <v>53599.36755201326</v>
      </c>
      <c r="L4" s="4">
        <v>78.173154690422848</v>
      </c>
      <c r="M4" s="4">
        <v>37.769369918982079</v>
      </c>
      <c r="N4" s="4">
        <v>2356.808682944481</v>
      </c>
      <c r="O4" s="4">
        <v>1</v>
      </c>
      <c r="P4" s="4">
        <v>28</v>
      </c>
      <c r="Q4" s="4">
        <v>200</v>
      </c>
      <c r="R4" s="4">
        <v>120</v>
      </c>
      <c r="S4" s="4">
        <f>(K4*SIN(RADIANS(E4))-Q4/fs_m*D4/COS(RADIANS(E4))-(K4*COS(RADIANS(E4))-N4*D4/COS(RADIANS(E4)))*TAN(RADIANS(P4))/fs_m)/(COS(RADIANS(E4-theta))*(1+TAN(RADIANS(E4-theta))*TAN(RADIANS(P4))/fs_m))</f>
        <v>40024.378458911619</v>
      </c>
      <c r="T4" s="4">
        <f>(K4*SIN(RADIANS(E4))-Q4/fs_f*D4/COS(RADIANS(E4))-(K4*COS(RADIANS(E4))-N4*D4/COS(RADIANS(E4)))*TAN(RADIANS(P4))/fs_f)/(COS(RADIANS(E4-theta))*(1+TAN(RADIANS(E4-theta))*TAN(RADIANS(P4))/fs_f))</f>
        <v>40024.378458911619</v>
      </c>
      <c r="U4" s="4">
        <f>S4*COS(RADIANS(E4-theta))</f>
        <v>30791.246891077652</v>
      </c>
    </row>
    <row r="5" spans="1:21" x14ac:dyDescent="0.2">
      <c r="A5" s="4">
        <v>4</v>
      </c>
      <c r="B5" s="4">
        <v>95.065919606039387</v>
      </c>
      <c r="C5" s="4">
        <v>30.498364307841602</v>
      </c>
      <c r="D5" s="4">
        <v>9.8681607879212265</v>
      </c>
      <c r="E5" s="4">
        <v>41.768101924379003</v>
      </c>
      <c r="F5" s="4">
        <v>13.23081183140688</v>
      </c>
      <c r="G5" s="4">
        <v>20</v>
      </c>
      <c r="H5" s="4">
        <v>24</v>
      </c>
      <c r="I5" s="4">
        <v>9.501635692158402</v>
      </c>
      <c r="J5" s="4">
        <v>0</v>
      </c>
      <c r="K5" s="4">
        <v>66454.32539392641</v>
      </c>
      <c r="L5" s="4">
        <v>77.373033545456266</v>
      </c>
      <c r="M5" s="4">
        <v>46.874669237614668</v>
      </c>
      <c r="N5" s="4">
        <v>2924.9793604271549</v>
      </c>
      <c r="O5" s="4">
        <v>1</v>
      </c>
      <c r="P5" s="4">
        <v>28</v>
      </c>
      <c r="Q5" s="4">
        <v>200</v>
      </c>
      <c r="R5" s="4">
        <v>120</v>
      </c>
      <c r="S5" s="4">
        <f>(K5*SIN(RADIANS(E5))-Q5/fs_m*D5/COS(RADIANS(E5))-(K5*COS(RADIANS(E5))-N5*D5/COS(RADIANS(E5)))*TAN(RADIANS(P5))/fs_m)/(COS(RADIANS(E5-theta))*(1+TAN(RADIANS(E5-theta))*TAN(RADIANS(P5))/fs_m))</f>
        <v>39647.083998403832</v>
      </c>
      <c r="T5" s="4">
        <f>(K5*SIN(RADIANS(E5))-Q5/fs_f*D5/COS(RADIANS(E5))-(K5*COS(RADIANS(E5))-N5*D5/COS(RADIANS(E5)))*TAN(RADIANS(P5))/fs_f)/(COS(RADIANS(E5-theta))*(1+TAN(RADIANS(E5-theta))*TAN(RADIANS(P5))/fs_f))</f>
        <v>39647.083998403832</v>
      </c>
      <c r="U5" s="4">
        <f>S5*COS(RADIANS(E5-theta))</f>
        <v>33240.247541245</v>
      </c>
    </row>
    <row r="6" spans="1:21" x14ac:dyDescent="0.2">
      <c r="A6" s="4">
        <v>5</v>
      </c>
      <c r="B6" s="4">
        <v>105</v>
      </c>
      <c r="C6" s="4">
        <v>22.532056551910362</v>
      </c>
      <c r="D6" s="4">
        <v>10</v>
      </c>
      <c r="E6" s="4">
        <v>35.685334929226023</v>
      </c>
      <c r="F6" s="4">
        <v>12.311740258444379</v>
      </c>
      <c r="G6" s="4">
        <v>20</v>
      </c>
      <c r="H6" s="4">
        <v>24</v>
      </c>
      <c r="I6" s="4">
        <v>17.467943448089638</v>
      </c>
      <c r="J6" s="4">
        <v>25000</v>
      </c>
      <c r="K6" s="4">
        <v>102857.6853514783</v>
      </c>
      <c r="L6" s="4">
        <v>76.567567567567565</v>
      </c>
      <c r="M6" s="4">
        <v>54.035511015657207</v>
      </c>
      <c r="N6" s="4">
        <v>3371.8158873770089</v>
      </c>
      <c r="O6" s="4">
        <v>1</v>
      </c>
      <c r="P6" s="4">
        <v>28</v>
      </c>
      <c r="Q6" s="4">
        <v>200</v>
      </c>
      <c r="R6" s="4">
        <v>120</v>
      </c>
      <c r="S6" s="4">
        <f>(K6*SIN(RADIANS(E6))-Q6/fs_m*D6/COS(RADIANS(E6))-(K6*COS(RADIANS(E6))-N6*D6/COS(RADIANS(E6)))*TAN(RADIANS(P6))/fs_m)/(COS(RADIANS(E6-theta))*(1+TAN(RADIANS(E6-theta))*TAN(RADIANS(P6))/fs_m))</f>
        <v>45140.568120786156</v>
      </c>
      <c r="T6" s="4">
        <f>(K6*SIN(RADIANS(E6))-Q6/fs_f*D6/COS(RADIANS(E6))-(K6*COS(RADIANS(E6))-N6*D6/COS(RADIANS(E6)))*TAN(RADIANS(P6))/fs_f)/(COS(RADIANS(E6-theta))*(1+TAN(RADIANS(E6-theta))*TAN(RADIANS(P6))/fs_f))</f>
        <v>45140.568120786156</v>
      </c>
      <c r="U6" s="4">
        <f>S6*COS(RADIANS(E6-theta))</f>
        <v>40240.074837035667</v>
      </c>
    </row>
    <row r="7" spans="1:21" x14ac:dyDescent="0.2">
      <c r="A7" s="4">
        <v>6</v>
      </c>
      <c r="B7" s="4">
        <v>115</v>
      </c>
      <c r="C7" s="4">
        <v>16.07695154586736</v>
      </c>
      <c r="D7" s="4">
        <v>10</v>
      </c>
      <c r="E7" s="4">
        <v>30.00000015313622</v>
      </c>
      <c r="F7" s="4">
        <v>11.54700540161072</v>
      </c>
      <c r="G7" s="4">
        <v>20</v>
      </c>
      <c r="H7" s="4">
        <v>24</v>
      </c>
      <c r="I7" s="4">
        <v>23.92304845413264</v>
      </c>
      <c r="J7" s="4">
        <v>25000</v>
      </c>
      <c r="K7" s="4">
        <v>111378.4239594551</v>
      </c>
      <c r="L7" s="4">
        <v>75.357142857142861</v>
      </c>
      <c r="M7" s="4">
        <v>59.280191311275502</v>
      </c>
      <c r="N7" s="4">
        <v>3699.083937823591</v>
      </c>
      <c r="O7" s="4">
        <v>1</v>
      </c>
      <c r="P7" s="4">
        <v>28</v>
      </c>
      <c r="Q7" s="4">
        <v>200</v>
      </c>
      <c r="R7" s="4">
        <v>120</v>
      </c>
      <c r="S7" s="4">
        <f>(K7*SIN(RADIANS(E7))-Q7/fs_m*D7/COS(RADIANS(E7))-(K7*COS(RADIANS(E7))-N7*D7/COS(RADIANS(E7)))*TAN(RADIANS(P7))/fs_m)/(COS(RADIANS(E7-theta))*(1+TAN(RADIANS(E7-theta))*TAN(RADIANS(P7))/fs_m))</f>
        <v>37150.122325960867</v>
      </c>
      <c r="T7" s="4">
        <f>(K7*SIN(RADIANS(E7))-Q7/fs_f*D7/COS(RADIANS(E7))-(K7*COS(RADIANS(E7))-N7*D7/COS(RADIANS(E7)))*TAN(RADIANS(P7))/fs_f)/(COS(RADIANS(E7-theta))*(1+TAN(RADIANS(E7-theta))*TAN(RADIANS(P7))/fs_f))</f>
        <v>37150.122325960867</v>
      </c>
      <c r="U7" s="4">
        <f>S7*COS(RADIANS(E7-theta))</f>
        <v>34621.855770194168</v>
      </c>
    </row>
    <row r="8" spans="1:21" x14ac:dyDescent="0.2">
      <c r="A8" s="4">
        <v>7</v>
      </c>
      <c r="B8" s="4">
        <v>125</v>
      </c>
      <c r="C8" s="4">
        <v>10.91287885364285</v>
      </c>
      <c r="D8" s="4">
        <v>10</v>
      </c>
      <c r="E8" s="4">
        <v>24.624318462527139</v>
      </c>
      <c r="F8" s="4">
        <v>11.000381974050461</v>
      </c>
      <c r="G8" s="4">
        <v>20</v>
      </c>
      <c r="H8" s="4">
        <v>24</v>
      </c>
      <c r="I8" s="4">
        <v>29.087121146357148</v>
      </c>
      <c r="J8" s="4">
        <v>25000</v>
      </c>
      <c r="K8" s="4">
        <v>118194.99991319139</v>
      </c>
      <c r="L8" s="4">
        <v>73.214285714285708</v>
      </c>
      <c r="M8" s="4">
        <v>62.301406860642857</v>
      </c>
      <c r="N8" s="4">
        <v>3887.6077881041142</v>
      </c>
      <c r="O8" s="4">
        <v>1</v>
      </c>
      <c r="P8" s="4">
        <v>28</v>
      </c>
      <c r="Q8" s="4">
        <v>200</v>
      </c>
      <c r="R8" s="4">
        <v>120</v>
      </c>
      <c r="S8" s="4">
        <f>(K8*SIN(RADIANS(E8))-Q8/fs_m*D8/COS(RADIANS(E8))-(K8*COS(RADIANS(E8))-N8*D8/COS(RADIANS(E8)))*TAN(RADIANS(P8))/fs_m)/(COS(RADIANS(E8-theta))*(1+TAN(RADIANS(E8-theta))*TAN(RADIANS(P8))/fs_m))</f>
        <v>27807.836015275498</v>
      </c>
      <c r="T8" s="4">
        <f>(K8*SIN(RADIANS(E8))-Q8/fs_f*D8/COS(RADIANS(E8))-(K8*COS(RADIANS(E8))-N8*D8/COS(RADIANS(E8)))*TAN(RADIANS(P8))/fs_f)/(COS(RADIANS(E8-theta))*(1+TAN(RADIANS(E8-theta))*TAN(RADIANS(P8))/fs_f))</f>
        <v>27807.836015275498</v>
      </c>
      <c r="U8" s="4">
        <f>S8*COS(RADIANS(E8-theta))</f>
        <v>26746.028686064346</v>
      </c>
    </row>
    <row r="9" spans="1:21" x14ac:dyDescent="0.2">
      <c r="A9" s="4">
        <v>8</v>
      </c>
      <c r="B9" s="4">
        <v>135</v>
      </c>
      <c r="C9" s="4">
        <v>6.8629150101523919</v>
      </c>
      <c r="D9" s="4">
        <v>10</v>
      </c>
      <c r="E9" s="4">
        <v>19.47122071361051</v>
      </c>
      <c r="F9" s="4">
        <v>10.60660172297659</v>
      </c>
      <c r="G9" s="4">
        <v>20</v>
      </c>
      <c r="H9" s="4">
        <v>24</v>
      </c>
      <c r="I9" s="4">
        <v>33.137084989847608</v>
      </c>
      <c r="J9" s="4">
        <v>25000</v>
      </c>
      <c r="K9" s="4">
        <v>123540.95218659881</v>
      </c>
      <c r="L9" s="4">
        <v>71.071428571428569</v>
      </c>
      <c r="M9" s="4">
        <v>64.208513561276177</v>
      </c>
      <c r="N9" s="4">
        <v>4006.6112462236329</v>
      </c>
      <c r="O9" s="4">
        <v>1</v>
      </c>
      <c r="P9" s="4">
        <v>28</v>
      </c>
      <c r="Q9" s="4">
        <v>200</v>
      </c>
      <c r="R9" s="4">
        <v>120</v>
      </c>
      <c r="S9" s="4">
        <f>(K9*SIN(RADIANS(E9))-Q9/fs_m*D9/COS(RADIANS(E9))-(K9*COS(RADIANS(E9))-N9*D9/COS(RADIANS(E9)))*TAN(RADIANS(P9))/fs_m)/(COS(RADIANS(E9-theta))*(1+TAN(RADIANS(E9-theta))*TAN(RADIANS(P9))/fs_m))</f>
        <v>17569.463008625244</v>
      </c>
      <c r="T9" s="4">
        <f>(K9*SIN(RADIANS(E9))-Q9/fs_f*D9/COS(RADIANS(E9))-(K9*COS(RADIANS(E9))-N9*D9/COS(RADIANS(E9)))*TAN(RADIANS(P9))/fs_f)/(COS(RADIANS(E9-theta))*(1+TAN(RADIANS(E9-theta))*TAN(RADIANS(P9))/fs_f))</f>
        <v>17569.463008625244</v>
      </c>
      <c r="U9" s="4">
        <f>S9*COS(RADIANS(E9-theta))</f>
        <v>17262.199105909873</v>
      </c>
    </row>
    <row r="10" spans="1:21" x14ac:dyDescent="0.2">
      <c r="A10" s="4">
        <v>9</v>
      </c>
      <c r="B10" s="4">
        <v>145</v>
      </c>
      <c r="C10" s="4">
        <v>3.8104996137774951</v>
      </c>
      <c r="D10" s="4">
        <v>10</v>
      </c>
      <c r="E10" s="4">
        <v>14.47751224073088</v>
      </c>
      <c r="F10" s="4">
        <v>10.327955592437</v>
      </c>
      <c r="G10" s="4">
        <v>20</v>
      </c>
      <c r="H10" s="4">
        <v>24</v>
      </c>
      <c r="I10" s="4">
        <v>36.189500386222512</v>
      </c>
      <c r="J10" s="4">
        <v>25000</v>
      </c>
      <c r="K10" s="4">
        <v>127570.1405098137</v>
      </c>
      <c r="L10" s="4">
        <v>68.5</v>
      </c>
      <c r="M10" s="4">
        <v>64.689500386222505</v>
      </c>
      <c r="N10" s="4">
        <v>4036.6248241002841</v>
      </c>
      <c r="O10" s="4">
        <v>1</v>
      </c>
      <c r="P10" s="4">
        <v>28</v>
      </c>
      <c r="Q10" s="4">
        <v>200</v>
      </c>
      <c r="R10" s="4">
        <v>120</v>
      </c>
      <c r="S10" s="4">
        <f>(K10*SIN(RADIANS(E10))-Q10/fs_m*D10/COS(RADIANS(E10))-(K10*COS(RADIANS(E10))-N10*D10/COS(RADIANS(E10)))*TAN(RADIANS(P10))/fs_m)/(COS(RADIANS(E10-theta))*(1+TAN(RADIANS(E10-theta))*TAN(RADIANS(P10))/fs_m))</f>
        <v>6498.5298469918198</v>
      </c>
      <c r="T10" s="4">
        <f>(K10*SIN(RADIANS(E10))-Q10/fs_f*D10/COS(RADIANS(E10))-(K10*COS(RADIANS(E10))-N10*D10/COS(RADIANS(E10)))*TAN(RADIANS(P10))/fs_f)/(COS(RADIANS(E10-theta))*(1+TAN(RADIANS(E10-theta))*TAN(RADIANS(P10))/fs_f))</f>
        <v>6498.5298469918198</v>
      </c>
      <c r="U10" s="4">
        <f>S10*COS(RADIANS(E10-theta))</f>
        <v>6465.9743625531446</v>
      </c>
    </row>
    <row r="11" spans="1:21" x14ac:dyDescent="0.2">
      <c r="A11" s="4">
        <v>10</v>
      </c>
      <c r="B11" s="4">
        <v>156.17500000000001</v>
      </c>
      <c r="C11" s="4">
        <v>1.485784080558503</v>
      </c>
      <c r="D11" s="4">
        <v>12.349999999999991</v>
      </c>
      <c r="E11" s="4">
        <v>9.0255563595561856</v>
      </c>
      <c r="F11" s="4">
        <v>12.50482896617596</v>
      </c>
      <c r="G11" s="4">
        <v>14.999999999999989</v>
      </c>
      <c r="H11" s="4">
        <v>24</v>
      </c>
      <c r="I11" s="4">
        <v>38.514215919441497</v>
      </c>
      <c r="J11" s="4">
        <v>0</v>
      </c>
      <c r="K11" s="4">
        <v>122436.3747918735</v>
      </c>
      <c r="L11" s="4">
        <v>65.147499999999994</v>
      </c>
      <c r="M11" s="4">
        <v>63.661715919441491</v>
      </c>
      <c r="N11" s="4">
        <v>3972.491073373149</v>
      </c>
      <c r="O11" s="4">
        <v>1</v>
      </c>
      <c r="P11" s="4">
        <v>28</v>
      </c>
      <c r="Q11" s="4">
        <v>200</v>
      </c>
      <c r="R11" s="4">
        <v>120</v>
      </c>
      <c r="S11" s="4">
        <f>(K11*SIN(RADIANS(E11))-Q11/fs_m*D11/COS(RADIANS(E11))-(K11*COS(RADIANS(E11))-N11*D11/COS(RADIANS(E11)))*TAN(RADIANS(P11))/fs_m)/(COS(RADIANS(E11-theta))*(1+TAN(RADIANS(E11-theta))*TAN(RADIANS(P11))/fs_m))</f>
        <v>-3148.4892768595128</v>
      </c>
      <c r="T11" s="4">
        <f>(K11*SIN(RADIANS(E11))-Q11/fs_f*D11/COS(RADIANS(E11))-(K11*COS(RADIANS(E11))-N11*D11/COS(RADIANS(E11)))*TAN(RADIANS(P11))/fs_f)/(COS(RADIANS(E11-theta))*(1+TAN(RADIANS(E11-theta))*TAN(RADIANS(P11))/fs_f))</f>
        <v>-3148.4892768595128</v>
      </c>
      <c r="U11" s="4">
        <f>S11*COS(RADIANS(E11-theta))</f>
        <v>-3148.4501738906229</v>
      </c>
    </row>
    <row r="12" spans="1:21" x14ac:dyDescent="0.2">
      <c r="A12" s="4">
        <v>11</v>
      </c>
      <c r="B12" s="4">
        <v>168.52500000000001</v>
      </c>
      <c r="C12" s="4">
        <v>0.17481744224213</v>
      </c>
      <c r="D12" s="4">
        <v>12.349999999999991</v>
      </c>
      <c r="E12" s="4">
        <v>3.0930869416910989</v>
      </c>
      <c r="F12" s="4">
        <v>12.3680178772166</v>
      </c>
      <c r="G12" s="4">
        <v>5.0000000000000142</v>
      </c>
      <c r="H12" s="4">
        <v>24</v>
      </c>
      <c r="I12" s="4">
        <v>39.82518255775787</v>
      </c>
      <c r="J12" s="4">
        <v>0</v>
      </c>
      <c r="K12" s="4">
        <v>108518.5126056569</v>
      </c>
      <c r="L12" s="4">
        <v>61.44250000000001</v>
      </c>
      <c r="M12" s="4">
        <v>61.26768255775788</v>
      </c>
      <c r="N12" s="4">
        <v>3823.103391604091</v>
      </c>
      <c r="O12" s="4">
        <v>1</v>
      </c>
      <c r="P12" s="4">
        <v>28</v>
      </c>
      <c r="Q12" s="4">
        <v>200</v>
      </c>
      <c r="R12" s="4">
        <v>120</v>
      </c>
      <c r="S12" s="4">
        <f>(K12*SIN(RADIANS(E12))-Q12/fs_m*D12/COS(RADIANS(E12))-(K12*COS(RADIANS(E12))-N12*D12/COS(RADIANS(E12)))*TAN(RADIANS(P12))/fs_m)/(COS(RADIANS(E12-theta))*(1+TAN(RADIANS(E12-theta))*TAN(RADIANS(P12))/fs_m))</f>
        <v>-13968.234844586601</v>
      </c>
      <c r="T12" s="4">
        <f>(K12*SIN(RADIANS(E12))-Q12/fs_f*D12/COS(RADIANS(E12))-(K12*COS(RADIANS(E12))-N12*D12/COS(RADIANS(E12)))*TAN(RADIANS(P12))/fs_f)/(COS(RADIANS(E12-theta))*(1+TAN(RADIANS(E12-theta))*TAN(RADIANS(P12))/fs_f))</f>
        <v>-13968.234844586601</v>
      </c>
      <c r="U12" s="4">
        <f>S12*COS(RADIANS(E12-theta))</f>
        <v>-13900.44932998174</v>
      </c>
    </row>
    <row r="13" spans="1:21" x14ac:dyDescent="0.2">
      <c r="A13" s="4">
        <v>12</v>
      </c>
      <c r="B13" s="4">
        <v>179.6333333333333</v>
      </c>
      <c r="C13" s="4">
        <v>8.9482437017963434E-2</v>
      </c>
      <c r="D13" s="4">
        <v>9.8666666666666742</v>
      </c>
      <c r="E13" s="4">
        <v>-2.212803763689251</v>
      </c>
      <c r="F13" s="4">
        <v>9.8740296019844713</v>
      </c>
      <c r="G13" s="4">
        <v>0</v>
      </c>
      <c r="H13" s="4">
        <v>20</v>
      </c>
      <c r="I13" s="4">
        <v>39.910517562982037</v>
      </c>
      <c r="J13" s="4">
        <v>0</v>
      </c>
      <c r="K13" s="4">
        <v>75659.458074027862</v>
      </c>
      <c r="L13" s="4">
        <v>56.553846153846159</v>
      </c>
      <c r="M13" s="4">
        <v>56.464363716828203</v>
      </c>
      <c r="N13" s="4">
        <v>3523.3762959300789</v>
      </c>
      <c r="O13" s="4">
        <v>2</v>
      </c>
      <c r="P13" s="4">
        <v>32</v>
      </c>
      <c r="Q13" s="4">
        <v>100</v>
      </c>
      <c r="R13" s="4">
        <v>120</v>
      </c>
      <c r="S13" s="4">
        <f>(K13*SIN(RADIANS(E13))-Q13/fs_m*D13/COS(RADIANS(E13))-(K13*COS(RADIANS(E13))-N13*D13/COS(RADIANS(E13)))*TAN(RADIANS(P13))/fs_m)/(COS(RADIANS(E13-theta))*(1+TAN(RADIANS(E13-theta))*TAN(RADIANS(P13))/fs_m))</f>
        <v>-19201.269139700533</v>
      </c>
      <c r="T13" s="4">
        <f>(K13*SIN(RADIANS(E13))-Q13/fs_f*D13/COS(RADIANS(E13))-(K13*COS(RADIANS(E13))-N13*D13/COS(RADIANS(E13)))*TAN(RADIANS(P13))/fs_f)/(COS(RADIANS(E13-theta))*(1+TAN(RADIANS(E13-theta))*TAN(RADIANS(P13))/fs_f))</f>
        <v>-19201.269139700533</v>
      </c>
      <c r="U13" s="4">
        <f>S13*COS(RADIANS(E13-theta))</f>
        <v>-18851.499309490358</v>
      </c>
    </row>
    <row r="14" spans="1:21" x14ac:dyDescent="0.2">
      <c r="A14" s="4">
        <v>13</v>
      </c>
      <c r="B14" s="4">
        <v>189.5</v>
      </c>
      <c r="C14" s="4">
        <v>0.87926293042004033</v>
      </c>
      <c r="D14" s="4">
        <v>9.8666666666666742</v>
      </c>
      <c r="E14" s="4">
        <v>-6.940199065150054</v>
      </c>
      <c r="F14" s="4">
        <v>9.9394952481719372</v>
      </c>
      <c r="G14" s="4">
        <v>0</v>
      </c>
      <c r="H14" s="4">
        <v>12</v>
      </c>
      <c r="I14" s="4">
        <v>39.12073706957996</v>
      </c>
      <c r="J14" s="4">
        <v>0</v>
      </c>
      <c r="K14" s="4">
        <v>65158.847959420993</v>
      </c>
      <c r="L14" s="4">
        <v>52</v>
      </c>
      <c r="M14" s="4">
        <v>51.12073706957996</v>
      </c>
      <c r="N14" s="4">
        <v>3189.933993141789</v>
      </c>
      <c r="O14" s="4">
        <v>2</v>
      </c>
      <c r="P14" s="4">
        <v>32</v>
      </c>
      <c r="Q14" s="4">
        <v>100</v>
      </c>
      <c r="R14" s="4">
        <v>120</v>
      </c>
      <c r="S14" s="4">
        <f>(K14*SIN(RADIANS(E14))-Q14/fs_m*D14/COS(RADIANS(E14))-(K14*COS(RADIANS(E14))-N14*D14/COS(RADIANS(E14)))*TAN(RADIANS(P14))/fs_m)/(COS(RADIANS(E14-theta))*(1+TAN(RADIANS(E14-theta))*TAN(RADIANS(P14))/fs_m))</f>
        <v>-22815.576746323495</v>
      </c>
      <c r="T14" s="4">
        <f>(K14*SIN(RADIANS(E14))-Q14/fs_f*D14/COS(RADIANS(E14))-(K14*COS(RADIANS(E14))-N14*D14/COS(RADIANS(E14)))*TAN(RADIANS(P14))/fs_f)/(COS(RADIANS(E14-theta))*(1+TAN(RADIANS(E14-theta))*TAN(RADIANS(P14))/fs_f))</f>
        <v>-22815.576746323495</v>
      </c>
      <c r="U14" s="4">
        <f>S14*COS(RADIANS(E14-theta))</f>
        <v>-21966.499761186267</v>
      </c>
    </row>
    <row r="15" spans="1:21" x14ac:dyDescent="0.2">
      <c r="A15" s="4">
        <v>14</v>
      </c>
      <c r="B15" s="4">
        <v>199.3666666666667</v>
      </c>
      <c r="C15" s="4">
        <v>2.4999338061652172</v>
      </c>
      <c r="D15" s="4">
        <v>9.8666666666666742</v>
      </c>
      <c r="E15" s="4">
        <v>-11.715696790779941</v>
      </c>
      <c r="F15" s="4">
        <v>10.076590069585929</v>
      </c>
      <c r="G15" s="4">
        <v>0</v>
      </c>
      <c r="H15" s="4">
        <v>4</v>
      </c>
      <c r="I15" s="4">
        <v>37.500066193834783</v>
      </c>
      <c r="J15" s="4">
        <v>0</v>
      </c>
      <c r="K15" s="4">
        <v>53576.086210850473</v>
      </c>
      <c r="L15" s="4">
        <v>44</v>
      </c>
      <c r="M15" s="4">
        <v>41.500066193834783</v>
      </c>
      <c r="N15" s="4">
        <v>2589.604130495291</v>
      </c>
      <c r="O15" s="4">
        <v>2</v>
      </c>
      <c r="P15" s="4">
        <v>32</v>
      </c>
      <c r="Q15" s="4">
        <v>100</v>
      </c>
      <c r="R15" s="4">
        <v>120</v>
      </c>
      <c r="S15" s="4">
        <f>(K15*SIN(RADIANS(E15))-Q15/fs_m*D15/COS(RADIANS(E15))-(K15*COS(RADIANS(E15))-N15*D15/COS(RADIANS(E15)))*TAN(RADIANS(P15))/fs_m)/(COS(RADIANS(E15-theta))*(1+TAN(RADIANS(E15-theta))*TAN(RADIANS(P15))/fs_m))</f>
        <v>-25194.4681827516</v>
      </c>
      <c r="T15" s="4">
        <f>(K15*SIN(RADIANS(E15))-Q15/fs_f*D15/COS(RADIANS(E15))-(K15*COS(RADIANS(E15))-N15*D15/COS(RADIANS(E15)))*TAN(RADIANS(P15))/fs_f)/(COS(RADIANS(E15-theta))*(1+TAN(RADIANS(E15-theta))*TAN(RADIANS(P15))/fs_f))</f>
        <v>-25194.4681827516</v>
      </c>
      <c r="U15" s="4">
        <f>S15*COS(RADIANS(E15-theta))</f>
        <v>-23605.773106312336</v>
      </c>
    </row>
    <row r="16" spans="1:21" x14ac:dyDescent="0.2">
      <c r="A16" s="4">
        <v>15</v>
      </c>
      <c r="B16" s="4">
        <v>209.311890268209</v>
      </c>
      <c r="C16" s="4">
        <v>5.0100257143154892</v>
      </c>
      <c r="D16" s="4">
        <v>10.02378053641795</v>
      </c>
      <c r="E16" s="4">
        <v>-16.614591865085671</v>
      </c>
      <c r="F16" s="4">
        <v>10.46050903348247</v>
      </c>
      <c r="G16" s="4">
        <v>0</v>
      </c>
      <c r="H16" s="4">
        <v>0</v>
      </c>
      <c r="I16" s="4">
        <v>34.989974285684511</v>
      </c>
      <c r="J16" s="4">
        <v>0</v>
      </c>
      <c r="K16" s="4">
        <v>46296.600664328347</v>
      </c>
      <c r="L16" s="4">
        <v>40</v>
      </c>
      <c r="M16" s="4">
        <v>34.989974285684511</v>
      </c>
      <c r="N16" s="4">
        <v>2183.3743954267129</v>
      </c>
      <c r="O16" s="4">
        <v>3</v>
      </c>
      <c r="P16" s="4">
        <v>27</v>
      </c>
      <c r="Q16" s="4">
        <v>400</v>
      </c>
      <c r="R16" s="4">
        <v>120</v>
      </c>
      <c r="S16" s="4">
        <f>(K16*SIN(RADIANS(E16))-Q16/fs_m*D16/COS(RADIANS(E16))-(K16*COS(RADIANS(E16))-N16*D16/COS(RADIANS(E16)))*TAN(RADIANS(P16))/fs_m)/(COS(RADIANS(E16-theta))*(1+TAN(RADIANS(E16-theta))*TAN(RADIANS(P16))/fs_m))</f>
        <v>-27625.852737473419</v>
      </c>
      <c r="T16" s="4">
        <f>(K16*SIN(RADIANS(E16))-Q16/fs_f*D16/COS(RADIANS(E16))-(K16*COS(RADIANS(E16))-N16*D16/COS(RADIANS(E16)))*TAN(RADIANS(P16))/fs_f)/(COS(RADIANS(E16-theta))*(1+TAN(RADIANS(E16-theta))*TAN(RADIANS(P16))/fs_f))</f>
        <v>-27625.852737473419</v>
      </c>
      <c r="U16" s="4">
        <f>S16*COS(RADIANS(E16-theta))</f>
        <v>-24964.791075730835</v>
      </c>
    </row>
    <row r="17" spans="1:21" x14ac:dyDescent="0.2">
      <c r="A17" s="4">
        <v>16</v>
      </c>
      <c r="B17" s="4">
        <v>219.33567080462689</v>
      </c>
      <c r="C17" s="4">
        <v>8.4905910054951903</v>
      </c>
      <c r="D17" s="4">
        <v>10.02378053641797</v>
      </c>
      <c r="E17" s="4">
        <v>-21.68255994558514</v>
      </c>
      <c r="F17" s="4">
        <v>10.7870149791044</v>
      </c>
      <c r="G17" s="4">
        <v>0</v>
      </c>
      <c r="H17" s="4">
        <v>0</v>
      </c>
      <c r="I17" s="4">
        <v>31.50940899450481</v>
      </c>
      <c r="J17" s="4">
        <v>0</v>
      </c>
      <c r="K17" s="4">
        <v>41691.328878295899</v>
      </c>
      <c r="L17" s="4">
        <v>40</v>
      </c>
      <c r="M17" s="4">
        <v>31.50940899450481</v>
      </c>
      <c r="N17" s="4">
        <v>1966.1871212571</v>
      </c>
      <c r="O17" s="4">
        <v>3</v>
      </c>
      <c r="P17" s="4">
        <v>27</v>
      </c>
      <c r="Q17" s="4">
        <v>400</v>
      </c>
      <c r="R17" s="4">
        <v>120</v>
      </c>
      <c r="S17" s="4">
        <f>(K17*SIN(RADIANS(E17))-Q17/fs_m*D17/COS(RADIANS(E17))-(K17*COS(RADIANS(E17))-N17*D17/COS(RADIANS(E17)))*TAN(RADIANS(P17))/fs_m)/(COS(RADIANS(E17-theta))*(1+TAN(RADIANS(E17-theta))*TAN(RADIANS(P17))/fs_m))</f>
        <v>-31605.921556410176</v>
      </c>
      <c r="T17" s="4">
        <f>(K17*SIN(RADIANS(E17))-Q17/fs_f*D17/COS(RADIANS(E17))-(K17*COS(RADIANS(E17))-N17*D17/COS(RADIANS(E17)))*TAN(RADIANS(P17))/fs_f)/(COS(RADIANS(E17-theta))*(1+TAN(RADIANS(E17-theta))*TAN(RADIANS(P17))/fs_f))</f>
        <v>-31605.921556410176</v>
      </c>
      <c r="U17" s="4">
        <f>S17*COS(RADIANS(E17-theta))</f>
        <v>-27254.239826997746</v>
      </c>
    </row>
    <row r="18" spans="1:21" x14ac:dyDescent="0.2">
      <c r="A18" s="4">
        <v>17</v>
      </c>
      <c r="B18" s="4">
        <v>229.35945134104489</v>
      </c>
      <c r="C18" s="4">
        <v>13.018459303015399</v>
      </c>
      <c r="D18" s="4">
        <v>10.02378053641795</v>
      </c>
      <c r="E18" s="4">
        <v>-26.936030651993178</v>
      </c>
      <c r="F18" s="4">
        <v>11.243562748213771</v>
      </c>
      <c r="G18" s="4">
        <v>0</v>
      </c>
      <c r="H18" s="4">
        <v>0</v>
      </c>
      <c r="I18" s="4">
        <v>26.981540696984599</v>
      </c>
      <c r="J18" s="4">
        <v>0</v>
      </c>
      <c r="K18" s="4">
        <v>35700.329607492378</v>
      </c>
      <c r="L18" s="4">
        <v>40</v>
      </c>
      <c r="M18" s="4">
        <v>26.981540696984599</v>
      </c>
      <c r="N18" s="4">
        <v>1683.6481394918389</v>
      </c>
      <c r="O18" s="4">
        <v>3</v>
      </c>
      <c r="P18" s="4">
        <v>27</v>
      </c>
      <c r="Q18" s="4">
        <v>400</v>
      </c>
      <c r="R18" s="4">
        <v>120</v>
      </c>
      <c r="S18" s="4">
        <f>(K18*SIN(RADIANS(E18))-Q18/fs_m*D18/COS(RADIANS(E18))-(K18*COS(RADIANS(E18))-N18*D18/COS(RADIANS(E18)))*TAN(RADIANS(P18))/fs_m)/(COS(RADIANS(E18-theta))*(1+TAN(RADIANS(E18-theta))*TAN(RADIANS(P18))/fs_m))</f>
        <v>-34426.318418154624</v>
      </c>
      <c r="T18" s="4">
        <f>(K18*SIN(RADIANS(E18))-Q18/fs_f*D18/COS(RADIANS(E18))-(K18*COS(RADIANS(E18))-N18*D18/COS(RADIANS(E18)))*TAN(RADIANS(P18))/fs_f)/(COS(RADIANS(E18-theta))*(1+TAN(RADIANS(E18-theta))*TAN(RADIANS(P18))/fs_f))</f>
        <v>-34426.318418154624</v>
      </c>
      <c r="U18" s="4">
        <f>S18*COS(RADIANS(E18-theta))</f>
        <v>-27965.447819171157</v>
      </c>
    </row>
    <row r="19" spans="1:21" x14ac:dyDescent="0.2">
      <c r="A19" s="4">
        <v>18</v>
      </c>
      <c r="B19" s="4">
        <v>239.3832318774628</v>
      </c>
      <c r="C19" s="4">
        <v>18.734016308471809</v>
      </c>
      <c r="D19" s="4">
        <v>10.02378053641795</v>
      </c>
      <c r="E19" s="4">
        <v>-32.447523750246432</v>
      </c>
      <c r="F19" s="4">
        <v>11.87816108521438</v>
      </c>
      <c r="G19" s="4">
        <v>0</v>
      </c>
      <c r="H19" s="4">
        <v>0</v>
      </c>
      <c r="I19" s="4">
        <v>21.265983691528191</v>
      </c>
      <c r="J19" s="4">
        <v>0</v>
      </c>
      <c r="K19" s="4">
        <v>28137.853050769671</v>
      </c>
      <c r="L19" s="4">
        <v>40</v>
      </c>
      <c r="M19" s="4">
        <v>21.265983691528191</v>
      </c>
      <c r="N19" s="4">
        <v>1326.997382351359</v>
      </c>
      <c r="O19" s="4">
        <v>3</v>
      </c>
      <c r="P19" s="4">
        <v>27</v>
      </c>
      <c r="Q19" s="4">
        <v>400</v>
      </c>
      <c r="R19" s="4">
        <v>120</v>
      </c>
      <c r="S19" s="4">
        <f>(K19*SIN(RADIANS(E19))-Q19/fs_m*D19/COS(RADIANS(E19))-(K19*COS(RADIANS(E19))-N19*D19/COS(RADIANS(E19)))*TAN(RADIANS(P19))/fs_m)/(COS(RADIANS(E19-theta))*(1+TAN(RADIANS(E19-theta))*TAN(RADIANS(P19))/fs_m))</f>
        <v>-35251.950180131425</v>
      </c>
      <c r="T19" s="4">
        <f>(K19*SIN(RADIANS(E19))-Q19/fs_f*D19/COS(RADIANS(E19))-(K19*COS(RADIANS(E19))-N19*D19/COS(RADIANS(E19)))*TAN(RADIANS(P19))/fs_f)/(COS(RADIANS(E19-theta))*(1+TAN(RADIANS(E19-theta))*TAN(RADIANS(P19))/fs_f))</f>
        <v>-35251.950180131425</v>
      </c>
      <c r="U19" s="4">
        <f>S19*COS(RADIANS(E19-theta))</f>
        <v>-26529.148466478757</v>
      </c>
    </row>
    <row r="20" spans="1:21" x14ac:dyDescent="0.2">
      <c r="A20" s="4">
        <v>19</v>
      </c>
      <c r="B20" s="4">
        <v>249.40701241388081</v>
      </c>
      <c r="C20" s="4">
        <v>25.853324521571199</v>
      </c>
      <c r="D20" s="4">
        <v>10.02378053641795</v>
      </c>
      <c r="E20" s="4">
        <v>-38.320402218049857</v>
      </c>
      <c r="F20" s="4">
        <v>12.776379649054711</v>
      </c>
      <c r="G20" s="4">
        <v>0</v>
      </c>
      <c r="H20" s="4">
        <v>0</v>
      </c>
      <c r="I20" s="4">
        <v>14.146675478428801</v>
      </c>
      <c r="J20" s="4">
        <v>0</v>
      </c>
      <c r="K20" s="4">
        <v>18718.018481671828</v>
      </c>
      <c r="L20" s="4">
        <v>40</v>
      </c>
      <c r="M20" s="4">
        <v>14.146675478428801</v>
      </c>
      <c r="N20" s="4">
        <v>882.75254985395736</v>
      </c>
      <c r="O20" s="4">
        <v>3</v>
      </c>
      <c r="P20" s="4">
        <v>27</v>
      </c>
      <c r="Q20" s="4">
        <v>400</v>
      </c>
      <c r="R20" s="4">
        <v>120</v>
      </c>
      <c r="S20" s="4">
        <f>(K20*SIN(RADIANS(E20))-Q20/fs_m*D20/COS(RADIANS(E20))-(K20*COS(RADIANS(E20))-N20*D20/COS(RADIANS(E20)))*TAN(RADIANS(P20))/fs_m)/(COS(RADIANS(E20-theta))*(1+TAN(RADIANS(E20-theta))*TAN(RADIANS(P20))/fs_m))</f>
        <v>-32436.523130539681</v>
      </c>
      <c r="T20" s="4">
        <f>(K20*SIN(RADIANS(E20))-Q20/fs_f*D20/COS(RADIANS(E20))-(K20*COS(RADIANS(E20))-N20*D20/COS(RADIANS(E20)))*TAN(RADIANS(P20))/fs_f)/(COS(RADIANS(E20-theta))*(1+TAN(RADIANS(E20-theta))*TAN(RADIANS(P20))/fs_f))</f>
        <v>-32436.523130539681</v>
      </c>
      <c r="U20" s="4">
        <f>S20*COS(RADIANS(E20-theta))</f>
        <v>-22096.634541391049</v>
      </c>
    </row>
    <row r="21" spans="1:21" x14ac:dyDescent="0.2">
      <c r="A21" s="4">
        <v>20</v>
      </c>
      <c r="B21" s="4">
        <v>259.43079295029872</v>
      </c>
      <c r="C21" s="4">
        <v>34.72725405040724</v>
      </c>
      <c r="D21" s="4">
        <v>10.02378053641797</v>
      </c>
      <c r="E21" s="4">
        <v>-44.715740215435233</v>
      </c>
      <c r="F21" s="4">
        <v>14.1059568222393</v>
      </c>
      <c r="G21" s="4">
        <v>0</v>
      </c>
      <c r="H21" s="4">
        <v>0</v>
      </c>
      <c r="I21" s="4">
        <v>5.2727459495927604</v>
      </c>
      <c r="J21" s="4">
        <v>0</v>
      </c>
      <c r="K21" s="4">
        <v>6976.5759654366102</v>
      </c>
      <c r="L21" s="4">
        <v>40</v>
      </c>
      <c r="M21" s="4">
        <v>5.2727459495927604</v>
      </c>
      <c r="N21" s="4">
        <v>329.01934725458818</v>
      </c>
      <c r="O21" s="4">
        <v>3</v>
      </c>
      <c r="P21" s="4">
        <v>27</v>
      </c>
      <c r="Q21" s="4">
        <v>400</v>
      </c>
      <c r="R21" s="4">
        <v>120</v>
      </c>
      <c r="S21" s="4">
        <f>(K21*SIN(RADIANS(E21))-Q21/fs_m*D21/COS(RADIANS(E21))-(K21*COS(RADIANS(E21))-N21*D21/COS(RADIANS(E21)))*TAN(RADIANS(P21))/fs_m)/(COS(RADIANS(E21-theta))*(1+TAN(RADIANS(E21-theta))*TAN(RADIANS(P21))/fs_m))</f>
        <v>-22024.344332078243</v>
      </c>
      <c r="T21" s="4">
        <f>(K21*SIN(RADIANS(E21))-Q21/fs_f*D21/COS(RADIANS(E21))-(K21*COS(RADIANS(E21))-N21*D21/COS(RADIANS(E21)))*TAN(RADIANS(P21))/fs_f)/(COS(RADIANS(E21-theta))*(1+TAN(RADIANS(E21-theta))*TAN(RADIANS(P21))/fs_f))</f>
        <v>-22024.344332078243</v>
      </c>
      <c r="U21" s="4">
        <f>S21*COS(RADIANS(E21-theta))</f>
        <v>-13114.254254200021</v>
      </c>
    </row>
    <row r="24" spans="1:21" x14ac:dyDescent="0.2">
      <c r="O24" s="2" t="s">
        <v>17</v>
      </c>
      <c r="P24" s="2">
        <v>8.74</v>
      </c>
      <c r="T24" s="2" t="s">
        <v>25</v>
      </c>
      <c r="U24" s="6">
        <f>SUM(T2:T21)</f>
        <v>-20.914823125978728</v>
      </c>
    </row>
    <row r="25" spans="1:21" x14ac:dyDescent="0.2">
      <c r="T25" s="2" t="s">
        <v>26</v>
      </c>
      <c r="U25" s="6">
        <f>SUM(U2:U21)</f>
        <v>-7.1658477959663287</v>
      </c>
    </row>
    <row r="26" spans="1:21" x14ac:dyDescent="0.2">
      <c r="O26" s="2" t="s">
        <v>18</v>
      </c>
      <c r="P26" s="2">
        <v>1.806</v>
      </c>
    </row>
    <row r="27" spans="1:21" x14ac:dyDescent="0.2">
      <c r="O27" s="2" t="s">
        <v>19</v>
      </c>
      <c r="P27" s="2">
        <v>1.806</v>
      </c>
    </row>
    <row r="31" spans="1:21" x14ac:dyDescent="0.2">
      <c r="T31" s="20" t="s">
        <v>73</v>
      </c>
      <c r="U31" s="2">
        <v>62.4</v>
      </c>
    </row>
    <row r="32" spans="1:21" x14ac:dyDescent="0.2">
      <c r="T32" s="20" t="s">
        <v>74</v>
      </c>
      <c r="U32" s="2">
        <v>0</v>
      </c>
    </row>
    <row r="33" spans="4:21" x14ac:dyDescent="0.2">
      <c r="T33" s="20" t="s">
        <v>75</v>
      </c>
      <c r="U33" s="2">
        <v>0</v>
      </c>
    </row>
    <row r="34" spans="4:21" x14ac:dyDescent="0.2">
      <c r="T34" s="20" t="s">
        <v>76</v>
      </c>
      <c r="U34" s="2">
        <v>0</v>
      </c>
    </row>
    <row r="45" spans="4:21" x14ac:dyDescent="0.2">
      <c r="D45" s="2" t="s">
        <v>23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1849-EB44-934A-BEF4-F5DE13D49DD4}">
  <dimension ref="A2:N36"/>
  <sheetViews>
    <sheetView workbookViewId="0">
      <selection activeCell="G49" sqref="G49"/>
    </sheetView>
  </sheetViews>
  <sheetFormatPr baseColWidth="10" defaultRowHeight="15" x14ac:dyDescent="0.2"/>
  <cols>
    <col min="1" max="2" width="10.83203125" style="2"/>
    <col min="3" max="3" width="5.33203125" style="2" customWidth="1"/>
    <col min="4" max="5" width="10.83203125" style="2"/>
    <col min="6" max="6" width="4" style="2" customWidth="1"/>
    <col min="7" max="8" width="10.83203125" style="2"/>
    <col min="9" max="9" width="4.6640625" style="2" customWidth="1"/>
    <col min="10" max="11" width="10.83203125" style="2"/>
    <col min="12" max="12" width="4.6640625" style="2" customWidth="1"/>
    <col min="13" max="14" width="10.83203125" style="2"/>
  </cols>
  <sheetData>
    <row r="2" spans="1:14" x14ac:dyDescent="0.2">
      <c r="A2" s="7" t="s">
        <v>27</v>
      </c>
      <c r="B2" s="7"/>
      <c r="D2" s="7" t="s">
        <v>28</v>
      </c>
      <c r="E2" s="7"/>
      <c r="G2" s="7" t="s">
        <v>29</v>
      </c>
      <c r="H2" s="7"/>
      <c r="J2" s="7" t="s">
        <v>30</v>
      </c>
      <c r="K2" s="7"/>
      <c r="M2" s="7" t="s">
        <v>31</v>
      </c>
      <c r="N2" s="7"/>
    </row>
    <row r="3" spans="1:14" x14ac:dyDescent="0.2">
      <c r="A3" s="5" t="s">
        <v>32</v>
      </c>
      <c r="B3" s="5" t="s">
        <v>33</v>
      </c>
      <c r="D3" s="5" t="s">
        <v>32</v>
      </c>
      <c r="E3" s="5" t="s">
        <v>33</v>
      </c>
      <c r="G3" s="5" t="s">
        <v>32</v>
      </c>
      <c r="H3" s="5" t="s">
        <v>33</v>
      </c>
      <c r="J3" s="5" t="s">
        <v>32</v>
      </c>
      <c r="K3" s="5" t="s">
        <v>33</v>
      </c>
      <c r="M3" s="5" t="s">
        <v>32</v>
      </c>
      <c r="N3" s="5" t="s">
        <v>33</v>
      </c>
    </row>
    <row r="4" spans="1:14" x14ac:dyDescent="0.2">
      <c r="A4" s="4">
        <v>0</v>
      </c>
      <c r="B4" s="4">
        <v>84</v>
      </c>
      <c r="D4" s="4">
        <v>0</v>
      </c>
      <c r="E4" s="4">
        <v>64</v>
      </c>
      <c r="G4" s="4">
        <v>0</v>
      </c>
      <c r="H4" s="4">
        <v>40</v>
      </c>
      <c r="J4" s="4"/>
      <c r="K4" s="4"/>
      <c r="M4" s="4"/>
      <c r="N4" s="4"/>
    </row>
    <row r="5" spans="1:14" x14ac:dyDescent="0.2">
      <c r="A5" s="4">
        <v>150</v>
      </c>
      <c r="B5" s="4">
        <v>84</v>
      </c>
      <c r="D5" s="4">
        <v>174.7</v>
      </c>
      <c r="E5" s="4">
        <v>64</v>
      </c>
      <c r="G5" s="4">
        <v>320</v>
      </c>
      <c r="H5" s="4">
        <v>40</v>
      </c>
      <c r="J5" s="4"/>
      <c r="K5" s="4"/>
      <c r="M5" s="4"/>
      <c r="N5" s="4"/>
    </row>
    <row r="6" spans="1:14" x14ac:dyDescent="0.2">
      <c r="A6" s="4">
        <v>174.7</v>
      </c>
      <c r="B6" s="4">
        <v>64</v>
      </c>
      <c r="D6" s="4">
        <v>204.3</v>
      </c>
      <c r="E6" s="4">
        <v>40</v>
      </c>
      <c r="G6" s="4"/>
      <c r="H6" s="4"/>
      <c r="J6" s="4"/>
      <c r="K6" s="4"/>
      <c r="M6" s="4"/>
      <c r="N6" s="4"/>
    </row>
    <row r="7" spans="1:14" x14ac:dyDescent="0.2">
      <c r="A7" s="4"/>
      <c r="B7" s="4"/>
      <c r="D7" s="4"/>
      <c r="E7" s="4"/>
      <c r="G7" s="4"/>
      <c r="H7" s="4"/>
      <c r="J7" s="4"/>
      <c r="K7" s="4"/>
      <c r="M7" s="4"/>
      <c r="N7" s="4"/>
    </row>
    <row r="8" spans="1:14" x14ac:dyDescent="0.2">
      <c r="A8" s="4"/>
      <c r="B8" s="4"/>
      <c r="D8" s="4"/>
      <c r="E8" s="4"/>
      <c r="G8" s="4"/>
      <c r="H8" s="4"/>
      <c r="J8" s="4"/>
      <c r="K8" s="4"/>
      <c r="M8" s="4"/>
      <c r="N8" s="4"/>
    </row>
    <row r="9" spans="1:14" x14ac:dyDescent="0.2">
      <c r="A9" s="4"/>
      <c r="B9" s="4"/>
      <c r="D9" s="4"/>
      <c r="E9" s="4"/>
      <c r="G9" s="4"/>
      <c r="H9" s="4"/>
      <c r="J9" s="4"/>
      <c r="K9" s="4"/>
      <c r="M9" s="4"/>
      <c r="N9" s="4"/>
    </row>
    <row r="10" spans="1:14" x14ac:dyDescent="0.2">
      <c r="A10" s="4"/>
      <c r="B10" s="4"/>
      <c r="D10" s="4"/>
      <c r="E10" s="4"/>
      <c r="G10" s="4"/>
      <c r="H10" s="4"/>
      <c r="J10" s="4"/>
      <c r="K10" s="4"/>
      <c r="M10" s="4"/>
      <c r="N10" s="4"/>
    </row>
    <row r="11" spans="1:14" x14ac:dyDescent="0.2">
      <c r="A11" s="4"/>
      <c r="B11" s="4"/>
      <c r="D11" s="4"/>
      <c r="E11" s="4"/>
      <c r="G11" s="4"/>
      <c r="H11" s="4"/>
      <c r="J11" s="4"/>
      <c r="K11" s="4"/>
      <c r="M11" s="4"/>
      <c r="N11" s="4"/>
    </row>
    <row r="12" spans="1:14" x14ac:dyDescent="0.2">
      <c r="A12" s="4"/>
      <c r="B12" s="4"/>
      <c r="D12" s="4"/>
      <c r="E12" s="4"/>
      <c r="G12" s="4"/>
      <c r="H12" s="4"/>
      <c r="J12" s="4"/>
      <c r="K12" s="4"/>
      <c r="M12" s="4"/>
      <c r="N12" s="4"/>
    </row>
    <row r="13" spans="1:14" x14ac:dyDescent="0.2">
      <c r="A13" s="4"/>
      <c r="B13" s="4"/>
      <c r="D13" s="4"/>
      <c r="E13" s="4"/>
      <c r="G13" s="4"/>
      <c r="H13" s="4"/>
      <c r="J13" s="4"/>
      <c r="K13" s="4"/>
      <c r="M13" s="4"/>
      <c r="N13" s="4"/>
    </row>
    <row r="14" spans="1:14" x14ac:dyDescent="0.2">
      <c r="A14" s="4"/>
      <c r="B14" s="4"/>
      <c r="D14" s="4"/>
      <c r="E14" s="4"/>
      <c r="G14" s="4"/>
      <c r="H14" s="4"/>
      <c r="J14" s="4"/>
      <c r="K14" s="4"/>
      <c r="M14" s="4"/>
      <c r="N14" s="4"/>
    </row>
    <row r="15" spans="1:14" x14ac:dyDescent="0.2">
      <c r="A15" s="4"/>
      <c r="B15" s="4"/>
      <c r="D15" s="4"/>
      <c r="E15" s="4"/>
      <c r="G15" s="4"/>
      <c r="H15" s="4"/>
      <c r="J15" s="4"/>
      <c r="K15" s="4"/>
      <c r="M15" s="4"/>
      <c r="N15" s="4"/>
    </row>
    <row r="16" spans="1:14" x14ac:dyDescent="0.2">
      <c r="A16" s="4"/>
      <c r="B16" s="4"/>
      <c r="D16" s="4"/>
      <c r="E16" s="4"/>
      <c r="G16" s="4"/>
      <c r="H16" s="4"/>
      <c r="J16" s="4"/>
      <c r="K16" s="4"/>
      <c r="M16" s="4"/>
      <c r="N16" s="4"/>
    </row>
    <row r="17" spans="1:14" x14ac:dyDescent="0.2">
      <c r="A17" s="4"/>
      <c r="B17" s="4"/>
      <c r="D17" s="4"/>
      <c r="E17" s="4"/>
      <c r="G17" s="4"/>
      <c r="H17" s="4"/>
      <c r="J17" s="4"/>
      <c r="K17" s="4"/>
      <c r="M17" s="4"/>
      <c r="N17" s="4"/>
    </row>
    <row r="18" spans="1:14" x14ac:dyDescent="0.2">
      <c r="A18" s="4"/>
      <c r="B18" s="4"/>
      <c r="D18" s="4"/>
      <c r="E18" s="4"/>
      <c r="G18" s="4"/>
      <c r="H18" s="4"/>
      <c r="J18" s="4"/>
      <c r="K18" s="4"/>
      <c r="M18" s="4"/>
      <c r="N18" s="4"/>
    </row>
    <row r="20" spans="1:14" x14ac:dyDescent="0.2">
      <c r="A20" s="7" t="s">
        <v>34</v>
      </c>
      <c r="B20" s="7"/>
      <c r="D20" s="7" t="s">
        <v>35</v>
      </c>
      <c r="E20" s="7"/>
      <c r="G20" s="7" t="s">
        <v>36</v>
      </c>
      <c r="H20" s="7"/>
      <c r="J20" s="7" t="s">
        <v>37</v>
      </c>
      <c r="K20" s="7"/>
      <c r="M20" s="7" t="s">
        <v>38</v>
      </c>
      <c r="N20" s="7"/>
    </row>
    <row r="21" spans="1:14" x14ac:dyDescent="0.2">
      <c r="A21" s="5" t="s">
        <v>32</v>
      </c>
      <c r="B21" s="5" t="s">
        <v>33</v>
      </c>
      <c r="D21" s="5" t="s">
        <v>32</v>
      </c>
      <c r="E21" s="5" t="s">
        <v>33</v>
      </c>
      <c r="G21" s="5" t="s">
        <v>32</v>
      </c>
      <c r="H21" s="5" t="s">
        <v>33</v>
      </c>
      <c r="J21" s="5" t="s">
        <v>32</v>
      </c>
      <c r="K21" s="5" t="s">
        <v>33</v>
      </c>
      <c r="M21" s="5" t="s">
        <v>32</v>
      </c>
      <c r="N21" s="5" t="s">
        <v>33</v>
      </c>
    </row>
    <row r="22" spans="1:14" ht="16" x14ac:dyDescent="0.2">
      <c r="A22" s="4"/>
      <c r="B22" s="4"/>
      <c r="D22" s="8"/>
      <c r="E22" s="9"/>
      <c r="G22" s="8"/>
      <c r="H22" s="9"/>
      <c r="J22" s="8"/>
      <c r="K22" s="9"/>
      <c r="M22" s="8"/>
      <c r="N22" s="9"/>
    </row>
    <row r="23" spans="1:14" ht="16" x14ac:dyDescent="0.2">
      <c r="A23" s="4"/>
      <c r="B23" s="4"/>
      <c r="D23" s="10"/>
      <c r="E23" s="11"/>
      <c r="G23" s="10"/>
      <c r="H23" s="11"/>
      <c r="J23" s="10"/>
      <c r="K23" s="11"/>
      <c r="M23" s="10"/>
      <c r="N23" s="11"/>
    </row>
    <row r="24" spans="1:14" ht="16" x14ac:dyDescent="0.2">
      <c r="A24" s="4"/>
      <c r="B24" s="4"/>
      <c r="D24" s="10"/>
      <c r="E24" s="11"/>
      <c r="G24" s="10"/>
      <c r="H24" s="11"/>
      <c r="J24" s="10"/>
      <c r="K24" s="11"/>
      <c r="M24" s="10"/>
      <c r="N24" s="11"/>
    </row>
    <row r="25" spans="1:14" ht="16" x14ac:dyDescent="0.2">
      <c r="A25" s="4"/>
      <c r="B25" s="4"/>
      <c r="D25" s="10"/>
      <c r="E25" s="11"/>
      <c r="G25" s="10"/>
      <c r="H25" s="11"/>
      <c r="J25" s="10"/>
      <c r="K25" s="11"/>
      <c r="M25" s="10"/>
      <c r="N25" s="11"/>
    </row>
    <row r="26" spans="1:14" x14ac:dyDescent="0.2">
      <c r="A26" s="4"/>
      <c r="B26" s="4"/>
      <c r="D26" s="4"/>
      <c r="E26" s="4"/>
      <c r="G26" s="4"/>
      <c r="H26" s="4"/>
      <c r="J26" s="4"/>
      <c r="K26" s="4"/>
      <c r="M26" s="4"/>
      <c r="N26" s="4"/>
    </row>
    <row r="27" spans="1:14" x14ac:dyDescent="0.2">
      <c r="A27" s="4"/>
      <c r="B27" s="4"/>
      <c r="D27" s="4"/>
      <c r="E27" s="4"/>
      <c r="G27" s="4"/>
      <c r="H27" s="4"/>
      <c r="J27" s="4"/>
      <c r="K27" s="4"/>
      <c r="M27" s="4"/>
      <c r="N27" s="4"/>
    </row>
    <row r="28" spans="1:14" x14ac:dyDescent="0.2">
      <c r="A28" s="4"/>
      <c r="B28" s="4"/>
      <c r="D28" s="4"/>
      <c r="E28" s="4"/>
      <c r="G28" s="4"/>
      <c r="H28" s="4"/>
      <c r="J28" s="4"/>
      <c r="K28" s="4"/>
      <c r="M28" s="4"/>
      <c r="N28" s="4"/>
    </row>
    <row r="29" spans="1:14" x14ac:dyDescent="0.2">
      <c r="A29" s="4"/>
      <c r="B29" s="4"/>
      <c r="D29" s="4"/>
      <c r="E29" s="4"/>
      <c r="G29" s="4"/>
      <c r="H29" s="4"/>
      <c r="J29" s="4"/>
      <c r="K29" s="4"/>
      <c r="M29" s="4"/>
      <c r="N29" s="4"/>
    </row>
    <row r="30" spans="1:14" x14ac:dyDescent="0.2">
      <c r="A30" s="4"/>
      <c r="B30" s="4"/>
      <c r="D30" s="4"/>
      <c r="E30" s="4"/>
      <c r="G30" s="4"/>
      <c r="H30" s="4"/>
      <c r="J30" s="4"/>
      <c r="K30" s="4"/>
      <c r="M30" s="4"/>
      <c r="N30" s="4"/>
    </row>
    <row r="31" spans="1:14" x14ac:dyDescent="0.2">
      <c r="A31" s="4"/>
      <c r="B31" s="4"/>
      <c r="D31" s="4"/>
      <c r="E31" s="4"/>
      <c r="G31" s="4"/>
      <c r="H31" s="4"/>
      <c r="J31" s="4"/>
      <c r="K31" s="4"/>
      <c r="M31" s="4"/>
      <c r="N31" s="4"/>
    </row>
    <row r="32" spans="1:14" x14ac:dyDescent="0.2">
      <c r="A32" s="4"/>
      <c r="B32" s="4"/>
      <c r="D32" s="4"/>
      <c r="E32" s="4"/>
      <c r="G32" s="4"/>
      <c r="H32" s="4"/>
      <c r="J32" s="4"/>
      <c r="K32" s="4"/>
      <c r="M32" s="4"/>
      <c r="N32" s="4"/>
    </row>
    <row r="33" spans="1:14" x14ac:dyDescent="0.2">
      <c r="A33" s="4"/>
      <c r="B33" s="4"/>
      <c r="D33" s="4"/>
      <c r="E33" s="4"/>
      <c r="G33" s="4"/>
      <c r="H33" s="4"/>
      <c r="J33" s="4"/>
      <c r="K33" s="4"/>
      <c r="M33" s="4"/>
      <c r="N33" s="4"/>
    </row>
    <row r="34" spans="1:14" x14ac:dyDescent="0.2">
      <c r="A34" s="4"/>
      <c r="B34" s="4"/>
      <c r="D34" s="4"/>
      <c r="E34" s="4"/>
      <c r="G34" s="4"/>
      <c r="H34" s="4"/>
      <c r="J34" s="4"/>
      <c r="K34" s="4"/>
      <c r="M34" s="4"/>
      <c r="N34" s="4"/>
    </row>
    <row r="35" spans="1:14" x14ac:dyDescent="0.2">
      <c r="A35" s="4"/>
      <c r="B35" s="4"/>
      <c r="D35" s="4"/>
      <c r="E35" s="4"/>
      <c r="G35" s="4"/>
      <c r="H35" s="4"/>
      <c r="J35" s="4"/>
      <c r="K35" s="4"/>
      <c r="M35" s="4"/>
      <c r="N35" s="4"/>
    </row>
    <row r="36" spans="1:14" x14ac:dyDescent="0.2">
      <c r="A36" s="4"/>
      <c r="B36" s="4"/>
      <c r="D36" s="4"/>
      <c r="E36" s="4"/>
      <c r="G36" s="4"/>
      <c r="H36" s="4"/>
      <c r="J36" s="4"/>
      <c r="K36" s="4"/>
      <c r="M36" s="4"/>
      <c r="N36" s="4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81C4-C109-EB42-AD50-8F6ECA18CDEE}">
  <dimension ref="A2:O13"/>
  <sheetViews>
    <sheetView workbookViewId="0">
      <selection activeCell="O45" sqref="O45"/>
    </sheetView>
  </sheetViews>
  <sheetFormatPr baseColWidth="10" defaultRowHeight="15" x14ac:dyDescent="0.2"/>
  <cols>
    <col min="1" max="1" width="7" style="2" customWidth="1"/>
    <col min="2" max="8" width="8.5" style="2" customWidth="1"/>
    <col min="9" max="12" width="8.5" customWidth="1"/>
  </cols>
  <sheetData>
    <row r="2" spans="1:15" ht="16" x14ac:dyDescent="0.2">
      <c r="B2" s="12" t="s">
        <v>39</v>
      </c>
      <c r="C2" s="12"/>
      <c r="D2" s="12"/>
      <c r="E2" s="12"/>
      <c r="F2" s="12"/>
      <c r="G2" s="12"/>
      <c r="I2" s="13" t="s">
        <v>40</v>
      </c>
      <c r="J2" s="13"/>
      <c r="K2" s="13"/>
      <c r="L2" s="14"/>
      <c r="N2" t="s">
        <v>41</v>
      </c>
    </row>
    <row r="3" spans="1:15" ht="16" x14ac:dyDescent="0.2">
      <c r="A3" s="15" t="s">
        <v>42</v>
      </c>
      <c r="B3" s="16" t="s">
        <v>43</v>
      </c>
      <c r="C3" s="15" t="s">
        <v>44</v>
      </c>
      <c r="D3" s="15" t="s">
        <v>16</v>
      </c>
      <c r="E3" s="16" t="s">
        <v>45</v>
      </c>
      <c r="F3" s="15" t="s">
        <v>46</v>
      </c>
      <c r="G3" s="15" t="s">
        <v>47</v>
      </c>
      <c r="H3" s="15" t="s">
        <v>48</v>
      </c>
      <c r="I3" s="15" t="s">
        <v>49</v>
      </c>
      <c r="J3" s="15" t="s">
        <v>50</v>
      </c>
      <c r="K3" s="16" t="s">
        <v>51</v>
      </c>
      <c r="L3" s="15" t="s">
        <v>52</v>
      </c>
    </row>
    <row r="4" spans="1:15" ht="16" x14ac:dyDescent="0.2">
      <c r="A4" s="4">
        <v>1</v>
      </c>
      <c r="B4" s="4">
        <v>130</v>
      </c>
      <c r="C4" s="4" t="s">
        <v>53</v>
      </c>
      <c r="D4" s="4">
        <v>200</v>
      </c>
      <c r="E4" s="4">
        <v>28</v>
      </c>
      <c r="F4" s="4">
        <v>30</v>
      </c>
      <c r="G4" s="4">
        <v>120</v>
      </c>
      <c r="H4" s="4">
        <v>1</v>
      </c>
      <c r="I4" s="4"/>
      <c r="J4" s="4"/>
      <c r="K4" s="4"/>
      <c r="L4" s="4"/>
      <c r="N4" s="17" t="s">
        <v>54</v>
      </c>
    </row>
    <row r="5" spans="1:15" x14ac:dyDescent="0.2">
      <c r="A5" s="4">
        <v>2</v>
      </c>
      <c r="B5" s="4">
        <v>120</v>
      </c>
      <c r="C5" s="4" t="s">
        <v>53</v>
      </c>
      <c r="D5" s="4">
        <v>100</v>
      </c>
      <c r="E5" s="4">
        <v>32</v>
      </c>
      <c r="F5" s="4"/>
      <c r="G5" s="4"/>
      <c r="H5" s="4">
        <v>1</v>
      </c>
      <c r="I5" s="4"/>
      <c r="J5" s="4"/>
      <c r="K5" s="4"/>
      <c r="L5" s="4"/>
      <c r="N5" s="2" t="s">
        <v>53</v>
      </c>
      <c r="O5" t="s">
        <v>55</v>
      </c>
    </row>
    <row r="6" spans="1:15" x14ac:dyDescent="0.2">
      <c r="A6" s="4">
        <v>3</v>
      </c>
      <c r="B6" s="4">
        <v>132</v>
      </c>
      <c r="C6" s="4" t="s">
        <v>53</v>
      </c>
      <c r="D6" s="4">
        <v>400</v>
      </c>
      <c r="E6" s="4">
        <v>27</v>
      </c>
      <c r="F6" s="4"/>
      <c r="G6" s="4"/>
      <c r="H6" s="4">
        <v>1</v>
      </c>
      <c r="I6" s="4"/>
      <c r="J6" s="4"/>
      <c r="K6" s="4"/>
      <c r="L6" s="4"/>
      <c r="N6" s="2" t="s">
        <v>56</v>
      </c>
      <c r="O6" t="s">
        <v>57</v>
      </c>
    </row>
    <row r="7" spans="1:15" x14ac:dyDescent="0.2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5" ht="16" x14ac:dyDescent="0.2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17" t="s">
        <v>58</v>
      </c>
    </row>
    <row r="9" spans="1:15" x14ac:dyDescent="0.2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2">
        <v>0</v>
      </c>
      <c r="O9" t="s">
        <v>59</v>
      </c>
    </row>
    <row r="10" spans="1:15" x14ac:dyDescent="0.2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2">
        <v>1</v>
      </c>
      <c r="O10" t="s">
        <v>60</v>
      </c>
    </row>
    <row r="11" spans="1:15" x14ac:dyDescent="0.2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2"/>
    </row>
    <row r="12" spans="1:15" x14ac:dyDescent="0.2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2"/>
    </row>
    <row r="13" spans="1:15" x14ac:dyDescent="0.2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mergeCells count="1">
    <mergeCell ref="B2:G2"/>
  </mergeCells>
  <conditionalFormatting sqref="D4:E13">
    <cfRule type="expression" dxfId="3" priority="4">
      <formula>$C4="cp"</formula>
    </cfRule>
  </conditionalFormatting>
  <conditionalFormatting sqref="F4:G13">
    <cfRule type="expression" dxfId="2" priority="3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2">
      <formula>$C4="mc"</formula>
    </cfRule>
  </conditionalFormatting>
  <dataValidations count="2">
    <dataValidation type="list" allowBlank="1" showInputMessage="1" showErrorMessage="1" sqref="C4:C13" xr:uid="{EA564860-4244-1E4B-AEC8-C8E5E7C34911}">
      <formula1>$N$5:$N$6</formula1>
    </dataValidation>
    <dataValidation type="list" allowBlank="1" showInputMessage="1" showErrorMessage="1" sqref="H4:H13" xr:uid="{D234AE9A-A91C-4741-AFB8-BB9B780E928F}">
      <formula1>$N$9:$N$10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F544-A324-BB43-A07A-0D90831AC3A8}">
  <dimension ref="A2:B18"/>
  <sheetViews>
    <sheetView workbookViewId="0">
      <selection activeCell="D12" sqref="D12"/>
    </sheetView>
  </sheetViews>
  <sheetFormatPr baseColWidth="10" defaultRowHeight="15" x14ac:dyDescent="0.2"/>
  <sheetData>
    <row r="2" spans="1:2" x14ac:dyDescent="0.2">
      <c r="A2" s="18" t="s">
        <v>61</v>
      </c>
      <c r="B2" s="18"/>
    </row>
    <row r="3" spans="1:2" x14ac:dyDescent="0.2">
      <c r="A3" s="5" t="s">
        <v>32</v>
      </c>
      <c r="B3" s="5" t="s">
        <v>33</v>
      </c>
    </row>
    <row r="4" spans="1:2" x14ac:dyDescent="0.2">
      <c r="A4" s="4">
        <v>0</v>
      </c>
      <c r="B4" s="4">
        <v>80</v>
      </c>
    </row>
    <row r="5" spans="1:2" x14ac:dyDescent="0.2">
      <c r="A5" s="4">
        <v>75</v>
      </c>
      <c r="B5" s="4">
        <v>79</v>
      </c>
    </row>
    <row r="6" spans="1:2" x14ac:dyDescent="0.2">
      <c r="A6" s="4">
        <v>112</v>
      </c>
      <c r="B6" s="4">
        <v>76</v>
      </c>
    </row>
    <row r="7" spans="1:2" x14ac:dyDescent="0.2">
      <c r="A7" s="4">
        <v>140</v>
      </c>
      <c r="B7" s="4">
        <v>70</v>
      </c>
    </row>
    <row r="8" spans="1:2" x14ac:dyDescent="0.2">
      <c r="A8" s="4">
        <v>170</v>
      </c>
      <c r="B8" s="4">
        <v>61</v>
      </c>
    </row>
    <row r="9" spans="1:2" x14ac:dyDescent="0.2">
      <c r="A9" s="4">
        <v>189.5</v>
      </c>
      <c r="B9" s="4">
        <v>52</v>
      </c>
    </row>
    <row r="10" spans="1:2" x14ac:dyDescent="0.2">
      <c r="A10" s="4">
        <v>204.3</v>
      </c>
      <c r="B10" s="4">
        <v>40</v>
      </c>
    </row>
    <row r="11" spans="1:2" x14ac:dyDescent="0.2">
      <c r="A11" s="4">
        <v>320</v>
      </c>
      <c r="B11" s="4">
        <v>40</v>
      </c>
    </row>
    <row r="12" spans="1:2" x14ac:dyDescent="0.2">
      <c r="A12" s="3"/>
      <c r="B12" s="3"/>
    </row>
    <row r="13" spans="1:2" x14ac:dyDescent="0.2">
      <c r="A13" s="3"/>
      <c r="B13" s="3"/>
    </row>
    <row r="14" spans="1:2" x14ac:dyDescent="0.2">
      <c r="A14" s="3"/>
      <c r="B14" s="3"/>
    </row>
    <row r="15" spans="1:2" x14ac:dyDescent="0.2">
      <c r="A15" s="3"/>
      <c r="B15" s="3"/>
    </row>
    <row r="16" spans="1:2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</sheetData>
  <mergeCells count="1"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16F6-6C1B-F340-AF06-55CFAA420024}">
  <dimension ref="B2:P26"/>
  <sheetViews>
    <sheetView workbookViewId="0">
      <selection activeCell="K59" sqref="K59"/>
    </sheetView>
  </sheetViews>
  <sheetFormatPr baseColWidth="10" defaultRowHeight="15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19" t="s">
        <v>62</v>
      </c>
      <c r="C2" s="19"/>
      <c r="D2" s="19"/>
      <c r="F2" s="19" t="s">
        <v>63</v>
      </c>
      <c r="G2" s="19"/>
      <c r="H2" s="19"/>
      <c r="J2" s="19" t="s">
        <v>64</v>
      </c>
      <c r="K2" s="19"/>
      <c r="L2" s="19"/>
      <c r="N2" s="19" t="s">
        <v>65</v>
      </c>
      <c r="O2" s="19"/>
      <c r="P2" s="19"/>
    </row>
    <row r="3" spans="2:16" x14ac:dyDescent="0.2">
      <c r="B3" s="5" t="s">
        <v>66</v>
      </c>
      <c r="C3" s="5" t="s">
        <v>67</v>
      </c>
      <c r="D3" s="5" t="s">
        <v>68</v>
      </c>
      <c r="F3" s="5" t="s">
        <v>66</v>
      </c>
      <c r="G3" s="5" t="s">
        <v>67</v>
      </c>
      <c r="H3" s="5" t="s">
        <v>68</v>
      </c>
      <c r="J3" s="5" t="s">
        <v>66</v>
      </c>
      <c r="K3" s="5" t="s">
        <v>67</v>
      </c>
      <c r="L3" s="5" t="s">
        <v>68</v>
      </c>
      <c r="N3" s="5" t="s">
        <v>66</v>
      </c>
      <c r="O3" s="5" t="s">
        <v>67</v>
      </c>
      <c r="P3" s="5" t="s">
        <v>68</v>
      </c>
    </row>
    <row r="4" spans="2:16" x14ac:dyDescent="0.2">
      <c r="B4" s="4">
        <v>100</v>
      </c>
      <c r="C4" s="4">
        <v>84</v>
      </c>
      <c r="D4" s="4">
        <v>2500</v>
      </c>
      <c r="F4" s="4"/>
      <c r="G4" s="4"/>
      <c r="H4" s="4"/>
      <c r="J4" s="4"/>
      <c r="K4" s="4"/>
      <c r="L4" s="4"/>
      <c r="N4" s="4"/>
      <c r="O4" s="4"/>
      <c r="P4" s="4"/>
    </row>
    <row r="5" spans="2:16" x14ac:dyDescent="0.2">
      <c r="B5" s="4">
        <v>150</v>
      </c>
      <c r="C5" s="4">
        <v>84</v>
      </c>
      <c r="D5" s="4">
        <v>2500</v>
      </c>
      <c r="F5" s="4"/>
      <c r="G5" s="4"/>
      <c r="H5" s="4"/>
      <c r="J5" s="4"/>
      <c r="K5" s="4"/>
      <c r="L5" s="4"/>
      <c r="N5" s="4"/>
      <c r="O5" s="4"/>
      <c r="P5" s="4"/>
    </row>
    <row r="6" spans="2:16" x14ac:dyDescent="0.2">
      <c r="B6" s="4"/>
      <c r="C6" s="4"/>
      <c r="D6" s="4"/>
      <c r="F6" s="4"/>
      <c r="G6" s="4"/>
      <c r="H6" s="4"/>
      <c r="J6" s="4"/>
      <c r="K6" s="4"/>
      <c r="L6" s="4"/>
      <c r="N6" s="4"/>
      <c r="O6" s="4"/>
      <c r="P6" s="4"/>
    </row>
    <row r="7" spans="2:16" x14ac:dyDescent="0.2">
      <c r="B7" s="4"/>
      <c r="C7" s="4"/>
      <c r="D7" s="4"/>
      <c r="F7" s="4"/>
      <c r="G7" s="4"/>
      <c r="H7" s="4"/>
      <c r="J7" s="4"/>
      <c r="K7" s="4"/>
      <c r="L7" s="4"/>
      <c r="N7" s="4"/>
      <c r="O7" s="4"/>
      <c r="P7" s="4"/>
    </row>
    <row r="8" spans="2:16" x14ac:dyDescent="0.2">
      <c r="B8" s="4"/>
      <c r="C8" s="4"/>
      <c r="D8" s="4"/>
      <c r="F8" s="4"/>
      <c r="G8" s="4"/>
      <c r="H8" s="4"/>
      <c r="J8" s="4"/>
      <c r="K8" s="4"/>
      <c r="L8" s="4"/>
      <c r="N8" s="4"/>
      <c r="O8" s="4"/>
      <c r="P8" s="4"/>
    </row>
    <row r="9" spans="2:16" x14ac:dyDescent="0.2">
      <c r="B9" s="4"/>
      <c r="C9" s="4"/>
      <c r="D9" s="4"/>
      <c r="F9" s="4"/>
      <c r="G9" s="4"/>
      <c r="H9" s="4"/>
      <c r="J9" s="4"/>
      <c r="K9" s="4"/>
      <c r="L9" s="4"/>
      <c r="N9" s="4"/>
      <c r="O9" s="4"/>
      <c r="P9" s="4"/>
    </row>
    <row r="10" spans="2:16" x14ac:dyDescent="0.2">
      <c r="B10" s="4"/>
      <c r="C10" s="4"/>
      <c r="D10" s="4"/>
      <c r="F10" s="4"/>
      <c r="G10" s="4"/>
      <c r="H10" s="4"/>
      <c r="J10" s="4"/>
      <c r="K10" s="4"/>
      <c r="L10" s="4"/>
      <c r="N10" s="4"/>
      <c r="O10" s="4"/>
      <c r="P10" s="4"/>
    </row>
    <row r="11" spans="2:16" x14ac:dyDescent="0.2">
      <c r="B11" s="4"/>
      <c r="C11" s="4"/>
      <c r="D11" s="4"/>
      <c r="F11" s="4"/>
      <c r="G11" s="4"/>
      <c r="H11" s="4"/>
      <c r="J11" s="4"/>
      <c r="K11" s="4"/>
      <c r="L11" s="4"/>
      <c r="N11" s="4"/>
      <c r="O11" s="4"/>
      <c r="P11" s="4"/>
    </row>
    <row r="12" spans="2:16" x14ac:dyDescent="0.2">
      <c r="B12" s="4"/>
      <c r="C12" s="4"/>
      <c r="D12" s="4"/>
      <c r="F12" s="4"/>
      <c r="G12" s="4"/>
      <c r="H12" s="4"/>
      <c r="J12" s="4"/>
      <c r="K12" s="4"/>
      <c r="L12" s="4"/>
      <c r="N12" s="4"/>
      <c r="O12" s="4"/>
      <c r="P12" s="4"/>
    </row>
    <row r="13" spans="2:16" x14ac:dyDescent="0.2">
      <c r="B13" s="4"/>
      <c r="C13" s="4"/>
      <c r="D13" s="4"/>
      <c r="F13" s="4"/>
      <c r="G13" s="4"/>
      <c r="H13" s="4"/>
      <c r="J13" s="4"/>
      <c r="K13" s="4"/>
      <c r="L13" s="4"/>
      <c r="N13" s="4"/>
      <c r="O13" s="4"/>
      <c r="P13" s="4"/>
    </row>
    <row r="15" spans="2:16" x14ac:dyDescent="0.2">
      <c r="B15" s="19" t="s">
        <v>69</v>
      </c>
      <c r="C15" s="19"/>
      <c r="D15" s="19"/>
      <c r="F15" s="19" t="s">
        <v>70</v>
      </c>
      <c r="G15" s="19"/>
      <c r="H15" s="19"/>
      <c r="J15" s="19" t="s">
        <v>71</v>
      </c>
      <c r="K15" s="19"/>
      <c r="L15" s="19"/>
      <c r="N15" s="19" t="s">
        <v>72</v>
      </c>
      <c r="O15" s="19"/>
      <c r="P15" s="19"/>
    </row>
    <row r="16" spans="2:16" x14ac:dyDescent="0.2">
      <c r="B16" s="5" t="s">
        <v>66</v>
      </c>
      <c r="C16" s="5" t="s">
        <v>67</v>
      </c>
      <c r="D16" s="5" t="s">
        <v>68</v>
      </c>
      <c r="F16" s="5" t="s">
        <v>66</v>
      </c>
      <c r="G16" s="5" t="s">
        <v>67</v>
      </c>
      <c r="H16" s="5" t="s">
        <v>68</v>
      </c>
      <c r="J16" s="5" t="s">
        <v>66</v>
      </c>
      <c r="K16" s="5" t="s">
        <v>67</v>
      </c>
      <c r="L16" s="5" t="s">
        <v>68</v>
      </c>
      <c r="N16" s="5" t="s">
        <v>66</v>
      </c>
      <c r="O16" s="5" t="s">
        <v>67</v>
      </c>
      <c r="P16" s="5" t="s">
        <v>68</v>
      </c>
    </row>
    <row r="17" spans="2:16" x14ac:dyDescent="0.2">
      <c r="B17" s="4"/>
      <c r="C17" s="4"/>
      <c r="D17" s="4"/>
      <c r="F17" s="4"/>
      <c r="G17" s="4"/>
      <c r="H17" s="4"/>
      <c r="J17" s="4"/>
      <c r="K17" s="4"/>
      <c r="L17" s="4"/>
      <c r="N17" s="4"/>
      <c r="O17" s="4"/>
      <c r="P17" s="4"/>
    </row>
    <row r="18" spans="2:16" x14ac:dyDescent="0.2">
      <c r="B18" s="4"/>
      <c r="C18" s="4"/>
      <c r="D18" s="4"/>
      <c r="F18" s="4"/>
      <c r="G18" s="4"/>
      <c r="H18" s="4"/>
      <c r="J18" s="4"/>
      <c r="K18" s="4"/>
      <c r="L18" s="4"/>
      <c r="N18" s="4"/>
      <c r="O18" s="4"/>
      <c r="P18" s="4"/>
    </row>
    <row r="19" spans="2:16" x14ac:dyDescent="0.2">
      <c r="B19" s="4"/>
      <c r="C19" s="4"/>
      <c r="D19" s="4"/>
      <c r="F19" s="4"/>
      <c r="G19" s="4"/>
      <c r="H19" s="4"/>
      <c r="J19" s="4"/>
      <c r="K19" s="4"/>
      <c r="L19" s="4"/>
      <c r="N19" s="4"/>
      <c r="O19" s="4"/>
      <c r="P19" s="4"/>
    </row>
    <row r="20" spans="2:16" x14ac:dyDescent="0.2">
      <c r="B20" s="4"/>
      <c r="C20" s="4"/>
      <c r="D20" s="4"/>
      <c r="F20" s="4"/>
      <c r="G20" s="4"/>
      <c r="H20" s="4"/>
      <c r="J20" s="4"/>
      <c r="K20" s="4"/>
      <c r="L20" s="4"/>
      <c r="N20" s="4"/>
      <c r="O20" s="4"/>
      <c r="P20" s="4"/>
    </row>
    <row r="21" spans="2:16" x14ac:dyDescent="0.2">
      <c r="B21" s="4"/>
      <c r="C21" s="4"/>
      <c r="D21" s="4"/>
      <c r="F21" s="4"/>
      <c r="G21" s="4"/>
      <c r="H21" s="4"/>
      <c r="J21" s="4"/>
      <c r="K21" s="4"/>
      <c r="L21" s="4"/>
      <c r="N21" s="4"/>
      <c r="O21" s="4"/>
      <c r="P21" s="4"/>
    </row>
    <row r="22" spans="2:16" x14ac:dyDescent="0.2">
      <c r="B22" s="4"/>
      <c r="C22" s="4"/>
      <c r="D22" s="4"/>
      <c r="F22" s="4"/>
      <c r="G22" s="4"/>
      <c r="H22" s="4"/>
      <c r="J22" s="4"/>
      <c r="K22" s="4"/>
      <c r="L22" s="4"/>
      <c r="N22" s="4"/>
      <c r="O22" s="4"/>
      <c r="P22" s="4"/>
    </row>
    <row r="23" spans="2:16" x14ac:dyDescent="0.2">
      <c r="B23" s="4"/>
      <c r="C23" s="4"/>
      <c r="D23" s="4"/>
      <c r="F23" s="4"/>
      <c r="G23" s="4"/>
      <c r="H23" s="4"/>
      <c r="J23" s="4"/>
      <c r="K23" s="4"/>
      <c r="L23" s="4"/>
      <c r="N23" s="4"/>
      <c r="O23" s="4"/>
      <c r="P23" s="4"/>
    </row>
    <row r="24" spans="2:16" x14ac:dyDescent="0.2">
      <c r="B24" s="4"/>
      <c r="C24" s="4"/>
      <c r="D24" s="4"/>
      <c r="F24" s="4"/>
      <c r="G24" s="4"/>
      <c r="H24" s="4"/>
      <c r="J24" s="4"/>
      <c r="K24" s="4"/>
      <c r="L24" s="4"/>
      <c r="N24" s="4"/>
      <c r="O24" s="4"/>
      <c r="P24" s="4"/>
    </row>
    <row r="25" spans="2:16" x14ac:dyDescent="0.2">
      <c r="B25" s="4"/>
      <c r="C25" s="4"/>
      <c r="D25" s="4"/>
      <c r="F25" s="4"/>
      <c r="G25" s="4"/>
      <c r="H25" s="4"/>
      <c r="J25" s="4"/>
      <c r="K25" s="4"/>
      <c r="L25" s="4"/>
      <c r="N25" s="4"/>
      <c r="O25" s="4"/>
      <c r="P25" s="4"/>
    </row>
    <row r="26" spans="2:16" x14ac:dyDescent="0.2">
      <c r="B26" s="4"/>
      <c r="C26" s="4"/>
      <c r="D26" s="4"/>
      <c r="F26" s="4"/>
      <c r="G26" s="4"/>
      <c r="H26" s="4"/>
      <c r="J26" s="4"/>
      <c r="K26" s="4"/>
      <c r="L26" s="4"/>
      <c r="N26" s="4"/>
      <c r="O26" s="4"/>
      <c r="P26" s="4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calcs</vt:lpstr>
      <vt:lpstr>profile</vt:lpstr>
      <vt:lpstr>mat</vt:lpstr>
      <vt:lpstr>piezo</vt:lpstr>
      <vt:lpstr>dloads</vt:lpstr>
      <vt:lpstr>fs_f</vt:lpstr>
      <vt:lpstr>fs_m</vt:lpstr>
      <vt:lpstr>radius</vt:lpstr>
      <vt:lpstr>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2025-04-21T22:15:14Z</dcterms:created>
  <dcterms:modified xsi:type="dcterms:W3CDTF">2025-04-22T14:47:35Z</dcterms:modified>
</cp:coreProperties>
</file>