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njosemaria3_gatech_edu/Documents/Current Semester/Worm VIP Fall 2023/"/>
    </mc:Choice>
  </mc:AlternateContent>
  <xr:revisionPtr revIDLastSave="769" documentId="8_{4A9C692B-9A46-7D4A-B6B5-DA9EA240035F}" xr6:coauthVersionLast="47" xr6:coauthVersionMax="47" xr10:uidLastSave="{E31D09D6-6182-F944-8A35-24FEBE8C7A3E}"/>
  <bookViews>
    <workbookView xWindow="13660" yWindow="500" windowWidth="22180" windowHeight="20080" activeTab="7" xr2:uid="{EDA2E98F-E591-A740-A5E1-C879730B0908}"/>
  </bookViews>
  <sheets>
    <sheet name="Summary" sheetId="1" state="hidden" r:id="rId1"/>
    <sheet name="Summary 2" sheetId="8" r:id="rId2"/>
    <sheet name="A. lumbricoides" sheetId="2" state="hidden" r:id="rId3"/>
    <sheet name="A. lumbricoides 2" sheetId="5" r:id="rId4"/>
    <sheet name="T. trichiura" sheetId="3" state="hidden" r:id="rId5"/>
    <sheet name="T. trichiura 2" sheetId="6" r:id="rId6"/>
    <sheet name="Hookworm" sheetId="4" state="hidden" r:id="rId7"/>
    <sheet name="Hookworm 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J23" i="8"/>
  <c r="I23" i="8"/>
  <c r="J22" i="8"/>
  <c r="I22" i="8"/>
  <c r="F17" i="7"/>
  <c r="E19" i="7"/>
  <c r="E18" i="7"/>
  <c r="G17" i="6"/>
  <c r="E17" i="6"/>
  <c r="F17" i="5"/>
  <c r="F18" i="5"/>
  <c r="E18" i="5"/>
  <c r="H12" i="8"/>
  <c r="H11" i="8"/>
  <c r="H9" i="8"/>
  <c r="G12" i="8"/>
  <c r="G11" i="8"/>
  <c r="G9" i="8"/>
  <c r="F11" i="8"/>
  <c r="E11" i="8"/>
  <c r="E9" i="8"/>
  <c r="C10" i="8"/>
  <c r="C9" i="8"/>
  <c r="J21" i="8"/>
  <c r="J20" i="8"/>
  <c r="I21" i="8"/>
  <c r="I20" i="8"/>
  <c r="H13" i="1"/>
  <c r="H12" i="1"/>
  <c r="G12" i="1"/>
  <c r="H11" i="1"/>
  <c r="C10" i="1"/>
  <c r="C9" i="1"/>
  <c r="G13" i="1"/>
  <c r="G11" i="1"/>
  <c r="F14" i="1"/>
  <c r="D14" i="1"/>
  <c r="E12" i="1"/>
  <c r="E11" i="1"/>
</calcChain>
</file>

<file path=xl/sharedStrings.xml><?xml version="1.0" encoding="utf-8"?>
<sst xmlns="http://schemas.openxmlformats.org/spreadsheetml/2006/main" count="350" uniqueCount="69">
  <si>
    <t>Study</t>
  </si>
  <si>
    <t>CL1</t>
  </si>
  <si>
    <t>CL4</t>
  </si>
  <si>
    <t>Architecture</t>
  </si>
  <si>
    <t>Evaluations</t>
  </si>
  <si>
    <t>MobileNet</t>
  </si>
  <si>
    <t>Sensitivity, Specificity</t>
  </si>
  <si>
    <t>Standard</t>
  </si>
  <si>
    <t>KK</t>
  </si>
  <si>
    <t>ResNet152</t>
  </si>
  <si>
    <t>CL2</t>
  </si>
  <si>
    <t>TL2</t>
  </si>
  <si>
    <t>TL4</t>
  </si>
  <si>
    <t>A. lumbricoides, T. trichiura, Hookworm</t>
  </si>
  <si>
    <t>Relevant Species</t>
  </si>
  <si>
    <t>A. lumbricoides, Hookworm</t>
  </si>
  <si>
    <t>A. lumbricoides, T. trichiura</t>
  </si>
  <si>
    <t>Precision, Recall</t>
  </si>
  <si>
    <t>PPV</t>
  </si>
  <si>
    <t>Precisoin, Recall, F1</t>
  </si>
  <si>
    <t>Evaluation Method</t>
  </si>
  <si>
    <t>Precision, Recall, F1</t>
  </si>
  <si>
    <t>Sensitivity, Specificity, PPV</t>
  </si>
  <si>
    <t>100 | 69.6</t>
  </si>
  <si>
    <t>91 | 61.1</t>
  </si>
  <si>
    <t>Sensitivity (%)</t>
  </si>
  <si>
    <t>Specificity (%)</t>
  </si>
  <si>
    <t>Precision (%)</t>
  </si>
  <si>
    <t>Recall (%)</t>
  </si>
  <si>
    <t>F1-Score (%)</t>
  </si>
  <si>
    <t>PPV (%)</t>
  </si>
  <si>
    <t>Avg Precision (%)</t>
  </si>
  <si>
    <t>Avg Specificity (%)</t>
  </si>
  <si>
    <t>Avg Sensitivity (%)</t>
  </si>
  <si>
    <t>Avg Recall (%)</t>
  </si>
  <si>
    <t>Avg F1-Score (%)</t>
  </si>
  <si>
    <t>Avg PPV (%)</t>
  </si>
  <si>
    <t>57.1 | 100</t>
  </si>
  <si>
    <t>50 | 100</t>
  </si>
  <si>
    <t>0 | 71</t>
  </si>
  <si>
    <t>80 | 100</t>
  </si>
  <si>
    <t>52.3667 | 80.2</t>
  </si>
  <si>
    <t>73.667 | 87.033</t>
  </si>
  <si>
    <t>Summary of Studies and their Architectures, Eval Methods, Species, &amp; Avg Statistics</t>
  </si>
  <si>
    <t>Studies &amp; their A. lumbricoides Statistics</t>
  </si>
  <si>
    <t>Studies &amp; their T. trichiura Statistics</t>
  </si>
  <si>
    <t>Studies &amp; their Hookworm Statistics</t>
  </si>
  <si>
    <t>Manual</t>
  </si>
  <si>
    <t>WebMicroscope</t>
  </si>
  <si>
    <t>Single-Shot Detection, MobileNet, COCO</t>
  </si>
  <si>
    <t>R-FCN ResNet101, COCO, TensorFlow 1</t>
  </si>
  <si>
    <t>Sensitivity (Recall) (%)</t>
  </si>
  <si>
    <t>Precision (PPV) (%)</t>
  </si>
  <si>
    <t>Avg Sensitivity (Recall) (%)</t>
  </si>
  <si>
    <t>Avg Precision (PPV) (%)</t>
  </si>
  <si>
    <r>
      <t>(2 * Precision * Recall) / (Precision + Recall)</t>
    </r>
    <r>
      <rPr>
        <sz val="12"/>
        <color theme="1"/>
        <rFont val="Calibri"/>
        <family val="2"/>
        <scheme val="minor"/>
      </rPr>
      <t xml:space="preserve">, </t>
    </r>
  </si>
  <si>
    <t>57.1 | 69.6</t>
  </si>
  <si>
    <t>50 | 61.1</t>
  </si>
  <si>
    <t>44.4 | 92</t>
  </si>
  <si>
    <t>100 | 15.4</t>
  </si>
  <si>
    <t>91 | 97.8</t>
  </si>
  <si>
    <t>80 | 66.7</t>
  </si>
  <si>
    <t>0 | 71.4</t>
  </si>
  <si>
    <t>0 | 100</t>
  </si>
  <si>
    <t>49.955 | 79.248</t>
  </si>
  <si>
    <t>88.889 | 25.023</t>
  </si>
  <si>
    <t>#DIV/0! | 83.314</t>
  </si>
  <si>
    <t>41.4667 | 86.233</t>
  </si>
  <si>
    <t>69.422 | 62.528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</si>
</sst>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"/>
  </numFmts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70" fontId="0" fillId="3" borderId="5" xfId="0" applyNumberFormat="1" applyFill="1" applyBorder="1" applyAlignment="1">
      <alignment horizontal="center" vertical="center" wrapText="1"/>
    </xf>
    <xf numFmtId="170" fontId="0" fillId="3" borderId="2" xfId="0" applyNumberFormat="1" applyFill="1" applyBorder="1" applyAlignment="1">
      <alignment horizontal="center" vertical="center" wrapText="1"/>
    </xf>
    <xf numFmtId="164" fontId="0" fillId="3" borderId="7" xfId="0" applyNumberFormat="1" applyFill="1" applyBorder="1" applyAlignment="1">
      <alignment horizontal="center" vertical="center" wrapText="1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D41A-99AB-9445-B3B4-25330358ABAC}">
  <dimension ref="A1:I42"/>
  <sheetViews>
    <sheetView zoomScale="92" workbookViewId="0">
      <selection activeCell="K56" sqref="K56"/>
    </sheetView>
  </sheetViews>
  <sheetFormatPr baseColWidth="10" defaultRowHeight="16" x14ac:dyDescent="0.2"/>
  <cols>
    <col min="1" max="1" width="16.1640625" customWidth="1"/>
    <col min="2" max="8" width="15.83203125" customWidth="1"/>
  </cols>
  <sheetData>
    <row r="1" spans="1:9" x14ac:dyDescent="0.2">
      <c r="A1" s="4"/>
      <c r="B1" s="4"/>
      <c r="C1" s="4"/>
      <c r="D1" s="4"/>
      <c r="E1" s="4"/>
      <c r="F1" s="4"/>
      <c r="G1" s="4"/>
      <c r="H1" s="4"/>
      <c r="I1" s="4"/>
    </row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ht="24" x14ac:dyDescent="0.3">
      <c r="A3" s="4"/>
      <c r="B3" s="63" t="s">
        <v>43</v>
      </c>
      <c r="C3" s="63"/>
      <c r="D3" s="63"/>
      <c r="E3" s="63"/>
      <c r="F3" s="63"/>
      <c r="G3" s="63"/>
      <c r="H3" s="63"/>
      <c r="I3" s="4"/>
    </row>
    <row r="4" spans="1:9" ht="18" thickBot="1" x14ac:dyDescent="0.25">
      <c r="A4" s="4"/>
      <c r="B4" s="18"/>
      <c r="C4" s="27" t="s">
        <v>7</v>
      </c>
      <c r="D4" s="59" t="s">
        <v>0</v>
      </c>
      <c r="E4" s="60"/>
      <c r="F4" s="60"/>
      <c r="G4" s="60"/>
      <c r="H4" s="61"/>
      <c r="I4" s="4"/>
    </row>
    <row r="5" spans="1:9" ht="19" thickTop="1" thickBot="1" x14ac:dyDescent="0.25">
      <c r="A5" s="4"/>
      <c r="B5" s="18"/>
      <c r="C5" s="42" t="s">
        <v>8</v>
      </c>
      <c r="D5" s="43" t="s">
        <v>1</v>
      </c>
      <c r="E5" s="44" t="s">
        <v>10</v>
      </c>
      <c r="F5" s="45" t="s">
        <v>2</v>
      </c>
      <c r="G5" s="43" t="s">
        <v>11</v>
      </c>
      <c r="H5" s="44" t="s">
        <v>12</v>
      </c>
      <c r="I5" s="4"/>
    </row>
    <row r="6" spans="1:9" ht="69" thickTop="1" x14ac:dyDescent="0.2">
      <c r="A6" s="4"/>
      <c r="B6" s="31" t="s">
        <v>3</v>
      </c>
      <c r="C6" s="39" t="s">
        <v>47</v>
      </c>
      <c r="D6" s="33" t="s">
        <v>5</v>
      </c>
      <c r="E6" s="40" t="s">
        <v>9</v>
      </c>
      <c r="F6" s="41" t="s">
        <v>48</v>
      </c>
      <c r="G6" s="33" t="s">
        <v>49</v>
      </c>
      <c r="H6" s="40" t="s">
        <v>50</v>
      </c>
      <c r="I6" s="4"/>
    </row>
    <row r="7" spans="1:9" ht="34" x14ac:dyDescent="0.2">
      <c r="A7" s="4"/>
      <c r="B7" s="19" t="s">
        <v>4</v>
      </c>
      <c r="C7" s="20" t="s">
        <v>6</v>
      </c>
      <c r="D7" s="23" t="s">
        <v>22</v>
      </c>
      <c r="E7" s="6" t="s">
        <v>17</v>
      </c>
      <c r="F7" s="12" t="s">
        <v>18</v>
      </c>
      <c r="G7" s="23" t="s">
        <v>21</v>
      </c>
      <c r="H7" s="6" t="s">
        <v>21</v>
      </c>
      <c r="I7" s="4"/>
    </row>
    <row r="8" spans="1:9" ht="52" thickBot="1" x14ac:dyDescent="0.25">
      <c r="A8" s="4"/>
      <c r="B8" s="26" t="s">
        <v>14</v>
      </c>
      <c r="C8" s="27" t="s">
        <v>13</v>
      </c>
      <c r="D8" s="28" t="s">
        <v>13</v>
      </c>
      <c r="E8" s="29" t="s">
        <v>15</v>
      </c>
      <c r="F8" s="30" t="s">
        <v>13</v>
      </c>
      <c r="G8" s="28" t="s">
        <v>16</v>
      </c>
      <c r="H8" s="29" t="s">
        <v>13</v>
      </c>
      <c r="I8" s="4"/>
    </row>
    <row r="9" spans="1:9" ht="35" thickTop="1" x14ac:dyDescent="0.2">
      <c r="A9" s="4"/>
      <c r="B9" s="31" t="s">
        <v>33</v>
      </c>
      <c r="C9" s="32">
        <f>AVERAGE(B18,B27,B36)</f>
        <v>84.333333333333329</v>
      </c>
      <c r="D9" s="33" t="s">
        <v>41</v>
      </c>
      <c r="E9" s="34"/>
      <c r="F9" s="35"/>
      <c r="G9" s="36"/>
      <c r="H9" s="34"/>
      <c r="I9" s="4"/>
    </row>
    <row r="10" spans="1:9" ht="34" x14ac:dyDescent="0.2">
      <c r="A10" s="4"/>
      <c r="B10" s="19" t="s">
        <v>32</v>
      </c>
      <c r="C10" s="21">
        <f>AVERAGE(B19,B28,B37)</f>
        <v>94.666666666666671</v>
      </c>
      <c r="D10" s="23" t="s">
        <v>42</v>
      </c>
      <c r="E10" s="2"/>
      <c r="F10" s="14"/>
      <c r="G10" s="24"/>
      <c r="H10" s="2"/>
      <c r="I10" s="4"/>
    </row>
    <row r="11" spans="1:9" ht="17" x14ac:dyDescent="0.2">
      <c r="A11" s="4"/>
      <c r="B11" s="19" t="s">
        <v>31</v>
      </c>
      <c r="C11" s="22"/>
      <c r="D11" s="24"/>
      <c r="E11" s="10">
        <f>AVERAGE(D20,D38)</f>
        <v>93.425000000000011</v>
      </c>
      <c r="F11" s="14"/>
      <c r="G11" s="25">
        <f>AVERAGE(F20,F29)</f>
        <v>95.905000000000001</v>
      </c>
      <c r="H11" s="10">
        <f>AVERAGE(G20,G29,G38)</f>
        <v>94.866666666666674</v>
      </c>
      <c r="I11" s="4"/>
    </row>
    <row r="12" spans="1:9" ht="17" x14ac:dyDescent="0.2">
      <c r="A12" s="4"/>
      <c r="B12" s="19" t="s">
        <v>34</v>
      </c>
      <c r="C12" s="22"/>
      <c r="D12" s="24"/>
      <c r="E12" s="10">
        <f>AVERAGE(D21,D39)</f>
        <v>92.544999999999987</v>
      </c>
      <c r="F12" s="14"/>
      <c r="G12" s="25">
        <f>AVERAGE(F21,F30)</f>
        <v>88.675000000000011</v>
      </c>
      <c r="H12" s="11">
        <f>AVERAGE(G21,G30,G39)</f>
        <v>96.666666666666671</v>
      </c>
      <c r="I12" s="4"/>
    </row>
    <row r="13" spans="1:9" ht="17" x14ac:dyDescent="0.2">
      <c r="A13" s="4"/>
      <c r="B13" s="19" t="s">
        <v>35</v>
      </c>
      <c r="C13" s="22"/>
      <c r="D13" s="24"/>
      <c r="E13" s="2"/>
      <c r="F13" s="14"/>
      <c r="G13" s="25">
        <f>AVERAGE(F22,F31)</f>
        <v>91.704999999999998</v>
      </c>
      <c r="H13" s="11">
        <f>AVERAGE(G22,G31,G40)</f>
        <v>95.733333333333334</v>
      </c>
      <c r="I13" s="4"/>
    </row>
    <row r="14" spans="1:9" ht="17" x14ac:dyDescent="0.2">
      <c r="A14" s="4"/>
      <c r="B14" s="19" t="s">
        <v>36</v>
      </c>
      <c r="C14" s="22"/>
      <c r="D14" s="25">
        <f>AVERAGE(C23,C41,C32)</f>
        <v>41.466666666666669</v>
      </c>
      <c r="E14" s="2"/>
      <c r="F14" s="13">
        <f>AVERAGE(E23,E32,E41)</f>
        <v>87.766666666666652</v>
      </c>
      <c r="G14" s="24"/>
      <c r="H14" s="2"/>
      <c r="I14" s="4"/>
    </row>
    <row r="15" spans="1:9" x14ac:dyDescent="0.2">
      <c r="A15" s="4"/>
      <c r="B15" s="7"/>
      <c r="C15" s="62"/>
      <c r="D15" s="62"/>
      <c r="E15" s="62"/>
      <c r="F15" s="62"/>
      <c r="G15" s="62"/>
      <c r="H15" s="4"/>
      <c r="I15" s="4"/>
    </row>
    <row r="16" spans="1:9" hidden="1" x14ac:dyDescent="0.2">
      <c r="A16" s="4"/>
      <c r="B16" s="7" t="s">
        <v>8</v>
      </c>
      <c r="C16" s="7" t="s">
        <v>1</v>
      </c>
      <c r="D16" s="7" t="s">
        <v>10</v>
      </c>
      <c r="E16" s="7" t="s">
        <v>2</v>
      </c>
      <c r="F16" s="7" t="s">
        <v>11</v>
      </c>
      <c r="G16" s="7" t="s">
        <v>12</v>
      </c>
      <c r="H16" s="4"/>
      <c r="I16" s="4"/>
    </row>
    <row r="17" spans="1:9" ht="34" hidden="1" x14ac:dyDescent="0.2">
      <c r="A17" s="4" t="s">
        <v>20</v>
      </c>
      <c r="B17" s="8" t="s">
        <v>6</v>
      </c>
      <c r="C17" s="8" t="s">
        <v>22</v>
      </c>
      <c r="D17" s="8" t="s">
        <v>17</v>
      </c>
      <c r="E17" s="8" t="s">
        <v>18</v>
      </c>
      <c r="F17" s="8" t="s">
        <v>19</v>
      </c>
      <c r="G17" s="8" t="s">
        <v>21</v>
      </c>
      <c r="H17" s="4"/>
      <c r="I17" s="4"/>
    </row>
    <row r="18" spans="1:9" hidden="1" x14ac:dyDescent="0.2">
      <c r="A18" s="4" t="s">
        <v>25</v>
      </c>
      <c r="B18" s="7">
        <v>97</v>
      </c>
      <c r="C18" s="7" t="s">
        <v>37</v>
      </c>
      <c r="D18" s="7"/>
      <c r="E18" s="7"/>
      <c r="F18" s="7"/>
      <c r="G18" s="7"/>
      <c r="H18" s="4"/>
      <c r="I18" s="4"/>
    </row>
    <row r="19" spans="1:9" hidden="1" x14ac:dyDescent="0.2">
      <c r="A19" s="4" t="s">
        <v>26</v>
      </c>
      <c r="B19" s="7">
        <v>96</v>
      </c>
      <c r="C19" s="7" t="s">
        <v>38</v>
      </c>
      <c r="D19" s="7"/>
      <c r="E19" s="7"/>
      <c r="F19" s="7"/>
      <c r="G19" s="7"/>
      <c r="H19" s="4"/>
      <c r="I19" s="4"/>
    </row>
    <row r="20" spans="1:9" hidden="1" x14ac:dyDescent="0.2">
      <c r="A20" s="4" t="s">
        <v>27</v>
      </c>
      <c r="B20" s="7"/>
      <c r="C20" s="7"/>
      <c r="D20" s="7">
        <v>96.9</v>
      </c>
      <c r="E20" s="7"/>
      <c r="F20" s="7">
        <v>93.41</v>
      </c>
      <c r="G20" s="7">
        <v>95.4</v>
      </c>
      <c r="H20" s="4"/>
      <c r="I20" s="4"/>
    </row>
    <row r="21" spans="1:9" hidden="1" x14ac:dyDescent="0.2">
      <c r="A21" s="4" t="s">
        <v>28</v>
      </c>
      <c r="B21" s="7"/>
      <c r="C21" s="7"/>
      <c r="D21" s="7">
        <v>91.21</v>
      </c>
      <c r="E21" s="7"/>
      <c r="F21" s="7">
        <v>96.45</v>
      </c>
      <c r="G21" s="7">
        <v>95.9</v>
      </c>
      <c r="H21" s="4"/>
      <c r="I21" s="4"/>
    </row>
    <row r="22" spans="1:9" hidden="1" x14ac:dyDescent="0.2">
      <c r="A22" s="4" t="s">
        <v>29</v>
      </c>
      <c r="B22" s="7"/>
      <c r="C22" s="7"/>
      <c r="D22" s="7"/>
      <c r="E22" s="7"/>
      <c r="F22" s="7">
        <v>94.91</v>
      </c>
      <c r="G22" s="7">
        <v>95.6</v>
      </c>
      <c r="H22" s="4"/>
      <c r="I22" s="4"/>
    </row>
    <row r="23" spans="1:9" hidden="1" x14ac:dyDescent="0.2">
      <c r="A23" s="4" t="s">
        <v>30</v>
      </c>
      <c r="B23" s="7"/>
      <c r="C23" s="7">
        <v>44.4</v>
      </c>
      <c r="D23" s="7"/>
      <c r="E23" s="7">
        <v>93.7</v>
      </c>
      <c r="F23" s="7"/>
      <c r="G23" s="7"/>
      <c r="H23" s="4"/>
      <c r="I23" s="4"/>
    </row>
    <row r="24" spans="1:9" hidden="1" x14ac:dyDescent="0.2">
      <c r="A24" s="4"/>
      <c r="B24" s="7" t="s">
        <v>7</v>
      </c>
      <c r="C24" s="62" t="s">
        <v>0</v>
      </c>
      <c r="D24" s="62"/>
      <c r="E24" s="62"/>
      <c r="F24" s="62"/>
      <c r="G24" s="62"/>
      <c r="H24" s="4"/>
      <c r="I24" s="4"/>
    </row>
    <row r="25" spans="1:9" hidden="1" x14ac:dyDescent="0.2">
      <c r="A25" s="4"/>
      <c r="B25" s="7" t="s">
        <v>8</v>
      </c>
      <c r="C25" s="7" t="s">
        <v>1</v>
      </c>
      <c r="D25" s="7" t="s">
        <v>10</v>
      </c>
      <c r="E25" s="7" t="s">
        <v>2</v>
      </c>
      <c r="F25" s="7" t="s">
        <v>11</v>
      </c>
      <c r="G25" s="7" t="s">
        <v>12</v>
      </c>
      <c r="H25" s="4"/>
      <c r="I25" s="4"/>
    </row>
    <row r="26" spans="1:9" ht="34" hidden="1" x14ac:dyDescent="0.2">
      <c r="A26" s="4" t="s">
        <v>20</v>
      </c>
      <c r="B26" s="8" t="s">
        <v>6</v>
      </c>
      <c r="C26" s="8" t="s">
        <v>22</v>
      </c>
      <c r="D26" s="8" t="s">
        <v>17</v>
      </c>
      <c r="E26" s="8" t="s">
        <v>18</v>
      </c>
      <c r="F26" s="8" t="s">
        <v>21</v>
      </c>
      <c r="G26" s="8" t="s">
        <v>21</v>
      </c>
      <c r="H26" s="4"/>
      <c r="I26" s="4"/>
    </row>
    <row r="27" spans="1:9" hidden="1" x14ac:dyDescent="0.2">
      <c r="A27" s="4" t="s">
        <v>25</v>
      </c>
      <c r="B27" s="4">
        <v>91</v>
      </c>
      <c r="C27" s="4" t="s">
        <v>23</v>
      </c>
      <c r="D27" s="4"/>
      <c r="E27" s="4"/>
      <c r="F27" s="4"/>
      <c r="G27" s="4"/>
      <c r="H27" s="4"/>
      <c r="I27" s="4"/>
    </row>
    <row r="28" spans="1:9" hidden="1" x14ac:dyDescent="0.2">
      <c r="A28" s="4" t="s">
        <v>26</v>
      </c>
      <c r="B28" s="4">
        <v>94</v>
      </c>
      <c r="C28" s="4" t="s">
        <v>24</v>
      </c>
      <c r="D28" s="4"/>
      <c r="E28" s="4"/>
      <c r="F28" s="4"/>
      <c r="G28" s="4"/>
      <c r="H28" s="4"/>
      <c r="I28" s="4"/>
    </row>
    <row r="29" spans="1:9" hidden="1" x14ac:dyDescent="0.2">
      <c r="A29" s="4" t="s">
        <v>27</v>
      </c>
      <c r="B29" s="4"/>
      <c r="C29" s="4"/>
      <c r="D29" s="4"/>
      <c r="E29" s="4"/>
      <c r="F29" s="4">
        <v>98.4</v>
      </c>
      <c r="G29" s="4">
        <v>94.2</v>
      </c>
      <c r="H29" s="4"/>
      <c r="I29" s="4"/>
    </row>
    <row r="30" spans="1:9" hidden="1" x14ac:dyDescent="0.2">
      <c r="A30" s="4" t="s">
        <v>28</v>
      </c>
      <c r="B30" s="4"/>
      <c r="C30" s="4"/>
      <c r="D30" s="4"/>
      <c r="E30" s="4"/>
      <c r="F30" s="4">
        <v>80.900000000000006</v>
      </c>
      <c r="G30" s="4">
        <v>96.4</v>
      </c>
      <c r="H30" s="4"/>
      <c r="I30" s="4"/>
    </row>
    <row r="31" spans="1:9" hidden="1" x14ac:dyDescent="0.2">
      <c r="A31" s="4" t="s">
        <v>29</v>
      </c>
      <c r="B31" s="4"/>
      <c r="C31" s="4"/>
      <c r="D31" s="4"/>
      <c r="E31" s="4"/>
      <c r="F31" s="4">
        <v>88.5</v>
      </c>
      <c r="G31" s="4">
        <v>95.3</v>
      </c>
      <c r="H31" s="4"/>
      <c r="I31" s="4"/>
    </row>
    <row r="32" spans="1:9" hidden="1" x14ac:dyDescent="0.2">
      <c r="A32" s="4" t="s">
        <v>30</v>
      </c>
      <c r="B32" s="4"/>
      <c r="C32" s="4">
        <v>80</v>
      </c>
      <c r="D32" s="4"/>
      <c r="E32" s="4">
        <v>100</v>
      </c>
      <c r="F32" s="4"/>
      <c r="G32" s="4"/>
      <c r="H32" s="4"/>
      <c r="I32" s="4"/>
    </row>
    <row r="33" spans="1:9" hidden="1" x14ac:dyDescent="0.2">
      <c r="A33" s="4"/>
      <c r="B33" s="7" t="s">
        <v>7</v>
      </c>
      <c r="C33" s="62" t="s">
        <v>0</v>
      </c>
      <c r="D33" s="62"/>
      <c r="E33" s="62"/>
      <c r="F33" s="62"/>
      <c r="G33" s="62"/>
      <c r="H33" s="4"/>
      <c r="I33" s="4"/>
    </row>
    <row r="34" spans="1:9" hidden="1" x14ac:dyDescent="0.2">
      <c r="A34" s="4"/>
      <c r="B34" s="7" t="s">
        <v>8</v>
      </c>
      <c r="C34" s="7" t="s">
        <v>1</v>
      </c>
      <c r="D34" s="7" t="s">
        <v>10</v>
      </c>
      <c r="E34" s="7" t="s">
        <v>2</v>
      </c>
      <c r="F34" s="7" t="s">
        <v>11</v>
      </c>
      <c r="G34" s="7" t="s">
        <v>12</v>
      </c>
      <c r="H34" s="4"/>
      <c r="I34" s="4"/>
    </row>
    <row r="35" spans="1:9" ht="34" hidden="1" x14ac:dyDescent="0.2">
      <c r="A35" s="4" t="s">
        <v>20</v>
      </c>
      <c r="B35" s="8" t="s">
        <v>6</v>
      </c>
      <c r="C35" s="8" t="s">
        <v>6</v>
      </c>
      <c r="D35" s="8" t="s">
        <v>17</v>
      </c>
      <c r="E35" s="8" t="s">
        <v>18</v>
      </c>
      <c r="F35" s="8" t="s">
        <v>21</v>
      </c>
      <c r="G35" s="8" t="s">
        <v>21</v>
      </c>
      <c r="H35" s="4"/>
      <c r="I35" s="4"/>
    </row>
    <row r="36" spans="1:9" hidden="1" x14ac:dyDescent="0.2">
      <c r="A36" s="4" t="s">
        <v>25</v>
      </c>
      <c r="B36" s="4">
        <v>65</v>
      </c>
      <c r="C36" s="4" t="s">
        <v>39</v>
      </c>
      <c r="D36" s="4"/>
      <c r="E36" s="4"/>
      <c r="F36" s="4"/>
      <c r="G36" s="4"/>
      <c r="H36" s="4"/>
      <c r="I36" s="4"/>
    </row>
    <row r="37" spans="1:9" hidden="1" x14ac:dyDescent="0.2">
      <c r="A37" s="4" t="s">
        <v>26</v>
      </c>
      <c r="B37" s="4">
        <v>94</v>
      </c>
      <c r="C37" s="4" t="s">
        <v>40</v>
      </c>
      <c r="D37" s="4"/>
      <c r="E37" s="4"/>
      <c r="F37" s="4"/>
      <c r="G37" s="4"/>
      <c r="H37" s="4"/>
      <c r="I37" s="4"/>
    </row>
    <row r="38" spans="1:9" hidden="1" x14ac:dyDescent="0.2">
      <c r="A38" s="4" t="s">
        <v>27</v>
      </c>
      <c r="B38" s="4"/>
      <c r="C38" s="4"/>
      <c r="D38" s="4">
        <v>89.95</v>
      </c>
      <c r="E38" s="4"/>
      <c r="F38" s="4"/>
      <c r="G38" s="4">
        <v>95</v>
      </c>
      <c r="H38" s="4"/>
      <c r="I38" s="4"/>
    </row>
    <row r="39" spans="1:9" hidden="1" x14ac:dyDescent="0.2">
      <c r="A39" s="4" t="s">
        <v>28</v>
      </c>
      <c r="B39" s="4"/>
      <c r="C39" s="4"/>
      <c r="D39" s="4">
        <v>93.88</v>
      </c>
      <c r="E39" s="4"/>
      <c r="F39" s="4"/>
      <c r="G39" s="4">
        <v>97.7</v>
      </c>
      <c r="H39" s="4"/>
      <c r="I39" s="4"/>
    </row>
    <row r="40" spans="1:9" hidden="1" x14ac:dyDescent="0.2">
      <c r="A40" s="4" t="s">
        <v>29</v>
      </c>
      <c r="B40" s="4"/>
      <c r="C40" s="4"/>
      <c r="D40" s="4"/>
      <c r="E40" s="4"/>
      <c r="F40" s="4"/>
      <c r="G40" s="4">
        <v>96.3</v>
      </c>
      <c r="H40" s="4"/>
      <c r="I40" s="4"/>
    </row>
    <row r="41" spans="1:9" hidden="1" x14ac:dyDescent="0.2">
      <c r="A41" s="4" t="s">
        <v>30</v>
      </c>
      <c r="B41" s="4"/>
      <c r="C41" s="4">
        <v>0</v>
      </c>
      <c r="D41" s="4"/>
      <c r="E41" s="4">
        <v>69.599999999999994</v>
      </c>
      <c r="F41" s="4"/>
      <c r="G41" s="4"/>
      <c r="H41" s="4"/>
      <c r="I41" s="4"/>
    </row>
    <row r="42" spans="1:9" x14ac:dyDescent="0.2">
      <c r="A42" s="4"/>
      <c r="B42" s="4"/>
      <c r="C42" s="4"/>
      <c r="D42" s="4"/>
      <c r="E42" s="4"/>
      <c r="F42" s="4"/>
      <c r="G42" s="4"/>
      <c r="H42" s="4"/>
      <c r="I42" s="4"/>
    </row>
  </sheetData>
  <mergeCells count="5">
    <mergeCell ref="D4:H4"/>
    <mergeCell ref="C15:G15"/>
    <mergeCell ref="C24:G24"/>
    <mergeCell ref="C33:G33"/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5E80-ABB4-4249-9207-188C5D172FA4}">
  <dimension ref="A1:J44"/>
  <sheetViews>
    <sheetView zoomScale="125" workbookViewId="0">
      <selection activeCell="I19" sqref="I19"/>
    </sheetView>
  </sheetViews>
  <sheetFormatPr baseColWidth="10" defaultRowHeight="16" x14ac:dyDescent="0.2"/>
  <cols>
    <col min="2" max="8" width="15.8320312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</row>
    <row r="2" spans="1:10" x14ac:dyDescent="0.2">
      <c r="A2" s="4"/>
      <c r="B2" s="4"/>
      <c r="C2" s="4"/>
      <c r="D2" s="4"/>
      <c r="E2" s="4"/>
      <c r="F2" s="4"/>
      <c r="G2" s="4"/>
      <c r="H2" s="4"/>
      <c r="I2" s="4"/>
    </row>
    <row r="3" spans="1:10" ht="24" x14ac:dyDescent="0.3">
      <c r="A3" s="4"/>
      <c r="B3" s="63" t="s">
        <v>43</v>
      </c>
      <c r="C3" s="63"/>
      <c r="D3" s="63"/>
      <c r="E3" s="63"/>
      <c r="F3" s="63"/>
      <c r="G3" s="63"/>
      <c r="H3" s="63"/>
      <c r="I3" s="4"/>
    </row>
    <row r="4" spans="1:10" ht="18" thickBot="1" x14ac:dyDescent="0.25">
      <c r="A4" s="4"/>
      <c r="B4" s="18"/>
      <c r="C4" s="27" t="s">
        <v>7</v>
      </c>
      <c r="D4" s="59" t="s">
        <v>0</v>
      </c>
      <c r="E4" s="60"/>
      <c r="F4" s="60"/>
      <c r="G4" s="60"/>
      <c r="H4" s="61"/>
      <c r="I4" s="4"/>
    </row>
    <row r="5" spans="1:10" ht="19" thickTop="1" thickBot="1" x14ac:dyDescent="0.25">
      <c r="A5" s="4"/>
      <c r="B5" s="18"/>
      <c r="C5" s="42" t="s">
        <v>8</v>
      </c>
      <c r="D5" s="43" t="s">
        <v>1</v>
      </c>
      <c r="E5" s="44" t="s">
        <v>10</v>
      </c>
      <c r="F5" s="45" t="s">
        <v>2</v>
      </c>
      <c r="G5" s="43" t="s">
        <v>11</v>
      </c>
      <c r="H5" s="44" t="s">
        <v>12</v>
      </c>
      <c r="I5" s="4"/>
    </row>
    <row r="6" spans="1:10" ht="86" thickTop="1" x14ac:dyDescent="0.2">
      <c r="A6" s="4"/>
      <c r="B6" s="31" t="s">
        <v>3</v>
      </c>
      <c r="C6" s="39" t="s">
        <v>47</v>
      </c>
      <c r="D6" s="33" t="s">
        <v>5</v>
      </c>
      <c r="E6" s="40" t="s">
        <v>9</v>
      </c>
      <c r="F6" s="41" t="s">
        <v>48</v>
      </c>
      <c r="G6" s="33" t="s">
        <v>49</v>
      </c>
      <c r="H6" s="40" t="s">
        <v>50</v>
      </c>
      <c r="I6" s="4"/>
    </row>
    <row r="7" spans="1:10" ht="51" x14ac:dyDescent="0.2">
      <c r="A7" s="4"/>
      <c r="B7" s="19" t="s">
        <v>4</v>
      </c>
      <c r="C7" s="20" t="s">
        <v>6</v>
      </c>
      <c r="D7" s="23" t="s">
        <v>22</v>
      </c>
      <c r="E7" s="6" t="s">
        <v>17</v>
      </c>
      <c r="F7" s="12" t="s">
        <v>18</v>
      </c>
      <c r="G7" s="23" t="s">
        <v>21</v>
      </c>
      <c r="H7" s="6" t="s">
        <v>21</v>
      </c>
      <c r="I7" s="4"/>
    </row>
    <row r="8" spans="1:10" ht="52" thickBot="1" x14ac:dyDescent="0.25">
      <c r="A8" s="4"/>
      <c r="B8" s="26" t="s">
        <v>14</v>
      </c>
      <c r="C8" s="27" t="s">
        <v>13</v>
      </c>
      <c r="D8" s="28" t="s">
        <v>13</v>
      </c>
      <c r="E8" s="29" t="s">
        <v>15</v>
      </c>
      <c r="F8" s="30" t="s">
        <v>13</v>
      </c>
      <c r="G8" s="28" t="s">
        <v>16</v>
      </c>
      <c r="H8" s="29" t="s">
        <v>13</v>
      </c>
      <c r="I8" s="4"/>
    </row>
    <row r="9" spans="1:10" ht="35" thickTop="1" x14ac:dyDescent="0.2">
      <c r="A9" s="4"/>
      <c r="B9" s="31" t="s">
        <v>53</v>
      </c>
      <c r="C9" s="32">
        <f>AVERAGE(C20,C27,C34)</f>
        <v>84.333333333333329</v>
      </c>
      <c r="D9" s="32" t="s">
        <v>41</v>
      </c>
      <c r="E9" s="40">
        <f>AVERAGE(E20,E34)</f>
        <v>92.544999999999987</v>
      </c>
      <c r="F9" s="35"/>
      <c r="G9" s="33">
        <f>AVERAGE(G20,G27)</f>
        <v>88.675000000000011</v>
      </c>
      <c r="H9" s="80">
        <f>AVERAGE(H20,H27,H34)</f>
        <v>96.666666666666671</v>
      </c>
      <c r="I9" s="4"/>
    </row>
    <row r="10" spans="1:10" ht="34" x14ac:dyDescent="0.2">
      <c r="A10" s="4"/>
      <c r="B10" s="19" t="s">
        <v>32</v>
      </c>
      <c r="C10" s="21">
        <f>AVERAGE(C21,C28,C35)</f>
        <v>94.666666666666671</v>
      </c>
      <c r="D10" s="23" t="s">
        <v>42</v>
      </c>
      <c r="E10" s="2"/>
      <c r="F10" s="14"/>
      <c r="G10" s="24"/>
      <c r="H10" s="2"/>
      <c r="I10" s="4"/>
    </row>
    <row r="11" spans="1:10" ht="34" x14ac:dyDescent="0.2">
      <c r="A11" s="4"/>
      <c r="B11" s="19" t="s">
        <v>54</v>
      </c>
      <c r="C11" s="22"/>
      <c r="D11" s="78" t="s">
        <v>67</v>
      </c>
      <c r="E11" s="10">
        <f>AVERAGE(E22,E36)</f>
        <v>93.425000000000011</v>
      </c>
      <c r="F11" s="79">
        <f>AVERAGE(F22,F36,F29)</f>
        <v>87.766666666666666</v>
      </c>
      <c r="G11" s="25">
        <f>AVERAGE(G22,G29)</f>
        <v>95.905000000000001</v>
      </c>
      <c r="H11" s="10">
        <f>AVERAGE(H22,H29,H36)</f>
        <v>94.866666666666674</v>
      </c>
      <c r="I11" s="4"/>
    </row>
    <row r="12" spans="1:10" ht="23" customHeight="1" x14ac:dyDescent="0.2">
      <c r="A12" s="4"/>
      <c r="B12" s="19" t="s">
        <v>35</v>
      </c>
      <c r="C12" s="22"/>
      <c r="D12" s="83" t="s">
        <v>68</v>
      </c>
      <c r="E12" s="85">
        <f>AVERAGE(E23,E37)</f>
        <v>92.920999999999992</v>
      </c>
      <c r="F12" s="14"/>
      <c r="G12" s="25">
        <f>AVERAGE(G23,G30)</f>
        <v>91.704999999999998</v>
      </c>
      <c r="H12" s="11">
        <f>AVERAGE(H23,H30,H37)</f>
        <v>95.733333333333334</v>
      </c>
      <c r="I12" s="4"/>
    </row>
    <row r="13" spans="1:10" x14ac:dyDescent="0.2">
      <c r="A13" s="4"/>
      <c r="B13" s="7"/>
      <c r="C13" s="62"/>
      <c r="D13" s="62"/>
      <c r="E13" s="62"/>
      <c r="F13" s="62"/>
      <c r="G13" s="62"/>
      <c r="H13" s="4"/>
      <c r="I13" s="4"/>
    </row>
    <row r="14" spans="1:10" x14ac:dyDescent="0.2">
      <c r="A14" s="4"/>
      <c r="B14" s="7"/>
      <c r="C14" s="7"/>
      <c r="D14" s="7"/>
      <c r="E14" s="7"/>
      <c r="F14" s="7"/>
      <c r="G14" s="7"/>
      <c r="H14" s="4"/>
      <c r="I14" s="4"/>
    </row>
    <row r="15" spans="1:10" x14ac:dyDescent="0.2">
      <c r="A15" s="69"/>
      <c r="B15" s="74"/>
      <c r="C15" s="74"/>
      <c r="D15" s="74"/>
      <c r="E15" s="74"/>
      <c r="F15" s="74"/>
      <c r="G15" s="74"/>
      <c r="H15" s="69"/>
      <c r="I15" s="69"/>
      <c r="J15" s="69"/>
    </row>
    <row r="16" spans="1:10" x14ac:dyDescent="0.2">
      <c r="A16" s="69"/>
      <c r="B16" s="75"/>
      <c r="C16" s="81" t="s">
        <v>55</v>
      </c>
      <c r="D16" s="75"/>
      <c r="E16" s="75"/>
      <c r="F16" s="75"/>
      <c r="G16" s="75"/>
      <c r="H16" s="69"/>
      <c r="I16" s="69"/>
      <c r="J16" s="69"/>
    </row>
    <row r="17" spans="1:10" ht="17" thickBot="1" x14ac:dyDescent="0.25">
      <c r="A17" s="69"/>
      <c r="B17" s="75"/>
      <c r="C17" s="75"/>
      <c r="D17" s="75"/>
      <c r="E17" s="75"/>
      <c r="F17" s="75"/>
      <c r="G17" s="75"/>
      <c r="H17" s="69"/>
      <c r="I17" s="69"/>
      <c r="J17" s="69"/>
    </row>
    <row r="18" spans="1:10" ht="17" thickTop="1" x14ac:dyDescent="0.2">
      <c r="B18" s="7"/>
      <c r="C18" s="52" t="s">
        <v>8</v>
      </c>
      <c r="D18" s="53" t="s">
        <v>1</v>
      </c>
      <c r="E18" s="54" t="s">
        <v>10</v>
      </c>
      <c r="F18" s="55" t="s">
        <v>2</v>
      </c>
      <c r="G18" s="53" t="s">
        <v>11</v>
      </c>
      <c r="H18" s="54" t="s">
        <v>12</v>
      </c>
      <c r="I18" s="69"/>
      <c r="J18" s="69"/>
    </row>
    <row r="19" spans="1:10" ht="35" customHeight="1" thickBot="1" x14ac:dyDescent="0.25">
      <c r="B19" s="7" t="s">
        <v>20</v>
      </c>
      <c r="C19" s="48" t="s">
        <v>6</v>
      </c>
      <c r="D19" s="48" t="s">
        <v>22</v>
      </c>
      <c r="E19" s="70" t="s">
        <v>17</v>
      </c>
      <c r="F19" s="70" t="s">
        <v>18</v>
      </c>
      <c r="G19" s="48" t="s">
        <v>19</v>
      </c>
      <c r="H19" s="70" t="s">
        <v>21</v>
      </c>
      <c r="I19" s="69"/>
      <c r="J19" s="69"/>
    </row>
    <row r="20" spans="1:10" ht="17" thickTop="1" x14ac:dyDescent="0.2">
      <c r="B20" s="17" t="s">
        <v>51</v>
      </c>
      <c r="C20" s="52">
        <v>97</v>
      </c>
      <c r="D20" s="53" t="s">
        <v>56</v>
      </c>
      <c r="E20" s="54">
        <v>91.21</v>
      </c>
      <c r="F20" s="57"/>
      <c r="G20" s="53">
        <v>96.45</v>
      </c>
      <c r="H20" s="54">
        <v>95.9</v>
      </c>
      <c r="I20" s="69">
        <f>AVERAGE(57.1,100,0)</f>
        <v>52.366666666666667</v>
      </c>
      <c r="J20" s="69">
        <f>AVERAGE(100,69.6,71)</f>
        <v>80.2</v>
      </c>
    </row>
    <row r="21" spans="1:10" x14ac:dyDescent="0.2">
      <c r="B21" s="17" t="s">
        <v>26</v>
      </c>
      <c r="C21" s="47">
        <v>96</v>
      </c>
      <c r="D21" s="46" t="s">
        <v>57</v>
      </c>
      <c r="E21" s="3"/>
      <c r="F21" s="16"/>
      <c r="G21" s="50"/>
      <c r="H21" s="3"/>
      <c r="I21" s="69">
        <f>AVERAGE(50,91,80)</f>
        <v>73.666666666666671</v>
      </c>
      <c r="J21" s="69">
        <f>AVERAGE(100,61.1,100)</f>
        <v>87.033333333333346</v>
      </c>
    </row>
    <row r="22" spans="1:10" x14ac:dyDescent="0.2">
      <c r="B22" s="17" t="s">
        <v>52</v>
      </c>
      <c r="C22" s="49"/>
      <c r="D22" s="46" t="s">
        <v>58</v>
      </c>
      <c r="E22" s="5">
        <v>96.9</v>
      </c>
      <c r="F22" s="15">
        <v>93.7</v>
      </c>
      <c r="G22" s="46">
        <v>93.41</v>
      </c>
      <c r="H22" s="5">
        <v>95.4</v>
      </c>
      <c r="I22" s="69">
        <f>AVERAGE(44.4, 80, 0)</f>
        <v>41.466666666666669</v>
      </c>
      <c r="J22" s="69">
        <f>AVERAGE(92,66.7,100)</f>
        <v>86.233333333333334</v>
      </c>
    </row>
    <row r="23" spans="1:10" ht="17" x14ac:dyDescent="0.2">
      <c r="B23" s="17" t="s">
        <v>29</v>
      </c>
      <c r="C23" s="49"/>
      <c r="D23" s="83" t="s">
        <v>64</v>
      </c>
      <c r="E23" s="82">
        <v>93.968999999999994</v>
      </c>
      <c r="F23" s="16"/>
      <c r="G23" s="46">
        <v>94.91</v>
      </c>
      <c r="H23" s="5">
        <v>95.6</v>
      </c>
      <c r="I23" s="69">
        <f>AVERAGE(49.955,88.889)</f>
        <v>69.421999999999997</v>
      </c>
      <c r="J23" s="69">
        <f>AVERAGE(79.248,25.023,83.314)</f>
        <v>62.528333333333329</v>
      </c>
    </row>
    <row r="24" spans="1:10" ht="17" thickBot="1" x14ac:dyDescent="0.25">
      <c r="B24" s="69"/>
      <c r="C24" s="74"/>
      <c r="D24" s="74"/>
      <c r="E24" s="74"/>
      <c r="F24" s="74"/>
      <c r="G24" s="74"/>
      <c r="H24" s="74"/>
      <c r="I24" s="69"/>
      <c r="J24" s="69"/>
    </row>
    <row r="25" spans="1:10" ht="17" thickTop="1" x14ac:dyDescent="0.2">
      <c r="B25" s="7"/>
      <c r="C25" s="52" t="s">
        <v>8</v>
      </c>
      <c r="D25" s="52" t="s">
        <v>1</v>
      </c>
      <c r="E25" s="68"/>
      <c r="F25" s="76" t="s">
        <v>2</v>
      </c>
      <c r="G25" s="53" t="s">
        <v>11</v>
      </c>
      <c r="H25" s="54" t="s">
        <v>12</v>
      </c>
      <c r="I25" s="69"/>
      <c r="J25" s="69"/>
    </row>
    <row r="26" spans="1:10" ht="35" customHeight="1" thickBot="1" x14ac:dyDescent="0.25">
      <c r="B26" s="7" t="s">
        <v>20</v>
      </c>
      <c r="C26" s="27" t="s">
        <v>6</v>
      </c>
      <c r="D26" s="27" t="s">
        <v>22</v>
      </c>
      <c r="E26" s="84"/>
      <c r="F26" s="37" t="s">
        <v>18</v>
      </c>
      <c r="G26" s="28" t="s">
        <v>21</v>
      </c>
      <c r="H26" s="29" t="s">
        <v>21</v>
      </c>
      <c r="I26" s="69"/>
      <c r="J26" s="69"/>
    </row>
    <row r="27" spans="1:10" ht="17" thickTop="1" x14ac:dyDescent="0.2">
      <c r="B27" s="17" t="s">
        <v>51</v>
      </c>
      <c r="C27" s="52">
        <v>91</v>
      </c>
      <c r="D27" s="53" t="s">
        <v>59</v>
      </c>
      <c r="E27" s="56"/>
      <c r="F27" s="57"/>
      <c r="G27" s="46">
        <v>80.900000000000006</v>
      </c>
      <c r="H27" s="5">
        <v>96.4</v>
      </c>
      <c r="I27" s="69"/>
      <c r="J27" s="69"/>
    </row>
    <row r="28" spans="1:10" x14ac:dyDescent="0.2">
      <c r="B28" s="17" t="s">
        <v>26</v>
      </c>
      <c r="C28" s="47">
        <v>94</v>
      </c>
      <c r="D28" s="46" t="s">
        <v>60</v>
      </c>
      <c r="E28" s="3"/>
      <c r="F28" s="16"/>
      <c r="G28" s="50"/>
      <c r="H28" s="3"/>
      <c r="I28" s="69"/>
      <c r="J28" s="69"/>
    </row>
    <row r="29" spans="1:10" x14ac:dyDescent="0.2">
      <c r="B29" s="17" t="s">
        <v>52</v>
      </c>
      <c r="C29" s="49"/>
      <c r="D29" s="46" t="s">
        <v>61</v>
      </c>
      <c r="E29" s="3"/>
      <c r="F29" s="15">
        <v>100</v>
      </c>
      <c r="G29" s="46">
        <v>98.4</v>
      </c>
      <c r="H29" s="5">
        <v>94.2</v>
      </c>
      <c r="I29" s="69"/>
      <c r="J29" s="69"/>
    </row>
    <row r="30" spans="1:10" ht="17" x14ac:dyDescent="0.2">
      <c r="B30" s="17" t="s">
        <v>29</v>
      </c>
      <c r="C30" s="49"/>
      <c r="D30" s="83" t="s">
        <v>65</v>
      </c>
      <c r="E30" s="3"/>
      <c r="F30" s="16"/>
      <c r="G30" s="46">
        <v>88.5</v>
      </c>
      <c r="H30" s="5">
        <v>95.3</v>
      </c>
      <c r="I30" s="69"/>
      <c r="J30" s="69"/>
    </row>
    <row r="31" spans="1:10" ht="17" thickBot="1" x14ac:dyDescent="0.25">
      <c r="B31" s="69"/>
      <c r="C31" s="75"/>
      <c r="D31" s="75"/>
      <c r="E31" s="75"/>
      <c r="F31" s="75"/>
      <c r="G31" s="75"/>
      <c r="H31" s="75"/>
      <c r="I31" s="69"/>
      <c r="J31" s="69"/>
    </row>
    <row r="32" spans="1:10" ht="17" thickTop="1" x14ac:dyDescent="0.2">
      <c r="B32" s="7"/>
      <c r="C32" s="52" t="s">
        <v>8</v>
      </c>
      <c r="D32" s="53" t="s">
        <v>1</v>
      </c>
      <c r="E32" s="54" t="s">
        <v>10</v>
      </c>
      <c r="F32" s="55" t="s">
        <v>2</v>
      </c>
      <c r="G32" s="68"/>
      <c r="H32" s="77" t="s">
        <v>12</v>
      </c>
      <c r="I32" s="69"/>
      <c r="J32" s="69"/>
    </row>
    <row r="33" spans="1:10" ht="35" customHeight="1" thickBot="1" x14ac:dyDescent="0.25">
      <c r="B33" s="7" t="s">
        <v>20</v>
      </c>
      <c r="C33" s="27" t="s">
        <v>6</v>
      </c>
      <c r="D33" s="28" t="s">
        <v>6</v>
      </c>
      <c r="E33" s="29" t="s">
        <v>17</v>
      </c>
      <c r="F33" s="30" t="s">
        <v>18</v>
      </c>
      <c r="G33" s="84"/>
      <c r="H33" s="38" t="s">
        <v>21</v>
      </c>
      <c r="I33" s="69"/>
      <c r="J33" s="69"/>
    </row>
    <row r="34" spans="1:10" ht="17" thickTop="1" x14ac:dyDescent="0.2">
      <c r="B34" s="17" t="s">
        <v>51</v>
      </c>
      <c r="C34" s="52">
        <v>65</v>
      </c>
      <c r="D34" s="53" t="s">
        <v>62</v>
      </c>
      <c r="E34" s="5">
        <v>93.88</v>
      </c>
      <c r="F34" s="56"/>
      <c r="G34" s="57"/>
      <c r="H34" s="46">
        <v>97.7</v>
      </c>
      <c r="I34" s="69"/>
      <c r="J34" s="69"/>
    </row>
    <row r="35" spans="1:10" x14ac:dyDescent="0.2">
      <c r="B35" s="17" t="s">
        <v>26</v>
      </c>
      <c r="C35" s="47">
        <v>94</v>
      </c>
      <c r="D35" s="46" t="s">
        <v>40</v>
      </c>
      <c r="E35" s="3"/>
      <c r="F35" s="3"/>
      <c r="G35" s="16"/>
      <c r="H35" s="50"/>
      <c r="I35" s="69"/>
      <c r="J35" s="69"/>
    </row>
    <row r="36" spans="1:10" x14ac:dyDescent="0.2">
      <c r="B36" s="17" t="s">
        <v>52</v>
      </c>
      <c r="C36" s="49"/>
      <c r="D36" s="46" t="s">
        <v>63</v>
      </c>
      <c r="E36" s="5">
        <v>89.95</v>
      </c>
      <c r="F36" s="5">
        <v>69.599999999999994</v>
      </c>
      <c r="G36" s="16"/>
      <c r="H36" s="46">
        <v>95</v>
      </c>
      <c r="I36" s="69"/>
      <c r="J36" s="69"/>
    </row>
    <row r="37" spans="1:10" ht="17" x14ac:dyDescent="0.2">
      <c r="B37" s="17" t="s">
        <v>29</v>
      </c>
      <c r="C37" s="49"/>
      <c r="D37" s="83" t="s">
        <v>66</v>
      </c>
      <c r="E37" s="82">
        <v>91.873000000000005</v>
      </c>
      <c r="F37" s="3"/>
      <c r="G37" s="16"/>
      <c r="H37" s="46">
        <v>96.3</v>
      </c>
      <c r="I37" s="69"/>
      <c r="J37" s="69"/>
    </row>
    <row r="38" spans="1:10" x14ac:dyDescent="0.2">
      <c r="A38" s="69"/>
      <c r="B38" s="69"/>
      <c r="C38" s="69"/>
      <c r="D38" s="69"/>
      <c r="E38" s="69"/>
      <c r="F38" s="69"/>
      <c r="G38" s="69"/>
      <c r="H38" s="69"/>
      <c r="I38" s="69"/>
      <c r="J38" s="69"/>
    </row>
    <row r="39" spans="1:10" x14ac:dyDescent="0.2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">
      <c r="A40" s="69"/>
      <c r="B40" s="69"/>
      <c r="C40" s="69"/>
      <c r="D40" s="69"/>
      <c r="E40" s="69"/>
      <c r="F40" s="69"/>
      <c r="G40" s="69"/>
      <c r="H40" s="69"/>
      <c r="I40" s="69"/>
      <c r="J40" s="69"/>
    </row>
    <row r="41" spans="1:10" x14ac:dyDescent="0.2">
      <c r="A41" s="69"/>
      <c r="B41" s="69"/>
      <c r="C41" s="69"/>
      <c r="D41" s="69"/>
      <c r="E41" s="69"/>
      <c r="F41" s="69"/>
      <c r="G41" s="69"/>
      <c r="H41" s="69"/>
      <c r="I41" s="69"/>
      <c r="J41" s="69"/>
    </row>
    <row r="42" spans="1:10" x14ac:dyDescent="0.2">
      <c r="A42" s="69"/>
      <c r="B42" s="69"/>
      <c r="C42" s="69"/>
      <c r="D42" s="69"/>
      <c r="E42" s="69"/>
      <c r="F42" s="69"/>
      <c r="G42" s="69"/>
      <c r="H42" s="69"/>
      <c r="I42" s="69"/>
      <c r="J42" s="69"/>
    </row>
    <row r="43" spans="1:10" x14ac:dyDescent="0.2">
      <c r="A43" s="69"/>
      <c r="B43" s="69"/>
      <c r="C43" s="69"/>
      <c r="D43" s="69"/>
      <c r="E43" s="69"/>
      <c r="F43" s="69"/>
      <c r="G43" s="69"/>
      <c r="H43" s="69"/>
      <c r="I43" s="69"/>
      <c r="J43" s="69"/>
    </row>
    <row r="44" spans="1:10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</row>
  </sheetData>
  <mergeCells count="3">
    <mergeCell ref="B3:H3"/>
    <mergeCell ref="D4:H4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0782-F1F8-5042-A9F9-7DE5849F2BFF}">
  <dimension ref="A1:I12"/>
  <sheetViews>
    <sheetView zoomScale="167" workbookViewId="0">
      <selection activeCell="N23" sqref="N23"/>
    </sheetView>
  </sheetViews>
  <sheetFormatPr baseColWidth="10" defaultRowHeight="16" x14ac:dyDescent="0.2"/>
  <cols>
    <col min="1" max="1" width="11.83203125" customWidth="1"/>
    <col min="2" max="2" width="12.5" customWidth="1"/>
    <col min="3" max="3" width="12.83203125" customWidth="1"/>
    <col min="11" max="11" width="10.83203125" customWidth="1"/>
    <col min="12" max="12" width="19" customWidth="1"/>
  </cols>
  <sheetData>
    <row r="1" spans="1:9" x14ac:dyDescent="0.2">
      <c r="A1" s="7"/>
      <c r="B1" s="4"/>
      <c r="C1" s="4"/>
      <c r="D1" s="4"/>
      <c r="E1" s="4"/>
      <c r="F1" s="4"/>
      <c r="G1" s="4"/>
      <c r="H1" s="4"/>
      <c r="I1" s="4"/>
    </row>
    <row r="2" spans="1:9" ht="21" x14ac:dyDescent="0.25">
      <c r="A2" s="7"/>
      <c r="B2" s="66" t="s">
        <v>44</v>
      </c>
      <c r="C2" s="66"/>
      <c r="D2" s="66"/>
      <c r="E2" s="66"/>
      <c r="F2" s="66"/>
      <c r="G2" s="66"/>
      <c r="H2" s="66"/>
      <c r="I2" s="4"/>
    </row>
    <row r="3" spans="1:9" ht="17" thickBot="1" x14ac:dyDescent="0.25">
      <c r="A3" s="4"/>
      <c r="B3" s="7"/>
      <c r="C3" s="51" t="s">
        <v>7</v>
      </c>
      <c r="D3" s="64" t="s">
        <v>0</v>
      </c>
      <c r="E3" s="65"/>
      <c r="F3" s="65"/>
      <c r="G3" s="65"/>
      <c r="H3" s="65"/>
      <c r="I3" s="4"/>
    </row>
    <row r="4" spans="1:9" ht="16" customHeight="1" thickTop="1" thickBot="1" x14ac:dyDescent="0.25">
      <c r="A4" s="4"/>
      <c r="B4" s="7"/>
      <c r="C4" s="52" t="s">
        <v>8</v>
      </c>
      <c r="D4" s="53" t="s">
        <v>1</v>
      </c>
      <c r="E4" s="54" t="s">
        <v>10</v>
      </c>
      <c r="F4" s="55" t="s">
        <v>2</v>
      </c>
      <c r="G4" s="53" t="s">
        <v>11</v>
      </c>
      <c r="H4" s="54" t="s">
        <v>12</v>
      </c>
      <c r="I4" s="4"/>
    </row>
    <row r="5" spans="1:9" ht="52" hidden="1" thickBot="1" x14ac:dyDescent="0.25">
      <c r="A5" s="4"/>
      <c r="B5" s="7" t="s">
        <v>20</v>
      </c>
      <c r="C5" s="48" t="s">
        <v>6</v>
      </c>
      <c r="D5" s="48" t="s">
        <v>22</v>
      </c>
      <c r="E5" s="8" t="s">
        <v>17</v>
      </c>
      <c r="F5" s="8" t="s">
        <v>18</v>
      </c>
      <c r="G5" s="48" t="s">
        <v>19</v>
      </c>
      <c r="H5" s="8" t="s">
        <v>21</v>
      </c>
      <c r="I5" s="4"/>
    </row>
    <row r="6" spans="1:9" ht="17" thickTop="1" x14ac:dyDescent="0.2">
      <c r="A6" s="4"/>
      <c r="B6" s="17" t="s">
        <v>25</v>
      </c>
      <c r="C6" s="52">
        <v>97</v>
      </c>
      <c r="D6" s="53" t="s">
        <v>37</v>
      </c>
      <c r="E6" s="56"/>
      <c r="F6" s="57"/>
      <c r="G6" s="58"/>
      <c r="H6" s="56"/>
      <c r="I6" s="4"/>
    </row>
    <row r="7" spans="1:9" x14ac:dyDescent="0.2">
      <c r="A7" s="4"/>
      <c r="B7" s="17" t="s">
        <v>26</v>
      </c>
      <c r="C7" s="47">
        <v>96</v>
      </c>
      <c r="D7" s="46" t="s">
        <v>38</v>
      </c>
      <c r="E7" s="3"/>
      <c r="F7" s="16"/>
      <c r="G7" s="50"/>
      <c r="H7" s="3"/>
      <c r="I7" s="4"/>
    </row>
    <row r="8" spans="1:9" x14ac:dyDescent="0.2">
      <c r="A8" s="4"/>
      <c r="B8" s="17" t="s">
        <v>27</v>
      </c>
      <c r="C8" s="49"/>
      <c r="D8" s="50"/>
      <c r="E8" s="5">
        <v>96.9</v>
      </c>
      <c r="F8" s="16"/>
      <c r="G8" s="46">
        <v>93.41</v>
      </c>
      <c r="H8" s="5">
        <v>95.4</v>
      </c>
      <c r="I8" s="4"/>
    </row>
    <row r="9" spans="1:9" x14ac:dyDescent="0.2">
      <c r="A9" s="4"/>
      <c r="B9" s="17" t="s">
        <v>28</v>
      </c>
      <c r="C9" s="49"/>
      <c r="D9" s="50"/>
      <c r="E9" s="5">
        <v>91.21</v>
      </c>
      <c r="F9" s="16"/>
      <c r="G9" s="46">
        <v>96.45</v>
      </c>
      <c r="H9" s="5">
        <v>95.9</v>
      </c>
      <c r="I9" s="4"/>
    </row>
    <row r="10" spans="1:9" x14ac:dyDescent="0.2">
      <c r="A10" s="4"/>
      <c r="B10" s="17" t="s">
        <v>29</v>
      </c>
      <c r="C10" s="49"/>
      <c r="D10" s="50"/>
      <c r="E10" s="3"/>
      <c r="F10" s="16"/>
      <c r="G10" s="46">
        <v>94.91</v>
      </c>
      <c r="H10" s="5">
        <v>95.6</v>
      </c>
      <c r="I10" s="4"/>
    </row>
    <row r="11" spans="1:9" x14ac:dyDescent="0.2">
      <c r="A11" s="4"/>
      <c r="B11" s="17" t="s">
        <v>30</v>
      </c>
      <c r="C11" s="49"/>
      <c r="D11" s="46">
        <v>44.4</v>
      </c>
      <c r="E11" s="3"/>
      <c r="F11" s="15">
        <v>93.7</v>
      </c>
      <c r="G11" s="50"/>
      <c r="H11" s="3"/>
      <c r="I11" s="4"/>
    </row>
    <row r="12" spans="1:9" x14ac:dyDescent="0.2">
      <c r="A12" s="4"/>
      <c r="B12" s="4"/>
      <c r="C12" s="4"/>
      <c r="D12" s="4"/>
      <c r="E12" s="4"/>
      <c r="F12" s="4"/>
      <c r="G12" s="4"/>
      <c r="H12" s="4"/>
      <c r="I12" s="4"/>
    </row>
  </sheetData>
  <mergeCells count="2">
    <mergeCell ref="D3:H3"/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57A2-77EC-2D49-A75D-0DCC6449575F}">
  <dimension ref="B2:J18"/>
  <sheetViews>
    <sheetView zoomScale="141" workbookViewId="0">
      <selection activeCell="J25" sqref="J25"/>
    </sheetView>
  </sheetViews>
  <sheetFormatPr baseColWidth="10" defaultRowHeight="16" x14ac:dyDescent="0.2"/>
  <cols>
    <col min="3" max="3" width="19" customWidth="1"/>
  </cols>
  <sheetData>
    <row r="2" spans="2:10" x14ac:dyDescent="0.2">
      <c r="B2" s="7"/>
      <c r="C2" s="4"/>
      <c r="D2" s="4"/>
      <c r="E2" s="4"/>
      <c r="F2" s="4"/>
      <c r="G2" s="4"/>
      <c r="H2" s="4"/>
      <c r="I2" s="4"/>
      <c r="J2" s="4"/>
    </row>
    <row r="3" spans="2:10" ht="21" x14ac:dyDescent="0.25">
      <c r="B3" s="7"/>
      <c r="C3" s="66" t="s">
        <v>44</v>
      </c>
      <c r="D3" s="66"/>
      <c r="E3" s="66"/>
      <c r="F3" s="66"/>
      <c r="G3" s="66"/>
      <c r="H3" s="66"/>
      <c r="I3" s="66"/>
      <c r="J3" s="4"/>
    </row>
    <row r="4" spans="2:10" ht="17" thickBot="1" x14ac:dyDescent="0.25">
      <c r="B4" s="4"/>
      <c r="C4" s="7"/>
      <c r="D4" s="51" t="s">
        <v>7</v>
      </c>
      <c r="E4" s="64" t="s">
        <v>0</v>
      </c>
      <c r="F4" s="65"/>
      <c r="G4" s="65"/>
      <c r="H4" s="65"/>
      <c r="I4" s="65"/>
      <c r="J4" s="4"/>
    </row>
    <row r="5" spans="2:10" ht="18" thickTop="1" thickBot="1" x14ac:dyDescent="0.25">
      <c r="B5" s="4"/>
      <c r="C5" s="7"/>
      <c r="D5" s="52" t="s">
        <v>8</v>
      </c>
      <c r="E5" s="53" t="s">
        <v>1</v>
      </c>
      <c r="F5" s="54" t="s">
        <v>10</v>
      </c>
      <c r="G5" s="55" t="s">
        <v>2</v>
      </c>
      <c r="H5" s="53" t="s">
        <v>11</v>
      </c>
      <c r="I5" s="54" t="s">
        <v>12</v>
      </c>
      <c r="J5" s="4"/>
    </row>
    <row r="6" spans="2:10" ht="52" hidden="1" thickBot="1" x14ac:dyDescent="0.25">
      <c r="B6" s="4"/>
      <c r="C6" s="7" t="s">
        <v>20</v>
      </c>
      <c r="D6" s="48" t="s">
        <v>6</v>
      </c>
      <c r="E6" s="48" t="s">
        <v>22</v>
      </c>
      <c r="F6" s="70" t="s">
        <v>17</v>
      </c>
      <c r="G6" s="70" t="s">
        <v>18</v>
      </c>
      <c r="H6" s="48" t="s">
        <v>19</v>
      </c>
      <c r="I6" s="70" t="s">
        <v>21</v>
      </c>
      <c r="J6" s="4"/>
    </row>
    <row r="7" spans="2:10" ht="17" thickTop="1" x14ac:dyDescent="0.2">
      <c r="B7" s="4"/>
      <c r="C7" s="17" t="s">
        <v>51</v>
      </c>
      <c r="D7" s="52">
        <v>97</v>
      </c>
      <c r="E7" s="53" t="s">
        <v>56</v>
      </c>
      <c r="F7" s="54">
        <v>91.21</v>
      </c>
      <c r="G7" s="57"/>
      <c r="H7" s="53">
        <v>96.45</v>
      </c>
      <c r="I7" s="54">
        <v>95.9</v>
      </c>
      <c r="J7" s="4"/>
    </row>
    <row r="8" spans="2:10" x14ac:dyDescent="0.2">
      <c r="B8" s="4"/>
      <c r="C8" s="17" t="s">
        <v>26</v>
      </c>
      <c r="D8" s="47">
        <v>96</v>
      </c>
      <c r="E8" s="46" t="s">
        <v>57</v>
      </c>
      <c r="F8" s="3"/>
      <c r="G8" s="16"/>
      <c r="H8" s="50"/>
      <c r="I8" s="3"/>
      <c r="J8" s="4"/>
    </row>
    <row r="9" spans="2:10" x14ac:dyDescent="0.2">
      <c r="B9" s="4"/>
      <c r="C9" s="17" t="s">
        <v>52</v>
      </c>
      <c r="D9" s="49"/>
      <c r="E9" s="46" t="s">
        <v>58</v>
      </c>
      <c r="F9" s="5">
        <v>96.9</v>
      </c>
      <c r="G9" s="15">
        <v>93.7</v>
      </c>
      <c r="H9" s="46">
        <v>93.41</v>
      </c>
      <c r="I9" s="5">
        <v>95.4</v>
      </c>
      <c r="J9" s="4"/>
    </row>
    <row r="10" spans="2:10" ht="34" x14ac:dyDescent="0.2">
      <c r="B10" s="4"/>
      <c r="C10" s="17" t="s">
        <v>29</v>
      </c>
      <c r="D10" s="49"/>
      <c r="E10" s="83" t="s">
        <v>64</v>
      </c>
      <c r="F10" s="82">
        <v>93.968999999999994</v>
      </c>
      <c r="G10" s="16"/>
      <c r="H10" s="46">
        <v>94.91</v>
      </c>
      <c r="I10" s="5">
        <v>95.6</v>
      </c>
      <c r="J10" s="4"/>
    </row>
    <row r="11" spans="2:10" x14ac:dyDescent="0.2">
      <c r="B11" s="4"/>
      <c r="C11" s="4"/>
      <c r="D11" s="4"/>
      <c r="E11" s="4"/>
      <c r="F11" s="4"/>
      <c r="G11" s="4"/>
      <c r="H11" s="4"/>
      <c r="I11" s="4"/>
      <c r="J11" s="4"/>
    </row>
    <row r="12" spans="2:10" x14ac:dyDescent="0.2">
      <c r="B12" s="4"/>
      <c r="C12" s="71"/>
      <c r="D12" s="72"/>
      <c r="E12" s="73"/>
      <c r="F12" s="72"/>
      <c r="G12" s="73"/>
      <c r="H12" s="72"/>
      <c r="I12" s="72"/>
      <c r="J12" s="4"/>
    </row>
    <row r="13" spans="2:10" x14ac:dyDescent="0.2">
      <c r="B13" s="4"/>
      <c r="C13" s="4"/>
      <c r="D13" s="4"/>
      <c r="E13" s="4"/>
      <c r="F13" s="4"/>
      <c r="G13" s="4"/>
      <c r="H13" s="4"/>
      <c r="I13" s="4"/>
      <c r="J13" s="4"/>
    </row>
    <row r="15" spans="2:10" x14ac:dyDescent="0.2">
      <c r="C15" s="81" t="s">
        <v>55</v>
      </c>
    </row>
    <row r="17" spans="3:6" x14ac:dyDescent="0.2">
      <c r="C17" s="81"/>
      <c r="F17">
        <f>(2*96.9*91.21)/(96.9+91.21)</f>
        <v>93.968943703152405</v>
      </c>
    </row>
    <row r="18" spans="3:6" x14ac:dyDescent="0.2">
      <c r="E18">
        <f>(2*44.4*57.1)/(44.4+57.1)</f>
        <v>49.955467980295559</v>
      </c>
      <c r="F18">
        <f>(2*92*69.6)/(92+69.6)</f>
        <v>79.247524752475243</v>
      </c>
    </row>
  </sheetData>
  <mergeCells count="2">
    <mergeCell ref="C3:I3"/>
    <mergeCell ref="E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4A94-430D-C740-9326-8E04016041CA}">
  <dimension ref="A1:I15"/>
  <sheetViews>
    <sheetView zoomScale="150" workbookViewId="0">
      <selection activeCell="A3" sqref="A3:I15"/>
    </sheetView>
  </sheetViews>
  <sheetFormatPr baseColWidth="10" defaultRowHeight="16" x14ac:dyDescent="0.2"/>
  <cols>
    <col min="1" max="1" width="13.33203125" customWidth="1"/>
    <col min="2" max="2" width="12.5" customWidth="1"/>
    <col min="4" max="4" width="10.83203125" customWidth="1"/>
    <col min="5" max="5" width="0" hidden="1" customWidth="1"/>
  </cols>
  <sheetData>
    <row r="1" spans="1:9" x14ac:dyDescent="0.2">
      <c r="A1" s="1"/>
    </row>
    <row r="2" spans="1:9" x14ac:dyDescent="0.2">
      <c r="A2" s="1"/>
    </row>
    <row r="3" spans="1:9" ht="21" x14ac:dyDescent="0.2">
      <c r="A3" s="4"/>
      <c r="B3" s="67" t="s">
        <v>45</v>
      </c>
      <c r="C3" s="67"/>
      <c r="D3" s="67"/>
      <c r="E3" s="67"/>
      <c r="F3" s="67"/>
      <c r="G3" s="67"/>
      <c r="H3" s="67"/>
      <c r="I3" s="4"/>
    </row>
    <row r="4" spans="1:9" ht="51" hidden="1" customHeight="1" x14ac:dyDescent="0.2">
      <c r="A4" s="4"/>
      <c r="B4" s="4"/>
      <c r="C4" s="4"/>
      <c r="D4" s="4"/>
      <c r="E4" s="4"/>
      <c r="F4" s="4"/>
      <c r="G4" s="4"/>
      <c r="H4" s="4"/>
      <c r="I4" s="4"/>
    </row>
    <row r="5" spans="1:9" ht="17" thickBot="1" x14ac:dyDescent="0.25">
      <c r="A5" s="4"/>
      <c r="B5" s="7"/>
      <c r="C5" s="51" t="s">
        <v>7</v>
      </c>
      <c r="D5" s="64" t="s">
        <v>0</v>
      </c>
      <c r="E5" s="65"/>
      <c r="F5" s="65"/>
      <c r="G5" s="65"/>
      <c r="H5" s="65"/>
      <c r="I5" s="4"/>
    </row>
    <row r="6" spans="1:9" ht="18" thickTop="1" thickBot="1" x14ac:dyDescent="0.25">
      <c r="A6" s="4"/>
      <c r="B6" s="7"/>
      <c r="C6" s="52" t="s">
        <v>8</v>
      </c>
      <c r="D6" s="53" t="s">
        <v>1</v>
      </c>
      <c r="E6" s="54" t="s">
        <v>10</v>
      </c>
      <c r="F6" s="55" t="s">
        <v>2</v>
      </c>
      <c r="G6" s="53" t="s">
        <v>11</v>
      </c>
      <c r="H6" s="54" t="s">
        <v>12</v>
      </c>
      <c r="I6" s="4"/>
    </row>
    <row r="7" spans="1:9" ht="51" hidden="1" x14ac:dyDescent="0.2">
      <c r="A7" s="4"/>
      <c r="B7" s="7" t="s">
        <v>20</v>
      </c>
      <c r="C7" s="27" t="s">
        <v>6</v>
      </c>
      <c r="D7" s="28" t="s">
        <v>22</v>
      </c>
      <c r="E7" s="29" t="s">
        <v>17</v>
      </c>
      <c r="F7" s="30" t="s">
        <v>18</v>
      </c>
      <c r="G7" s="28" t="s">
        <v>21</v>
      </c>
      <c r="H7" s="29" t="s">
        <v>21</v>
      </c>
      <c r="I7" s="4"/>
    </row>
    <row r="8" spans="1:9" ht="17" thickTop="1" x14ac:dyDescent="0.2">
      <c r="A8" s="4"/>
      <c r="B8" s="17" t="s">
        <v>25</v>
      </c>
      <c r="C8" s="52">
        <v>91</v>
      </c>
      <c r="D8" s="53" t="s">
        <v>23</v>
      </c>
      <c r="E8" s="54"/>
      <c r="F8" s="57"/>
      <c r="G8" s="58"/>
      <c r="H8" s="56"/>
      <c r="I8" s="4"/>
    </row>
    <row r="9" spans="1:9" x14ac:dyDescent="0.2">
      <c r="A9" s="4"/>
      <c r="B9" s="17" t="s">
        <v>26</v>
      </c>
      <c r="C9" s="47">
        <v>94</v>
      </c>
      <c r="D9" s="46" t="s">
        <v>24</v>
      </c>
      <c r="E9" s="5"/>
      <c r="F9" s="16"/>
      <c r="G9" s="50"/>
      <c r="H9" s="3"/>
      <c r="I9" s="4"/>
    </row>
    <row r="10" spans="1:9" x14ac:dyDescent="0.2">
      <c r="A10" s="4"/>
      <c r="B10" s="17" t="s">
        <v>27</v>
      </c>
      <c r="C10" s="49"/>
      <c r="D10" s="50"/>
      <c r="E10" s="9"/>
      <c r="F10" s="16"/>
      <c r="G10" s="46">
        <v>98.4</v>
      </c>
      <c r="H10" s="5">
        <v>94.2</v>
      </c>
      <c r="I10" s="4"/>
    </row>
    <row r="11" spans="1:9" x14ac:dyDescent="0.2">
      <c r="A11" s="4"/>
      <c r="B11" s="17" t="s">
        <v>28</v>
      </c>
      <c r="C11" s="49"/>
      <c r="D11" s="50"/>
      <c r="E11" s="9"/>
      <c r="F11" s="16"/>
      <c r="G11" s="46">
        <v>80.900000000000006</v>
      </c>
      <c r="H11" s="5">
        <v>96.4</v>
      </c>
      <c r="I11" s="4"/>
    </row>
    <row r="12" spans="1:9" x14ac:dyDescent="0.2">
      <c r="A12" s="4"/>
      <c r="B12" s="17" t="s">
        <v>29</v>
      </c>
      <c r="C12" s="49"/>
      <c r="D12" s="50"/>
      <c r="E12" s="3"/>
      <c r="F12" s="16"/>
      <c r="G12" s="46">
        <v>88.5</v>
      </c>
      <c r="H12" s="5">
        <v>95.3</v>
      </c>
      <c r="I12" s="4"/>
    </row>
    <row r="13" spans="1:9" x14ac:dyDescent="0.2">
      <c r="A13" s="4"/>
      <c r="B13" s="17" t="s">
        <v>30</v>
      </c>
      <c r="C13" s="49"/>
      <c r="D13" s="46">
        <v>80</v>
      </c>
      <c r="E13" s="5"/>
      <c r="F13" s="15">
        <v>100</v>
      </c>
      <c r="G13" s="50"/>
      <c r="H13" s="3"/>
      <c r="I13" s="4"/>
    </row>
    <row r="14" spans="1:9" x14ac:dyDescent="0.2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</sheetData>
  <mergeCells count="2">
    <mergeCell ref="D5:H5"/>
    <mergeCell ref="B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6591-CEAC-FB4A-86EF-E63976F5ED96}">
  <dimension ref="B3:J17"/>
  <sheetViews>
    <sheetView zoomScale="150" workbookViewId="0">
      <selection activeCell="I9" sqref="I9"/>
    </sheetView>
  </sheetViews>
  <sheetFormatPr baseColWidth="10" defaultRowHeight="16" x14ac:dyDescent="0.2"/>
  <cols>
    <col min="3" max="3" width="19.1640625" customWidth="1"/>
    <col min="6" max="6" width="0" hidden="1" customWidth="1"/>
  </cols>
  <sheetData>
    <row r="3" spans="2:10" ht="21" x14ac:dyDescent="0.2">
      <c r="B3" s="4"/>
      <c r="C3" s="67" t="s">
        <v>45</v>
      </c>
      <c r="D3" s="67"/>
      <c r="E3" s="67"/>
      <c r="F3" s="67"/>
      <c r="G3" s="67"/>
      <c r="H3" s="67"/>
      <c r="I3" s="67"/>
      <c r="J3" s="4"/>
    </row>
    <row r="4" spans="2:10" ht="17" thickBot="1" x14ac:dyDescent="0.25">
      <c r="B4" s="4"/>
      <c r="C4" s="7"/>
      <c r="D4" s="51" t="s">
        <v>7</v>
      </c>
      <c r="E4" s="64" t="s">
        <v>0</v>
      </c>
      <c r="F4" s="65"/>
      <c r="G4" s="65"/>
      <c r="H4" s="65"/>
      <c r="I4" s="65"/>
      <c r="J4" s="4"/>
    </row>
    <row r="5" spans="2:10" ht="18" thickTop="1" thickBot="1" x14ac:dyDescent="0.25">
      <c r="B5" s="4"/>
      <c r="C5" s="7"/>
      <c r="D5" s="52" t="s">
        <v>8</v>
      </c>
      <c r="E5" s="53" t="s">
        <v>1</v>
      </c>
      <c r="F5" s="54" t="s">
        <v>10</v>
      </c>
      <c r="G5" s="55" t="s">
        <v>2</v>
      </c>
      <c r="H5" s="53" t="s">
        <v>11</v>
      </c>
      <c r="I5" s="54" t="s">
        <v>12</v>
      </c>
      <c r="J5" s="4"/>
    </row>
    <row r="6" spans="2:10" ht="52" hidden="1" thickBot="1" x14ac:dyDescent="0.25">
      <c r="B6" s="4"/>
      <c r="C6" s="7" t="s">
        <v>20</v>
      </c>
      <c r="D6" s="27" t="s">
        <v>6</v>
      </c>
      <c r="E6" s="28" t="s">
        <v>22</v>
      </c>
      <c r="F6" s="29" t="s">
        <v>17</v>
      </c>
      <c r="G6" s="30" t="s">
        <v>18</v>
      </c>
      <c r="H6" s="28" t="s">
        <v>21</v>
      </c>
      <c r="I6" s="29" t="s">
        <v>21</v>
      </c>
      <c r="J6" s="4"/>
    </row>
    <row r="7" spans="2:10" ht="17" thickTop="1" x14ac:dyDescent="0.2">
      <c r="B7" s="4"/>
      <c r="C7" s="17" t="s">
        <v>51</v>
      </c>
      <c r="D7" s="52">
        <v>91</v>
      </c>
      <c r="E7" s="53" t="s">
        <v>59</v>
      </c>
      <c r="F7" s="54"/>
      <c r="G7" s="57"/>
      <c r="H7" s="53">
        <v>80.900000000000006</v>
      </c>
      <c r="I7" s="54">
        <v>96.4</v>
      </c>
      <c r="J7" s="4"/>
    </row>
    <row r="8" spans="2:10" x14ac:dyDescent="0.2">
      <c r="B8" s="4"/>
      <c r="C8" s="17" t="s">
        <v>26</v>
      </c>
      <c r="D8" s="47">
        <v>94</v>
      </c>
      <c r="E8" s="46" t="s">
        <v>60</v>
      </c>
      <c r="F8" s="5"/>
      <c r="G8" s="16"/>
      <c r="H8" s="50"/>
      <c r="I8" s="3"/>
      <c r="J8" s="4"/>
    </row>
    <row r="9" spans="2:10" x14ac:dyDescent="0.2">
      <c r="B9" s="4"/>
      <c r="C9" s="17" t="s">
        <v>52</v>
      </c>
      <c r="D9" s="49"/>
      <c r="E9" s="46" t="s">
        <v>61</v>
      </c>
      <c r="F9" s="9"/>
      <c r="G9" s="15">
        <v>100</v>
      </c>
      <c r="H9" s="46">
        <v>98.4</v>
      </c>
      <c r="I9" s="5">
        <v>94.2</v>
      </c>
      <c r="J9" s="4"/>
    </row>
    <row r="10" spans="2:10" ht="34" x14ac:dyDescent="0.2">
      <c r="B10" s="4"/>
      <c r="C10" s="17" t="s">
        <v>29</v>
      </c>
      <c r="D10" s="49"/>
      <c r="E10" s="83" t="s">
        <v>65</v>
      </c>
      <c r="F10" s="3"/>
      <c r="G10" s="16"/>
      <c r="H10" s="46">
        <v>88.5</v>
      </c>
      <c r="I10" s="5">
        <v>95.3</v>
      </c>
      <c r="J10" s="4"/>
    </row>
    <row r="11" spans="2:10" x14ac:dyDescent="0.2">
      <c r="B11" s="4"/>
      <c r="C11" s="4"/>
      <c r="D11" s="4"/>
      <c r="E11" s="4"/>
      <c r="F11" s="4"/>
      <c r="G11" s="4"/>
      <c r="H11" s="4"/>
      <c r="I11" s="4"/>
      <c r="J11" s="4"/>
    </row>
    <row r="12" spans="2:10" x14ac:dyDescent="0.2">
      <c r="B12" s="4"/>
      <c r="C12" s="4"/>
      <c r="D12" s="4"/>
      <c r="E12" s="4"/>
      <c r="F12" s="4"/>
      <c r="G12" s="4"/>
      <c r="H12" s="4"/>
      <c r="I12" s="4"/>
      <c r="J12" s="4"/>
    </row>
    <row r="15" spans="2:10" x14ac:dyDescent="0.2">
      <c r="C15" s="81" t="s">
        <v>55</v>
      </c>
    </row>
    <row r="17" spans="5:7" x14ac:dyDescent="0.2">
      <c r="E17">
        <f>(2*80*100)/(80+100)</f>
        <v>88.888888888888886</v>
      </c>
      <c r="G17">
        <f>(2*66.7*15.4)/(66.7+15.4)</f>
        <v>25.022655298416563</v>
      </c>
    </row>
  </sheetData>
  <mergeCells count="2">
    <mergeCell ref="C3:I3"/>
    <mergeCell ref="E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4F39-93D2-3E4D-BDE8-7EA649EE39B2}">
  <dimension ref="A1:I17"/>
  <sheetViews>
    <sheetView zoomScale="150" workbookViewId="0">
      <selection activeCell="A3" sqref="A3:I18"/>
    </sheetView>
  </sheetViews>
  <sheetFormatPr baseColWidth="10" defaultRowHeight="16" x14ac:dyDescent="0.2"/>
  <cols>
    <col min="1" max="1" width="13" customWidth="1"/>
    <col min="2" max="2" width="12.6640625" customWidth="1"/>
    <col min="6" max="6" width="10.83203125" customWidth="1"/>
    <col min="7" max="7" width="10.83203125" hidden="1" customWidth="1"/>
  </cols>
  <sheetData>
    <row r="1" spans="1:9" x14ac:dyDescent="0.2">
      <c r="A1" s="1"/>
    </row>
    <row r="2" spans="1:9" x14ac:dyDescent="0.2">
      <c r="A2" s="1"/>
    </row>
    <row r="3" spans="1:9" x14ac:dyDescent="0.2">
      <c r="A3" s="4"/>
      <c r="B3" s="4"/>
      <c r="C3" s="4"/>
      <c r="D3" s="4"/>
      <c r="E3" s="4"/>
      <c r="F3" s="4"/>
      <c r="G3" s="4"/>
      <c r="H3" s="4"/>
      <c r="I3" s="4"/>
    </row>
    <row r="4" spans="1:9" ht="21" x14ac:dyDescent="0.25">
      <c r="A4" s="4"/>
      <c r="B4" s="66" t="s">
        <v>46</v>
      </c>
      <c r="C4" s="66"/>
      <c r="D4" s="66"/>
      <c r="E4" s="66"/>
      <c r="F4" s="66"/>
      <c r="G4" s="66"/>
      <c r="H4" s="66"/>
      <c r="I4" s="4"/>
    </row>
    <row r="5" spans="1:9" hidden="1" x14ac:dyDescent="0.2">
      <c r="A5" s="4"/>
      <c r="B5" s="4"/>
      <c r="C5" s="4"/>
      <c r="D5" s="4"/>
      <c r="E5" s="4"/>
      <c r="F5" s="4"/>
      <c r="G5" s="4"/>
      <c r="H5" s="4"/>
      <c r="I5" s="4"/>
    </row>
    <row r="6" spans="1:9" ht="17" thickBot="1" x14ac:dyDescent="0.25">
      <c r="A6" s="4"/>
      <c r="B6" s="7"/>
      <c r="C6" s="51" t="s">
        <v>7</v>
      </c>
      <c r="D6" s="64" t="s">
        <v>0</v>
      </c>
      <c r="E6" s="65"/>
      <c r="F6" s="65"/>
      <c r="G6" s="65"/>
      <c r="H6" s="65"/>
      <c r="I6" s="4"/>
    </row>
    <row r="7" spans="1:9" ht="18" thickTop="1" thickBot="1" x14ac:dyDescent="0.25">
      <c r="A7" s="4"/>
      <c r="B7" s="7"/>
      <c r="C7" s="52" t="s">
        <v>8</v>
      </c>
      <c r="D7" s="53" t="s">
        <v>1</v>
      </c>
      <c r="E7" s="54" t="s">
        <v>10</v>
      </c>
      <c r="F7" s="54" t="s">
        <v>2</v>
      </c>
      <c r="G7" s="55" t="s">
        <v>11</v>
      </c>
      <c r="H7" s="53" t="s">
        <v>12</v>
      </c>
      <c r="I7" s="4"/>
    </row>
    <row r="8" spans="1:9" ht="34" hidden="1" x14ac:dyDescent="0.2">
      <c r="A8" s="4"/>
      <c r="B8" s="7" t="s">
        <v>20</v>
      </c>
      <c r="C8" s="27" t="s">
        <v>6</v>
      </c>
      <c r="D8" s="28" t="s">
        <v>6</v>
      </c>
      <c r="E8" s="29" t="s">
        <v>17</v>
      </c>
      <c r="F8" s="29" t="s">
        <v>18</v>
      </c>
      <c r="G8" s="30" t="s">
        <v>21</v>
      </c>
      <c r="H8" s="28" t="s">
        <v>21</v>
      </c>
      <c r="I8" s="4"/>
    </row>
    <row r="9" spans="1:9" ht="17" thickTop="1" x14ac:dyDescent="0.2">
      <c r="A9" s="4"/>
      <c r="B9" s="17" t="s">
        <v>25</v>
      </c>
      <c r="C9" s="52">
        <v>65</v>
      </c>
      <c r="D9" s="53" t="s">
        <v>39</v>
      </c>
      <c r="E9" s="56"/>
      <c r="F9" s="56"/>
      <c r="G9" s="55"/>
      <c r="H9" s="58"/>
      <c r="I9" s="4"/>
    </row>
    <row r="10" spans="1:9" x14ac:dyDescent="0.2">
      <c r="A10" s="4"/>
      <c r="B10" s="17" t="s">
        <v>26</v>
      </c>
      <c r="C10" s="47">
        <v>94</v>
      </c>
      <c r="D10" s="46" t="s">
        <v>40</v>
      </c>
      <c r="E10" s="3"/>
      <c r="F10" s="3"/>
      <c r="G10" s="15"/>
      <c r="H10" s="50"/>
      <c r="I10" s="4"/>
    </row>
    <row r="11" spans="1:9" x14ac:dyDescent="0.2">
      <c r="A11" s="4"/>
      <c r="B11" s="17" t="s">
        <v>27</v>
      </c>
      <c r="C11" s="49"/>
      <c r="D11" s="50"/>
      <c r="E11" s="5">
        <v>89.95</v>
      </c>
      <c r="F11" s="3"/>
      <c r="G11" s="15"/>
      <c r="H11" s="46">
        <v>95</v>
      </c>
      <c r="I11" s="4"/>
    </row>
    <row r="12" spans="1:9" x14ac:dyDescent="0.2">
      <c r="A12" s="4"/>
      <c r="B12" s="17" t="s">
        <v>28</v>
      </c>
      <c r="C12" s="49"/>
      <c r="D12" s="50"/>
      <c r="E12" s="5">
        <v>93.88</v>
      </c>
      <c r="F12" s="3"/>
      <c r="G12" s="15"/>
      <c r="H12" s="46">
        <v>97.7</v>
      </c>
      <c r="I12" s="4"/>
    </row>
    <row r="13" spans="1:9" x14ac:dyDescent="0.2">
      <c r="A13" s="4"/>
      <c r="B13" s="17" t="s">
        <v>29</v>
      </c>
      <c r="C13" s="49"/>
      <c r="D13" s="50"/>
      <c r="E13" s="3"/>
      <c r="F13" s="3"/>
      <c r="G13" s="15"/>
      <c r="H13" s="46">
        <v>96.3</v>
      </c>
      <c r="I13" s="4"/>
    </row>
    <row r="14" spans="1:9" x14ac:dyDescent="0.2">
      <c r="A14" s="4"/>
      <c r="B14" s="17" t="s">
        <v>30</v>
      </c>
      <c r="C14" s="49"/>
      <c r="D14" s="46">
        <v>0</v>
      </c>
      <c r="E14" s="3"/>
      <c r="F14" s="5">
        <v>69.599999999999994</v>
      </c>
      <c r="G14" s="15"/>
      <c r="H14" s="50"/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4"/>
      <c r="B17" s="4"/>
      <c r="C17" s="4"/>
      <c r="D17" s="4"/>
      <c r="E17" s="4"/>
      <c r="F17" s="4"/>
      <c r="G17" s="4"/>
      <c r="H17" s="4"/>
      <c r="I17" s="4"/>
    </row>
  </sheetData>
  <mergeCells count="2">
    <mergeCell ref="D6:H6"/>
    <mergeCell ref="B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50F7-705F-AA44-9C64-526AA9C24A4E}">
  <dimension ref="B2:J19"/>
  <sheetViews>
    <sheetView tabSelected="1" zoomScale="157" workbookViewId="0">
      <selection activeCell="G13" sqref="G13"/>
    </sheetView>
  </sheetViews>
  <sheetFormatPr baseColWidth="10" defaultRowHeight="16" x14ac:dyDescent="0.2"/>
  <cols>
    <col min="3" max="3" width="18.6640625" customWidth="1"/>
    <col min="8" max="8" width="0" hidden="1" customWidth="1"/>
  </cols>
  <sheetData>
    <row r="2" spans="2:10" x14ac:dyDescent="0.2">
      <c r="B2" s="4"/>
      <c r="C2" s="4"/>
      <c r="D2" s="4"/>
      <c r="E2" s="4"/>
      <c r="F2" s="4"/>
      <c r="G2" s="4"/>
      <c r="H2" s="4"/>
      <c r="I2" s="4"/>
      <c r="J2" s="4"/>
    </row>
    <row r="3" spans="2:10" ht="21" x14ac:dyDescent="0.25">
      <c r="B3" s="4"/>
      <c r="C3" s="66" t="s">
        <v>46</v>
      </c>
      <c r="D3" s="66"/>
      <c r="E3" s="66"/>
      <c r="F3" s="66"/>
      <c r="G3" s="66"/>
      <c r="H3" s="66"/>
      <c r="I3" s="66"/>
      <c r="J3" s="4"/>
    </row>
    <row r="4" spans="2:10" ht="17" thickBot="1" x14ac:dyDescent="0.25">
      <c r="B4" s="4"/>
      <c r="C4" s="7"/>
      <c r="D4" s="51" t="s">
        <v>7</v>
      </c>
      <c r="E4" s="64" t="s">
        <v>0</v>
      </c>
      <c r="F4" s="65"/>
      <c r="G4" s="65"/>
      <c r="H4" s="65"/>
      <c r="I4" s="65"/>
      <c r="J4" s="4"/>
    </row>
    <row r="5" spans="2:10" ht="18" thickTop="1" thickBot="1" x14ac:dyDescent="0.25">
      <c r="B5" s="4"/>
      <c r="C5" s="7"/>
      <c r="D5" s="52" t="s">
        <v>8</v>
      </c>
      <c r="E5" s="53" t="s">
        <v>1</v>
      </c>
      <c r="F5" s="54" t="s">
        <v>10</v>
      </c>
      <c r="G5" s="54" t="s">
        <v>2</v>
      </c>
      <c r="H5" s="55" t="s">
        <v>11</v>
      </c>
      <c r="I5" s="53" t="s">
        <v>12</v>
      </c>
      <c r="J5" s="4"/>
    </row>
    <row r="6" spans="2:10" ht="35" hidden="1" thickBot="1" x14ac:dyDescent="0.25">
      <c r="B6" s="4"/>
      <c r="C6" s="7" t="s">
        <v>20</v>
      </c>
      <c r="D6" s="27" t="s">
        <v>6</v>
      </c>
      <c r="E6" s="28" t="s">
        <v>6</v>
      </c>
      <c r="F6" s="29" t="s">
        <v>17</v>
      </c>
      <c r="G6" s="29" t="s">
        <v>18</v>
      </c>
      <c r="H6" s="30" t="s">
        <v>21</v>
      </c>
      <c r="I6" s="28" t="s">
        <v>21</v>
      </c>
      <c r="J6" s="4"/>
    </row>
    <row r="7" spans="2:10" ht="17" thickTop="1" x14ac:dyDescent="0.2">
      <c r="B7" s="4"/>
      <c r="C7" s="17" t="s">
        <v>51</v>
      </c>
      <c r="D7" s="52">
        <v>65</v>
      </c>
      <c r="E7" s="53" t="s">
        <v>62</v>
      </c>
      <c r="F7" s="54">
        <v>93.88</v>
      </c>
      <c r="G7" s="56"/>
      <c r="H7" s="55"/>
      <c r="I7" s="46">
        <v>97.7</v>
      </c>
      <c r="J7" s="4"/>
    </row>
    <row r="8" spans="2:10" x14ac:dyDescent="0.2">
      <c r="B8" s="4"/>
      <c r="C8" s="17" t="s">
        <v>26</v>
      </c>
      <c r="D8" s="47">
        <v>94</v>
      </c>
      <c r="E8" s="46" t="s">
        <v>40</v>
      </c>
      <c r="F8" s="3"/>
      <c r="G8" s="3"/>
      <c r="H8" s="15"/>
      <c r="I8" s="50"/>
      <c r="J8" s="4"/>
    </row>
    <row r="9" spans="2:10" x14ac:dyDescent="0.2">
      <c r="B9" s="4"/>
      <c r="C9" s="17" t="s">
        <v>52</v>
      </c>
      <c r="D9" s="49"/>
      <c r="E9" s="46" t="s">
        <v>63</v>
      </c>
      <c r="F9" s="5">
        <v>89.95</v>
      </c>
      <c r="G9" s="5">
        <v>69.599999999999994</v>
      </c>
      <c r="H9" s="15"/>
      <c r="I9" s="46">
        <v>95</v>
      </c>
      <c r="J9" s="4"/>
    </row>
    <row r="10" spans="2:10" ht="34" x14ac:dyDescent="0.2">
      <c r="B10" s="4"/>
      <c r="C10" s="17" t="s">
        <v>29</v>
      </c>
      <c r="D10" s="49"/>
      <c r="E10" s="83" t="s">
        <v>66</v>
      </c>
      <c r="F10" s="82">
        <v>91.873000000000005</v>
      </c>
      <c r="G10" s="3"/>
      <c r="H10" s="15"/>
      <c r="I10" s="46">
        <v>96.3</v>
      </c>
      <c r="J10" s="4"/>
    </row>
    <row r="11" spans="2:10" x14ac:dyDescent="0.2">
      <c r="B11" s="4"/>
      <c r="C11" s="4"/>
      <c r="D11" s="4"/>
      <c r="E11" s="4"/>
      <c r="F11" s="4"/>
      <c r="G11" s="4"/>
      <c r="H11" s="4"/>
      <c r="I11" s="4"/>
      <c r="J11" s="4"/>
    </row>
    <row r="12" spans="2:10" x14ac:dyDescent="0.2">
      <c r="B12" s="4"/>
      <c r="C12" s="4"/>
      <c r="D12" s="4"/>
      <c r="E12" s="4"/>
      <c r="F12" s="4"/>
      <c r="G12" s="4"/>
      <c r="H12" s="4"/>
      <c r="I12" s="4"/>
      <c r="J12" s="4"/>
    </row>
    <row r="13" spans="2:10" x14ac:dyDescent="0.2">
      <c r="B13" s="4"/>
      <c r="C13" s="4"/>
      <c r="D13" s="4"/>
      <c r="E13" s="4"/>
      <c r="F13" s="4"/>
      <c r="G13" s="4"/>
      <c r="H13" s="4"/>
      <c r="I13" s="4"/>
      <c r="J13" s="4"/>
    </row>
    <row r="16" spans="2:10" x14ac:dyDescent="0.2">
      <c r="C16" s="81" t="s">
        <v>55</v>
      </c>
    </row>
    <row r="17" spans="5:6" x14ac:dyDescent="0.2">
      <c r="F17">
        <f>(2*89.95*93.88)/(89.95+93.88)</f>
        <v>91.872991350704453</v>
      </c>
    </row>
    <row r="18" spans="5:6" x14ac:dyDescent="0.2">
      <c r="E18" t="e">
        <f>(2*0*0)/(0+0)</f>
        <v>#DIV/0!</v>
      </c>
    </row>
    <row r="19" spans="5:6" x14ac:dyDescent="0.2">
      <c r="E19">
        <f>(2*100*71.4)/(100+71.4)</f>
        <v>83.313885647607947</v>
      </c>
    </row>
  </sheetData>
  <mergeCells count="2">
    <mergeCell ref="C3:I3"/>
    <mergeCell ref="E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Summary 2</vt:lpstr>
      <vt:lpstr>A. lumbricoides</vt:lpstr>
      <vt:lpstr>A. lumbricoides 2</vt:lpstr>
      <vt:lpstr>T. trichiura</vt:lpstr>
      <vt:lpstr>T. trichiura 2</vt:lpstr>
      <vt:lpstr>Hookworm</vt:lpstr>
      <vt:lpstr>Hookworm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Jose-Maria, Nathaly O</dc:creator>
  <cp:lastModifiedBy>Jose-Maria, Nathaly O</cp:lastModifiedBy>
  <dcterms:created xsi:type="dcterms:W3CDTF">2023-11-28T02:09:18Z</dcterms:created>
  <dcterms:modified xsi:type="dcterms:W3CDTF">2023-11-30T18:30:07Z</dcterms:modified>
</cp:coreProperties>
</file>