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 Hagedorn\Desktop\postdoc\Moorea\radon\Gump190104\"/>
    </mc:Choice>
  </mc:AlternateContent>
  <bookViews>
    <workbookView minimized="1" xWindow="0" yWindow="0" windowWidth="23970" windowHeight="9660"/>
  </bookViews>
  <sheets>
    <sheet name="Output" sheetId="1" r:id="rId1"/>
    <sheet name="tide levels" sheetId="2" r:id="rId2"/>
  </sheets>
  <calcPr calcId="0"/>
</workbook>
</file>

<file path=xl/calcChain.xml><?xml version="1.0" encoding="utf-8"?>
<calcChain xmlns="http://schemas.openxmlformats.org/spreadsheetml/2006/main">
  <c r="Q97" i="1" l="1"/>
  <c r="Q96" i="1"/>
  <c r="AZ3" i="1"/>
  <c r="BA3" i="1"/>
  <c r="AZ4" i="1"/>
  <c r="BA4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BA2" i="1"/>
  <c r="AZ2" i="1"/>
  <c r="AU3" i="1"/>
  <c r="AV3" i="1"/>
  <c r="AW3" i="1"/>
  <c r="AX3" i="1"/>
  <c r="AU4" i="1"/>
  <c r="AV4" i="1"/>
  <c r="AW4" i="1"/>
  <c r="AX4" i="1"/>
  <c r="AU5" i="1"/>
  <c r="AV5" i="1"/>
  <c r="AW5" i="1"/>
  <c r="AX5" i="1"/>
  <c r="AU6" i="1"/>
  <c r="AV6" i="1"/>
  <c r="AW6" i="1"/>
  <c r="AX6" i="1"/>
  <c r="AU7" i="1"/>
  <c r="AV7" i="1"/>
  <c r="AW7" i="1"/>
  <c r="AX7" i="1"/>
  <c r="AU8" i="1"/>
  <c r="AV8" i="1"/>
  <c r="AW8" i="1"/>
  <c r="AX8" i="1"/>
  <c r="AU9" i="1"/>
  <c r="AV9" i="1"/>
  <c r="AW9" i="1"/>
  <c r="AX9" i="1"/>
  <c r="AU10" i="1"/>
  <c r="AV10" i="1"/>
  <c r="AW10" i="1"/>
  <c r="AX10" i="1"/>
  <c r="AU11" i="1"/>
  <c r="AV11" i="1"/>
  <c r="AW11" i="1"/>
  <c r="AX11" i="1"/>
  <c r="AU12" i="1"/>
  <c r="AV12" i="1"/>
  <c r="AW12" i="1"/>
  <c r="AX12" i="1"/>
  <c r="AU13" i="1"/>
  <c r="AV13" i="1"/>
  <c r="AW13" i="1"/>
  <c r="AX13" i="1"/>
  <c r="AU14" i="1"/>
  <c r="AV14" i="1"/>
  <c r="AW14" i="1"/>
  <c r="AX14" i="1"/>
  <c r="AU15" i="1"/>
  <c r="AV15" i="1"/>
  <c r="AW15" i="1"/>
  <c r="AX15" i="1"/>
  <c r="AU16" i="1"/>
  <c r="AV16" i="1"/>
  <c r="AW16" i="1"/>
  <c r="AX16" i="1"/>
  <c r="AU17" i="1"/>
  <c r="AV17" i="1"/>
  <c r="AW17" i="1"/>
  <c r="AX17" i="1"/>
  <c r="AU18" i="1"/>
  <c r="AV18" i="1"/>
  <c r="AW18" i="1"/>
  <c r="AX18" i="1"/>
  <c r="AU19" i="1"/>
  <c r="AV19" i="1"/>
  <c r="AW19" i="1"/>
  <c r="AX19" i="1"/>
  <c r="AU20" i="1"/>
  <c r="AV20" i="1"/>
  <c r="AW20" i="1"/>
  <c r="AX20" i="1"/>
  <c r="AU21" i="1"/>
  <c r="AV21" i="1"/>
  <c r="AW21" i="1"/>
  <c r="AX21" i="1"/>
  <c r="AU22" i="1"/>
  <c r="AV22" i="1"/>
  <c r="AW22" i="1"/>
  <c r="AX22" i="1"/>
  <c r="AU23" i="1"/>
  <c r="AV23" i="1"/>
  <c r="AW23" i="1"/>
  <c r="AX23" i="1"/>
  <c r="AU24" i="1"/>
  <c r="AV24" i="1"/>
  <c r="AW24" i="1"/>
  <c r="AX24" i="1"/>
  <c r="AU25" i="1"/>
  <c r="AV25" i="1"/>
  <c r="AW25" i="1"/>
  <c r="AX25" i="1"/>
  <c r="AU26" i="1"/>
  <c r="AV26" i="1"/>
  <c r="AW26" i="1"/>
  <c r="AX26" i="1"/>
  <c r="AU27" i="1"/>
  <c r="AV27" i="1"/>
  <c r="AW27" i="1"/>
  <c r="AX27" i="1"/>
  <c r="AU28" i="1"/>
  <c r="AV28" i="1"/>
  <c r="AW28" i="1"/>
  <c r="AX28" i="1"/>
  <c r="AU29" i="1"/>
  <c r="AV29" i="1"/>
  <c r="AW29" i="1"/>
  <c r="AX29" i="1"/>
  <c r="AU30" i="1"/>
  <c r="AV30" i="1"/>
  <c r="AW30" i="1"/>
  <c r="AX30" i="1"/>
  <c r="AU31" i="1"/>
  <c r="AV31" i="1"/>
  <c r="AW31" i="1"/>
  <c r="AX31" i="1"/>
  <c r="AU32" i="1"/>
  <c r="AV32" i="1"/>
  <c r="AW32" i="1"/>
  <c r="AX32" i="1"/>
  <c r="AU33" i="1"/>
  <c r="AV33" i="1"/>
  <c r="AW33" i="1"/>
  <c r="AX33" i="1"/>
  <c r="AU34" i="1"/>
  <c r="AV34" i="1"/>
  <c r="AW34" i="1"/>
  <c r="AX34" i="1"/>
  <c r="AU35" i="1"/>
  <c r="AV35" i="1"/>
  <c r="AW35" i="1"/>
  <c r="AX35" i="1"/>
  <c r="AU36" i="1"/>
  <c r="AV36" i="1"/>
  <c r="AW36" i="1"/>
  <c r="AX36" i="1"/>
  <c r="AU37" i="1"/>
  <c r="AV37" i="1"/>
  <c r="AW37" i="1"/>
  <c r="AX37" i="1"/>
  <c r="AU38" i="1"/>
  <c r="AV38" i="1"/>
  <c r="AW38" i="1"/>
  <c r="AX38" i="1"/>
  <c r="AU39" i="1"/>
  <c r="AV39" i="1"/>
  <c r="AW39" i="1"/>
  <c r="AX39" i="1"/>
  <c r="AU40" i="1"/>
  <c r="AV40" i="1"/>
  <c r="AW40" i="1"/>
  <c r="AX40" i="1"/>
  <c r="AU41" i="1"/>
  <c r="AV41" i="1"/>
  <c r="AW41" i="1"/>
  <c r="AX41" i="1"/>
  <c r="AU42" i="1"/>
  <c r="AV42" i="1"/>
  <c r="AW42" i="1"/>
  <c r="AX42" i="1"/>
  <c r="AU43" i="1"/>
  <c r="AV43" i="1"/>
  <c r="AW43" i="1"/>
  <c r="AX43" i="1"/>
  <c r="AU44" i="1"/>
  <c r="AV44" i="1"/>
  <c r="AW44" i="1"/>
  <c r="AX44" i="1"/>
  <c r="AU45" i="1"/>
  <c r="AV45" i="1"/>
  <c r="AW45" i="1"/>
  <c r="AX45" i="1"/>
  <c r="AU46" i="1"/>
  <c r="AV46" i="1"/>
  <c r="AW46" i="1"/>
  <c r="AX46" i="1"/>
  <c r="AX2" i="1"/>
  <c r="AW2" i="1"/>
  <c r="AV2" i="1"/>
  <c r="AU2" i="1"/>
</calcChain>
</file>

<file path=xl/sharedStrings.xml><?xml version="1.0" encoding="utf-8"?>
<sst xmlns="http://schemas.openxmlformats.org/spreadsheetml/2006/main" count="99" uniqueCount="55">
  <si>
    <t>Test #</t>
  </si>
  <si>
    <t>Full Date</t>
  </si>
  <si>
    <t>Year</t>
  </si>
  <si>
    <t>Month</t>
  </si>
  <si>
    <t>Day</t>
  </si>
  <si>
    <t>Hour</t>
  </si>
  <si>
    <t>Minute</t>
  </si>
  <si>
    <t>Total Counts</t>
  </si>
  <si>
    <t>Live Time [Minutes]</t>
  </si>
  <si>
    <t>% Counts (A)</t>
  </si>
  <si>
    <t>% Counts (B)</t>
  </si>
  <si>
    <t>% Counts (C)</t>
  </si>
  <si>
    <t>% Counts (D)</t>
  </si>
  <si>
    <t>High Voltage</t>
  </si>
  <si>
    <t>HV Duty Cycle</t>
  </si>
  <si>
    <t>Air Temp. [Celsius]</t>
  </si>
  <si>
    <t>RH [%]</t>
  </si>
  <si>
    <t>Leakage Current</t>
  </si>
  <si>
    <t>Battery Voltage</t>
  </si>
  <si>
    <t>Pump Current [mA]</t>
  </si>
  <si>
    <t>Flags Byte</t>
  </si>
  <si>
    <t>Radon [pCi/L]</t>
  </si>
  <si>
    <t>Radon 2-Sigma Uncert. [pCi/L]</t>
  </si>
  <si>
    <t>Units Byte</t>
  </si>
  <si>
    <t>Run #</t>
  </si>
  <si>
    <t>Cycle #</t>
  </si>
  <si>
    <t>C/A Count Ratio</t>
  </si>
  <si>
    <t>Mode</t>
  </si>
  <si>
    <t>Calculated Radon [Dpm/L]</t>
  </si>
  <si>
    <t>Calculated Thoron [Dpm/L]</t>
  </si>
  <si>
    <t>Radon In Water [Dpm/L]</t>
  </si>
  <si>
    <t>Thoron In Water [Dpm/L]</t>
  </si>
  <si>
    <t>Water Temperature [Celsius]</t>
  </si>
  <si>
    <t>Meaningful Thoron Threshold (Air) [pCi/L]</t>
  </si>
  <si>
    <t>Meaningful Thoron Threshold (Water) [Dpm/L]</t>
  </si>
  <si>
    <t>Total Counts (A)</t>
  </si>
  <si>
    <t>Total Counts (B)</t>
  </si>
  <si>
    <t>Total Counts (C)</t>
  </si>
  <si>
    <t>Total Counts (D)</t>
  </si>
  <si>
    <t>Total Counts (Other)</t>
  </si>
  <si>
    <t>Avg. CPM (A)</t>
  </si>
  <si>
    <t>Avg. CPM (B)</t>
  </si>
  <si>
    <t>Avg. CPM (C)</t>
  </si>
  <si>
    <t>Avg. CPM (D)</t>
  </si>
  <si>
    <t>Avg. CPM (Other)</t>
  </si>
  <si>
    <t>Sniff</t>
  </si>
  <si>
    <t>Total Live Time</t>
  </si>
  <si>
    <t>Total Radon in Water (D/L)</t>
  </si>
  <si>
    <t>Mean Radon (DPM/L)</t>
  </si>
  <si>
    <t>Time</t>
  </si>
  <si>
    <t>tide level (m)</t>
  </si>
  <si>
    <t>Sigma (DPM/L)</t>
  </si>
  <si>
    <t>Mean Radon (DPM/m3)</t>
  </si>
  <si>
    <t>Sigma (DPM/m3)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</si>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</sst>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6403559311184"/>
          <c:y val="0.13969021477949059"/>
          <c:w val="0.77088214582933234"/>
          <c:h val="0.64988089164910723"/>
        </c:manualLayout>
      </c:layout>
      <c:scatterChart>
        <c:scatterStyle val="smoothMarker"/>
        <c:varyColors val="0"/>
        <c:ser>
          <c:idx val="0"/>
          <c:order val="0"/>
          <c:tx>
            <c:v>Radon in water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Output!$AX$2:$AX$46</c:f>
                <c:numCache>
                  <c:formatCode>General</c:formatCode>
                  <c:ptCount val="45"/>
                  <c:pt idx="0">
                    <c:v>0.16009149953406338</c:v>
                  </c:pt>
                  <c:pt idx="1">
                    <c:v>0.24185785250628683</c:v>
                  </c:pt>
                  <c:pt idx="2">
                    <c:v>0.23032098707496482</c:v>
                  </c:pt>
                  <c:pt idx="3">
                    <c:v>0.28050617359137309</c:v>
                  </c:pt>
                  <c:pt idx="4">
                    <c:v>0.30539581913312919</c:v>
                  </c:pt>
                  <c:pt idx="5">
                    <c:v>0.32202979393257103</c:v>
                  </c:pt>
                  <c:pt idx="6">
                    <c:v>0.31827807071842679</c:v>
                  </c:pt>
                  <c:pt idx="7">
                    <c:v>0.31511317201158323</c:v>
                  </c:pt>
                  <c:pt idx="8">
                    <c:v>0.28977539393022711</c:v>
                  </c:pt>
                  <c:pt idx="9">
                    <c:v>0.31891753716570015</c:v>
                  </c:pt>
                  <c:pt idx="10">
                    <c:v>0.31891753716570015</c:v>
                  </c:pt>
                  <c:pt idx="11">
                    <c:v>0.30067481415702008</c:v>
                  </c:pt>
                  <c:pt idx="12">
                    <c:v>0.33426520777151947</c:v>
                  </c:pt>
                  <c:pt idx="13">
                    <c:v>0.25897856582982548</c:v>
                  </c:pt>
                  <c:pt idx="14">
                    <c:v>0.22804160025480372</c:v>
                  </c:pt>
                  <c:pt idx="15">
                    <c:v>0.32267584895143814</c:v>
                  </c:pt>
                  <c:pt idx="16">
                    <c:v>0.38087026938141622</c:v>
                  </c:pt>
                  <c:pt idx="17">
                    <c:v>0.36498373061760309</c:v>
                  </c:pt>
                  <c:pt idx="18">
                    <c:v>0.38087026938141622</c:v>
                  </c:pt>
                  <c:pt idx="19">
                    <c:v>0.37036305071778514</c:v>
                  </c:pt>
                  <c:pt idx="20">
                    <c:v>0.39106694182379281</c:v>
                  </c:pt>
                  <c:pt idx="21">
                    <c:v>0.35056766915048848</c:v>
                  </c:pt>
                  <c:pt idx="22">
                    <c:v>0.31059830578419795</c:v>
                  </c:pt>
                  <c:pt idx="23">
                    <c:v>0.31510867450868496</c:v>
                  </c:pt>
                  <c:pt idx="24">
                    <c:v>0.29999999999999993</c:v>
                  </c:pt>
                  <c:pt idx="25">
                    <c:v>0.30268902272901077</c:v>
                  </c:pt>
                  <c:pt idx="26">
                    <c:v>0.28895854144622624</c:v>
                  </c:pt>
                  <c:pt idx="27">
                    <c:v>0.28683422616067061</c:v>
                  </c:pt>
                  <c:pt idx="28">
                    <c:v>0.24408503065449746</c:v>
                  </c:pt>
                  <c:pt idx="29">
                    <c:v>0.23799717512151849</c:v>
                  </c:pt>
                  <c:pt idx="30">
                    <c:v>0.272184933674955</c:v>
                  </c:pt>
                  <c:pt idx="31">
                    <c:v>0.19178616617334338</c:v>
                  </c:pt>
                  <c:pt idx="32">
                    <c:v>0.24494026451252585</c:v>
                  </c:pt>
                  <c:pt idx="33">
                    <c:v>0.17659344945225727</c:v>
                  </c:pt>
                  <c:pt idx="34">
                    <c:v>0.18598253814317037</c:v>
                  </c:pt>
                  <c:pt idx="35">
                    <c:v>0.1545951212649517</c:v>
                  </c:pt>
                  <c:pt idx="36">
                    <c:v>0.21754174373368365</c:v>
                  </c:pt>
                  <c:pt idx="37">
                    <c:v>0.22711087152820375</c:v>
                  </c:pt>
                  <c:pt idx="38">
                    <c:v>0.16328979356779821</c:v>
                  </c:pt>
                  <c:pt idx="39">
                    <c:v>0.16328979356779821</c:v>
                  </c:pt>
                  <c:pt idx="40">
                    <c:v>0.23172032477160348</c:v>
                  </c:pt>
                  <c:pt idx="41">
                    <c:v>0.2261755946567626</c:v>
                  </c:pt>
                  <c:pt idx="42">
                    <c:v>0.21053197500743454</c:v>
                  </c:pt>
                  <c:pt idx="43">
                    <c:v>0.20108338432557463</c:v>
                  </c:pt>
                  <c:pt idx="44">
                    <c:v>0.17142857142857143</c:v>
                  </c:pt>
                </c:numCache>
              </c:numRef>
            </c:plus>
            <c:minus>
              <c:numRef>
                <c:f>Output!$AX$2:$AX$46</c:f>
                <c:numCache>
                  <c:formatCode>General</c:formatCode>
                  <c:ptCount val="45"/>
                  <c:pt idx="0">
                    <c:v>0.16009149953406338</c:v>
                  </c:pt>
                  <c:pt idx="1">
                    <c:v>0.24185785250628683</c:v>
                  </c:pt>
                  <c:pt idx="2">
                    <c:v>0.23032098707496482</c:v>
                  </c:pt>
                  <c:pt idx="3">
                    <c:v>0.28050617359137309</c:v>
                  </c:pt>
                  <c:pt idx="4">
                    <c:v>0.30539581913312919</c:v>
                  </c:pt>
                  <c:pt idx="5">
                    <c:v>0.32202979393257103</c:v>
                  </c:pt>
                  <c:pt idx="6">
                    <c:v>0.31827807071842679</c:v>
                  </c:pt>
                  <c:pt idx="7">
                    <c:v>0.31511317201158323</c:v>
                  </c:pt>
                  <c:pt idx="8">
                    <c:v>0.28977539393022711</c:v>
                  </c:pt>
                  <c:pt idx="9">
                    <c:v>0.31891753716570015</c:v>
                  </c:pt>
                  <c:pt idx="10">
                    <c:v>0.31891753716570015</c:v>
                  </c:pt>
                  <c:pt idx="11">
                    <c:v>0.30067481415702008</c:v>
                  </c:pt>
                  <c:pt idx="12">
                    <c:v>0.33426520777151947</c:v>
                  </c:pt>
                  <c:pt idx="13">
                    <c:v>0.25897856582982548</c:v>
                  </c:pt>
                  <c:pt idx="14">
                    <c:v>0.22804160025480372</c:v>
                  </c:pt>
                  <c:pt idx="15">
                    <c:v>0.32267584895143814</c:v>
                  </c:pt>
                  <c:pt idx="16">
                    <c:v>0.38087026938141622</c:v>
                  </c:pt>
                  <c:pt idx="17">
                    <c:v>0.36498373061760309</c:v>
                  </c:pt>
                  <c:pt idx="18">
                    <c:v>0.38087026938141622</c:v>
                  </c:pt>
                  <c:pt idx="19">
                    <c:v>0.37036305071778514</c:v>
                  </c:pt>
                  <c:pt idx="20">
                    <c:v>0.39106694182379281</c:v>
                  </c:pt>
                  <c:pt idx="21">
                    <c:v>0.35056766915048848</c:v>
                  </c:pt>
                  <c:pt idx="22">
                    <c:v>0.31059830578419795</c:v>
                  </c:pt>
                  <c:pt idx="23">
                    <c:v>0.31510867450868496</c:v>
                  </c:pt>
                  <c:pt idx="24">
                    <c:v>0.29999999999999993</c:v>
                  </c:pt>
                  <c:pt idx="25">
                    <c:v>0.30268902272901077</c:v>
                  </c:pt>
                  <c:pt idx="26">
                    <c:v>0.28895854144622624</c:v>
                  </c:pt>
                  <c:pt idx="27">
                    <c:v>0.28683422616067061</c:v>
                  </c:pt>
                  <c:pt idx="28">
                    <c:v>0.24408503065449746</c:v>
                  </c:pt>
                  <c:pt idx="29">
                    <c:v>0.23799717512151849</c:v>
                  </c:pt>
                  <c:pt idx="30">
                    <c:v>0.272184933674955</c:v>
                  </c:pt>
                  <c:pt idx="31">
                    <c:v>0.19178616617334338</c:v>
                  </c:pt>
                  <c:pt idx="32">
                    <c:v>0.24494026451252585</c:v>
                  </c:pt>
                  <c:pt idx="33">
                    <c:v>0.17659344945225727</c:v>
                  </c:pt>
                  <c:pt idx="34">
                    <c:v>0.18598253814317037</c:v>
                  </c:pt>
                  <c:pt idx="35">
                    <c:v>0.1545951212649517</c:v>
                  </c:pt>
                  <c:pt idx="36">
                    <c:v>0.21754174373368365</c:v>
                  </c:pt>
                  <c:pt idx="37">
                    <c:v>0.22711087152820375</c:v>
                  </c:pt>
                  <c:pt idx="38">
                    <c:v>0.16328979356779821</c:v>
                  </c:pt>
                  <c:pt idx="39">
                    <c:v>0.16328979356779821</c:v>
                  </c:pt>
                  <c:pt idx="40">
                    <c:v>0.23172032477160348</c:v>
                  </c:pt>
                  <c:pt idx="41">
                    <c:v>0.2261755946567626</c:v>
                  </c:pt>
                  <c:pt idx="42">
                    <c:v>0.21053197500743454</c:v>
                  </c:pt>
                  <c:pt idx="43">
                    <c:v>0.20108338432557463</c:v>
                  </c:pt>
                  <c:pt idx="44">
                    <c:v>0.17142857142857143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Output!$B$2:$B$46</c:f>
              <c:numCache>
                <c:formatCode>m/d/yyyy\ h:mm</c:formatCode>
                <c:ptCount val="45"/>
                <c:pt idx="0">
                  <c:v>43469.765972222223</c:v>
                </c:pt>
                <c:pt idx="1">
                  <c:v>43469.787499999999</c:v>
                </c:pt>
                <c:pt idx="2">
                  <c:v>43469.808333333334</c:v>
                </c:pt>
                <c:pt idx="3">
                  <c:v>43469.82916666667</c:v>
                </c:pt>
                <c:pt idx="4">
                  <c:v>43469.85</c:v>
                </c:pt>
                <c:pt idx="5">
                  <c:v>43469.870833333334</c:v>
                </c:pt>
                <c:pt idx="6">
                  <c:v>43469.89166666667</c:v>
                </c:pt>
                <c:pt idx="7">
                  <c:v>43469.912499999999</c:v>
                </c:pt>
                <c:pt idx="8">
                  <c:v>43469.933333333334</c:v>
                </c:pt>
                <c:pt idx="9">
                  <c:v>43469.95416666667</c:v>
                </c:pt>
                <c:pt idx="10">
                  <c:v>43469.974999999999</c:v>
                </c:pt>
                <c:pt idx="11">
                  <c:v>43469.995833333334</c:v>
                </c:pt>
                <c:pt idx="12">
                  <c:v>43470.01666666667</c:v>
                </c:pt>
                <c:pt idx="13">
                  <c:v>43470.037499999999</c:v>
                </c:pt>
                <c:pt idx="14">
                  <c:v>43470.058333333334</c:v>
                </c:pt>
                <c:pt idx="15">
                  <c:v>43470.07916666667</c:v>
                </c:pt>
                <c:pt idx="16">
                  <c:v>43470.1</c:v>
                </c:pt>
                <c:pt idx="17">
                  <c:v>43470.120833333334</c:v>
                </c:pt>
                <c:pt idx="18">
                  <c:v>43470.14166666667</c:v>
                </c:pt>
                <c:pt idx="19">
                  <c:v>43470.162499999999</c:v>
                </c:pt>
                <c:pt idx="20">
                  <c:v>43470.183333333334</c:v>
                </c:pt>
                <c:pt idx="21">
                  <c:v>43470.20416666667</c:v>
                </c:pt>
                <c:pt idx="22">
                  <c:v>43470.224999999999</c:v>
                </c:pt>
                <c:pt idx="23">
                  <c:v>43470.245833333334</c:v>
                </c:pt>
                <c:pt idx="24">
                  <c:v>43470.26666666667</c:v>
                </c:pt>
                <c:pt idx="25">
                  <c:v>43470.287499999999</c:v>
                </c:pt>
                <c:pt idx="26">
                  <c:v>43470.308333333334</c:v>
                </c:pt>
                <c:pt idx="27">
                  <c:v>43470.32916666667</c:v>
                </c:pt>
                <c:pt idx="28">
                  <c:v>43470.35</c:v>
                </c:pt>
                <c:pt idx="29">
                  <c:v>43470.370833333334</c:v>
                </c:pt>
                <c:pt idx="30">
                  <c:v>43470.39166666667</c:v>
                </c:pt>
                <c:pt idx="31">
                  <c:v>43470.412499999999</c:v>
                </c:pt>
                <c:pt idx="32">
                  <c:v>43470.433333333334</c:v>
                </c:pt>
                <c:pt idx="33">
                  <c:v>43470.45416666667</c:v>
                </c:pt>
                <c:pt idx="34">
                  <c:v>43470.474999999999</c:v>
                </c:pt>
                <c:pt idx="35">
                  <c:v>43470.495833333334</c:v>
                </c:pt>
                <c:pt idx="36">
                  <c:v>43470.51666666667</c:v>
                </c:pt>
                <c:pt idx="37">
                  <c:v>43470.537499999999</c:v>
                </c:pt>
                <c:pt idx="38">
                  <c:v>43470.558333333334</c:v>
                </c:pt>
                <c:pt idx="39">
                  <c:v>43470.57916666667</c:v>
                </c:pt>
                <c:pt idx="40">
                  <c:v>43470.6</c:v>
                </c:pt>
                <c:pt idx="41">
                  <c:v>43470.620833333334</c:v>
                </c:pt>
                <c:pt idx="42">
                  <c:v>43470.64166666667</c:v>
                </c:pt>
                <c:pt idx="43">
                  <c:v>43470.662499999999</c:v>
                </c:pt>
                <c:pt idx="44">
                  <c:v>43470.683333333334</c:v>
                </c:pt>
              </c:numCache>
            </c:numRef>
          </c:xVal>
          <c:yVal>
            <c:numRef>
              <c:f>Output!$AW$2:$AW$46</c:f>
              <c:numCache>
                <c:formatCode>General</c:formatCode>
                <c:ptCount val="45"/>
                <c:pt idx="0">
                  <c:v>0.40000000000000008</c:v>
                </c:pt>
                <c:pt idx="1">
                  <c:v>1.1599999999999999</c:v>
                </c:pt>
                <c:pt idx="2">
                  <c:v>1.03</c:v>
                </c:pt>
                <c:pt idx="3">
                  <c:v>1.65</c:v>
                </c:pt>
                <c:pt idx="4">
                  <c:v>2.0099999999999998</c:v>
                </c:pt>
                <c:pt idx="5">
                  <c:v>2.27</c:v>
                </c:pt>
                <c:pt idx="6">
                  <c:v>2.21</c:v>
                </c:pt>
                <c:pt idx="7">
                  <c:v>2.16</c:v>
                </c:pt>
                <c:pt idx="8">
                  <c:v>1.78</c:v>
                </c:pt>
                <c:pt idx="9">
                  <c:v>2.21</c:v>
                </c:pt>
                <c:pt idx="10">
                  <c:v>2.21</c:v>
                </c:pt>
                <c:pt idx="11">
                  <c:v>1.93</c:v>
                </c:pt>
                <c:pt idx="12">
                  <c:v>2.46</c:v>
                </c:pt>
                <c:pt idx="13">
                  <c:v>1.36</c:v>
                </c:pt>
                <c:pt idx="14">
                  <c:v>1</c:v>
                </c:pt>
                <c:pt idx="15">
                  <c:v>2.27</c:v>
                </c:pt>
                <c:pt idx="16">
                  <c:v>3.3</c:v>
                </c:pt>
                <c:pt idx="17">
                  <c:v>3</c:v>
                </c:pt>
                <c:pt idx="18">
                  <c:v>3.3</c:v>
                </c:pt>
                <c:pt idx="19">
                  <c:v>3.1</c:v>
                </c:pt>
                <c:pt idx="20">
                  <c:v>3.5</c:v>
                </c:pt>
                <c:pt idx="21">
                  <c:v>2.7399999999999998</c:v>
                </c:pt>
                <c:pt idx="22">
                  <c:v>2.08</c:v>
                </c:pt>
                <c:pt idx="23">
                  <c:v>2.15</c:v>
                </c:pt>
                <c:pt idx="24">
                  <c:v>1.92</c:v>
                </c:pt>
                <c:pt idx="25">
                  <c:v>1.9599999999999997</c:v>
                </c:pt>
                <c:pt idx="26">
                  <c:v>1.76</c:v>
                </c:pt>
                <c:pt idx="27">
                  <c:v>1.73</c:v>
                </c:pt>
                <c:pt idx="28">
                  <c:v>1.18</c:v>
                </c:pt>
                <c:pt idx="29">
                  <c:v>1.1100000000000001</c:v>
                </c:pt>
                <c:pt idx="30">
                  <c:v>1.53</c:v>
                </c:pt>
                <c:pt idx="31">
                  <c:v>0.65</c:v>
                </c:pt>
                <c:pt idx="32">
                  <c:v>1.19</c:v>
                </c:pt>
                <c:pt idx="33">
                  <c:v>0.52</c:v>
                </c:pt>
                <c:pt idx="34">
                  <c:v>0.6</c:v>
                </c:pt>
                <c:pt idx="35">
                  <c:v>0.36</c:v>
                </c:pt>
                <c:pt idx="36">
                  <c:v>0.89</c:v>
                </c:pt>
                <c:pt idx="37">
                  <c:v>0.99</c:v>
                </c:pt>
                <c:pt idx="38">
                  <c:v>0.42</c:v>
                </c:pt>
                <c:pt idx="39">
                  <c:v>0.42</c:v>
                </c:pt>
                <c:pt idx="40">
                  <c:v>1.04</c:v>
                </c:pt>
                <c:pt idx="41">
                  <c:v>0.97999999999999987</c:v>
                </c:pt>
                <c:pt idx="42">
                  <c:v>0.82</c:v>
                </c:pt>
                <c:pt idx="43">
                  <c:v>0.72999999999999987</c:v>
                </c:pt>
                <c:pt idx="44">
                  <c:v>0.48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11472"/>
        <c:axId val="1577513648"/>
      </c:scatterChart>
      <c:scatterChart>
        <c:scatterStyle val="smoothMarker"/>
        <c:varyColors val="0"/>
        <c:ser>
          <c:idx val="1"/>
          <c:order val="1"/>
          <c:tx>
            <c:v>Tidal height (m)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'tide levels'!$A$2:$A$6</c:f>
              <c:numCache>
                <c:formatCode>m/d/yyyy\ h:mm</c:formatCode>
                <c:ptCount val="5"/>
                <c:pt idx="0">
                  <c:v>43469.761805555558</c:v>
                </c:pt>
                <c:pt idx="1">
                  <c:v>43470.012499999997</c:v>
                </c:pt>
                <c:pt idx="2">
                  <c:v>43470.270138888889</c:v>
                </c:pt>
                <c:pt idx="3">
                  <c:v>43470.526388888888</c:v>
                </c:pt>
                <c:pt idx="4">
                  <c:v>43470.777777777781</c:v>
                </c:pt>
              </c:numCache>
            </c:numRef>
          </c:xVal>
          <c:yVal>
            <c:numRef>
              <c:f>'tide levels'!$B$2:$B$6</c:f>
              <c:numCache>
                <c:formatCode>General</c:formatCode>
                <c:ptCount val="5"/>
                <c:pt idx="0">
                  <c:v>0.1</c:v>
                </c:pt>
                <c:pt idx="1">
                  <c:v>0.34</c:v>
                </c:pt>
                <c:pt idx="2">
                  <c:v>0.08</c:v>
                </c:pt>
                <c:pt idx="3">
                  <c:v>0.33</c:v>
                </c:pt>
                <c:pt idx="4">
                  <c:v>0.09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516368"/>
        <c:axId val="1577502224"/>
      </c:scatterChart>
      <c:valAx>
        <c:axId val="1577511472"/>
        <c:scaling>
          <c:orientation val="minMax"/>
          <c:max val="43470.8"/>
          <c:min val="43469.7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\ AM/P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13648"/>
        <c:crosses val="autoZero"/>
        <c:crossBetween val="midCat"/>
      </c:valAx>
      <c:valAx>
        <c:axId val="157751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Radon in Water (dpm/L)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11472"/>
        <c:crosses val="autoZero"/>
        <c:crossBetween val="midCat"/>
      </c:valAx>
      <c:valAx>
        <c:axId val="1577502224"/>
        <c:scaling>
          <c:orientation val="minMax"/>
          <c:max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Tidal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516368"/>
        <c:crosses val="max"/>
        <c:crossBetween val="midCat"/>
      </c:valAx>
      <c:valAx>
        <c:axId val="15775163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77502224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0857707573138728"/>
          <c:y val="0.15298569368969725"/>
          <c:w val="0.17790714422892259"/>
          <c:h val="0.1267614505933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2</xdr:row>
      <xdr:rowOff>152399</xdr:rowOff>
    </xdr:from>
    <xdr:to>
      <xdr:col>26</xdr:col>
      <xdr:colOff>476250</xdr:colOff>
      <xdr:row>20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276225</xdr:colOff>
      <xdr:row>21</xdr:row>
      <xdr:rowOff>180975</xdr:rowOff>
    </xdr:from>
    <xdr:to>
      <xdr:col>32</xdr:col>
      <xdr:colOff>457200</xdr:colOff>
      <xdr:row>77</xdr:row>
      <xdr:rowOff>19050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4181475"/>
          <a:ext cx="11763375" cy="1050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80</xdr:row>
      <xdr:rowOff>28575</xdr:rowOff>
    </xdr:from>
    <xdr:to>
      <xdr:col>29</xdr:col>
      <xdr:colOff>209550</xdr:colOff>
      <xdr:row>93</xdr:row>
      <xdr:rowOff>171450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3550" y="15268575"/>
          <a:ext cx="9324975" cy="2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7"/>
  <sheetViews>
    <sheetView tabSelected="1" topLeftCell="F1" workbookViewId="0">
      <selection activeCell="AQ29" sqref="AQ29"/>
    </sheetView>
  </sheetViews>
  <sheetFormatPr defaultRowHeight="15" x14ac:dyDescent="0.25"/>
  <cols>
    <col min="2" max="2" width="21" customWidth="1"/>
    <col min="47" max="47" width="14.5703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U1" t="s">
        <v>46</v>
      </c>
      <c r="AV1" t="s">
        <v>47</v>
      </c>
      <c r="AW1" t="s">
        <v>48</v>
      </c>
      <c r="AX1" t="s">
        <v>51</v>
      </c>
      <c r="AZ1" t="s">
        <v>52</v>
      </c>
      <c r="BA1" t="s">
        <v>53</v>
      </c>
    </row>
    <row r="2" spans="1:53" x14ac:dyDescent="0.25">
      <c r="A2">
        <v>367</v>
      </c>
      <c r="B2" s="1">
        <v>43469.765972222223</v>
      </c>
      <c r="C2">
        <v>19</v>
      </c>
      <c r="D2">
        <v>1</v>
      </c>
      <c r="E2">
        <v>4</v>
      </c>
      <c r="F2">
        <v>18</v>
      </c>
      <c r="G2">
        <v>23</v>
      </c>
      <c r="H2">
        <v>13</v>
      </c>
      <c r="I2">
        <v>28.1</v>
      </c>
      <c r="J2">
        <v>84.6</v>
      </c>
      <c r="K2">
        <v>15.4</v>
      </c>
      <c r="L2">
        <v>0</v>
      </c>
      <c r="M2">
        <v>0</v>
      </c>
      <c r="N2">
        <v>2218</v>
      </c>
      <c r="O2">
        <v>8</v>
      </c>
      <c r="P2">
        <v>30.3</v>
      </c>
      <c r="Q2">
        <v>8</v>
      </c>
      <c r="R2">
        <v>1</v>
      </c>
      <c r="S2">
        <v>6.24</v>
      </c>
      <c r="T2">
        <v>50</v>
      </c>
      <c r="U2">
        <v>134</v>
      </c>
      <c r="V2">
        <v>1.6714150000000001</v>
      </c>
      <c r="W2">
        <v>1.3566119999999999</v>
      </c>
      <c r="X2">
        <v>255</v>
      </c>
      <c r="Y2">
        <v>57</v>
      </c>
      <c r="Z2">
        <v>1</v>
      </c>
      <c r="AA2">
        <v>0</v>
      </c>
      <c r="AB2" t="s">
        <v>45</v>
      </c>
      <c r="AC2">
        <v>3.7</v>
      </c>
      <c r="AD2">
        <v>1.4</v>
      </c>
      <c r="AE2">
        <v>0.4</v>
      </c>
      <c r="AF2">
        <v>2.6</v>
      </c>
      <c r="AG2">
        <v>30.7</v>
      </c>
      <c r="AH2">
        <v>0</v>
      </c>
      <c r="AI2">
        <v>0</v>
      </c>
      <c r="AJ2">
        <v>11</v>
      </c>
      <c r="AK2">
        <v>2</v>
      </c>
      <c r="AL2">
        <v>0</v>
      </c>
      <c r="AM2">
        <v>0</v>
      </c>
      <c r="AN2">
        <v>0</v>
      </c>
      <c r="AO2">
        <v>0.39100000000000001</v>
      </c>
      <c r="AP2">
        <v>7.1199999999999999E-2</v>
      </c>
      <c r="AQ2">
        <v>0</v>
      </c>
      <c r="AR2">
        <v>0</v>
      </c>
      <c r="AS2">
        <v>0</v>
      </c>
      <c r="AU2">
        <f>I2</f>
        <v>28.1</v>
      </c>
      <c r="AV2">
        <f>AE2*I2</f>
        <v>11.240000000000002</v>
      </c>
      <c r="AW2">
        <f>AV2/AU2</f>
        <v>0.40000000000000008</v>
      </c>
      <c r="AX2">
        <f>(1+SQRT(AV2+1))/AU2</f>
        <v>0.16009149953406338</v>
      </c>
      <c r="AZ2">
        <f>AW2*1000</f>
        <v>400.00000000000006</v>
      </c>
      <c r="BA2">
        <f>AX2*1000</f>
        <v>160.09149953406339</v>
      </c>
    </row>
    <row r="3" spans="1:53" x14ac:dyDescent="0.25">
      <c r="A3">
        <v>368</v>
      </c>
      <c r="B3" s="1">
        <v>43469.787499999999</v>
      </c>
      <c r="C3">
        <v>19</v>
      </c>
      <c r="D3">
        <v>1</v>
      </c>
      <c r="E3">
        <v>4</v>
      </c>
      <c r="F3">
        <v>18</v>
      </c>
      <c r="G3">
        <v>54</v>
      </c>
      <c r="H3">
        <v>24</v>
      </c>
      <c r="I3">
        <v>28.1</v>
      </c>
      <c r="J3">
        <v>75</v>
      </c>
      <c r="K3">
        <v>4.2</v>
      </c>
      <c r="L3">
        <v>16.7</v>
      </c>
      <c r="M3">
        <v>0</v>
      </c>
      <c r="N3">
        <v>2218</v>
      </c>
      <c r="O3">
        <v>9</v>
      </c>
      <c r="P3">
        <v>30</v>
      </c>
      <c r="Q3">
        <v>7</v>
      </c>
      <c r="R3">
        <v>1</v>
      </c>
      <c r="S3">
        <v>6.21</v>
      </c>
      <c r="T3">
        <v>50</v>
      </c>
      <c r="U3">
        <v>134</v>
      </c>
      <c r="V3">
        <v>2.7350430000000001</v>
      </c>
      <c r="W3">
        <v>1.6285350000000001</v>
      </c>
      <c r="X3">
        <v>255</v>
      </c>
      <c r="Y3">
        <v>57</v>
      </c>
      <c r="Z3">
        <v>2</v>
      </c>
      <c r="AA3">
        <v>0.223</v>
      </c>
      <c r="AB3" t="s">
        <v>45</v>
      </c>
      <c r="AC3">
        <v>6.1</v>
      </c>
      <c r="AD3">
        <v>0.6</v>
      </c>
      <c r="AE3">
        <v>1.1599999999999999</v>
      </c>
      <c r="AF3">
        <v>1.2</v>
      </c>
      <c r="AG3">
        <v>30.8</v>
      </c>
      <c r="AH3">
        <v>0.109</v>
      </c>
      <c r="AI3">
        <v>0.46300000000000002</v>
      </c>
      <c r="AJ3">
        <v>18</v>
      </c>
      <c r="AK3">
        <v>1</v>
      </c>
      <c r="AL3">
        <v>4</v>
      </c>
      <c r="AM3">
        <v>0</v>
      </c>
      <c r="AN3">
        <v>1</v>
      </c>
      <c r="AO3">
        <v>0.64100000000000001</v>
      </c>
      <c r="AP3">
        <v>3.5900000000000001E-2</v>
      </c>
      <c r="AQ3">
        <v>0.14299999999999999</v>
      </c>
      <c r="AR3">
        <v>0</v>
      </c>
      <c r="AS3">
        <v>3.5000000000000003E-2</v>
      </c>
      <c r="AU3">
        <f t="shared" ref="AU3:AU46" si="0">I3</f>
        <v>28.1</v>
      </c>
      <c r="AV3">
        <f t="shared" ref="AV3:AV46" si="1">AE3*I3</f>
        <v>32.595999999999997</v>
      </c>
      <c r="AW3">
        <f t="shared" ref="AW3:AW46" si="2">AV3/AU3</f>
        <v>1.1599999999999999</v>
      </c>
      <c r="AX3">
        <f t="shared" ref="AX3:AX46" si="3">(1+SQRT(AV3+1))/AU3</f>
        <v>0.24185785250628683</v>
      </c>
      <c r="AZ3">
        <f t="shared" ref="AZ3:AZ46" si="4">AW3*1000</f>
        <v>1160</v>
      </c>
      <c r="BA3">
        <f t="shared" ref="BA3:BA46" si="5">AX3*1000</f>
        <v>241.85785250628683</v>
      </c>
    </row>
    <row r="4" spans="1:53" x14ac:dyDescent="0.25">
      <c r="A4">
        <v>369</v>
      </c>
      <c r="B4" s="1">
        <v>43469.808333333334</v>
      </c>
      <c r="C4">
        <v>19</v>
      </c>
      <c r="D4">
        <v>1</v>
      </c>
      <c r="E4">
        <v>4</v>
      </c>
      <c r="F4">
        <v>19</v>
      </c>
      <c r="G4">
        <v>24</v>
      </c>
      <c r="H4">
        <v>29</v>
      </c>
      <c r="I4">
        <v>28.1</v>
      </c>
      <c r="J4">
        <v>55.2</v>
      </c>
      <c r="K4">
        <v>0</v>
      </c>
      <c r="L4">
        <v>41.4</v>
      </c>
      <c r="M4">
        <v>0</v>
      </c>
      <c r="N4">
        <v>2218</v>
      </c>
      <c r="O4">
        <v>9</v>
      </c>
      <c r="P4">
        <v>29.7</v>
      </c>
      <c r="Q4">
        <v>7</v>
      </c>
      <c r="R4">
        <v>1</v>
      </c>
      <c r="S4">
        <v>6.21</v>
      </c>
      <c r="T4">
        <v>50</v>
      </c>
      <c r="U4">
        <v>134</v>
      </c>
      <c r="V4">
        <v>2.431149</v>
      </c>
      <c r="W4">
        <v>1.5568789999999999</v>
      </c>
      <c r="X4">
        <v>255</v>
      </c>
      <c r="Y4">
        <v>57</v>
      </c>
      <c r="Z4">
        <v>3</v>
      </c>
      <c r="AA4">
        <v>0.75</v>
      </c>
      <c r="AB4" t="s">
        <v>45</v>
      </c>
      <c r="AC4">
        <v>5.4</v>
      </c>
      <c r="AD4">
        <v>0</v>
      </c>
      <c r="AE4">
        <v>1.03</v>
      </c>
      <c r="AF4">
        <v>0</v>
      </c>
      <c r="AG4">
        <v>30.7</v>
      </c>
      <c r="AH4">
        <v>0.189</v>
      </c>
      <c r="AI4">
        <v>0.80500000000000005</v>
      </c>
      <c r="AJ4">
        <v>16</v>
      </c>
      <c r="AK4">
        <v>0</v>
      </c>
      <c r="AL4">
        <v>12</v>
      </c>
      <c r="AM4">
        <v>0</v>
      </c>
      <c r="AN4">
        <v>1</v>
      </c>
      <c r="AO4">
        <v>0.56999999999999995</v>
      </c>
      <c r="AP4">
        <v>0</v>
      </c>
      <c r="AQ4">
        <v>0.42699999999999999</v>
      </c>
      <c r="AR4">
        <v>0</v>
      </c>
      <c r="AS4">
        <v>3.5099999999999999E-2</v>
      </c>
      <c r="AU4">
        <f t="shared" si="0"/>
        <v>28.1</v>
      </c>
      <c r="AV4">
        <f t="shared" si="1"/>
        <v>28.943000000000001</v>
      </c>
      <c r="AW4">
        <f t="shared" si="2"/>
        <v>1.03</v>
      </c>
      <c r="AX4">
        <f t="shared" si="3"/>
        <v>0.23032098707496482</v>
      </c>
      <c r="AZ4">
        <f t="shared" si="4"/>
        <v>1030</v>
      </c>
      <c r="BA4">
        <f t="shared" si="5"/>
        <v>230.32098707496482</v>
      </c>
    </row>
    <row r="5" spans="1:53" x14ac:dyDescent="0.25">
      <c r="A5">
        <v>370</v>
      </c>
      <c r="B5" s="1">
        <v>43469.82916666667</v>
      </c>
      <c r="C5">
        <v>19</v>
      </c>
      <c r="D5">
        <v>1</v>
      </c>
      <c r="E5">
        <v>4</v>
      </c>
      <c r="F5">
        <v>19</v>
      </c>
      <c r="G5">
        <v>54</v>
      </c>
      <c r="H5">
        <v>46</v>
      </c>
      <c r="I5">
        <v>28.1</v>
      </c>
      <c r="J5">
        <v>56.5</v>
      </c>
      <c r="K5">
        <v>2.2000000000000002</v>
      </c>
      <c r="L5">
        <v>37</v>
      </c>
      <c r="M5">
        <v>2.2000000000000002</v>
      </c>
      <c r="N5">
        <v>2218</v>
      </c>
      <c r="O5">
        <v>9</v>
      </c>
      <c r="P5">
        <v>29.7</v>
      </c>
      <c r="Q5">
        <v>6</v>
      </c>
      <c r="R5">
        <v>1</v>
      </c>
      <c r="S5">
        <v>6.18</v>
      </c>
      <c r="T5">
        <v>50</v>
      </c>
      <c r="U5">
        <v>134</v>
      </c>
      <c r="V5">
        <v>3.9506169999999998</v>
      </c>
      <c r="W5">
        <v>1.882971</v>
      </c>
      <c r="X5">
        <v>255</v>
      </c>
      <c r="Y5">
        <v>57</v>
      </c>
      <c r="Z5">
        <v>4</v>
      </c>
      <c r="AA5">
        <v>0.65500000000000003</v>
      </c>
      <c r="AB5" t="s">
        <v>45</v>
      </c>
      <c r="AC5">
        <v>8.6</v>
      </c>
      <c r="AD5">
        <v>0.5</v>
      </c>
      <c r="AE5">
        <v>1.65</v>
      </c>
      <c r="AF5">
        <v>1</v>
      </c>
      <c r="AG5">
        <v>30.6</v>
      </c>
      <c r="AH5">
        <v>0.22500000000000001</v>
      </c>
      <c r="AI5">
        <v>0.95899999999999996</v>
      </c>
      <c r="AJ5">
        <v>26</v>
      </c>
      <c r="AK5">
        <v>1</v>
      </c>
      <c r="AL5">
        <v>17</v>
      </c>
      <c r="AM5">
        <v>1</v>
      </c>
      <c r="AN5">
        <v>1</v>
      </c>
      <c r="AO5">
        <v>0.92500000000000004</v>
      </c>
      <c r="AP5">
        <v>3.5999999999999997E-2</v>
      </c>
      <c r="AQ5">
        <v>0.60599999999999998</v>
      </c>
      <c r="AR5">
        <v>3.5999999999999997E-2</v>
      </c>
      <c r="AS5">
        <v>3.44E-2</v>
      </c>
      <c r="AU5">
        <f t="shared" si="0"/>
        <v>28.1</v>
      </c>
      <c r="AV5">
        <f t="shared" si="1"/>
        <v>46.365000000000002</v>
      </c>
      <c r="AW5">
        <f t="shared" si="2"/>
        <v>1.65</v>
      </c>
      <c r="AX5">
        <f t="shared" si="3"/>
        <v>0.28050617359137309</v>
      </c>
      <c r="AZ5">
        <f t="shared" si="4"/>
        <v>1650</v>
      </c>
      <c r="BA5">
        <f t="shared" si="5"/>
        <v>280.50617359137311</v>
      </c>
    </row>
    <row r="6" spans="1:53" x14ac:dyDescent="0.25">
      <c r="A6">
        <v>371</v>
      </c>
      <c r="B6" s="1">
        <v>43469.85</v>
      </c>
      <c r="C6">
        <v>19</v>
      </c>
      <c r="D6">
        <v>1</v>
      </c>
      <c r="E6">
        <v>4</v>
      </c>
      <c r="F6">
        <v>20</v>
      </c>
      <c r="G6">
        <v>24</v>
      </c>
      <c r="H6">
        <v>57</v>
      </c>
      <c r="I6">
        <v>28.1</v>
      </c>
      <c r="J6">
        <v>54.4</v>
      </c>
      <c r="K6">
        <v>1.8</v>
      </c>
      <c r="L6">
        <v>38.6</v>
      </c>
      <c r="M6">
        <v>0</v>
      </c>
      <c r="N6">
        <v>2218</v>
      </c>
      <c r="O6">
        <v>9</v>
      </c>
      <c r="P6">
        <v>30</v>
      </c>
      <c r="Q6">
        <v>6</v>
      </c>
      <c r="R6">
        <v>1</v>
      </c>
      <c r="S6">
        <v>6.18</v>
      </c>
      <c r="T6">
        <v>50</v>
      </c>
      <c r="U6">
        <v>134</v>
      </c>
      <c r="V6">
        <v>4.7145419999999998</v>
      </c>
      <c r="W6">
        <v>2.0247760000000001</v>
      </c>
      <c r="X6">
        <v>255</v>
      </c>
      <c r="Y6">
        <v>57</v>
      </c>
      <c r="Z6">
        <v>5</v>
      </c>
      <c r="AA6">
        <v>0.71</v>
      </c>
      <c r="AB6" t="s">
        <v>45</v>
      </c>
      <c r="AC6">
        <v>10.5</v>
      </c>
      <c r="AD6">
        <v>0.5</v>
      </c>
      <c r="AE6">
        <v>2.0099999999999998</v>
      </c>
      <c r="AF6">
        <v>0.9</v>
      </c>
      <c r="AG6">
        <v>30.6</v>
      </c>
      <c r="AH6">
        <v>0.25600000000000001</v>
      </c>
      <c r="AI6">
        <v>1.0900000000000001</v>
      </c>
      <c r="AJ6">
        <v>31</v>
      </c>
      <c r="AK6">
        <v>1</v>
      </c>
      <c r="AL6">
        <v>22</v>
      </c>
      <c r="AM6">
        <v>0</v>
      </c>
      <c r="AN6">
        <v>3</v>
      </c>
      <c r="AO6">
        <v>1.1000000000000001</v>
      </c>
      <c r="AP6">
        <v>3.6499999999999998E-2</v>
      </c>
      <c r="AQ6">
        <v>0.78300000000000003</v>
      </c>
      <c r="AR6">
        <v>0</v>
      </c>
      <c r="AS6">
        <v>0.105</v>
      </c>
      <c r="AU6">
        <f t="shared" si="0"/>
        <v>28.1</v>
      </c>
      <c r="AV6">
        <f t="shared" si="1"/>
        <v>56.480999999999995</v>
      </c>
      <c r="AW6">
        <f t="shared" si="2"/>
        <v>2.0099999999999998</v>
      </c>
      <c r="AX6">
        <f t="shared" si="3"/>
        <v>0.30539581913312919</v>
      </c>
      <c r="AZ6">
        <f t="shared" si="4"/>
        <v>2009.9999999999998</v>
      </c>
      <c r="BA6">
        <f t="shared" si="5"/>
        <v>305.39581913312918</v>
      </c>
    </row>
    <row r="7" spans="1:53" x14ac:dyDescent="0.25">
      <c r="A7">
        <v>372</v>
      </c>
      <c r="B7" s="1">
        <v>43469.870833333334</v>
      </c>
      <c r="C7">
        <v>19</v>
      </c>
      <c r="D7">
        <v>1</v>
      </c>
      <c r="E7">
        <v>4</v>
      </c>
      <c r="F7">
        <v>20</v>
      </c>
      <c r="G7">
        <v>54</v>
      </c>
      <c r="H7">
        <v>68</v>
      </c>
      <c r="I7">
        <v>28.1</v>
      </c>
      <c r="J7">
        <v>51.5</v>
      </c>
      <c r="K7">
        <v>3</v>
      </c>
      <c r="L7">
        <v>41.2</v>
      </c>
      <c r="M7">
        <v>0</v>
      </c>
      <c r="N7">
        <v>2218</v>
      </c>
      <c r="O7">
        <v>8</v>
      </c>
      <c r="P7">
        <v>30</v>
      </c>
      <c r="Q7">
        <v>6</v>
      </c>
      <c r="R7">
        <v>1</v>
      </c>
      <c r="S7">
        <v>6.18</v>
      </c>
      <c r="T7">
        <v>50</v>
      </c>
      <c r="U7">
        <v>134</v>
      </c>
      <c r="V7">
        <v>5.3228710000000001</v>
      </c>
      <c r="W7">
        <v>2.1291479999999998</v>
      </c>
      <c r="X7">
        <v>255</v>
      </c>
      <c r="Y7">
        <v>57</v>
      </c>
      <c r="Z7">
        <v>6</v>
      </c>
      <c r="AA7">
        <v>0.8</v>
      </c>
      <c r="AB7" t="s">
        <v>45</v>
      </c>
      <c r="AC7">
        <v>11.8</v>
      </c>
      <c r="AD7">
        <v>1.1000000000000001</v>
      </c>
      <c r="AE7">
        <v>2.27</v>
      </c>
      <c r="AF7">
        <v>2.1</v>
      </c>
      <c r="AG7">
        <v>30.5</v>
      </c>
      <c r="AH7">
        <v>0.28899999999999998</v>
      </c>
      <c r="AI7">
        <v>1.23</v>
      </c>
      <c r="AJ7">
        <v>35</v>
      </c>
      <c r="AK7">
        <v>2</v>
      </c>
      <c r="AL7">
        <v>28</v>
      </c>
      <c r="AM7">
        <v>0</v>
      </c>
      <c r="AN7">
        <v>3</v>
      </c>
      <c r="AO7">
        <v>1.25</v>
      </c>
      <c r="AP7">
        <v>7.2599999999999998E-2</v>
      </c>
      <c r="AQ7">
        <v>0.997</v>
      </c>
      <c r="AR7">
        <v>0</v>
      </c>
      <c r="AS7">
        <v>0.104</v>
      </c>
      <c r="AU7">
        <f t="shared" si="0"/>
        <v>28.1</v>
      </c>
      <c r="AV7">
        <f t="shared" si="1"/>
        <v>63.787000000000006</v>
      </c>
      <c r="AW7">
        <f t="shared" si="2"/>
        <v>2.27</v>
      </c>
      <c r="AX7">
        <f t="shared" si="3"/>
        <v>0.32202979393257103</v>
      </c>
      <c r="AZ7">
        <f t="shared" si="4"/>
        <v>2270</v>
      </c>
      <c r="BA7">
        <f t="shared" si="5"/>
        <v>322.02979393257101</v>
      </c>
    </row>
    <row r="8" spans="1:53" x14ac:dyDescent="0.25">
      <c r="A8">
        <v>373</v>
      </c>
      <c r="B8" s="1">
        <v>43469.89166666667</v>
      </c>
      <c r="C8">
        <v>19</v>
      </c>
      <c r="D8">
        <v>1</v>
      </c>
      <c r="E8">
        <v>4</v>
      </c>
      <c r="F8">
        <v>21</v>
      </c>
      <c r="G8">
        <v>24</v>
      </c>
      <c r="H8">
        <v>66</v>
      </c>
      <c r="I8">
        <v>28.1</v>
      </c>
      <c r="J8">
        <v>51.5</v>
      </c>
      <c r="K8">
        <v>0</v>
      </c>
      <c r="L8">
        <v>45.5</v>
      </c>
      <c r="M8">
        <v>0</v>
      </c>
      <c r="N8">
        <v>2218</v>
      </c>
      <c r="O8">
        <v>9</v>
      </c>
      <c r="P8">
        <v>30</v>
      </c>
      <c r="Q8">
        <v>6</v>
      </c>
      <c r="R8">
        <v>1</v>
      </c>
      <c r="S8">
        <v>6.15</v>
      </c>
      <c r="T8">
        <v>50</v>
      </c>
      <c r="U8">
        <v>134</v>
      </c>
      <c r="V8">
        <v>5.1707890000000001</v>
      </c>
      <c r="W8">
        <v>2.1036220000000001</v>
      </c>
      <c r="X8">
        <v>255</v>
      </c>
      <c r="Y8">
        <v>57</v>
      </c>
      <c r="Z8">
        <v>7</v>
      </c>
      <c r="AA8">
        <v>0.88300000000000001</v>
      </c>
      <c r="AB8" t="s">
        <v>45</v>
      </c>
      <c r="AC8">
        <v>11.5</v>
      </c>
      <c r="AD8">
        <v>0</v>
      </c>
      <c r="AE8">
        <v>2.21</v>
      </c>
      <c r="AF8">
        <v>0</v>
      </c>
      <c r="AG8">
        <v>30.8</v>
      </c>
      <c r="AH8">
        <v>0.29899999999999999</v>
      </c>
      <c r="AI8">
        <v>1.27</v>
      </c>
      <c r="AJ8">
        <v>34</v>
      </c>
      <c r="AK8">
        <v>0</v>
      </c>
      <c r="AL8">
        <v>30</v>
      </c>
      <c r="AM8">
        <v>0</v>
      </c>
      <c r="AN8">
        <v>2</v>
      </c>
      <c r="AO8">
        <v>1.21</v>
      </c>
      <c r="AP8">
        <v>0</v>
      </c>
      <c r="AQ8">
        <v>1.07</v>
      </c>
      <c r="AR8">
        <v>0</v>
      </c>
      <c r="AS8">
        <v>7.0499999999999993E-2</v>
      </c>
      <c r="AU8">
        <f t="shared" si="0"/>
        <v>28.1</v>
      </c>
      <c r="AV8">
        <f t="shared" si="1"/>
        <v>62.100999999999999</v>
      </c>
      <c r="AW8">
        <f t="shared" si="2"/>
        <v>2.21</v>
      </c>
      <c r="AX8">
        <f t="shared" si="3"/>
        <v>0.31827807071842679</v>
      </c>
      <c r="AZ8">
        <f t="shared" si="4"/>
        <v>2210</v>
      </c>
      <c r="BA8">
        <f t="shared" si="5"/>
        <v>318.27807071842676</v>
      </c>
    </row>
    <row r="9" spans="1:53" x14ac:dyDescent="0.25">
      <c r="A9">
        <v>374</v>
      </c>
      <c r="B9" s="1">
        <v>43469.912499999999</v>
      </c>
      <c r="C9">
        <v>19</v>
      </c>
      <c r="D9">
        <v>1</v>
      </c>
      <c r="E9">
        <v>4</v>
      </c>
      <c r="F9">
        <v>21</v>
      </c>
      <c r="G9">
        <v>54</v>
      </c>
      <c r="H9">
        <v>71</v>
      </c>
      <c r="I9">
        <v>28.1</v>
      </c>
      <c r="J9">
        <v>47.9</v>
      </c>
      <c r="K9">
        <v>1.4</v>
      </c>
      <c r="L9">
        <v>47.9</v>
      </c>
      <c r="M9">
        <v>1.4</v>
      </c>
      <c r="N9">
        <v>2218</v>
      </c>
      <c r="O9">
        <v>9</v>
      </c>
      <c r="P9">
        <v>29.7</v>
      </c>
      <c r="Q9">
        <v>5</v>
      </c>
      <c r="R9">
        <v>1</v>
      </c>
      <c r="S9">
        <v>6.15</v>
      </c>
      <c r="T9">
        <v>50</v>
      </c>
      <c r="U9">
        <v>134</v>
      </c>
      <c r="V9">
        <v>5.018707</v>
      </c>
      <c r="W9">
        <v>2.1036220000000001</v>
      </c>
      <c r="X9">
        <v>255</v>
      </c>
      <c r="Y9">
        <v>57</v>
      </c>
      <c r="Z9">
        <v>8</v>
      </c>
      <c r="AA9">
        <v>1</v>
      </c>
      <c r="AB9" t="s">
        <v>45</v>
      </c>
      <c r="AC9">
        <v>11.3</v>
      </c>
      <c r="AD9">
        <v>0.3</v>
      </c>
      <c r="AE9">
        <v>2.16</v>
      </c>
      <c r="AF9">
        <v>0.7</v>
      </c>
      <c r="AG9">
        <v>30.5</v>
      </c>
      <c r="AH9">
        <v>0.318</v>
      </c>
      <c r="AI9">
        <v>1.36</v>
      </c>
      <c r="AJ9">
        <v>34</v>
      </c>
      <c r="AK9">
        <v>1</v>
      </c>
      <c r="AL9">
        <v>34</v>
      </c>
      <c r="AM9">
        <v>1</v>
      </c>
      <c r="AN9">
        <v>1</v>
      </c>
      <c r="AO9">
        <v>1.21</v>
      </c>
      <c r="AP9">
        <v>3.5400000000000001E-2</v>
      </c>
      <c r="AQ9">
        <v>1.21</v>
      </c>
      <c r="AR9">
        <v>3.5400000000000001E-2</v>
      </c>
      <c r="AS9">
        <v>3.5400000000000001E-2</v>
      </c>
      <c r="AU9">
        <f t="shared" si="0"/>
        <v>28.1</v>
      </c>
      <c r="AV9">
        <f t="shared" si="1"/>
        <v>60.696000000000005</v>
      </c>
      <c r="AW9">
        <f t="shared" si="2"/>
        <v>2.16</v>
      </c>
      <c r="AX9">
        <f t="shared" si="3"/>
        <v>0.31511317201158323</v>
      </c>
      <c r="AZ9">
        <f t="shared" si="4"/>
        <v>2160</v>
      </c>
      <c r="BA9">
        <f t="shared" si="5"/>
        <v>315.11317201158323</v>
      </c>
    </row>
    <row r="10" spans="1:53" x14ac:dyDescent="0.25">
      <c r="A10">
        <v>375</v>
      </c>
      <c r="B10" s="1">
        <v>43469.933333333334</v>
      </c>
      <c r="C10">
        <v>19</v>
      </c>
      <c r="D10">
        <v>1</v>
      </c>
      <c r="E10">
        <v>4</v>
      </c>
      <c r="F10">
        <v>22</v>
      </c>
      <c r="G10">
        <v>24</v>
      </c>
      <c r="H10">
        <v>65</v>
      </c>
      <c r="I10">
        <v>28.1</v>
      </c>
      <c r="J10">
        <v>43.1</v>
      </c>
      <c r="K10">
        <v>0</v>
      </c>
      <c r="L10">
        <v>52.3</v>
      </c>
      <c r="M10">
        <v>1.6</v>
      </c>
      <c r="N10">
        <v>2218</v>
      </c>
      <c r="O10">
        <v>9</v>
      </c>
      <c r="P10">
        <v>29.7</v>
      </c>
      <c r="Q10">
        <v>5</v>
      </c>
      <c r="R10">
        <v>1</v>
      </c>
      <c r="S10">
        <v>6.15</v>
      </c>
      <c r="T10">
        <v>50</v>
      </c>
      <c r="U10">
        <v>134</v>
      </c>
      <c r="V10">
        <v>4.1062139999999996</v>
      </c>
      <c r="W10">
        <v>1.942137</v>
      </c>
      <c r="X10">
        <v>255</v>
      </c>
      <c r="Y10">
        <v>57</v>
      </c>
      <c r="Z10">
        <v>9</v>
      </c>
      <c r="AA10">
        <v>1.21</v>
      </c>
      <c r="AB10" t="s">
        <v>45</v>
      </c>
      <c r="AC10">
        <v>9.3000000000000007</v>
      </c>
      <c r="AD10">
        <v>0</v>
      </c>
      <c r="AE10">
        <v>1.78</v>
      </c>
      <c r="AF10">
        <v>0</v>
      </c>
      <c r="AG10">
        <v>30.7</v>
      </c>
      <c r="AH10">
        <v>0.318</v>
      </c>
      <c r="AI10">
        <v>1.35</v>
      </c>
      <c r="AJ10">
        <v>28</v>
      </c>
      <c r="AK10">
        <v>0</v>
      </c>
      <c r="AL10">
        <v>34</v>
      </c>
      <c r="AM10">
        <v>1</v>
      </c>
      <c r="AN10">
        <v>2</v>
      </c>
      <c r="AO10">
        <v>0.997</v>
      </c>
      <c r="AP10">
        <v>0</v>
      </c>
      <c r="AQ10">
        <v>1.21</v>
      </c>
      <c r="AR10">
        <v>3.6999999999999998E-2</v>
      </c>
      <c r="AS10">
        <v>6.9400000000000003E-2</v>
      </c>
      <c r="AU10">
        <f t="shared" si="0"/>
        <v>28.1</v>
      </c>
      <c r="AV10">
        <f t="shared" si="1"/>
        <v>50.018000000000001</v>
      </c>
      <c r="AW10">
        <f t="shared" si="2"/>
        <v>1.78</v>
      </c>
      <c r="AX10">
        <f t="shared" si="3"/>
        <v>0.28977539393022711</v>
      </c>
      <c r="AZ10">
        <f t="shared" si="4"/>
        <v>1780</v>
      </c>
      <c r="BA10">
        <f t="shared" si="5"/>
        <v>289.7753939302271</v>
      </c>
    </row>
    <row r="11" spans="1:53" x14ac:dyDescent="0.25">
      <c r="A11">
        <v>376</v>
      </c>
      <c r="B11" s="1">
        <v>43469.95416666667</v>
      </c>
      <c r="C11">
        <v>19</v>
      </c>
      <c r="D11">
        <v>1</v>
      </c>
      <c r="E11">
        <v>4</v>
      </c>
      <c r="F11">
        <v>22</v>
      </c>
      <c r="G11">
        <v>54</v>
      </c>
      <c r="H11">
        <v>60</v>
      </c>
      <c r="I11">
        <v>28</v>
      </c>
      <c r="J11">
        <v>56.7</v>
      </c>
      <c r="K11">
        <v>0</v>
      </c>
      <c r="L11">
        <v>40</v>
      </c>
      <c r="M11">
        <v>0</v>
      </c>
      <c r="N11">
        <v>2218</v>
      </c>
      <c r="O11">
        <v>9</v>
      </c>
      <c r="P11">
        <v>28.5</v>
      </c>
      <c r="Q11">
        <v>5</v>
      </c>
      <c r="R11">
        <v>1</v>
      </c>
      <c r="S11">
        <v>6.15</v>
      </c>
      <c r="T11">
        <v>50</v>
      </c>
      <c r="U11">
        <v>134</v>
      </c>
      <c r="V11">
        <v>5.1800059999999997</v>
      </c>
      <c r="W11">
        <v>2.1073719999999998</v>
      </c>
      <c r="X11">
        <v>255</v>
      </c>
      <c r="Y11">
        <v>57</v>
      </c>
      <c r="Z11">
        <v>10</v>
      </c>
      <c r="AA11">
        <v>0.70499999999999996</v>
      </c>
      <c r="AB11" t="s">
        <v>45</v>
      </c>
      <c r="AC11">
        <v>11.5</v>
      </c>
      <c r="AD11">
        <v>0</v>
      </c>
      <c r="AE11">
        <v>2.21</v>
      </c>
      <c r="AF11">
        <v>0</v>
      </c>
      <c r="AG11">
        <v>30.7</v>
      </c>
      <c r="AH11">
        <v>0.26800000000000002</v>
      </c>
      <c r="AI11">
        <v>1.1399999999999999</v>
      </c>
      <c r="AJ11">
        <v>34</v>
      </c>
      <c r="AK11">
        <v>0</v>
      </c>
      <c r="AL11">
        <v>24</v>
      </c>
      <c r="AM11">
        <v>0</v>
      </c>
      <c r="AN11">
        <v>2</v>
      </c>
      <c r="AO11">
        <v>1.22</v>
      </c>
      <c r="AP11">
        <v>0</v>
      </c>
      <c r="AQ11">
        <v>0.85699999999999998</v>
      </c>
      <c r="AR11">
        <v>0</v>
      </c>
      <c r="AS11">
        <v>7.0699999999999999E-2</v>
      </c>
      <c r="AU11">
        <f t="shared" si="0"/>
        <v>28</v>
      </c>
      <c r="AV11">
        <f t="shared" si="1"/>
        <v>61.879999999999995</v>
      </c>
      <c r="AW11">
        <f t="shared" si="2"/>
        <v>2.21</v>
      </c>
      <c r="AX11">
        <f t="shared" si="3"/>
        <v>0.31891753716570015</v>
      </c>
      <c r="AZ11">
        <f t="shared" si="4"/>
        <v>2210</v>
      </c>
      <c r="BA11">
        <f t="shared" si="5"/>
        <v>318.91753716570014</v>
      </c>
    </row>
    <row r="12" spans="1:53" x14ac:dyDescent="0.25">
      <c r="A12">
        <v>377</v>
      </c>
      <c r="B12" s="1">
        <v>43469.974999999999</v>
      </c>
      <c r="C12">
        <v>19</v>
      </c>
      <c r="D12">
        <v>1</v>
      </c>
      <c r="E12">
        <v>4</v>
      </c>
      <c r="F12">
        <v>23</v>
      </c>
      <c r="G12">
        <v>24</v>
      </c>
      <c r="H12">
        <v>61</v>
      </c>
      <c r="I12">
        <v>28</v>
      </c>
      <c r="J12">
        <v>55.8</v>
      </c>
      <c r="K12">
        <v>0</v>
      </c>
      <c r="L12">
        <v>44.3</v>
      </c>
      <c r="M12">
        <v>0</v>
      </c>
      <c r="N12">
        <v>2218</v>
      </c>
      <c r="O12">
        <v>9</v>
      </c>
      <c r="P12">
        <v>27.8</v>
      </c>
      <c r="Q12">
        <v>5</v>
      </c>
      <c r="R12">
        <v>1</v>
      </c>
      <c r="S12">
        <v>6.15</v>
      </c>
      <c r="T12">
        <v>50</v>
      </c>
      <c r="U12">
        <v>134</v>
      </c>
      <c r="V12">
        <v>5.1800059999999997</v>
      </c>
      <c r="W12">
        <v>2.1073719999999998</v>
      </c>
      <c r="X12">
        <v>255</v>
      </c>
      <c r="Y12">
        <v>57</v>
      </c>
      <c r="Z12">
        <v>11</v>
      </c>
      <c r="AA12">
        <v>0.79400000000000004</v>
      </c>
      <c r="AB12" t="s">
        <v>45</v>
      </c>
      <c r="AC12">
        <v>11.5</v>
      </c>
      <c r="AD12">
        <v>0</v>
      </c>
      <c r="AE12">
        <v>2.21</v>
      </c>
      <c r="AF12">
        <v>0</v>
      </c>
      <c r="AG12">
        <v>30.8</v>
      </c>
      <c r="AH12">
        <v>0.28499999999999998</v>
      </c>
      <c r="AI12">
        <v>1.21</v>
      </c>
      <c r="AJ12">
        <v>34</v>
      </c>
      <c r="AK12">
        <v>0</v>
      </c>
      <c r="AL12">
        <v>27</v>
      </c>
      <c r="AM12">
        <v>0</v>
      </c>
      <c r="AN12">
        <v>0</v>
      </c>
      <c r="AO12">
        <v>1.22</v>
      </c>
      <c r="AP12">
        <v>0</v>
      </c>
      <c r="AQ12">
        <v>0.96499999999999997</v>
      </c>
      <c r="AR12">
        <v>0</v>
      </c>
      <c r="AS12">
        <v>0</v>
      </c>
      <c r="AU12">
        <f t="shared" si="0"/>
        <v>28</v>
      </c>
      <c r="AV12">
        <f t="shared" si="1"/>
        <v>61.879999999999995</v>
      </c>
      <c r="AW12">
        <f t="shared" si="2"/>
        <v>2.21</v>
      </c>
      <c r="AX12">
        <f t="shared" si="3"/>
        <v>0.31891753716570015</v>
      </c>
      <c r="AZ12">
        <f t="shared" si="4"/>
        <v>2210</v>
      </c>
      <c r="BA12">
        <f t="shared" si="5"/>
        <v>318.91753716570014</v>
      </c>
    </row>
    <row r="13" spans="1:53" x14ac:dyDescent="0.25">
      <c r="A13">
        <v>378</v>
      </c>
      <c r="B13" s="1">
        <v>43469.995833333334</v>
      </c>
      <c r="C13">
        <v>19</v>
      </c>
      <c r="D13">
        <v>1</v>
      </c>
      <c r="E13">
        <v>4</v>
      </c>
      <c r="F13">
        <v>23</v>
      </c>
      <c r="G13">
        <v>54</v>
      </c>
      <c r="H13">
        <v>70</v>
      </c>
      <c r="I13">
        <v>28</v>
      </c>
      <c r="J13">
        <v>44.3</v>
      </c>
      <c r="K13">
        <v>1.4</v>
      </c>
      <c r="L13">
        <v>48.6</v>
      </c>
      <c r="M13">
        <v>2.9</v>
      </c>
      <c r="N13">
        <v>2201</v>
      </c>
      <c r="O13">
        <v>11</v>
      </c>
      <c r="P13">
        <v>27.5</v>
      </c>
      <c r="Q13">
        <v>5</v>
      </c>
      <c r="R13">
        <v>1</v>
      </c>
      <c r="S13">
        <v>6.12</v>
      </c>
      <c r="T13">
        <v>50</v>
      </c>
      <c r="U13">
        <v>134</v>
      </c>
      <c r="V13">
        <v>4.5705939999999998</v>
      </c>
      <c r="W13">
        <v>2.0283850000000001</v>
      </c>
      <c r="X13">
        <v>255</v>
      </c>
      <c r="Y13">
        <v>57</v>
      </c>
      <c r="Z13">
        <v>12</v>
      </c>
      <c r="AA13">
        <v>1.1000000000000001</v>
      </c>
      <c r="AB13" t="s">
        <v>45</v>
      </c>
      <c r="AC13">
        <v>10.1</v>
      </c>
      <c r="AD13">
        <v>0.3</v>
      </c>
      <c r="AE13">
        <v>1.93</v>
      </c>
      <c r="AF13">
        <v>0.6</v>
      </c>
      <c r="AG13">
        <v>30.8</v>
      </c>
      <c r="AH13">
        <v>0.31900000000000001</v>
      </c>
      <c r="AI13">
        <v>1.36</v>
      </c>
      <c r="AJ13">
        <v>31</v>
      </c>
      <c r="AK13">
        <v>1</v>
      </c>
      <c r="AL13">
        <v>34</v>
      </c>
      <c r="AM13">
        <v>2</v>
      </c>
      <c r="AN13">
        <v>2</v>
      </c>
      <c r="AO13">
        <v>1.1100000000000001</v>
      </c>
      <c r="AP13">
        <v>3.5000000000000003E-2</v>
      </c>
      <c r="AQ13">
        <v>1.22</v>
      </c>
      <c r="AR13">
        <v>7.2499999999999995E-2</v>
      </c>
      <c r="AS13">
        <v>7.0000000000000007E-2</v>
      </c>
      <c r="AU13">
        <f t="shared" si="0"/>
        <v>28</v>
      </c>
      <c r="AV13">
        <f t="shared" si="1"/>
        <v>54.04</v>
      </c>
      <c r="AW13">
        <f t="shared" si="2"/>
        <v>1.93</v>
      </c>
      <c r="AX13">
        <f t="shared" si="3"/>
        <v>0.30067481415702008</v>
      </c>
      <c r="AZ13">
        <f t="shared" si="4"/>
        <v>1930</v>
      </c>
      <c r="BA13">
        <f t="shared" si="5"/>
        <v>300.67481415702008</v>
      </c>
    </row>
    <row r="14" spans="1:53" x14ac:dyDescent="0.25">
      <c r="A14">
        <v>379</v>
      </c>
      <c r="B14" s="1">
        <v>43470.01666666667</v>
      </c>
      <c r="C14">
        <v>19</v>
      </c>
      <c r="D14">
        <v>1</v>
      </c>
      <c r="E14">
        <v>5</v>
      </c>
      <c r="F14">
        <v>0</v>
      </c>
      <c r="G14">
        <v>24</v>
      </c>
      <c r="H14">
        <v>80</v>
      </c>
      <c r="I14">
        <v>28</v>
      </c>
      <c r="J14">
        <v>47.5</v>
      </c>
      <c r="K14">
        <v>3.8</v>
      </c>
      <c r="L14">
        <v>41.3</v>
      </c>
      <c r="M14">
        <v>0</v>
      </c>
      <c r="N14">
        <v>2218</v>
      </c>
      <c r="O14">
        <v>11</v>
      </c>
      <c r="P14">
        <v>27.5</v>
      </c>
      <c r="Q14">
        <v>6</v>
      </c>
      <c r="R14">
        <v>1</v>
      </c>
      <c r="S14">
        <v>6.12</v>
      </c>
      <c r="T14">
        <v>50</v>
      </c>
      <c r="U14">
        <v>134</v>
      </c>
      <c r="V14">
        <v>5.7894180000000004</v>
      </c>
      <c r="W14">
        <v>2.2075960000000001</v>
      </c>
      <c r="X14">
        <v>255</v>
      </c>
      <c r="Y14">
        <v>57</v>
      </c>
      <c r="Z14">
        <v>13</v>
      </c>
      <c r="AA14">
        <v>0.86899999999999999</v>
      </c>
      <c r="AB14" t="s">
        <v>45</v>
      </c>
      <c r="AC14">
        <v>12.9</v>
      </c>
      <c r="AD14">
        <v>1.7</v>
      </c>
      <c r="AE14">
        <v>2.46</v>
      </c>
      <c r="AF14">
        <v>3.3</v>
      </c>
      <c r="AG14">
        <v>30.7</v>
      </c>
      <c r="AH14">
        <v>0.315</v>
      </c>
      <c r="AI14">
        <v>1.34</v>
      </c>
      <c r="AJ14">
        <v>38</v>
      </c>
      <c r="AK14">
        <v>3</v>
      </c>
      <c r="AL14">
        <v>33</v>
      </c>
      <c r="AM14">
        <v>0</v>
      </c>
      <c r="AN14">
        <v>6</v>
      </c>
      <c r="AO14">
        <v>1.36</v>
      </c>
      <c r="AP14">
        <v>0.109</v>
      </c>
      <c r="AQ14">
        <v>1.18</v>
      </c>
      <c r="AR14">
        <v>0</v>
      </c>
      <c r="AS14">
        <v>0.21099999999999999</v>
      </c>
      <c r="AU14">
        <f t="shared" si="0"/>
        <v>28</v>
      </c>
      <c r="AV14">
        <f t="shared" si="1"/>
        <v>68.88</v>
      </c>
      <c r="AW14">
        <f t="shared" si="2"/>
        <v>2.46</v>
      </c>
      <c r="AX14">
        <f t="shared" si="3"/>
        <v>0.33426520777151947</v>
      </c>
      <c r="AZ14">
        <f t="shared" si="4"/>
        <v>2460</v>
      </c>
      <c r="BA14">
        <f t="shared" si="5"/>
        <v>334.26520777151944</v>
      </c>
    </row>
    <row r="15" spans="1:53" x14ac:dyDescent="0.25">
      <c r="A15">
        <v>380</v>
      </c>
      <c r="B15" s="1">
        <v>43470.037499999999</v>
      </c>
      <c r="C15">
        <v>19</v>
      </c>
      <c r="D15">
        <v>1</v>
      </c>
      <c r="E15">
        <v>5</v>
      </c>
      <c r="F15">
        <v>0</v>
      </c>
      <c r="G15">
        <v>54</v>
      </c>
      <c r="H15">
        <v>71</v>
      </c>
      <c r="I15">
        <v>28</v>
      </c>
      <c r="J15">
        <v>31</v>
      </c>
      <c r="K15">
        <v>2.8</v>
      </c>
      <c r="L15">
        <v>62</v>
      </c>
      <c r="M15">
        <v>2.8</v>
      </c>
      <c r="N15">
        <v>2218</v>
      </c>
      <c r="O15">
        <v>10</v>
      </c>
      <c r="P15">
        <v>27.5</v>
      </c>
      <c r="Q15">
        <v>6</v>
      </c>
      <c r="R15">
        <v>1</v>
      </c>
      <c r="S15">
        <v>6.12</v>
      </c>
      <c r="T15">
        <v>50</v>
      </c>
      <c r="U15">
        <v>134</v>
      </c>
      <c r="V15">
        <v>3.1994150000000001</v>
      </c>
      <c r="W15">
        <v>1.7660260000000001</v>
      </c>
      <c r="X15">
        <v>255</v>
      </c>
      <c r="Y15">
        <v>57</v>
      </c>
      <c r="Z15">
        <v>14</v>
      </c>
      <c r="AA15">
        <v>2</v>
      </c>
      <c r="AB15" t="s">
        <v>45</v>
      </c>
      <c r="AC15">
        <v>7.1</v>
      </c>
      <c r="AD15">
        <v>0.9</v>
      </c>
      <c r="AE15">
        <v>1.36</v>
      </c>
      <c r="AF15">
        <v>1.8</v>
      </c>
      <c r="AG15">
        <v>31</v>
      </c>
      <c r="AH15">
        <v>0.36299999999999999</v>
      </c>
      <c r="AI15">
        <v>1.54</v>
      </c>
      <c r="AJ15">
        <v>22</v>
      </c>
      <c r="AK15">
        <v>2</v>
      </c>
      <c r="AL15">
        <v>44</v>
      </c>
      <c r="AM15">
        <v>2</v>
      </c>
      <c r="AN15">
        <v>1</v>
      </c>
      <c r="AO15">
        <v>0.78600000000000003</v>
      </c>
      <c r="AP15">
        <v>7.0999999999999994E-2</v>
      </c>
      <c r="AQ15">
        <v>1.57</v>
      </c>
      <c r="AR15">
        <v>7.0999999999999994E-2</v>
      </c>
      <c r="AS15">
        <v>3.5499999999999997E-2</v>
      </c>
      <c r="AU15">
        <f t="shared" si="0"/>
        <v>28</v>
      </c>
      <c r="AV15">
        <f t="shared" si="1"/>
        <v>38.080000000000005</v>
      </c>
      <c r="AW15">
        <f t="shared" si="2"/>
        <v>1.36</v>
      </c>
      <c r="AX15">
        <f t="shared" si="3"/>
        <v>0.25897856582982548</v>
      </c>
      <c r="AZ15">
        <f t="shared" si="4"/>
        <v>1360</v>
      </c>
      <c r="BA15">
        <f t="shared" si="5"/>
        <v>258.97856582982547</v>
      </c>
    </row>
    <row r="16" spans="1:53" x14ac:dyDescent="0.25">
      <c r="A16">
        <v>381</v>
      </c>
      <c r="B16" s="1">
        <v>43470.058333333334</v>
      </c>
      <c r="C16">
        <v>19</v>
      </c>
      <c r="D16">
        <v>1</v>
      </c>
      <c r="E16">
        <v>5</v>
      </c>
      <c r="F16">
        <v>1</v>
      </c>
      <c r="G16">
        <v>24</v>
      </c>
      <c r="H16">
        <v>49</v>
      </c>
      <c r="I16">
        <v>28</v>
      </c>
      <c r="J16">
        <v>32.700000000000003</v>
      </c>
      <c r="K16">
        <v>6.1</v>
      </c>
      <c r="L16">
        <v>55.1</v>
      </c>
      <c r="M16">
        <v>2.1</v>
      </c>
      <c r="N16">
        <v>2201</v>
      </c>
      <c r="O16">
        <v>11</v>
      </c>
      <c r="P16">
        <v>27.2</v>
      </c>
      <c r="Q16">
        <v>6</v>
      </c>
      <c r="R16">
        <v>1</v>
      </c>
      <c r="S16">
        <v>6.15</v>
      </c>
      <c r="T16">
        <v>50</v>
      </c>
      <c r="U16">
        <v>134</v>
      </c>
      <c r="V16">
        <v>2.2832620000000001</v>
      </c>
      <c r="W16">
        <v>1.559652</v>
      </c>
      <c r="X16">
        <v>255</v>
      </c>
      <c r="Y16">
        <v>57</v>
      </c>
      <c r="Z16">
        <v>15</v>
      </c>
      <c r="AA16">
        <v>1.69</v>
      </c>
      <c r="AB16" t="s">
        <v>45</v>
      </c>
      <c r="AC16">
        <v>5.2</v>
      </c>
      <c r="AD16">
        <v>1.8</v>
      </c>
      <c r="AE16">
        <v>1</v>
      </c>
      <c r="AF16">
        <v>3.4</v>
      </c>
      <c r="AG16">
        <v>30.9</v>
      </c>
      <c r="AH16">
        <v>0.28499999999999998</v>
      </c>
      <c r="AI16">
        <v>1.21</v>
      </c>
      <c r="AJ16">
        <v>16</v>
      </c>
      <c r="AK16">
        <v>3</v>
      </c>
      <c r="AL16">
        <v>27</v>
      </c>
      <c r="AM16">
        <v>1</v>
      </c>
      <c r="AN16">
        <v>2</v>
      </c>
      <c r="AO16">
        <v>0.57199999999999995</v>
      </c>
      <c r="AP16">
        <v>0.107</v>
      </c>
      <c r="AQ16">
        <v>0.96399999999999997</v>
      </c>
      <c r="AR16">
        <v>3.6799999999999999E-2</v>
      </c>
      <c r="AS16">
        <v>7.0000000000000007E-2</v>
      </c>
      <c r="AU16">
        <f t="shared" si="0"/>
        <v>28</v>
      </c>
      <c r="AV16">
        <f t="shared" si="1"/>
        <v>28</v>
      </c>
      <c r="AW16">
        <f t="shared" si="2"/>
        <v>1</v>
      </c>
      <c r="AX16">
        <f t="shared" si="3"/>
        <v>0.22804160025480372</v>
      </c>
      <c r="AZ16">
        <f t="shared" si="4"/>
        <v>1000</v>
      </c>
      <c r="BA16">
        <f t="shared" si="5"/>
        <v>228.04160025480371</v>
      </c>
    </row>
    <row r="17" spans="1:53" x14ac:dyDescent="0.25">
      <c r="A17">
        <v>382</v>
      </c>
      <c r="B17" s="1">
        <v>43470.07916666667</v>
      </c>
      <c r="C17">
        <v>19</v>
      </c>
      <c r="D17">
        <v>1</v>
      </c>
      <c r="E17">
        <v>5</v>
      </c>
      <c r="F17">
        <v>1</v>
      </c>
      <c r="G17">
        <v>54</v>
      </c>
      <c r="H17">
        <v>67</v>
      </c>
      <c r="I17">
        <v>28</v>
      </c>
      <c r="J17">
        <v>52.3</v>
      </c>
      <c r="K17">
        <v>4.5</v>
      </c>
      <c r="L17">
        <v>40.299999999999997</v>
      </c>
      <c r="M17">
        <v>0</v>
      </c>
      <c r="N17">
        <v>2218</v>
      </c>
      <c r="O17">
        <v>10</v>
      </c>
      <c r="P17">
        <v>27.5</v>
      </c>
      <c r="Q17">
        <v>6</v>
      </c>
      <c r="R17">
        <v>1</v>
      </c>
      <c r="S17">
        <v>6.12</v>
      </c>
      <c r="T17">
        <v>50</v>
      </c>
      <c r="U17">
        <v>134</v>
      </c>
      <c r="V17">
        <v>5.3323590000000003</v>
      </c>
      <c r="W17">
        <v>2.132943</v>
      </c>
      <c r="X17">
        <v>255</v>
      </c>
      <c r="Y17">
        <v>57</v>
      </c>
      <c r="Z17">
        <v>16</v>
      </c>
      <c r="AA17">
        <v>0.77100000000000002</v>
      </c>
      <c r="AB17" t="s">
        <v>45</v>
      </c>
      <c r="AC17">
        <v>11.9</v>
      </c>
      <c r="AD17">
        <v>1.8</v>
      </c>
      <c r="AE17">
        <v>2.27</v>
      </c>
      <c r="AF17">
        <v>3.4</v>
      </c>
      <c r="AG17">
        <v>30.7</v>
      </c>
      <c r="AH17">
        <v>0.28499999999999998</v>
      </c>
      <c r="AI17">
        <v>1.21</v>
      </c>
      <c r="AJ17">
        <v>35</v>
      </c>
      <c r="AK17">
        <v>3</v>
      </c>
      <c r="AL17">
        <v>27</v>
      </c>
      <c r="AM17">
        <v>0</v>
      </c>
      <c r="AN17">
        <v>2</v>
      </c>
      <c r="AO17">
        <v>1.25</v>
      </c>
      <c r="AP17">
        <v>0.108</v>
      </c>
      <c r="AQ17">
        <v>0.96399999999999997</v>
      </c>
      <c r="AR17">
        <v>0</v>
      </c>
      <c r="AS17">
        <v>6.9400000000000003E-2</v>
      </c>
      <c r="AU17">
        <f t="shared" si="0"/>
        <v>28</v>
      </c>
      <c r="AV17">
        <f t="shared" si="1"/>
        <v>63.56</v>
      </c>
      <c r="AW17">
        <f t="shared" si="2"/>
        <v>2.27</v>
      </c>
      <c r="AX17">
        <f t="shared" si="3"/>
        <v>0.32267584895143814</v>
      </c>
      <c r="AZ17">
        <f t="shared" si="4"/>
        <v>2270</v>
      </c>
      <c r="BA17">
        <f t="shared" si="5"/>
        <v>322.67584895143813</v>
      </c>
    </row>
    <row r="18" spans="1:53" x14ac:dyDescent="0.25">
      <c r="A18">
        <v>383</v>
      </c>
      <c r="B18" s="1">
        <v>43470.1</v>
      </c>
      <c r="C18">
        <v>19</v>
      </c>
      <c r="D18">
        <v>1</v>
      </c>
      <c r="E18">
        <v>5</v>
      </c>
      <c r="F18">
        <v>2</v>
      </c>
      <c r="G18">
        <v>24</v>
      </c>
      <c r="H18">
        <v>84</v>
      </c>
      <c r="I18">
        <v>28</v>
      </c>
      <c r="J18">
        <v>60.7</v>
      </c>
      <c r="K18">
        <v>1.2</v>
      </c>
      <c r="L18">
        <v>34.5</v>
      </c>
      <c r="M18">
        <v>1.2</v>
      </c>
      <c r="N18">
        <v>2218</v>
      </c>
      <c r="O18">
        <v>10</v>
      </c>
      <c r="P18">
        <v>27.5</v>
      </c>
      <c r="Q18">
        <v>6</v>
      </c>
      <c r="R18">
        <v>1</v>
      </c>
      <c r="S18">
        <v>6.12</v>
      </c>
      <c r="T18">
        <v>50</v>
      </c>
      <c r="U18">
        <v>134</v>
      </c>
      <c r="V18">
        <v>7.7700079999999998</v>
      </c>
      <c r="W18">
        <v>2.5019740000000001</v>
      </c>
      <c r="X18">
        <v>255</v>
      </c>
      <c r="Y18">
        <v>57</v>
      </c>
      <c r="Z18">
        <v>17</v>
      </c>
      <c r="AA18">
        <v>0.56799999999999995</v>
      </c>
      <c r="AB18" t="s">
        <v>45</v>
      </c>
      <c r="AC18">
        <v>17.100000000000001</v>
      </c>
      <c r="AD18">
        <v>0.4</v>
      </c>
      <c r="AE18">
        <v>3.3</v>
      </c>
      <c r="AF18">
        <v>0.8</v>
      </c>
      <c r="AG18">
        <v>30.9</v>
      </c>
      <c r="AH18">
        <v>0.29499999999999998</v>
      </c>
      <c r="AI18">
        <v>1.25</v>
      </c>
      <c r="AJ18">
        <v>51</v>
      </c>
      <c r="AK18">
        <v>1</v>
      </c>
      <c r="AL18">
        <v>29</v>
      </c>
      <c r="AM18">
        <v>1</v>
      </c>
      <c r="AN18">
        <v>2</v>
      </c>
      <c r="AO18">
        <v>1.82</v>
      </c>
      <c r="AP18">
        <v>3.5999999999999997E-2</v>
      </c>
      <c r="AQ18">
        <v>1.04</v>
      </c>
      <c r="AR18">
        <v>3.5999999999999997E-2</v>
      </c>
      <c r="AS18">
        <v>7.1999999999999995E-2</v>
      </c>
      <c r="AU18">
        <f t="shared" si="0"/>
        <v>28</v>
      </c>
      <c r="AV18">
        <f t="shared" si="1"/>
        <v>92.399999999999991</v>
      </c>
      <c r="AW18">
        <f t="shared" si="2"/>
        <v>3.3</v>
      </c>
      <c r="AX18">
        <f t="shared" si="3"/>
        <v>0.38087026938141622</v>
      </c>
      <c r="AZ18">
        <f t="shared" si="4"/>
        <v>3300</v>
      </c>
      <c r="BA18">
        <f t="shared" si="5"/>
        <v>380.87026938141622</v>
      </c>
    </row>
    <row r="19" spans="1:53" x14ac:dyDescent="0.25">
      <c r="A19">
        <v>384</v>
      </c>
      <c r="B19" s="1">
        <v>43470.120833333334</v>
      </c>
      <c r="C19">
        <v>19</v>
      </c>
      <c r="D19">
        <v>1</v>
      </c>
      <c r="E19">
        <v>5</v>
      </c>
      <c r="F19">
        <v>2</v>
      </c>
      <c r="G19">
        <v>54</v>
      </c>
      <c r="H19">
        <v>85</v>
      </c>
      <c r="I19">
        <v>28</v>
      </c>
      <c r="J19">
        <v>55.3</v>
      </c>
      <c r="K19">
        <v>1.2</v>
      </c>
      <c r="L19">
        <v>38.799999999999997</v>
      </c>
      <c r="M19">
        <v>0</v>
      </c>
      <c r="N19">
        <v>2201</v>
      </c>
      <c r="O19">
        <v>11</v>
      </c>
      <c r="P19">
        <v>27.2</v>
      </c>
      <c r="Q19">
        <v>6</v>
      </c>
      <c r="R19">
        <v>1</v>
      </c>
      <c r="S19">
        <v>6.12</v>
      </c>
      <c r="T19">
        <v>50</v>
      </c>
      <c r="U19">
        <v>134</v>
      </c>
      <c r="V19">
        <v>7.160596</v>
      </c>
      <c r="W19">
        <v>2.415772</v>
      </c>
      <c r="X19">
        <v>255</v>
      </c>
      <c r="Y19">
        <v>57</v>
      </c>
      <c r="Z19">
        <v>18</v>
      </c>
      <c r="AA19">
        <v>0.70199999999999996</v>
      </c>
      <c r="AB19" t="s">
        <v>45</v>
      </c>
      <c r="AC19">
        <v>15.9</v>
      </c>
      <c r="AD19">
        <v>0.4</v>
      </c>
      <c r="AE19">
        <v>3</v>
      </c>
      <c r="AF19">
        <v>0.7</v>
      </c>
      <c r="AG19">
        <v>30.6</v>
      </c>
      <c r="AH19">
        <v>0.315</v>
      </c>
      <c r="AI19">
        <v>1.34</v>
      </c>
      <c r="AJ19">
        <v>47</v>
      </c>
      <c r="AK19">
        <v>1</v>
      </c>
      <c r="AL19">
        <v>33</v>
      </c>
      <c r="AM19">
        <v>0</v>
      </c>
      <c r="AN19">
        <v>4</v>
      </c>
      <c r="AO19">
        <v>1.68</v>
      </c>
      <c r="AP19">
        <v>3.6400000000000002E-2</v>
      </c>
      <c r="AQ19">
        <v>1.18</v>
      </c>
      <c r="AR19">
        <v>0</v>
      </c>
      <c r="AS19">
        <v>0.14299999999999999</v>
      </c>
      <c r="AU19">
        <f t="shared" si="0"/>
        <v>28</v>
      </c>
      <c r="AV19">
        <f t="shared" si="1"/>
        <v>84</v>
      </c>
      <c r="AW19">
        <f t="shared" si="2"/>
        <v>3</v>
      </c>
      <c r="AX19">
        <f t="shared" si="3"/>
        <v>0.36498373061760309</v>
      </c>
      <c r="AZ19">
        <f t="shared" si="4"/>
        <v>3000</v>
      </c>
      <c r="BA19">
        <f t="shared" si="5"/>
        <v>364.9837306176031</v>
      </c>
    </row>
    <row r="20" spans="1:53" x14ac:dyDescent="0.25">
      <c r="A20">
        <v>385</v>
      </c>
      <c r="B20" s="1">
        <v>43470.14166666667</v>
      </c>
      <c r="C20">
        <v>19</v>
      </c>
      <c r="D20">
        <v>1</v>
      </c>
      <c r="E20">
        <v>5</v>
      </c>
      <c r="F20">
        <v>3</v>
      </c>
      <c r="G20">
        <v>24</v>
      </c>
      <c r="H20">
        <v>95</v>
      </c>
      <c r="I20">
        <v>28</v>
      </c>
      <c r="J20">
        <v>52.6</v>
      </c>
      <c r="K20">
        <v>1.1000000000000001</v>
      </c>
      <c r="L20">
        <v>45.3</v>
      </c>
      <c r="M20">
        <v>0</v>
      </c>
      <c r="N20">
        <v>2218</v>
      </c>
      <c r="O20">
        <v>10</v>
      </c>
      <c r="P20">
        <v>27.5</v>
      </c>
      <c r="Q20">
        <v>5</v>
      </c>
      <c r="R20">
        <v>1</v>
      </c>
      <c r="S20">
        <v>6.12</v>
      </c>
      <c r="T20">
        <v>50</v>
      </c>
      <c r="U20">
        <v>134</v>
      </c>
      <c r="V20">
        <v>7.6176560000000002</v>
      </c>
      <c r="W20">
        <v>2.4807440000000001</v>
      </c>
      <c r="X20">
        <v>255</v>
      </c>
      <c r="Y20">
        <v>57</v>
      </c>
      <c r="Z20">
        <v>19</v>
      </c>
      <c r="AA20">
        <v>0.86099999999999999</v>
      </c>
      <c r="AB20" t="s">
        <v>45</v>
      </c>
      <c r="AC20">
        <v>16.899999999999999</v>
      </c>
      <c r="AD20">
        <v>0.3</v>
      </c>
      <c r="AE20">
        <v>3.3</v>
      </c>
      <c r="AF20">
        <v>0.6</v>
      </c>
      <c r="AG20">
        <v>30.6</v>
      </c>
      <c r="AH20">
        <v>0.35899999999999999</v>
      </c>
      <c r="AI20">
        <v>1.53</v>
      </c>
      <c r="AJ20">
        <v>50</v>
      </c>
      <c r="AK20">
        <v>1</v>
      </c>
      <c r="AL20">
        <v>43</v>
      </c>
      <c r="AM20">
        <v>0</v>
      </c>
      <c r="AN20">
        <v>1</v>
      </c>
      <c r="AO20">
        <v>1.78</v>
      </c>
      <c r="AP20">
        <v>3.73E-2</v>
      </c>
      <c r="AQ20">
        <v>1.54</v>
      </c>
      <c r="AR20">
        <v>0</v>
      </c>
      <c r="AS20">
        <v>3.39E-2</v>
      </c>
      <c r="AU20">
        <f t="shared" si="0"/>
        <v>28</v>
      </c>
      <c r="AV20">
        <f t="shared" si="1"/>
        <v>92.399999999999991</v>
      </c>
      <c r="AW20">
        <f t="shared" si="2"/>
        <v>3.3</v>
      </c>
      <c r="AX20">
        <f t="shared" si="3"/>
        <v>0.38087026938141622</v>
      </c>
      <c r="AZ20">
        <f t="shared" si="4"/>
        <v>3300</v>
      </c>
      <c r="BA20">
        <f t="shared" si="5"/>
        <v>380.87026938141622</v>
      </c>
    </row>
    <row r="21" spans="1:53" x14ac:dyDescent="0.25">
      <c r="A21">
        <v>386</v>
      </c>
      <c r="B21" s="1">
        <v>43470.162499999999</v>
      </c>
      <c r="C21">
        <v>19</v>
      </c>
      <c r="D21">
        <v>1</v>
      </c>
      <c r="E21">
        <v>5</v>
      </c>
      <c r="F21">
        <v>3</v>
      </c>
      <c r="G21">
        <v>54</v>
      </c>
      <c r="H21">
        <v>108</v>
      </c>
      <c r="I21">
        <v>28</v>
      </c>
      <c r="J21">
        <v>43.5</v>
      </c>
      <c r="K21">
        <v>2.8</v>
      </c>
      <c r="L21">
        <v>48.2</v>
      </c>
      <c r="M21">
        <v>0</v>
      </c>
      <c r="N21">
        <v>2201</v>
      </c>
      <c r="O21">
        <v>10</v>
      </c>
      <c r="P21">
        <v>27.8</v>
      </c>
      <c r="Q21">
        <v>5</v>
      </c>
      <c r="R21">
        <v>1</v>
      </c>
      <c r="S21">
        <v>6.12</v>
      </c>
      <c r="T21">
        <v>50</v>
      </c>
      <c r="U21">
        <v>134</v>
      </c>
      <c r="V21">
        <v>7.1669830000000001</v>
      </c>
      <c r="W21">
        <v>2.4179270000000002</v>
      </c>
      <c r="X21">
        <v>255</v>
      </c>
      <c r="Y21">
        <v>57</v>
      </c>
      <c r="Z21">
        <v>20</v>
      </c>
      <c r="AA21">
        <v>1.1100000000000001</v>
      </c>
      <c r="AB21" t="s">
        <v>45</v>
      </c>
      <c r="AC21">
        <v>15.9</v>
      </c>
      <c r="AD21">
        <v>1.5</v>
      </c>
      <c r="AE21">
        <v>3.1</v>
      </c>
      <c r="AF21">
        <v>3</v>
      </c>
      <c r="AG21">
        <v>30.6</v>
      </c>
      <c r="AH21">
        <v>0.39500000000000002</v>
      </c>
      <c r="AI21">
        <v>1.69</v>
      </c>
      <c r="AJ21">
        <v>47</v>
      </c>
      <c r="AK21">
        <v>3</v>
      </c>
      <c r="AL21">
        <v>52</v>
      </c>
      <c r="AM21">
        <v>0</v>
      </c>
      <c r="AN21">
        <v>6</v>
      </c>
      <c r="AO21">
        <v>1.68</v>
      </c>
      <c r="AP21">
        <v>0.108</v>
      </c>
      <c r="AQ21">
        <v>1.86</v>
      </c>
      <c r="AR21">
        <v>0</v>
      </c>
      <c r="AS21">
        <v>0.21199999999999999</v>
      </c>
      <c r="AU21">
        <f t="shared" si="0"/>
        <v>28</v>
      </c>
      <c r="AV21">
        <f t="shared" si="1"/>
        <v>86.8</v>
      </c>
      <c r="AW21">
        <f t="shared" si="2"/>
        <v>3.1</v>
      </c>
      <c r="AX21">
        <f t="shared" si="3"/>
        <v>0.37036305071778514</v>
      </c>
      <c r="AZ21">
        <f t="shared" si="4"/>
        <v>3100</v>
      </c>
      <c r="BA21">
        <f t="shared" si="5"/>
        <v>370.36305071778514</v>
      </c>
    </row>
    <row r="22" spans="1:53" x14ac:dyDescent="0.25">
      <c r="A22">
        <v>387</v>
      </c>
      <c r="B22" s="1">
        <v>43470.183333333334</v>
      </c>
      <c r="C22">
        <v>19</v>
      </c>
      <c r="D22">
        <v>1</v>
      </c>
      <c r="E22">
        <v>5</v>
      </c>
      <c r="F22">
        <v>4</v>
      </c>
      <c r="G22">
        <v>24</v>
      </c>
      <c r="H22">
        <v>96</v>
      </c>
      <c r="I22">
        <v>28</v>
      </c>
      <c r="J22">
        <v>56.3</v>
      </c>
      <c r="K22">
        <v>3.1</v>
      </c>
      <c r="L22">
        <v>36.5</v>
      </c>
      <c r="M22">
        <v>1.1000000000000001</v>
      </c>
      <c r="N22">
        <v>2218</v>
      </c>
      <c r="O22">
        <v>9</v>
      </c>
      <c r="P22">
        <v>27.8</v>
      </c>
      <c r="Q22">
        <v>5</v>
      </c>
      <c r="R22">
        <v>1</v>
      </c>
      <c r="S22">
        <v>6.15</v>
      </c>
      <c r="T22">
        <v>50</v>
      </c>
      <c r="U22">
        <v>134</v>
      </c>
      <c r="V22">
        <v>8.0819179999999999</v>
      </c>
      <c r="W22">
        <v>2.5667559999999998</v>
      </c>
      <c r="X22">
        <v>255</v>
      </c>
      <c r="Y22">
        <v>57</v>
      </c>
      <c r="Z22">
        <v>21</v>
      </c>
      <c r="AA22">
        <v>0.64800000000000002</v>
      </c>
      <c r="AB22" t="s">
        <v>45</v>
      </c>
      <c r="AC22">
        <v>18.100000000000001</v>
      </c>
      <c r="AD22">
        <v>1.7</v>
      </c>
      <c r="AE22">
        <v>3.5</v>
      </c>
      <c r="AF22">
        <v>3.2</v>
      </c>
      <c r="AG22">
        <v>30.5</v>
      </c>
      <c r="AH22">
        <v>0.32400000000000001</v>
      </c>
      <c r="AI22">
        <v>1.39</v>
      </c>
      <c r="AJ22">
        <v>54</v>
      </c>
      <c r="AK22">
        <v>3</v>
      </c>
      <c r="AL22">
        <v>35</v>
      </c>
      <c r="AM22">
        <v>1</v>
      </c>
      <c r="AN22">
        <v>3</v>
      </c>
      <c r="AO22">
        <v>1.93</v>
      </c>
      <c r="AP22">
        <v>0.106</v>
      </c>
      <c r="AQ22">
        <v>1.25</v>
      </c>
      <c r="AR22">
        <v>3.7699999999999997E-2</v>
      </c>
      <c r="AS22">
        <v>0.10299999999999999</v>
      </c>
      <c r="AU22">
        <f t="shared" si="0"/>
        <v>28</v>
      </c>
      <c r="AV22">
        <f t="shared" si="1"/>
        <v>98</v>
      </c>
      <c r="AW22">
        <f t="shared" si="2"/>
        <v>3.5</v>
      </c>
      <c r="AX22">
        <f t="shared" si="3"/>
        <v>0.39106694182379281</v>
      </c>
      <c r="AZ22">
        <f t="shared" si="4"/>
        <v>3500</v>
      </c>
      <c r="BA22">
        <f t="shared" si="5"/>
        <v>391.06694182379283</v>
      </c>
    </row>
    <row r="23" spans="1:53" x14ac:dyDescent="0.25">
      <c r="A23">
        <v>388</v>
      </c>
      <c r="B23" s="1">
        <v>43470.20416666667</v>
      </c>
      <c r="C23">
        <v>19</v>
      </c>
      <c r="D23">
        <v>1</v>
      </c>
      <c r="E23">
        <v>5</v>
      </c>
      <c r="F23">
        <v>4</v>
      </c>
      <c r="G23">
        <v>54</v>
      </c>
      <c r="H23">
        <v>89</v>
      </c>
      <c r="I23">
        <v>28</v>
      </c>
      <c r="J23">
        <v>47.2</v>
      </c>
      <c r="K23">
        <v>1.1000000000000001</v>
      </c>
      <c r="L23">
        <v>48.3</v>
      </c>
      <c r="M23">
        <v>0</v>
      </c>
      <c r="N23">
        <v>2218</v>
      </c>
      <c r="O23">
        <v>10</v>
      </c>
      <c r="P23">
        <v>28.2</v>
      </c>
      <c r="Q23">
        <v>6</v>
      </c>
      <c r="R23">
        <v>1</v>
      </c>
      <c r="S23">
        <v>6.12</v>
      </c>
      <c r="T23">
        <v>50</v>
      </c>
      <c r="U23">
        <v>134</v>
      </c>
      <c r="V23">
        <v>6.3988300000000002</v>
      </c>
      <c r="W23">
        <v>2.3027980000000001</v>
      </c>
      <c r="X23">
        <v>255</v>
      </c>
      <c r="Y23">
        <v>57</v>
      </c>
      <c r="Z23">
        <v>22</v>
      </c>
      <c r="AA23">
        <v>1.02</v>
      </c>
      <c r="AB23" t="s">
        <v>45</v>
      </c>
      <c r="AC23">
        <v>14.2</v>
      </c>
      <c r="AD23">
        <v>0.2</v>
      </c>
      <c r="AE23">
        <v>2.74</v>
      </c>
      <c r="AF23">
        <v>0.5</v>
      </c>
      <c r="AG23">
        <v>30.5</v>
      </c>
      <c r="AH23">
        <v>0.35899999999999999</v>
      </c>
      <c r="AI23">
        <v>1.54</v>
      </c>
      <c r="AJ23">
        <v>42</v>
      </c>
      <c r="AK23">
        <v>1</v>
      </c>
      <c r="AL23">
        <v>43</v>
      </c>
      <c r="AM23">
        <v>0</v>
      </c>
      <c r="AN23">
        <v>3</v>
      </c>
      <c r="AO23">
        <v>1.5</v>
      </c>
      <c r="AP23">
        <v>3.5000000000000003E-2</v>
      </c>
      <c r="AQ23">
        <v>1.54</v>
      </c>
      <c r="AR23">
        <v>0</v>
      </c>
      <c r="AS23">
        <v>0.108</v>
      </c>
      <c r="AU23">
        <f t="shared" si="0"/>
        <v>28</v>
      </c>
      <c r="AV23">
        <f t="shared" si="1"/>
        <v>76.72</v>
      </c>
      <c r="AW23">
        <f t="shared" si="2"/>
        <v>2.7399999999999998</v>
      </c>
      <c r="AX23">
        <f t="shared" si="3"/>
        <v>0.35056766915048848</v>
      </c>
      <c r="AZ23">
        <f t="shared" si="4"/>
        <v>2739.9999999999995</v>
      </c>
      <c r="BA23">
        <f t="shared" si="5"/>
        <v>350.56766915048848</v>
      </c>
    </row>
    <row r="24" spans="1:53" x14ac:dyDescent="0.25">
      <c r="A24">
        <v>389</v>
      </c>
      <c r="B24" s="1">
        <v>43470.224999999999</v>
      </c>
      <c r="C24">
        <v>19</v>
      </c>
      <c r="D24">
        <v>1</v>
      </c>
      <c r="E24">
        <v>5</v>
      </c>
      <c r="F24">
        <v>5</v>
      </c>
      <c r="G24">
        <v>24</v>
      </c>
      <c r="H24">
        <v>83</v>
      </c>
      <c r="I24">
        <v>28</v>
      </c>
      <c r="J24">
        <v>39.799999999999997</v>
      </c>
      <c r="K24">
        <v>2.4</v>
      </c>
      <c r="L24">
        <v>50.6</v>
      </c>
      <c r="M24">
        <v>2.4</v>
      </c>
      <c r="N24">
        <v>2218</v>
      </c>
      <c r="O24">
        <v>10</v>
      </c>
      <c r="P24">
        <v>28.5</v>
      </c>
      <c r="Q24">
        <v>5</v>
      </c>
      <c r="R24">
        <v>1</v>
      </c>
      <c r="S24">
        <v>6.12</v>
      </c>
      <c r="T24">
        <v>50</v>
      </c>
      <c r="U24">
        <v>134</v>
      </c>
      <c r="V24">
        <v>4.875299</v>
      </c>
      <c r="W24">
        <v>2.0814330000000001</v>
      </c>
      <c r="X24">
        <v>255</v>
      </c>
      <c r="Y24">
        <v>57</v>
      </c>
      <c r="Z24">
        <v>23</v>
      </c>
      <c r="AA24">
        <v>1.27</v>
      </c>
      <c r="AB24" t="s">
        <v>45</v>
      </c>
      <c r="AC24">
        <v>10.8</v>
      </c>
      <c r="AD24">
        <v>0.9</v>
      </c>
      <c r="AE24">
        <v>2.08</v>
      </c>
      <c r="AF24">
        <v>1.8</v>
      </c>
      <c r="AG24">
        <v>30.5</v>
      </c>
      <c r="AH24">
        <v>0.35499999999999998</v>
      </c>
      <c r="AI24">
        <v>1.52</v>
      </c>
      <c r="AJ24">
        <v>33</v>
      </c>
      <c r="AK24">
        <v>2</v>
      </c>
      <c r="AL24">
        <v>42</v>
      </c>
      <c r="AM24">
        <v>2</v>
      </c>
      <c r="AN24">
        <v>4</v>
      </c>
      <c r="AO24">
        <v>1.18</v>
      </c>
      <c r="AP24">
        <v>7.1099999999999997E-2</v>
      </c>
      <c r="AQ24">
        <v>1.5</v>
      </c>
      <c r="AR24">
        <v>7.1099999999999997E-2</v>
      </c>
      <c r="AS24">
        <v>0.14199999999999999</v>
      </c>
      <c r="AU24">
        <f t="shared" si="0"/>
        <v>28</v>
      </c>
      <c r="AV24">
        <f t="shared" si="1"/>
        <v>58.24</v>
      </c>
      <c r="AW24">
        <f t="shared" si="2"/>
        <v>2.08</v>
      </c>
      <c r="AX24">
        <f t="shared" si="3"/>
        <v>0.31059830578419795</v>
      </c>
      <c r="AZ24">
        <f t="shared" si="4"/>
        <v>2080</v>
      </c>
      <c r="BA24">
        <f t="shared" si="5"/>
        <v>310.59830578419798</v>
      </c>
    </row>
    <row r="25" spans="1:53" x14ac:dyDescent="0.25">
      <c r="A25">
        <v>390</v>
      </c>
      <c r="B25" s="1">
        <v>43470.245833333334</v>
      </c>
      <c r="C25">
        <v>19</v>
      </c>
      <c r="D25">
        <v>1</v>
      </c>
      <c r="E25">
        <v>5</v>
      </c>
      <c r="F25">
        <v>5</v>
      </c>
      <c r="G25">
        <v>54</v>
      </c>
      <c r="H25">
        <v>72</v>
      </c>
      <c r="I25">
        <v>28</v>
      </c>
      <c r="J25">
        <v>45.8</v>
      </c>
      <c r="K25">
        <v>1.4</v>
      </c>
      <c r="L25">
        <v>52.8</v>
      </c>
      <c r="M25">
        <v>0</v>
      </c>
      <c r="N25">
        <v>2201</v>
      </c>
      <c r="O25">
        <v>10</v>
      </c>
      <c r="P25">
        <v>28.8</v>
      </c>
      <c r="Q25">
        <v>6</v>
      </c>
      <c r="R25">
        <v>1</v>
      </c>
      <c r="S25">
        <v>6.09</v>
      </c>
      <c r="T25">
        <v>50</v>
      </c>
      <c r="U25">
        <v>134</v>
      </c>
      <c r="V25">
        <v>5.0276529999999999</v>
      </c>
      <c r="W25">
        <v>2.0814330000000001</v>
      </c>
      <c r="X25">
        <v>255</v>
      </c>
      <c r="Y25">
        <v>57</v>
      </c>
      <c r="Z25">
        <v>24</v>
      </c>
      <c r="AA25">
        <v>1.1499999999999999</v>
      </c>
      <c r="AB25" t="s">
        <v>45</v>
      </c>
      <c r="AC25">
        <v>11.2</v>
      </c>
      <c r="AD25">
        <v>0.3</v>
      </c>
      <c r="AE25">
        <v>2.15</v>
      </c>
      <c r="AF25">
        <v>0.6</v>
      </c>
      <c r="AG25">
        <v>30.5</v>
      </c>
      <c r="AH25">
        <v>0.33800000000000002</v>
      </c>
      <c r="AI25">
        <v>1.44</v>
      </c>
      <c r="AJ25">
        <v>33</v>
      </c>
      <c r="AK25">
        <v>1</v>
      </c>
      <c r="AL25">
        <v>38</v>
      </c>
      <c r="AM25">
        <v>0</v>
      </c>
      <c r="AN25">
        <v>0</v>
      </c>
      <c r="AO25">
        <v>1.18</v>
      </c>
      <c r="AP25">
        <v>3.5999999999999997E-2</v>
      </c>
      <c r="AQ25">
        <v>1.36</v>
      </c>
      <c r="AR25">
        <v>0</v>
      </c>
      <c r="AS25">
        <v>0</v>
      </c>
      <c r="AU25">
        <f t="shared" si="0"/>
        <v>28</v>
      </c>
      <c r="AV25">
        <f t="shared" si="1"/>
        <v>60.199999999999996</v>
      </c>
      <c r="AW25">
        <f t="shared" si="2"/>
        <v>2.15</v>
      </c>
      <c r="AX25">
        <f t="shared" si="3"/>
        <v>0.31510867450868496</v>
      </c>
      <c r="AZ25">
        <f t="shared" si="4"/>
        <v>2150</v>
      </c>
      <c r="BA25">
        <f t="shared" si="5"/>
        <v>315.10867450868494</v>
      </c>
    </row>
    <row r="26" spans="1:53" x14ac:dyDescent="0.25">
      <c r="A26">
        <v>391</v>
      </c>
      <c r="B26" s="1">
        <v>43470.26666666667</v>
      </c>
      <c r="C26">
        <v>19</v>
      </c>
      <c r="D26">
        <v>1</v>
      </c>
      <c r="E26">
        <v>5</v>
      </c>
      <c r="F26">
        <v>6</v>
      </c>
      <c r="G26">
        <v>24</v>
      </c>
      <c r="H26">
        <v>75</v>
      </c>
      <c r="I26">
        <v>28</v>
      </c>
      <c r="J26">
        <v>40</v>
      </c>
      <c r="K26">
        <v>2.7</v>
      </c>
      <c r="L26">
        <v>53.3</v>
      </c>
      <c r="M26">
        <v>1.3</v>
      </c>
      <c r="N26">
        <v>2218</v>
      </c>
      <c r="O26">
        <v>9</v>
      </c>
      <c r="P26">
        <v>29.1</v>
      </c>
      <c r="Q26">
        <v>5</v>
      </c>
      <c r="R26">
        <v>1</v>
      </c>
      <c r="S26">
        <v>6.12</v>
      </c>
      <c r="T26">
        <v>50</v>
      </c>
      <c r="U26">
        <v>134</v>
      </c>
      <c r="V26">
        <v>4.5705939999999998</v>
      </c>
      <c r="W26">
        <v>2.001239</v>
      </c>
      <c r="X26">
        <v>255</v>
      </c>
      <c r="Y26">
        <v>57</v>
      </c>
      <c r="Z26">
        <v>25</v>
      </c>
      <c r="AA26">
        <v>1.33</v>
      </c>
      <c r="AB26" t="s">
        <v>45</v>
      </c>
      <c r="AC26">
        <v>10</v>
      </c>
      <c r="AD26">
        <v>1</v>
      </c>
      <c r="AE26">
        <v>1.92</v>
      </c>
      <c r="AF26">
        <v>1.9</v>
      </c>
      <c r="AG26">
        <v>30.5</v>
      </c>
      <c r="AH26">
        <v>0.34599999999999997</v>
      </c>
      <c r="AI26">
        <v>1.48</v>
      </c>
      <c r="AJ26">
        <v>30</v>
      </c>
      <c r="AK26">
        <v>2</v>
      </c>
      <c r="AL26">
        <v>40</v>
      </c>
      <c r="AM26">
        <v>1</v>
      </c>
      <c r="AN26">
        <v>2</v>
      </c>
      <c r="AO26">
        <v>1.07</v>
      </c>
      <c r="AP26">
        <v>7.2300000000000003E-2</v>
      </c>
      <c r="AQ26">
        <v>1.43</v>
      </c>
      <c r="AR26">
        <v>3.4799999999999998E-2</v>
      </c>
      <c r="AS26">
        <v>7.2300000000000003E-2</v>
      </c>
      <c r="AU26">
        <f t="shared" si="0"/>
        <v>28</v>
      </c>
      <c r="AV26">
        <f t="shared" si="1"/>
        <v>53.76</v>
      </c>
      <c r="AW26">
        <f t="shared" si="2"/>
        <v>1.92</v>
      </c>
      <c r="AX26">
        <f t="shared" si="3"/>
        <v>0.29999999999999993</v>
      </c>
      <c r="AZ26">
        <f t="shared" si="4"/>
        <v>1920</v>
      </c>
      <c r="BA26">
        <f t="shared" si="5"/>
        <v>299.99999999999994</v>
      </c>
    </row>
    <row r="27" spans="1:53" x14ac:dyDescent="0.25">
      <c r="A27">
        <v>392</v>
      </c>
      <c r="B27" s="1">
        <v>43470.287499999999</v>
      </c>
      <c r="C27">
        <v>19</v>
      </c>
      <c r="D27">
        <v>1</v>
      </c>
      <c r="E27">
        <v>5</v>
      </c>
      <c r="F27">
        <v>6</v>
      </c>
      <c r="G27">
        <v>54</v>
      </c>
      <c r="H27">
        <v>67</v>
      </c>
      <c r="I27">
        <v>28</v>
      </c>
      <c r="J27">
        <v>44.8</v>
      </c>
      <c r="K27">
        <v>0</v>
      </c>
      <c r="L27">
        <v>52.3</v>
      </c>
      <c r="M27">
        <v>0</v>
      </c>
      <c r="N27">
        <v>2218</v>
      </c>
      <c r="O27">
        <v>9</v>
      </c>
      <c r="P27">
        <v>31.8</v>
      </c>
      <c r="Q27">
        <v>6</v>
      </c>
      <c r="R27">
        <v>1</v>
      </c>
      <c r="S27">
        <v>6.09</v>
      </c>
      <c r="T27">
        <v>50</v>
      </c>
      <c r="U27">
        <v>134</v>
      </c>
      <c r="V27">
        <v>4.5705939999999998</v>
      </c>
      <c r="W27">
        <v>2.001239</v>
      </c>
      <c r="X27">
        <v>255</v>
      </c>
      <c r="Y27">
        <v>57</v>
      </c>
      <c r="Z27">
        <v>26</v>
      </c>
      <c r="AA27">
        <v>1.17</v>
      </c>
      <c r="AB27" t="s">
        <v>45</v>
      </c>
      <c r="AC27">
        <v>10.199999999999999</v>
      </c>
      <c r="AD27">
        <v>0</v>
      </c>
      <c r="AE27">
        <v>1.96</v>
      </c>
      <c r="AF27">
        <v>0</v>
      </c>
      <c r="AG27">
        <v>30.4</v>
      </c>
      <c r="AH27">
        <v>0.32400000000000001</v>
      </c>
      <c r="AI27">
        <v>1.39</v>
      </c>
      <c r="AJ27">
        <v>30</v>
      </c>
      <c r="AK27">
        <v>0</v>
      </c>
      <c r="AL27">
        <v>35</v>
      </c>
      <c r="AM27">
        <v>0</v>
      </c>
      <c r="AN27">
        <v>2</v>
      </c>
      <c r="AO27">
        <v>1.07</v>
      </c>
      <c r="AP27">
        <v>0</v>
      </c>
      <c r="AQ27">
        <v>1.25</v>
      </c>
      <c r="AR27">
        <v>0</v>
      </c>
      <c r="AS27">
        <v>6.9400000000000003E-2</v>
      </c>
      <c r="AU27">
        <f t="shared" si="0"/>
        <v>28</v>
      </c>
      <c r="AV27">
        <f t="shared" si="1"/>
        <v>54.879999999999995</v>
      </c>
      <c r="AW27">
        <f t="shared" si="2"/>
        <v>1.9599999999999997</v>
      </c>
      <c r="AX27">
        <f t="shared" si="3"/>
        <v>0.30268902272901077</v>
      </c>
      <c r="AZ27">
        <f t="shared" si="4"/>
        <v>1959.9999999999998</v>
      </c>
      <c r="BA27">
        <f t="shared" si="5"/>
        <v>302.68902272901079</v>
      </c>
    </row>
    <row r="28" spans="1:53" x14ac:dyDescent="0.25">
      <c r="A28">
        <v>393</v>
      </c>
      <c r="B28" s="1">
        <v>43470.308333333334</v>
      </c>
      <c r="C28">
        <v>19</v>
      </c>
      <c r="D28">
        <v>1</v>
      </c>
      <c r="E28">
        <v>5</v>
      </c>
      <c r="F28">
        <v>7</v>
      </c>
      <c r="G28">
        <v>24</v>
      </c>
      <c r="H28">
        <v>71</v>
      </c>
      <c r="I28">
        <v>28</v>
      </c>
      <c r="J28">
        <v>39.4</v>
      </c>
      <c r="K28">
        <v>0</v>
      </c>
      <c r="L28">
        <v>53.5</v>
      </c>
      <c r="M28">
        <v>2.8</v>
      </c>
      <c r="N28">
        <v>2218</v>
      </c>
      <c r="O28">
        <v>8</v>
      </c>
      <c r="P28">
        <v>38.5</v>
      </c>
      <c r="Q28">
        <v>5</v>
      </c>
      <c r="R28">
        <v>1</v>
      </c>
      <c r="S28">
        <v>6.09</v>
      </c>
      <c r="T28">
        <v>50</v>
      </c>
      <c r="U28">
        <v>134</v>
      </c>
      <c r="V28">
        <v>4.1135330000000003</v>
      </c>
      <c r="W28">
        <v>1.9455990000000001</v>
      </c>
      <c r="X28">
        <v>255</v>
      </c>
      <c r="Y28">
        <v>57</v>
      </c>
      <c r="Z28">
        <v>27</v>
      </c>
      <c r="AA28">
        <v>1.36</v>
      </c>
      <c r="AB28" t="s">
        <v>45</v>
      </c>
      <c r="AC28">
        <v>9.1</v>
      </c>
      <c r="AD28">
        <v>0</v>
      </c>
      <c r="AE28">
        <v>1.76</v>
      </c>
      <c r="AF28">
        <v>0</v>
      </c>
      <c r="AG28">
        <v>30.3</v>
      </c>
      <c r="AH28">
        <v>0.33800000000000002</v>
      </c>
      <c r="AI28">
        <v>1.45</v>
      </c>
      <c r="AJ28">
        <v>28</v>
      </c>
      <c r="AK28">
        <v>0</v>
      </c>
      <c r="AL28">
        <v>38</v>
      </c>
      <c r="AM28">
        <v>2</v>
      </c>
      <c r="AN28">
        <v>3</v>
      </c>
      <c r="AO28">
        <v>0.999</v>
      </c>
      <c r="AP28">
        <v>0</v>
      </c>
      <c r="AQ28">
        <v>1.36</v>
      </c>
      <c r="AR28">
        <v>7.0999999999999994E-2</v>
      </c>
      <c r="AS28">
        <v>0.109</v>
      </c>
      <c r="AU28">
        <f t="shared" si="0"/>
        <v>28</v>
      </c>
      <c r="AV28">
        <f t="shared" si="1"/>
        <v>49.28</v>
      </c>
      <c r="AW28">
        <f t="shared" si="2"/>
        <v>1.76</v>
      </c>
      <c r="AX28">
        <f t="shared" si="3"/>
        <v>0.28895854144622624</v>
      </c>
      <c r="AZ28">
        <f t="shared" si="4"/>
        <v>1760</v>
      </c>
      <c r="BA28">
        <f t="shared" si="5"/>
        <v>288.95854144622626</v>
      </c>
    </row>
    <row r="29" spans="1:53" x14ac:dyDescent="0.25">
      <c r="A29">
        <v>394</v>
      </c>
      <c r="B29" s="1">
        <v>43470.32916666667</v>
      </c>
      <c r="C29">
        <v>19</v>
      </c>
      <c r="D29">
        <v>1</v>
      </c>
      <c r="E29">
        <v>5</v>
      </c>
      <c r="F29">
        <v>7</v>
      </c>
      <c r="G29">
        <v>54</v>
      </c>
      <c r="H29">
        <v>70</v>
      </c>
      <c r="I29">
        <v>28</v>
      </c>
      <c r="J29">
        <v>40</v>
      </c>
      <c r="K29">
        <v>0</v>
      </c>
      <c r="L29">
        <v>47.2</v>
      </c>
      <c r="M29">
        <v>4.3</v>
      </c>
      <c r="N29">
        <v>2218</v>
      </c>
      <c r="O29">
        <v>8</v>
      </c>
      <c r="P29">
        <v>38.5</v>
      </c>
      <c r="Q29">
        <v>6</v>
      </c>
      <c r="R29">
        <v>1</v>
      </c>
      <c r="S29">
        <v>6.12</v>
      </c>
      <c r="T29">
        <v>50</v>
      </c>
      <c r="U29">
        <v>134</v>
      </c>
      <c r="V29">
        <v>4.1172029999999999</v>
      </c>
      <c r="W29">
        <v>1.975411</v>
      </c>
      <c r="X29">
        <v>255</v>
      </c>
      <c r="Y29">
        <v>57</v>
      </c>
      <c r="Z29">
        <v>28</v>
      </c>
      <c r="AA29">
        <v>1.18</v>
      </c>
      <c r="AB29" t="s">
        <v>45</v>
      </c>
      <c r="AC29">
        <v>8.9</v>
      </c>
      <c r="AD29">
        <v>0</v>
      </c>
      <c r="AE29">
        <v>1.73</v>
      </c>
      <c r="AF29">
        <v>0</v>
      </c>
      <c r="AG29">
        <v>30.4</v>
      </c>
      <c r="AH29">
        <v>0.315</v>
      </c>
      <c r="AI29">
        <v>1.35</v>
      </c>
      <c r="AJ29">
        <v>28</v>
      </c>
      <c r="AK29">
        <v>0</v>
      </c>
      <c r="AL29">
        <v>33</v>
      </c>
      <c r="AM29">
        <v>3</v>
      </c>
      <c r="AN29">
        <v>6</v>
      </c>
      <c r="AO29">
        <v>1</v>
      </c>
      <c r="AP29">
        <v>0</v>
      </c>
      <c r="AQ29">
        <v>1.18</v>
      </c>
      <c r="AR29">
        <v>0.108</v>
      </c>
      <c r="AS29">
        <v>0.21299999999999999</v>
      </c>
      <c r="AU29">
        <f t="shared" si="0"/>
        <v>28</v>
      </c>
      <c r="AV29">
        <f t="shared" si="1"/>
        <v>48.44</v>
      </c>
      <c r="AW29">
        <f t="shared" si="2"/>
        <v>1.73</v>
      </c>
      <c r="AX29">
        <f t="shared" si="3"/>
        <v>0.28683422616067061</v>
      </c>
      <c r="AZ29">
        <f t="shared" si="4"/>
        <v>1730</v>
      </c>
      <c r="BA29">
        <f t="shared" si="5"/>
        <v>286.8342261606706</v>
      </c>
    </row>
    <row r="30" spans="1:53" x14ac:dyDescent="0.25">
      <c r="A30">
        <v>395</v>
      </c>
      <c r="B30" s="1">
        <v>43470.35</v>
      </c>
      <c r="C30">
        <v>19</v>
      </c>
      <c r="D30">
        <v>1</v>
      </c>
      <c r="E30">
        <v>5</v>
      </c>
      <c r="F30">
        <v>8</v>
      </c>
      <c r="G30">
        <v>24</v>
      </c>
      <c r="H30">
        <v>63</v>
      </c>
      <c r="I30">
        <v>28</v>
      </c>
      <c r="J30">
        <v>28.6</v>
      </c>
      <c r="K30">
        <v>7.9</v>
      </c>
      <c r="L30">
        <v>60.3</v>
      </c>
      <c r="M30">
        <v>0</v>
      </c>
      <c r="N30">
        <v>2218</v>
      </c>
      <c r="O30">
        <v>8</v>
      </c>
      <c r="P30">
        <v>37</v>
      </c>
      <c r="Q30">
        <v>5</v>
      </c>
      <c r="R30">
        <v>1</v>
      </c>
      <c r="S30">
        <v>6.09</v>
      </c>
      <c r="T30">
        <v>50</v>
      </c>
      <c r="U30">
        <v>134</v>
      </c>
      <c r="V30">
        <v>2.742356</v>
      </c>
      <c r="W30">
        <v>1.63289</v>
      </c>
      <c r="X30">
        <v>255</v>
      </c>
      <c r="Y30">
        <v>57</v>
      </c>
      <c r="Z30">
        <v>29</v>
      </c>
      <c r="AA30">
        <v>2.11</v>
      </c>
      <c r="AB30" t="s">
        <v>45</v>
      </c>
      <c r="AC30">
        <v>6.1</v>
      </c>
      <c r="AD30">
        <v>3</v>
      </c>
      <c r="AE30">
        <v>1.18</v>
      </c>
      <c r="AF30">
        <v>5.8</v>
      </c>
      <c r="AG30">
        <v>30.5</v>
      </c>
      <c r="AH30">
        <v>0.33800000000000002</v>
      </c>
      <c r="AI30">
        <v>1.44</v>
      </c>
      <c r="AJ30">
        <v>18</v>
      </c>
      <c r="AK30">
        <v>5</v>
      </c>
      <c r="AL30">
        <v>38</v>
      </c>
      <c r="AM30">
        <v>0</v>
      </c>
      <c r="AN30">
        <v>2</v>
      </c>
      <c r="AO30">
        <v>0.64400000000000002</v>
      </c>
      <c r="AP30">
        <v>0.17799999999999999</v>
      </c>
      <c r="AQ30">
        <v>1.36</v>
      </c>
      <c r="AR30">
        <v>0</v>
      </c>
      <c r="AS30">
        <v>7.1999999999999995E-2</v>
      </c>
      <c r="AU30">
        <f t="shared" si="0"/>
        <v>28</v>
      </c>
      <c r="AV30">
        <f t="shared" si="1"/>
        <v>33.04</v>
      </c>
      <c r="AW30">
        <f t="shared" si="2"/>
        <v>1.18</v>
      </c>
      <c r="AX30">
        <f t="shared" si="3"/>
        <v>0.24408503065449746</v>
      </c>
      <c r="AZ30">
        <f t="shared" si="4"/>
        <v>1180</v>
      </c>
      <c r="BA30">
        <f t="shared" si="5"/>
        <v>244.08503065449747</v>
      </c>
    </row>
    <row r="31" spans="1:53" x14ac:dyDescent="0.25">
      <c r="A31">
        <v>396</v>
      </c>
      <c r="B31" s="1">
        <v>43470.370833333334</v>
      </c>
      <c r="C31">
        <v>19</v>
      </c>
      <c r="D31">
        <v>1</v>
      </c>
      <c r="E31">
        <v>5</v>
      </c>
      <c r="F31">
        <v>8</v>
      </c>
      <c r="G31">
        <v>54</v>
      </c>
      <c r="H31">
        <v>45</v>
      </c>
      <c r="I31">
        <v>28</v>
      </c>
      <c r="J31">
        <v>37.799999999999997</v>
      </c>
      <c r="K31">
        <v>8.9</v>
      </c>
      <c r="L31">
        <v>53.3</v>
      </c>
      <c r="M31">
        <v>0</v>
      </c>
      <c r="N31">
        <v>2201</v>
      </c>
      <c r="O31">
        <v>9</v>
      </c>
      <c r="P31">
        <v>37.299999999999997</v>
      </c>
      <c r="Q31">
        <v>5</v>
      </c>
      <c r="R31">
        <v>1</v>
      </c>
      <c r="S31">
        <v>6.09</v>
      </c>
      <c r="T31">
        <v>50</v>
      </c>
      <c r="U31">
        <v>134</v>
      </c>
      <c r="V31">
        <v>2.5900029999999998</v>
      </c>
      <c r="W31">
        <v>1.5974649999999999</v>
      </c>
      <c r="X31">
        <v>255</v>
      </c>
      <c r="Y31">
        <v>57</v>
      </c>
      <c r="Z31">
        <v>30</v>
      </c>
      <c r="AA31">
        <v>1.41</v>
      </c>
      <c r="AB31" t="s">
        <v>45</v>
      </c>
      <c r="AC31">
        <v>5.8</v>
      </c>
      <c r="AD31">
        <v>2.5</v>
      </c>
      <c r="AE31">
        <v>1.1100000000000001</v>
      </c>
      <c r="AF31">
        <v>4.8</v>
      </c>
      <c r="AG31">
        <v>30.5</v>
      </c>
      <c r="AH31">
        <v>0.26800000000000002</v>
      </c>
      <c r="AI31">
        <v>1.1499999999999999</v>
      </c>
      <c r="AJ31">
        <v>17</v>
      </c>
      <c r="AK31">
        <v>4</v>
      </c>
      <c r="AL31">
        <v>24</v>
      </c>
      <c r="AM31">
        <v>0</v>
      </c>
      <c r="AN31">
        <v>0</v>
      </c>
      <c r="AO31">
        <v>0.60799999999999998</v>
      </c>
      <c r="AP31">
        <v>0.14299999999999999</v>
      </c>
      <c r="AQ31">
        <v>0.85699999999999998</v>
      </c>
      <c r="AR31">
        <v>0</v>
      </c>
      <c r="AS31">
        <v>0</v>
      </c>
      <c r="AU31">
        <f t="shared" si="0"/>
        <v>28</v>
      </c>
      <c r="AV31">
        <f t="shared" si="1"/>
        <v>31.080000000000002</v>
      </c>
      <c r="AW31">
        <f t="shared" si="2"/>
        <v>1.1100000000000001</v>
      </c>
      <c r="AX31">
        <f t="shared" si="3"/>
        <v>0.23799717512151849</v>
      </c>
      <c r="AZ31">
        <f t="shared" si="4"/>
        <v>1110</v>
      </c>
      <c r="BA31">
        <f t="shared" si="5"/>
        <v>237.9971751215185</v>
      </c>
    </row>
    <row r="32" spans="1:53" x14ac:dyDescent="0.25">
      <c r="A32">
        <v>397</v>
      </c>
      <c r="B32" s="1">
        <v>43470.39166666667</v>
      </c>
      <c r="C32">
        <v>19</v>
      </c>
      <c r="D32">
        <v>1</v>
      </c>
      <c r="E32">
        <v>5</v>
      </c>
      <c r="F32">
        <v>9</v>
      </c>
      <c r="G32">
        <v>24</v>
      </c>
      <c r="H32">
        <v>50</v>
      </c>
      <c r="I32">
        <v>28</v>
      </c>
      <c r="J32">
        <v>48</v>
      </c>
      <c r="K32">
        <v>4</v>
      </c>
      <c r="L32">
        <v>44</v>
      </c>
      <c r="M32">
        <v>2</v>
      </c>
      <c r="N32">
        <v>2218</v>
      </c>
      <c r="O32">
        <v>8</v>
      </c>
      <c r="P32">
        <v>38.5</v>
      </c>
      <c r="Q32">
        <v>5</v>
      </c>
      <c r="R32">
        <v>1</v>
      </c>
      <c r="S32">
        <v>6.12</v>
      </c>
      <c r="T32">
        <v>50</v>
      </c>
      <c r="U32">
        <v>134</v>
      </c>
      <c r="V32">
        <v>3.6564749999999999</v>
      </c>
      <c r="W32">
        <v>1.8282369999999999</v>
      </c>
      <c r="X32">
        <v>255</v>
      </c>
      <c r="Y32">
        <v>57</v>
      </c>
      <c r="Z32">
        <v>31</v>
      </c>
      <c r="AA32">
        <v>0.91700000000000004</v>
      </c>
      <c r="AB32" t="s">
        <v>45</v>
      </c>
      <c r="AC32">
        <v>7.9</v>
      </c>
      <c r="AD32">
        <v>1.1000000000000001</v>
      </c>
      <c r="AE32">
        <v>1.53</v>
      </c>
      <c r="AF32">
        <v>2.2000000000000002</v>
      </c>
      <c r="AG32">
        <v>30.4</v>
      </c>
      <c r="AH32">
        <v>0.25700000000000001</v>
      </c>
      <c r="AI32">
        <v>1.1000000000000001</v>
      </c>
      <c r="AJ32">
        <v>24</v>
      </c>
      <c r="AK32">
        <v>2</v>
      </c>
      <c r="AL32">
        <v>22</v>
      </c>
      <c r="AM32">
        <v>1</v>
      </c>
      <c r="AN32">
        <v>1</v>
      </c>
      <c r="AO32">
        <v>0.85699999999999998</v>
      </c>
      <c r="AP32">
        <v>7.1400000000000005E-2</v>
      </c>
      <c r="AQ32">
        <v>0.78600000000000003</v>
      </c>
      <c r="AR32">
        <v>3.5700000000000003E-2</v>
      </c>
      <c r="AS32">
        <v>3.5700000000000003E-2</v>
      </c>
      <c r="AU32">
        <f t="shared" si="0"/>
        <v>28</v>
      </c>
      <c r="AV32">
        <f t="shared" si="1"/>
        <v>42.84</v>
      </c>
      <c r="AW32">
        <f t="shared" si="2"/>
        <v>1.53</v>
      </c>
      <c r="AX32">
        <f t="shared" si="3"/>
        <v>0.272184933674955</v>
      </c>
      <c r="AZ32">
        <f t="shared" si="4"/>
        <v>1530</v>
      </c>
      <c r="BA32">
        <f t="shared" si="5"/>
        <v>272.184933674955</v>
      </c>
    </row>
    <row r="33" spans="1:53" x14ac:dyDescent="0.25">
      <c r="A33">
        <v>398</v>
      </c>
      <c r="B33" s="1">
        <v>43470.412499999999</v>
      </c>
      <c r="C33">
        <v>19</v>
      </c>
      <c r="D33">
        <v>1</v>
      </c>
      <c r="E33">
        <v>5</v>
      </c>
      <c r="F33">
        <v>9</v>
      </c>
      <c r="G33">
        <v>54</v>
      </c>
      <c r="H33">
        <v>27</v>
      </c>
      <c r="I33">
        <v>28.1</v>
      </c>
      <c r="J33">
        <v>40.799999999999997</v>
      </c>
      <c r="K33">
        <v>7.4</v>
      </c>
      <c r="L33">
        <v>44.5</v>
      </c>
      <c r="M33">
        <v>7.4</v>
      </c>
      <c r="N33">
        <v>2201</v>
      </c>
      <c r="O33">
        <v>9</v>
      </c>
      <c r="P33">
        <v>44.9</v>
      </c>
      <c r="Q33">
        <v>5</v>
      </c>
      <c r="R33">
        <v>1</v>
      </c>
      <c r="S33">
        <v>6.09</v>
      </c>
      <c r="T33">
        <v>50</v>
      </c>
      <c r="U33">
        <v>134</v>
      </c>
      <c r="V33">
        <v>1.5208200000000001</v>
      </c>
      <c r="W33">
        <v>1.4008430000000001</v>
      </c>
      <c r="X33">
        <v>255</v>
      </c>
      <c r="Y33">
        <v>57</v>
      </c>
      <c r="Z33">
        <v>32</v>
      </c>
      <c r="AA33">
        <v>1.0900000000000001</v>
      </c>
      <c r="AB33" t="s">
        <v>45</v>
      </c>
      <c r="AC33">
        <v>3.3</v>
      </c>
      <c r="AD33">
        <v>1.2</v>
      </c>
      <c r="AE33">
        <v>0.65</v>
      </c>
      <c r="AF33">
        <v>2.4</v>
      </c>
      <c r="AG33">
        <v>29.7</v>
      </c>
      <c r="AH33">
        <v>0.189</v>
      </c>
      <c r="AI33">
        <v>0.82399999999999995</v>
      </c>
      <c r="AJ33">
        <v>11</v>
      </c>
      <c r="AK33">
        <v>2</v>
      </c>
      <c r="AL33">
        <v>12</v>
      </c>
      <c r="AM33">
        <v>2</v>
      </c>
      <c r="AN33">
        <v>0</v>
      </c>
      <c r="AO33">
        <v>0.39200000000000002</v>
      </c>
      <c r="AP33">
        <v>7.1099999999999997E-2</v>
      </c>
      <c r="AQ33">
        <v>0.42799999999999999</v>
      </c>
      <c r="AR33">
        <v>7.1099999999999997E-2</v>
      </c>
      <c r="AS33">
        <v>0</v>
      </c>
      <c r="AU33">
        <f t="shared" si="0"/>
        <v>28.1</v>
      </c>
      <c r="AV33">
        <f t="shared" si="1"/>
        <v>18.265000000000001</v>
      </c>
      <c r="AW33">
        <f t="shared" si="2"/>
        <v>0.65</v>
      </c>
      <c r="AX33">
        <f t="shared" si="3"/>
        <v>0.19178616617334338</v>
      </c>
      <c r="AZ33">
        <f t="shared" si="4"/>
        <v>650</v>
      </c>
      <c r="BA33">
        <f t="shared" si="5"/>
        <v>191.78616617334339</v>
      </c>
    </row>
    <row r="34" spans="1:53" x14ac:dyDescent="0.25">
      <c r="A34">
        <v>399</v>
      </c>
      <c r="B34" s="1">
        <v>43470.433333333334</v>
      </c>
      <c r="C34">
        <v>19</v>
      </c>
      <c r="D34">
        <v>1</v>
      </c>
      <c r="E34">
        <v>5</v>
      </c>
      <c r="F34">
        <v>10</v>
      </c>
      <c r="G34">
        <v>24</v>
      </c>
      <c r="H34">
        <v>38</v>
      </c>
      <c r="I34">
        <v>28</v>
      </c>
      <c r="J34">
        <v>50</v>
      </c>
      <c r="K34">
        <v>0</v>
      </c>
      <c r="L34">
        <v>42.1</v>
      </c>
      <c r="M34">
        <v>5.3</v>
      </c>
      <c r="N34">
        <v>2201</v>
      </c>
      <c r="O34">
        <v>9</v>
      </c>
      <c r="P34">
        <v>45.8</v>
      </c>
      <c r="Q34">
        <v>5</v>
      </c>
      <c r="R34">
        <v>1</v>
      </c>
      <c r="S34">
        <v>6.09</v>
      </c>
      <c r="T34">
        <v>50</v>
      </c>
      <c r="U34">
        <v>134</v>
      </c>
      <c r="V34">
        <v>2.742356</v>
      </c>
      <c r="W34">
        <v>1.667394</v>
      </c>
      <c r="X34">
        <v>255</v>
      </c>
      <c r="Y34">
        <v>57</v>
      </c>
      <c r="Z34">
        <v>33</v>
      </c>
      <c r="AA34">
        <v>0.84199999999999997</v>
      </c>
      <c r="AB34" t="s">
        <v>45</v>
      </c>
      <c r="AC34">
        <v>6.1</v>
      </c>
      <c r="AD34">
        <v>0</v>
      </c>
      <c r="AE34">
        <v>1.19</v>
      </c>
      <c r="AF34">
        <v>0</v>
      </c>
      <c r="AG34">
        <v>29.6</v>
      </c>
      <c r="AH34">
        <v>0.219</v>
      </c>
      <c r="AI34">
        <v>0.95699999999999996</v>
      </c>
      <c r="AJ34">
        <v>19</v>
      </c>
      <c r="AK34">
        <v>0</v>
      </c>
      <c r="AL34">
        <v>16</v>
      </c>
      <c r="AM34">
        <v>2</v>
      </c>
      <c r="AN34">
        <v>1</v>
      </c>
      <c r="AO34">
        <v>0.67900000000000005</v>
      </c>
      <c r="AP34">
        <v>0</v>
      </c>
      <c r="AQ34">
        <v>0.57099999999999995</v>
      </c>
      <c r="AR34">
        <v>7.1900000000000006E-2</v>
      </c>
      <c r="AS34">
        <v>3.5299999999999998E-2</v>
      </c>
      <c r="AU34">
        <f t="shared" si="0"/>
        <v>28</v>
      </c>
      <c r="AV34">
        <f t="shared" si="1"/>
        <v>33.32</v>
      </c>
      <c r="AW34">
        <f t="shared" si="2"/>
        <v>1.19</v>
      </c>
      <c r="AX34">
        <f t="shared" si="3"/>
        <v>0.24494026451252585</v>
      </c>
      <c r="AZ34">
        <f t="shared" si="4"/>
        <v>1190</v>
      </c>
      <c r="BA34">
        <f t="shared" si="5"/>
        <v>244.94026451252586</v>
      </c>
    </row>
    <row r="35" spans="1:53" x14ac:dyDescent="0.25">
      <c r="A35">
        <v>400</v>
      </c>
      <c r="B35" s="1">
        <v>43470.45416666667</v>
      </c>
      <c r="C35">
        <v>19</v>
      </c>
      <c r="D35">
        <v>1</v>
      </c>
      <c r="E35">
        <v>5</v>
      </c>
      <c r="F35">
        <v>10</v>
      </c>
      <c r="G35">
        <v>54</v>
      </c>
      <c r="H35">
        <v>25</v>
      </c>
      <c r="I35">
        <v>28</v>
      </c>
      <c r="J35">
        <v>36</v>
      </c>
      <c r="K35">
        <v>4</v>
      </c>
      <c r="L35">
        <v>40</v>
      </c>
      <c r="M35">
        <v>8</v>
      </c>
      <c r="N35">
        <v>2218</v>
      </c>
      <c r="O35">
        <v>9</v>
      </c>
      <c r="P35">
        <v>47.3</v>
      </c>
      <c r="Q35">
        <v>6</v>
      </c>
      <c r="R35">
        <v>2</v>
      </c>
      <c r="S35">
        <v>6.12</v>
      </c>
      <c r="T35">
        <v>50</v>
      </c>
      <c r="U35">
        <v>134</v>
      </c>
      <c r="V35">
        <v>1.21774</v>
      </c>
      <c r="W35">
        <v>1.3141309999999999</v>
      </c>
      <c r="X35">
        <v>255</v>
      </c>
      <c r="Y35">
        <v>57</v>
      </c>
      <c r="Z35">
        <v>34</v>
      </c>
      <c r="AA35">
        <v>1.1100000000000001</v>
      </c>
      <c r="AB35" t="s">
        <v>45</v>
      </c>
      <c r="AC35">
        <v>2.7</v>
      </c>
      <c r="AD35">
        <v>0.6</v>
      </c>
      <c r="AE35">
        <v>0.52</v>
      </c>
      <c r="AF35">
        <v>1.1000000000000001</v>
      </c>
      <c r="AG35">
        <v>29.4</v>
      </c>
      <c r="AH35">
        <v>0.17299999999999999</v>
      </c>
      <c r="AI35">
        <v>0.76100000000000001</v>
      </c>
      <c r="AJ35">
        <v>9</v>
      </c>
      <c r="AK35">
        <v>1</v>
      </c>
      <c r="AL35">
        <v>10</v>
      </c>
      <c r="AM35">
        <v>2</v>
      </c>
      <c r="AN35">
        <v>3</v>
      </c>
      <c r="AO35">
        <v>0.32100000000000001</v>
      </c>
      <c r="AP35">
        <v>3.5700000000000003E-2</v>
      </c>
      <c r="AQ35">
        <v>0.35699999999999998</v>
      </c>
      <c r="AR35">
        <v>7.1400000000000005E-2</v>
      </c>
      <c r="AS35">
        <v>0.107</v>
      </c>
      <c r="AU35">
        <f t="shared" si="0"/>
        <v>28</v>
      </c>
      <c r="AV35">
        <f t="shared" si="1"/>
        <v>14.56</v>
      </c>
      <c r="AW35">
        <f t="shared" si="2"/>
        <v>0.52</v>
      </c>
      <c r="AX35">
        <f t="shared" si="3"/>
        <v>0.17659344945225727</v>
      </c>
      <c r="AZ35">
        <f t="shared" si="4"/>
        <v>520</v>
      </c>
      <c r="BA35">
        <f t="shared" si="5"/>
        <v>176.59344945225726</v>
      </c>
    </row>
    <row r="36" spans="1:53" x14ac:dyDescent="0.25">
      <c r="A36">
        <v>401</v>
      </c>
      <c r="B36" s="1">
        <v>43470.474999999999</v>
      </c>
      <c r="C36">
        <v>19</v>
      </c>
      <c r="D36">
        <v>1</v>
      </c>
      <c r="E36">
        <v>5</v>
      </c>
      <c r="F36">
        <v>11</v>
      </c>
      <c r="G36">
        <v>24</v>
      </c>
      <c r="H36">
        <v>25</v>
      </c>
      <c r="I36">
        <v>28.1</v>
      </c>
      <c r="J36">
        <v>36</v>
      </c>
      <c r="K36">
        <v>0</v>
      </c>
      <c r="L36">
        <v>60</v>
      </c>
      <c r="M36">
        <v>0</v>
      </c>
      <c r="N36">
        <v>2218</v>
      </c>
      <c r="O36">
        <v>8</v>
      </c>
      <c r="P36">
        <v>47</v>
      </c>
      <c r="Q36">
        <v>5</v>
      </c>
      <c r="R36">
        <v>2</v>
      </c>
      <c r="S36">
        <v>6.09</v>
      </c>
      <c r="T36">
        <v>50</v>
      </c>
      <c r="U36">
        <v>134</v>
      </c>
      <c r="V36">
        <v>1.368738</v>
      </c>
      <c r="W36">
        <v>1.2660149999999999</v>
      </c>
      <c r="X36">
        <v>255</v>
      </c>
      <c r="Y36">
        <v>57</v>
      </c>
      <c r="Z36">
        <v>35</v>
      </c>
      <c r="AA36">
        <v>1.67</v>
      </c>
      <c r="AB36" t="s">
        <v>45</v>
      </c>
      <c r="AC36">
        <v>3</v>
      </c>
      <c r="AD36">
        <v>0</v>
      </c>
      <c r="AE36">
        <v>0.6</v>
      </c>
      <c r="AF36">
        <v>0</v>
      </c>
      <c r="AG36">
        <v>29.3</v>
      </c>
      <c r="AH36">
        <v>0.21099999999999999</v>
      </c>
      <c r="AI36">
        <v>0.92900000000000005</v>
      </c>
      <c r="AJ36">
        <v>9</v>
      </c>
      <c r="AK36">
        <v>0</v>
      </c>
      <c r="AL36">
        <v>15</v>
      </c>
      <c r="AM36">
        <v>0</v>
      </c>
      <c r="AN36">
        <v>1</v>
      </c>
      <c r="AO36">
        <v>0.32</v>
      </c>
      <c r="AP36">
        <v>0</v>
      </c>
      <c r="AQ36">
        <v>0.53400000000000003</v>
      </c>
      <c r="AR36">
        <v>0</v>
      </c>
      <c r="AS36">
        <v>3.56E-2</v>
      </c>
      <c r="AU36">
        <f t="shared" si="0"/>
        <v>28.1</v>
      </c>
      <c r="AV36">
        <f t="shared" si="1"/>
        <v>16.86</v>
      </c>
      <c r="AW36">
        <f t="shared" si="2"/>
        <v>0.6</v>
      </c>
      <c r="AX36">
        <f t="shared" si="3"/>
        <v>0.18598253814317037</v>
      </c>
      <c r="AZ36">
        <f t="shared" si="4"/>
        <v>600</v>
      </c>
      <c r="BA36">
        <f t="shared" si="5"/>
        <v>185.98253814317036</v>
      </c>
    </row>
    <row r="37" spans="1:53" x14ac:dyDescent="0.25">
      <c r="A37">
        <v>402</v>
      </c>
      <c r="B37" s="1">
        <v>43470.495833333334</v>
      </c>
      <c r="C37">
        <v>19</v>
      </c>
      <c r="D37">
        <v>1</v>
      </c>
      <c r="E37">
        <v>5</v>
      </c>
      <c r="F37">
        <v>11</v>
      </c>
      <c r="G37">
        <v>54</v>
      </c>
      <c r="H37">
        <v>23</v>
      </c>
      <c r="I37">
        <v>28</v>
      </c>
      <c r="J37">
        <v>26.1</v>
      </c>
      <c r="K37">
        <v>8.6999999999999993</v>
      </c>
      <c r="L37">
        <v>56.5</v>
      </c>
      <c r="M37">
        <v>4.4000000000000004</v>
      </c>
      <c r="N37">
        <v>2218</v>
      </c>
      <c r="O37">
        <v>8</v>
      </c>
      <c r="P37">
        <v>47</v>
      </c>
      <c r="Q37">
        <v>5</v>
      </c>
      <c r="R37">
        <v>2</v>
      </c>
      <c r="S37">
        <v>6.09</v>
      </c>
      <c r="T37">
        <v>50</v>
      </c>
      <c r="U37">
        <v>134</v>
      </c>
      <c r="V37">
        <v>0.76108719999999996</v>
      </c>
      <c r="W37">
        <v>1.1098939999999999</v>
      </c>
      <c r="X37">
        <v>255</v>
      </c>
      <c r="Y37">
        <v>57</v>
      </c>
      <c r="Z37">
        <v>36</v>
      </c>
      <c r="AA37">
        <v>2.16</v>
      </c>
      <c r="AB37" t="s">
        <v>45</v>
      </c>
      <c r="AC37">
        <v>1.8</v>
      </c>
      <c r="AD37">
        <v>1.2</v>
      </c>
      <c r="AE37">
        <v>0.36</v>
      </c>
      <c r="AF37">
        <v>2.4</v>
      </c>
      <c r="AG37">
        <v>29.7</v>
      </c>
      <c r="AH37">
        <v>0.19800000000000001</v>
      </c>
      <c r="AI37">
        <v>0.86</v>
      </c>
      <c r="AJ37">
        <v>6</v>
      </c>
      <c r="AK37">
        <v>2</v>
      </c>
      <c r="AL37">
        <v>13</v>
      </c>
      <c r="AM37">
        <v>1</v>
      </c>
      <c r="AN37">
        <v>1</v>
      </c>
      <c r="AO37">
        <v>0.214</v>
      </c>
      <c r="AP37">
        <v>7.1499999999999994E-2</v>
      </c>
      <c r="AQ37">
        <v>0.46400000000000002</v>
      </c>
      <c r="AR37">
        <v>3.61E-2</v>
      </c>
      <c r="AS37">
        <v>3.5299999999999998E-2</v>
      </c>
      <c r="AU37">
        <f t="shared" si="0"/>
        <v>28</v>
      </c>
      <c r="AV37">
        <f t="shared" si="1"/>
        <v>10.08</v>
      </c>
      <c r="AW37">
        <f t="shared" si="2"/>
        <v>0.36</v>
      </c>
      <c r="AX37">
        <f t="shared" si="3"/>
        <v>0.1545951212649517</v>
      </c>
      <c r="AZ37">
        <f t="shared" si="4"/>
        <v>360</v>
      </c>
      <c r="BA37">
        <f t="shared" si="5"/>
        <v>154.5951212649517</v>
      </c>
    </row>
    <row r="38" spans="1:53" x14ac:dyDescent="0.25">
      <c r="A38">
        <v>403</v>
      </c>
      <c r="B38" s="1">
        <v>43470.51666666667</v>
      </c>
      <c r="C38">
        <v>19</v>
      </c>
      <c r="D38">
        <v>1</v>
      </c>
      <c r="E38">
        <v>5</v>
      </c>
      <c r="F38">
        <v>12</v>
      </c>
      <c r="G38">
        <v>24</v>
      </c>
      <c r="H38">
        <v>33</v>
      </c>
      <c r="I38">
        <v>28</v>
      </c>
      <c r="J38">
        <v>42.4</v>
      </c>
      <c r="K38">
        <v>3</v>
      </c>
      <c r="L38">
        <v>45.5</v>
      </c>
      <c r="M38">
        <v>3</v>
      </c>
      <c r="N38">
        <v>2218</v>
      </c>
      <c r="O38">
        <v>9</v>
      </c>
      <c r="P38">
        <v>46.7</v>
      </c>
      <c r="Q38">
        <v>5</v>
      </c>
      <c r="R38">
        <v>2</v>
      </c>
      <c r="S38">
        <v>6.09</v>
      </c>
      <c r="T38">
        <v>50</v>
      </c>
      <c r="U38">
        <v>134</v>
      </c>
      <c r="V38">
        <v>2.1310440000000002</v>
      </c>
      <c r="W38">
        <v>1.483506</v>
      </c>
      <c r="X38">
        <v>255</v>
      </c>
      <c r="Y38">
        <v>57</v>
      </c>
      <c r="Z38">
        <v>37</v>
      </c>
      <c r="AA38">
        <v>1.07</v>
      </c>
      <c r="AB38" t="s">
        <v>45</v>
      </c>
      <c r="AC38">
        <v>4.5999999999999996</v>
      </c>
      <c r="AD38">
        <v>0.5</v>
      </c>
      <c r="AE38">
        <v>0.89</v>
      </c>
      <c r="AF38">
        <v>1</v>
      </c>
      <c r="AG38">
        <v>30.1</v>
      </c>
      <c r="AH38">
        <v>0.21199999999999999</v>
      </c>
      <c r="AI38">
        <v>0.91600000000000004</v>
      </c>
      <c r="AJ38">
        <v>14</v>
      </c>
      <c r="AK38">
        <v>1</v>
      </c>
      <c r="AL38">
        <v>15</v>
      </c>
      <c r="AM38">
        <v>1</v>
      </c>
      <c r="AN38">
        <v>2</v>
      </c>
      <c r="AO38">
        <v>0.5</v>
      </c>
      <c r="AP38">
        <v>3.5400000000000001E-2</v>
      </c>
      <c r="AQ38">
        <v>0.53600000000000003</v>
      </c>
      <c r="AR38">
        <v>3.5400000000000001E-2</v>
      </c>
      <c r="AS38">
        <v>7.1900000000000006E-2</v>
      </c>
      <c r="AU38">
        <f t="shared" si="0"/>
        <v>28</v>
      </c>
      <c r="AV38">
        <f t="shared" si="1"/>
        <v>24.92</v>
      </c>
      <c r="AW38">
        <f t="shared" si="2"/>
        <v>0.89</v>
      </c>
      <c r="AX38">
        <f t="shared" si="3"/>
        <v>0.21754174373368365</v>
      </c>
      <c r="AZ38">
        <f t="shared" si="4"/>
        <v>890</v>
      </c>
      <c r="BA38">
        <f t="shared" si="5"/>
        <v>217.54174373368366</v>
      </c>
    </row>
    <row r="39" spans="1:53" x14ac:dyDescent="0.25">
      <c r="A39">
        <v>404</v>
      </c>
      <c r="B39" s="1">
        <v>43470.537499999999</v>
      </c>
      <c r="C39">
        <v>19</v>
      </c>
      <c r="D39">
        <v>1</v>
      </c>
      <c r="E39">
        <v>5</v>
      </c>
      <c r="F39">
        <v>12</v>
      </c>
      <c r="G39">
        <v>54</v>
      </c>
      <c r="H39">
        <v>25</v>
      </c>
      <c r="I39">
        <v>28</v>
      </c>
      <c r="J39">
        <v>60</v>
      </c>
      <c r="K39">
        <v>0</v>
      </c>
      <c r="L39">
        <v>36</v>
      </c>
      <c r="M39">
        <v>0</v>
      </c>
      <c r="N39">
        <v>2218</v>
      </c>
      <c r="O39">
        <v>8</v>
      </c>
      <c r="P39">
        <v>46.4</v>
      </c>
      <c r="Q39">
        <v>5</v>
      </c>
      <c r="R39">
        <v>2</v>
      </c>
      <c r="S39">
        <v>6.09</v>
      </c>
      <c r="T39">
        <v>50</v>
      </c>
      <c r="U39">
        <v>134</v>
      </c>
      <c r="V39">
        <v>2.2852969999999999</v>
      </c>
      <c r="W39">
        <v>1.523531</v>
      </c>
      <c r="X39">
        <v>255</v>
      </c>
      <c r="Y39">
        <v>57</v>
      </c>
      <c r="Z39">
        <v>38</v>
      </c>
      <c r="AA39">
        <v>0.6</v>
      </c>
      <c r="AB39" t="s">
        <v>45</v>
      </c>
      <c r="AC39">
        <v>5.0999999999999996</v>
      </c>
      <c r="AD39">
        <v>0</v>
      </c>
      <c r="AE39">
        <v>0.99</v>
      </c>
      <c r="AF39">
        <v>0</v>
      </c>
      <c r="AG39">
        <v>30.3</v>
      </c>
      <c r="AH39">
        <v>0.16400000000000001</v>
      </c>
      <c r="AI39">
        <v>0.70599999999999996</v>
      </c>
      <c r="AJ39">
        <v>15</v>
      </c>
      <c r="AK39">
        <v>0</v>
      </c>
      <c r="AL39">
        <v>9</v>
      </c>
      <c r="AM39">
        <v>0</v>
      </c>
      <c r="AN39">
        <v>1</v>
      </c>
      <c r="AO39">
        <v>0.53600000000000003</v>
      </c>
      <c r="AP39">
        <v>0</v>
      </c>
      <c r="AQ39">
        <v>0.32100000000000001</v>
      </c>
      <c r="AR39">
        <v>0</v>
      </c>
      <c r="AS39">
        <v>3.5700000000000003E-2</v>
      </c>
      <c r="AU39">
        <f t="shared" si="0"/>
        <v>28</v>
      </c>
      <c r="AV39">
        <f t="shared" si="1"/>
        <v>27.72</v>
      </c>
      <c r="AW39">
        <f t="shared" si="2"/>
        <v>0.99</v>
      </c>
      <c r="AX39">
        <f t="shared" si="3"/>
        <v>0.22711087152820375</v>
      </c>
      <c r="AZ39">
        <f t="shared" si="4"/>
        <v>990</v>
      </c>
      <c r="BA39">
        <f t="shared" si="5"/>
        <v>227.11087152820375</v>
      </c>
    </row>
    <row r="40" spans="1:53" x14ac:dyDescent="0.25">
      <c r="A40">
        <v>405</v>
      </c>
      <c r="B40" s="1">
        <v>43470.558333333334</v>
      </c>
      <c r="C40">
        <v>19</v>
      </c>
      <c r="D40">
        <v>1</v>
      </c>
      <c r="E40">
        <v>5</v>
      </c>
      <c r="F40">
        <v>13</v>
      </c>
      <c r="G40">
        <v>24</v>
      </c>
      <c r="H40">
        <v>29</v>
      </c>
      <c r="I40">
        <v>28</v>
      </c>
      <c r="J40">
        <v>24.2</v>
      </c>
      <c r="K40">
        <v>10.4</v>
      </c>
      <c r="L40">
        <v>51.7</v>
      </c>
      <c r="M40">
        <v>3.5</v>
      </c>
      <c r="N40">
        <v>2218</v>
      </c>
      <c r="O40">
        <v>9</v>
      </c>
      <c r="P40">
        <v>47</v>
      </c>
      <c r="Q40">
        <v>5</v>
      </c>
      <c r="R40">
        <v>2</v>
      </c>
      <c r="S40">
        <v>6.09</v>
      </c>
      <c r="T40">
        <v>50</v>
      </c>
      <c r="U40">
        <v>134</v>
      </c>
      <c r="V40">
        <v>1.0655220000000001</v>
      </c>
      <c r="W40">
        <v>1.1655070000000001</v>
      </c>
      <c r="X40">
        <v>255</v>
      </c>
      <c r="Y40">
        <v>57</v>
      </c>
      <c r="Z40">
        <v>39</v>
      </c>
      <c r="AA40">
        <v>2.14</v>
      </c>
      <c r="AB40" t="s">
        <v>45</v>
      </c>
      <c r="AC40">
        <v>2.2000000000000002</v>
      </c>
      <c r="AD40">
        <v>1.9</v>
      </c>
      <c r="AE40">
        <v>0.42</v>
      </c>
      <c r="AF40">
        <v>3.7</v>
      </c>
      <c r="AG40">
        <v>30.3</v>
      </c>
      <c r="AH40">
        <v>0.21199999999999999</v>
      </c>
      <c r="AI40">
        <v>0.91200000000000003</v>
      </c>
      <c r="AJ40">
        <v>7</v>
      </c>
      <c r="AK40">
        <v>3</v>
      </c>
      <c r="AL40">
        <v>15</v>
      </c>
      <c r="AM40">
        <v>1</v>
      </c>
      <c r="AN40">
        <v>3</v>
      </c>
      <c r="AO40">
        <v>0.251</v>
      </c>
      <c r="AP40">
        <v>0.108</v>
      </c>
      <c r="AQ40">
        <v>0.53500000000000003</v>
      </c>
      <c r="AR40">
        <v>3.6299999999999999E-2</v>
      </c>
      <c r="AS40">
        <v>0.106</v>
      </c>
      <c r="AU40">
        <f t="shared" si="0"/>
        <v>28</v>
      </c>
      <c r="AV40">
        <f t="shared" si="1"/>
        <v>11.76</v>
      </c>
      <c r="AW40">
        <f t="shared" si="2"/>
        <v>0.42</v>
      </c>
      <c r="AX40">
        <f t="shared" si="3"/>
        <v>0.16328979356779821</v>
      </c>
      <c r="AZ40">
        <f t="shared" si="4"/>
        <v>420</v>
      </c>
      <c r="BA40">
        <f t="shared" si="5"/>
        <v>163.28979356779823</v>
      </c>
    </row>
    <row r="41" spans="1:53" x14ac:dyDescent="0.25">
      <c r="A41">
        <v>406</v>
      </c>
      <c r="B41" s="1">
        <v>43470.57916666667</v>
      </c>
      <c r="C41">
        <v>19</v>
      </c>
      <c r="D41">
        <v>1</v>
      </c>
      <c r="E41">
        <v>5</v>
      </c>
      <c r="F41">
        <v>13</v>
      </c>
      <c r="G41">
        <v>54</v>
      </c>
      <c r="H41">
        <v>21</v>
      </c>
      <c r="I41">
        <v>28</v>
      </c>
      <c r="J41">
        <v>33.299999999999997</v>
      </c>
      <c r="K41">
        <v>0</v>
      </c>
      <c r="L41">
        <v>61.9</v>
      </c>
      <c r="M41">
        <v>4.8</v>
      </c>
      <c r="N41">
        <v>2218</v>
      </c>
      <c r="O41">
        <v>9</v>
      </c>
      <c r="P41">
        <v>44.6</v>
      </c>
      <c r="Q41">
        <v>5</v>
      </c>
      <c r="R41">
        <v>2</v>
      </c>
      <c r="S41">
        <v>6.06</v>
      </c>
      <c r="T41">
        <v>50</v>
      </c>
      <c r="U41">
        <v>134</v>
      </c>
      <c r="V41">
        <v>0.91330460000000002</v>
      </c>
      <c r="W41">
        <v>1.1655070000000001</v>
      </c>
      <c r="X41">
        <v>255</v>
      </c>
      <c r="Y41">
        <v>57</v>
      </c>
      <c r="Z41">
        <v>40</v>
      </c>
      <c r="AA41">
        <v>1.86</v>
      </c>
      <c r="AB41" t="s">
        <v>45</v>
      </c>
      <c r="AC41">
        <v>2.2000000000000002</v>
      </c>
      <c r="AD41">
        <v>0</v>
      </c>
      <c r="AE41">
        <v>0.42</v>
      </c>
      <c r="AF41">
        <v>0</v>
      </c>
      <c r="AG41">
        <v>30.5</v>
      </c>
      <c r="AH41">
        <v>0.19800000000000001</v>
      </c>
      <c r="AI41">
        <v>0.84399999999999997</v>
      </c>
      <c r="AJ41">
        <v>7</v>
      </c>
      <c r="AK41">
        <v>0</v>
      </c>
      <c r="AL41">
        <v>13</v>
      </c>
      <c r="AM41">
        <v>1</v>
      </c>
      <c r="AN41">
        <v>0</v>
      </c>
      <c r="AO41">
        <v>0.25</v>
      </c>
      <c r="AP41">
        <v>0</v>
      </c>
      <c r="AQ41">
        <v>0.46400000000000002</v>
      </c>
      <c r="AR41">
        <v>3.5999999999999997E-2</v>
      </c>
      <c r="AS41">
        <v>0</v>
      </c>
      <c r="AU41">
        <f t="shared" si="0"/>
        <v>28</v>
      </c>
      <c r="AV41">
        <f t="shared" si="1"/>
        <v>11.76</v>
      </c>
      <c r="AW41">
        <f t="shared" si="2"/>
        <v>0.42</v>
      </c>
      <c r="AX41">
        <f t="shared" si="3"/>
        <v>0.16328979356779821</v>
      </c>
      <c r="AZ41">
        <f t="shared" si="4"/>
        <v>420</v>
      </c>
      <c r="BA41">
        <f t="shared" si="5"/>
        <v>163.28979356779823</v>
      </c>
    </row>
    <row r="42" spans="1:53" x14ac:dyDescent="0.25">
      <c r="A42">
        <v>407</v>
      </c>
      <c r="B42" s="1">
        <v>43470.6</v>
      </c>
      <c r="C42">
        <v>19</v>
      </c>
      <c r="D42">
        <v>1</v>
      </c>
      <c r="E42">
        <v>5</v>
      </c>
      <c r="F42">
        <v>14</v>
      </c>
      <c r="G42">
        <v>24</v>
      </c>
      <c r="H42">
        <v>32</v>
      </c>
      <c r="I42">
        <v>28</v>
      </c>
      <c r="J42">
        <v>50</v>
      </c>
      <c r="K42">
        <v>6.3</v>
      </c>
      <c r="L42">
        <v>34.4</v>
      </c>
      <c r="M42">
        <v>0</v>
      </c>
      <c r="N42">
        <v>2236</v>
      </c>
      <c r="O42">
        <v>9</v>
      </c>
      <c r="P42">
        <v>44.3</v>
      </c>
      <c r="Q42">
        <v>5</v>
      </c>
      <c r="R42">
        <v>1</v>
      </c>
      <c r="S42">
        <v>6.06</v>
      </c>
      <c r="T42">
        <v>50</v>
      </c>
      <c r="U42">
        <v>134</v>
      </c>
      <c r="V42">
        <v>2.4376500000000001</v>
      </c>
      <c r="W42">
        <v>1.561042</v>
      </c>
      <c r="X42">
        <v>255</v>
      </c>
      <c r="Y42">
        <v>57</v>
      </c>
      <c r="Z42">
        <v>41</v>
      </c>
      <c r="AA42">
        <v>0.68799999999999994</v>
      </c>
      <c r="AB42" t="s">
        <v>45</v>
      </c>
      <c r="AC42">
        <v>5.4</v>
      </c>
      <c r="AD42">
        <v>1.3</v>
      </c>
      <c r="AE42">
        <v>1.04</v>
      </c>
      <c r="AF42">
        <v>2.4</v>
      </c>
      <c r="AG42">
        <v>30.5</v>
      </c>
      <c r="AH42">
        <v>0.182</v>
      </c>
      <c r="AI42">
        <v>0.77700000000000002</v>
      </c>
      <c r="AJ42">
        <v>16</v>
      </c>
      <c r="AK42">
        <v>2</v>
      </c>
      <c r="AL42">
        <v>11</v>
      </c>
      <c r="AM42">
        <v>0</v>
      </c>
      <c r="AN42">
        <v>3</v>
      </c>
      <c r="AO42">
        <v>0.57099999999999995</v>
      </c>
      <c r="AP42">
        <v>7.1999999999999995E-2</v>
      </c>
      <c r="AQ42">
        <v>0.39300000000000002</v>
      </c>
      <c r="AR42">
        <v>0</v>
      </c>
      <c r="AS42">
        <v>0.106</v>
      </c>
      <c r="AU42">
        <f t="shared" si="0"/>
        <v>28</v>
      </c>
      <c r="AV42">
        <f t="shared" si="1"/>
        <v>29.12</v>
      </c>
      <c r="AW42">
        <f t="shared" si="2"/>
        <v>1.04</v>
      </c>
      <c r="AX42">
        <f t="shared" si="3"/>
        <v>0.23172032477160348</v>
      </c>
      <c r="AZ42">
        <f t="shared" si="4"/>
        <v>1040</v>
      </c>
      <c r="BA42">
        <f t="shared" si="5"/>
        <v>231.72032477160349</v>
      </c>
    </row>
    <row r="43" spans="1:53" x14ac:dyDescent="0.25">
      <c r="A43">
        <v>408</v>
      </c>
      <c r="B43" s="1">
        <v>43470.620833333334</v>
      </c>
      <c r="C43">
        <v>19</v>
      </c>
      <c r="D43">
        <v>1</v>
      </c>
      <c r="E43">
        <v>5</v>
      </c>
      <c r="F43">
        <v>14</v>
      </c>
      <c r="G43">
        <v>54</v>
      </c>
      <c r="H43">
        <v>27</v>
      </c>
      <c r="I43">
        <v>28</v>
      </c>
      <c r="J43">
        <v>55.6</v>
      </c>
      <c r="K43">
        <v>3.7</v>
      </c>
      <c r="L43">
        <v>33.299999999999997</v>
      </c>
      <c r="M43">
        <v>0</v>
      </c>
      <c r="N43">
        <v>2218</v>
      </c>
      <c r="O43">
        <v>9</v>
      </c>
      <c r="P43">
        <v>47.7</v>
      </c>
      <c r="Q43">
        <v>6</v>
      </c>
      <c r="R43">
        <v>2</v>
      </c>
      <c r="S43">
        <v>6.06</v>
      </c>
      <c r="T43">
        <v>50</v>
      </c>
      <c r="U43">
        <v>134</v>
      </c>
      <c r="V43">
        <v>2.2832620000000001</v>
      </c>
      <c r="W43">
        <v>1.5221739999999999</v>
      </c>
      <c r="X43">
        <v>255</v>
      </c>
      <c r="Y43">
        <v>57</v>
      </c>
      <c r="Z43">
        <v>42</v>
      </c>
      <c r="AA43">
        <v>0.59899999999999998</v>
      </c>
      <c r="AB43" t="s">
        <v>45</v>
      </c>
      <c r="AC43">
        <v>5.0999999999999996</v>
      </c>
      <c r="AD43">
        <v>0.6</v>
      </c>
      <c r="AE43">
        <v>0.98</v>
      </c>
      <c r="AF43">
        <v>1.2</v>
      </c>
      <c r="AG43">
        <v>29.8</v>
      </c>
      <c r="AH43">
        <v>0.16400000000000001</v>
      </c>
      <c r="AI43">
        <v>0.71399999999999997</v>
      </c>
      <c r="AJ43">
        <v>15</v>
      </c>
      <c r="AK43">
        <v>1</v>
      </c>
      <c r="AL43">
        <v>9</v>
      </c>
      <c r="AM43">
        <v>0</v>
      </c>
      <c r="AN43">
        <v>2</v>
      </c>
      <c r="AO43">
        <v>0.53600000000000003</v>
      </c>
      <c r="AP43">
        <v>3.5700000000000003E-2</v>
      </c>
      <c r="AQ43">
        <v>0.32100000000000001</v>
      </c>
      <c r="AR43">
        <v>0</v>
      </c>
      <c r="AS43">
        <v>7.1400000000000005E-2</v>
      </c>
      <c r="AU43">
        <f t="shared" si="0"/>
        <v>28</v>
      </c>
      <c r="AV43">
        <f t="shared" si="1"/>
        <v>27.439999999999998</v>
      </c>
      <c r="AW43">
        <f t="shared" si="2"/>
        <v>0.97999999999999987</v>
      </c>
      <c r="AX43">
        <f t="shared" si="3"/>
        <v>0.2261755946567626</v>
      </c>
      <c r="AZ43">
        <f t="shared" si="4"/>
        <v>979.99999999999989</v>
      </c>
      <c r="BA43">
        <f t="shared" si="5"/>
        <v>226.1755946567626</v>
      </c>
    </row>
    <row r="44" spans="1:53" x14ac:dyDescent="0.25">
      <c r="A44">
        <v>409</v>
      </c>
      <c r="B44" s="1">
        <v>43470.64166666667</v>
      </c>
      <c r="C44">
        <v>19</v>
      </c>
      <c r="D44">
        <v>1</v>
      </c>
      <c r="E44">
        <v>5</v>
      </c>
      <c r="F44">
        <v>15</v>
      </c>
      <c r="G44">
        <v>24</v>
      </c>
      <c r="H44">
        <v>28</v>
      </c>
      <c r="I44">
        <v>28</v>
      </c>
      <c r="J44">
        <v>50</v>
      </c>
      <c r="K44">
        <v>3.6</v>
      </c>
      <c r="L44">
        <v>32.200000000000003</v>
      </c>
      <c r="M44">
        <v>10.7</v>
      </c>
      <c r="N44">
        <v>2218</v>
      </c>
      <c r="O44">
        <v>8</v>
      </c>
      <c r="P44">
        <v>44</v>
      </c>
      <c r="Q44">
        <v>8</v>
      </c>
      <c r="R44">
        <v>1</v>
      </c>
      <c r="S44">
        <v>6.03</v>
      </c>
      <c r="T44">
        <v>50</v>
      </c>
      <c r="U44">
        <v>134</v>
      </c>
      <c r="V44">
        <v>1.9788269999999999</v>
      </c>
      <c r="W44">
        <v>1.5221739999999999</v>
      </c>
      <c r="X44">
        <v>255</v>
      </c>
      <c r="Y44">
        <v>57</v>
      </c>
      <c r="Z44">
        <v>43</v>
      </c>
      <c r="AA44">
        <v>0.64400000000000002</v>
      </c>
      <c r="AB44" t="s">
        <v>45</v>
      </c>
      <c r="AC44">
        <v>4.2</v>
      </c>
      <c r="AD44">
        <v>0.6</v>
      </c>
      <c r="AE44">
        <v>0.82</v>
      </c>
      <c r="AF44">
        <v>1.1000000000000001</v>
      </c>
      <c r="AG44">
        <v>31.8</v>
      </c>
      <c r="AH44">
        <v>0.16400000000000001</v>
      </c>
      <c r="AI44">
        <v>0.68300000000000005</v>
      </c>
      <c r="AJ44">
        <v>14</v>
      </c>
      <c r="AK44">
        <v>1</v>
      </c>
      <c r="AL44">
        <v>9</v>
      </c>
      <c r="AM44">
        <v>3</v>
      </c>
      <c r="AN44">
        <v>1</v>
      </c>
      <c r="AO44">
        <v>0.5</v>
      </c>
      <c r="AP44">
        <v>3.5999999999999997E-2</v>
      </c>
      <c r="AQ44">
        <v>0.32200000000000001</v>
      </c>
      <c r="AR44">
        <v>0.107</v>
      </c>
      <c r="AS44">
        <v>3.5000000000000003E-2</v>
      </c>
      <c r="AU44">
        <f t="shared" si="0"/>
        <v>28</v>
      </c>
      <c r="AV44">
        <f t="shared" si="1"/>
        <v>22.959999999999997</v>
      </c>
      <c r="AW44">
        <f t="shared" si="2"/>
        <v>0.82</v>
      </c>
      <c r="AX44">
        <f t="shared" si="3"/>
        <v>0.21053197500743454</v>
      </c>
      <c r="AZ44">
        <f t="shared" si="4"/>
        <v>820</v>
      </c>
      <c r="BA44">
        <f t="shared" si="5"/>
        <v>210.53197500743454</v>
      </c>
    </row>
    <row r="45" spans="1:53" x14ac:dyDescent="0.25">
      <c r="A45">
        <v>410</v>
      </c>
      <c r="B45" s="1">
        <v>43470.662499999999</v>
      </c>
      <c r="C45">
        <v>19</v>
      </c>
      <c r="D45">
        <v>1</v>
      </c>
      <c r="E45">
        <v>5</v>
      </c>
      <c r="F45">
        <v>15</v>
      </c>
      <c r="G45">
        <v>54</v>
      </c>
      <c r="H45">
        <v>35</v>
      </c>
      <c r="I45">
        <v>28</v>
      </c>
      <c r="J45">
        <v>34.299999999999997</v>
      </c>
      <c r="K45">
        <v>8.6</v>
      </c>
      <c r="L45">
        <v>45.7</v>
      </c>
      <c r="M45">
        <v>2.9</v>
      </c>
      <c r="N45">
        <v>2218</v>
      </c>
      <c r="O45">
        <v>9</v>
      </c>
      <c r="P45">
        <v>40.299999999999997</v>
      </c>
      <c r="Q45">
        <v>11</v>
      </c>
      <c r="R45">
        <v>1</v>
      </c>
      <c r="S45">
        <v>6.03</v>
      </c>
      <c r="T45">
        <v>50</v>
      </c>
      <c r="U45">
        <v>134</v>
      </c>
      <c r="V45">
        <v>1.6743920000000001</v>
      </c>
      <c r="W45">
        <v>1.4020900000000001</v>
      </c>
      <c r="X45">
        <v>255</v>
      </c>
      <c r="Y45">
        <v>57</v>
      </c>
      <c r="Z45">
        <v>44</v>
      </c>
      <c r="AA45">
        <v>1.33</v>
      </c>
      <c r="AB45" t="s">
        <v>45</v>
      </c>
      <c r="AC45">
        <v>3.9</v>
      </c>
      <c r="AD45">
        <v>1.9</v>
      </c>
      <c r="AE45">
        <v>0.73</v>
      </c>
      <c r="AF45">
        <v>3.6</v>
      </c>
      <c r="AG45">
        <v>31.3</v>
      </c>
      <c r="AH45">
        <v>0.219</v>
      </c>
      <c r="AI45">
        <v>0.92100000000000004</v>
      </c>
      <c r="AJ45">
        <v>12</v>
      </c>
      <c r="AK45">
        <v>3</v>
      </c>
      <c r="AL45">
        <v>16</v>
      </c>
      <c r="AM45">
        <v>1</v>
      </c>
      <c r="AN45">
        <v>3</v>
      </c>
      <c r="AO45">
        <v>0.42899999999999999</v>
      </c>
      <c r="AP45">
        <v>0.108</v>
      </c>
      <c r="AQ45">
        <v>0.57099999999999995</v>
      </c>
      <c r="AR45">
        <v>3.6299999999999999E-2</v>
      </c>
      <c r="AS45">
        <v>0.106</v>
      </c>
      <c r="AU45">
        <f t="shared" si="0"/>
        <v>28</v>
      </c>
      <c r="AV45">
        <f t="shared" si="1"/>
        <v>20.439999999999998</v>
      </c>
      <c r="AW45">
        <f t="shared" si="2"/>
        <v>0.72999999999999987</v>
      </c>
      <c r="AX45">
        <f t="shared" si="3"/>
        <v>0.20108338432557463</v>
      </c>
      <c r="AZ45">
        <f t="shared" si="4"/>
        <v>729.99999999999989</v>
      </c>
      <c r="BA45">
        <f t="shared" si="5"/>
        <v>201.08338432557463</v>
      </c>
    </row>
    <row r="46" spans="1:53" x14ac:dyDescent="0.25">
      <c r="A46">
        <v>411</v>
      </c>
      <c r="B46" s="1">
        <v>43470.683333333334</v>
      </c>
      <c r="C46">
        <v>19</v>
      </c>
      <c r="D46">
        <v>1</v>
      </c>
      <c r="E46">
        <v>5</v>
      </c>
      <c r="F46">
        <v>16</v>
      </c>
      <c r="G46">
        <v>24</v>
      </c>
      <c r="H46">
        <v>24</v>
      </c>
      <c r="I46">
        <v>28</v>
      </c>
      <c r="J46">
        <v>33.299999999999997</v>
      </c>
      <c r="K46">
        <v>12.5</v>
      </c>
      <c r="L46">
        <v>45.8</v>
      </c>
      <c r="M46">
        <v>4.2</v>
      </c>
      <c r="N46">
        <v>2218</v>
      </c>
      <c r="O46">
        <v>8</v>
      </c>
      <c r="P46">
        <v>38.5</v>
      </c>
      <c r="Q46">
        <v>13</v>
      </c>
      <c r="R46">
        <v>1</v>
      </c>
      <c r="S46">
        <v>6.03</v>
      </c>
      <c r="T46">
        <v>50</v>
      </c>
      <c r="U46">
        <v>134</v>
      </c>
      <c r="V46">
        <v>1.21774</v>
      </c>
      <c r="W46">
        <v>1.21774</v>
      </c>
      <c r="X46">
        <v>255</v>
      </c>
      <c r="Y46">
        <v>57</v>
      </c>
      <c r="Z46">
        <v>45</v>
      </c>
      <c r="AA46">
        <v>1.38</v>
      </c>
      <c r="AB46" t="s">
        <v>45</v>
      </c>
      <c r="AC46">
        <v>2.5</v>
      </c>
      <c r="AD46">
        <v>1.9</v>
      </c>
      <c r="AE46">
        <v>0.48</v>
      </c>
      <c r="AF46">
        <v>3.7</v>
      </c>
      <c r="AG46">
        <v>31</v>
      </c>
      <c r="AH46">
        <v>0.182</v>
      </c>
      <c r="AI46">
        <v>0.76800000000000002</v>
      </c>
      <c r="AJ46">
        <v>8</v>
      </c>
      <c r="AK46">
        <v>3</v>
      </c>
      <c r="AL46">
        <v>11</v>
      </c>
      <c r="AM46">
        <v>1</v>
      </c>
      <c r="AN46">
        <v>1</v>
      </c>
      <c r="AO46">
        <v>0.28499999999999998</v>
      </c>
      <c r="AP46">
        <v>0.107</v>
      </c>
      <c r="AQ46">
        <v>0.39300000000000002</v>
      </c>
      <c r="AR46">
        <v>3.5999999999999997E-2</v>
      </c>
      <c r="AS46">
        <v>3.5999999999999997E-2</v>
      </c>
      <c r="AU46">
        <f t="shared" si="0"/>
        <v>28</v>
      </c>
      <c r="AV46">
        <f t="shared" si="1"/>
        <v>13.44</v>
      </c>
      <c r="AW46">
        <f t="shared" si="2"/>
        <v>0.48</v>
      </c>
      <c r="AX46">
        <f t="shared" si="3"/>
        <v>0.17142857142857143</v>
      </c>
      <c r="AZ46">
        <f t="shared" si="4"/>
        <v>480</v>
      </c>
      <c r="BA46">
        <f t="shared" si="5"/>
        <v>171.42857142857142</v>
      </c>
    </row>
    <row r="96" spans="17:18" x14ac:dyDescent="0.25">
      <c r="Q96">
        <f>5</f>
        <v>5</v>
      </c>
      <c r="R96" t="s">
        <v>54</v>
      </c>
    </row>
    <row r="97" spans="17:17" x14ac:dyDescent="0.25">
      <c r="Q97">
        <f>Q96*5/60</f>
        <v>0.41666666666666669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6"/>
  <sheetViews>
    <sheetView workbookViewId="0">
      <selection activeCell="E16" sqref="E16"/>
    </sheetView>
  </sheetViews>
  <sheetFormatPr defaultRowHeight="15" x14ac:dyDescent="0.25"/>
  <cols>
    <col min="1" max="1" width="19" customWidth="1"/>
  </cols>
  <sheetData>
    <row r="1" spans="1:2" x14ac:dyDescent="0.25">
      <c r="A1" t="s">
        <v>49</v>
      </c>
      <c r="B1" t="s">
        <v>50</v>
      </c>
    </row>
    <row r="2" spans="1:2" x14ac:dyDescent="0.25">
      <c r="A2" s="1">
        <v>43469.761805555558</v>
      </c>
      <c r="B2">
        <v>0.1</v>
      </c>
    </row>
    <row r="3" spans="1:2" x14ac:dyDescent="0.25">
      <c r="A3" s="1">
        <v>43470.012499999997</v>
      </c>
      <c r="B3">
        <v>0.34</v>
      </c>
    </row>
    <row r="4" spans="1:2" x14ac:dyDescent="0.25">
      <c r="A4" s="1">
        <v>43470.270138888889</v>
      </c>
      <c r="B4">
        <v>0.08</v>
      </c>
    </row>
    <row r="5" spans="1:2" x14ac:dyDescent="0.25">
      <c r="A5" s="1">
        <v>43470.526388888888</v>
      </c>
      <c r="B5">
        <v>0.33</v>
      </c>
    </row>
    <row r="6" spans="1:2" x14ac:dyDescent="0.25">
      <c r="A6" s="1">
        <v>43470.777777777781</v>
      </c>
      <c r="B6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tide levels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Hagedorn</dc:creator>
  <cp:lastModifiedBy>Reviewer</cp:lastModifiedBy>
  <dcterms:created xsi:type="dcterms:W3CDTF">2019-01-06T04:10:56Z</dcterms:created>
  <dcterms:modified xsi:type="dcterms:W3CDTF">2019-01-07T23:53:24Z</dcterms:modified>
</cp:coreProperties>
</file>