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Print_Area" localSheetId="0">Лист1!$A$1:$U$97</definedName>
  </definedNames>
  <calcPr calcId="124519"/>
</workbook>
</file>

<file path=xl/calcChain.xml><?xml version="1.0" encoding="utf-8"?>
<calcChain xmlns="http://schemas.openxmlformats.org/spreadsheetml/2006/main">
  <c r="L84" i="1"/>
  <c r="H84"/>
  <c r="G84"/>
  <c r="G83"/>
  <c r="G85" s="1"/>
  <c r="L81"/>
  <c r="H81"/>
  <c r="L80"/>
  <c r="L83" s="1"/>
  <c r="L85" s="1"/>
  <c r="H80"/>
  <c r="H83" s="1"/>
  <c r="H85" s="1"/>
  <c r="T77"/>
  <c r="S77"/>
  <c r="T76"/>
  <c r="S76"/>
  <c r="Q74"/>
  <c r="P74"/>
  <c r="O74"/>
  <c r="N74"/>
  <c r="G74"/>
  <c r="M73"/>
  <c r="L73"/>
  <c r="R73" s="1"/>
  <c r="H73"/>
  <c r="M72"/>
  <c r="M74" s="1"/>
  <c r="L72"/>
  <c r="L74" s="1"/>
  <c r="K72"/>
  <c r="J72"/>
  <c r="H72"/>
  <c r="H74" s="1"/>
  <c r="Q69"/>
  <c r="P69"/>
  <c r="O69"/>
  <c r="N69"/>
  <c r="G69"/>
  <c r="M68"/>
  <c r="L68"/>
  <c r="R68" s="1"/>
  <c r="K68"/>
  <c r="H68"/>
  <c r="M67"/>
  <c r="M69" s="1"/>
  <c r="L67"/>
  <c r="L69" s="1"/>
  <c r="K67"/>
  <c r="H67"/>
  <c r="H69" s="1"/>
  <c r="Q65"/>
  <c r="P65"/>
  <c r="O65"/>
  <c r="N65"/>
  <c r="M65"/>
  <c r="H65"/>
  <c r="G65"/>
  <c r="Q64"/>
  <c r="P64"/>
  <c r="O64"/>
  <c r="N64"/>
  <c r="G64"/>
  <c r="M63"/>
  <c r="L63"/>
  <c r="R63" s="1"/>
  <c r="K63"/>
  <c r="J63"/>
  <c r="M62"/>
  <c r="L62"/>
  <c r="L65" s="1"/>
  <c r="H62"/>
  <c r="M61"/>
  <c r="M64" s="1"/>
  <c r="L61"/>
  <c r="L64" s="1"/>
  <c r="K61"/>
  <c r="J61"/>
  <c r="H61"/>
  <c r="H64" s="1"/>
  <c r="Q59"/>
  <c r="P59"/>
  <c r="O59"/>
  <c r="N59"/>
  <c r="G59"/>
  <c r="Q58"/>
  <c r="P58"/>
  <c r="O58"/>
  <c r="N58"/>
  <c r="G58"/>
  <c r="M57"/>
  <c r="L57"/>
  <c r="R57" s="1"/>
  <c r="K57"/>
  <c r="H57"/>
  <c r="H58" s="1"/>
  <c r="M56"/>
  <c r="M58" s="1"/>
  <c r="L56"/>
  <c r="L58" s="1"/>
  <c r="K56"/>
  <c r="H56"/>
  <c r="M55"/>
  <c r="L55"/>
  <c r="R55" s="1"/>
  <c r="H55"/>
  <c r="M54"/>
  <c r="M59" s="1"/>
  <c r="L54"/>
  <c r="L59" s="1"/>
  <c r="H54"/>
  <c r="H59" s="1"/>
  <c r="Q52"/>
  <c r="P52"/>
  <c r="O52"/>
  <c r="N52"/>
  <c r="L52"/>
  <c r="G52"/>
  <c r="Q51"/>
  <c r="P51"/>
  <c r="O51"/>
  <c r="N51"/>
  <c r="M51"/>
  <c r="G51"/>
  <c r="M50"/>
  <c r="L50"/>
  <c r="L51" s="1"/>
  <c r="K50"/>
  <c r="H50"/>
  <c r="H51" s="1"/>
  <c r="M49"/>
  <c r="M52" s="1"/>
  <c r="L49"/>
  <c r="R49" s="1"/>
  <c r="R52" s="1"/>
  <c r="H49"/>
  <c r="H52" s="1"/>
  <c r="Q47"/>
  <c r="P47"/>
  <c r="O47"/>
  <c r="N47"/>
  <c r="G47"/>
  <c r="Q46"/>
  <c r="P46"/>
  <c r="O46"/>
  <c r="N46"/>
  <c r="G46"/>
  <c r="M45"/>
  <c r="L45"/>
  <c r="R45" s="1"/>
  <c r="K45"/>
  <c r="J45"/>
  <c r="H45"/>
  <c r="M44"/>
  <c r="M46" s="1"/>
  <c r="L44"/>
  <c r="L47" s="1"/>
  <c r="H44"/>
  <c r="H46" s="1"/>
  <c r="Q42"/>
  <c r="P42"/>
  <c r="O42"/>
  <c r="N42"/>
  <c r="G42"/>
  <c r="Q41"/>
  <c r="P41"/>
  <c r="O41"/>
  <c r="N41"/>
  <c r="L41"/>
  <c r="G41"/>
  <c r="M40"/>
  <c r="L40"/>
  <c r="R40" s="1"/>
  <c r="K40"/>
  <c r="J40"/>
  <c r="H40"/>
  <c r="M39"/>
  <c r="M42" s="1"/>
  <c r="L39"/>
  <c r="L42" s="1"/>
  <c r="H39"/>
  <c r="H42" s="1"/>
  <c r="M38"/>
  <c r="M41" s="1"/>
  <c r="L38"/>
  <c r="R38" s="1"/>
  <c r="R41" s="1"/>
  <c r="K38"/>
  <c r="J38"/>
  <c r="H38"/>
  <c r="H41" s="1"/>
  <c r="Q36"/>
  <c r="Q77" s="1"/>
  <c r="P36"/>
  <c r="P77" s="1"/>
  <c r="O36"/>
  <c r="O77" s="1"/>
  <c r="N36"/>
  <c r="N77" s="1"/>
  <c r="G36"/>
  <c r="G77" s="1"/>
  <c r="G87" s="1"/>
  <c r="Q35"/>
  <c r="Q76" s="1"/>
  <c r="P35"/>
  <c r="P76" s="1"/>
  <c r="O35"/>
  <c r="O76" s="1"/>
  <c r="N35"/>
  <c r="N76" s="1"/>
  <c r="G35"/>
  <c r="G76" s="1"/>
  <c r="G86" s="1"/>
  <c r="M34"/>
  <c r="L34"/>
  <c r="R34" s="1"/>
  <c r="K34"/>
  <c r="J34"/>
  <c r="H34"/>
  <c r="M33"/>
  <c r="L33"/>
  <c r="R33" s="1"/>
  <c r="H33"/>
  <c r="M32"/>
  <c r="M36" s="1"/>
  <c r="L32"/>
  <c r="L36" s="1"/>
  <c r="L77" s="1"/>
  <c r="L87" s="1"/>
  <c r="H32"/>
  <c r="H36" s="1"/>
  <c r="M31"/>
  <c r="M35" s="1"/>
  <c r="M76" s="1"/>
  <c r="L31"/>
  <c r="R31" s="1"/>
  <c r="R35" s="1"/>
  <c r="J31"/>
  <c r="H31"/>
  <c r="H35" s="1"/>
  <c r="H76" s="1"/>
  <c r="H86" s="1"/>
  <c r="H77" l="1"/>
  <c r="H87" s="1"/>
  <c r="L35"/>
  <c r="L46"/>
  <c r="H47"/>
  <c r="M47"/>
  <c r="M77" s="1"/>
  <c r="R50"/>
  <c r="R51" s="1"/>
  <c r="R54"/>
  <c r="R59" s="1"/>
  <c r="R61"/>
  <c r="R64" s="1"/>
  <c r="R62"/>
  <c r="R65" s="1"/>
  <c r="R67"/>
  <c r="R69" s="1"/>
  <c r="R72"/>
  <c r="R74" s="1"/>
  <c r="R32"/>
  <c r="R36" s="1"/>
  <c r="R39"/>
  <c r="R42" s="1"/>
  <c r="R44"/>
  <c r="R56"/>
  <c r="R58" s="1"/>
  <c r="R47" l="1"/>
  <c r="R46"/>
  <c r="R76" s="1"/>
  <c r="R77"/>
  <c r="L76"/>
  <c r="L86" s="1"/>
</calcChain>
</file>

<file path=xl/sharedStrings.xml><?xml version="1.0" encoding="utf-8"?>
<sst xmlns="http://schemas.openxmlformats.org/spreadsheetml/2006/main" count="223" uniqueCount="157">
  <si>
    <t>ҚАЗАҚСТАН РЕСПУБЛИКАСЫ БІЛІМ ЖӘНЕ ҒЫЛЫМ МИНИСТРЛІГІ / МИНИСТЕРСТВО  ОБРАЗОВАНИЯ И НАУКИ РЕСПУБЛИКИ  КАЗАХСТАН / MINISTRY OF EDUCATION AND SCIENCE OF THE REPUBLIC OF KAZAKHSTAN</t>
  </si>
  <si>
    <t xml:space="preserve"> Семей қ. ШӘКӘРІМ атындағы МЕМЛЕКЕТТІК УНИВЕРСИТЕТІ  / ГОСУДАРСТВЕННЫЙ  УНИВЕРСИТЕТ имени ШАКАРИМА  г. Семей / SHAKARIM STATE UNIVERSITY of SEMEY </t>
  </si>
  <si>
    <t xml:space="preserve">СМЖ 3 деңгей құжаты / Документ СМК 3 уровня / 
3rd level QMS Document </t>
  </si>
  <si>
    <t xml:space="preserve">Баспа / редакция / edition №2  от 26.02.2015  ж. / г. 
баспаның орнына / в замен редакции / replaces version №1 от 12.09.2013 ж. / г. </t>
  </si>
  <si>
    <t>Ф РУП 042 - 1.03-2013</t>
  </si>
  <si>
    <t>Оқу жұмыс  жоспары / Рабочий учебный план / 
Working curriculum</t>
  </si>
  <si>
    <t>БЕКІТЕМІН / УТВЕРЖДАЮ / APPROVE</t>
  </si>
  <si>
    <r>
      <t xml:space="preserve">Шифр Мамандығы </t>
    </r>
    <r>
      <rPr>
        <b/>
        <u/>
        <sz val="8"/>
        <rFont val="Times New Roman"/>
        <family val="1"/>
        <charset val="204"/>
      </rPr>
      <t>5B070300 - Ақпараттық жүйелер</t>
    </r>
  </si>
  <si>
    <t xml:space="preserve">Ректор / Rector   </t>
  </si>
  <si>
    <r>
      <t xml:space="preserve">Шифр Специальности </t>
    </r>
    <r>
      <rPr>
        <b/>
        <u/>
        <sz val="8"/>
        <rFont val="Times New Roman"/>
        <family val="1"/>
        <charset val="204"/>
      </rPr>
      <t>5B070300 - Информационные системы</t>
    </r>
  </si>
  <si>
    <t>________________________  М. Ескендиров / М. Eskendirov</t>
  </si>
  <si>
    <r>
      <t xml:space="preserve">Code Specialty </t>
    </r>
    <r>
      <rPr>
        <b/>
        <u/>
        <sz val="8"/>
        <rFont val="Times New Roman"/>
        <family val="1"/>
        <charset val="204"/>
      </rPr>
      <t>5B070300 - Information systems</t>
    </r>
  </si>
  <si>
    <t xml:space="preserve">"_____" _________________ 2016  жыл / года </t>
  </si>
  <si>
    <r>
      <t xml:space="preserve">Білім беру траекториясы - </t>
    </r>
    <r>
      <rPr>
        <u/>
        <sz val="8"/>
        <rFont val="Times New Roman"/>
        <family val="1"/>
        <charset val="204"/>
      </rPr>
      <t>Бизнестегі ақпараттық жүйелер мен технологиялар</t>
    </r>
  </si>
  <si>
    <r>
      <t xml:space="preserve">Образовательная траектория - </t>
    </r>
    <r>
      <rPr>
        <u/>
        <sz val="8"/>
        <rFont val="Times New Roman"/>
        <family val="1"/>
        <charset val="204"/>
      </rPr>
      <t>Информационные системы и технологии в бизнесе</t>
    </r>
  </si>
  <si>
    <r>
      <t xml:space="preserve">Еducational trajectory - </t>
    </r>
    <r>
      <rPr>
        <u/>
        <sz val="8"/>
        <rFont val="Times New Roman"/>
        <family val="1"/>
        <charset val="204"/>
      </rPr>
      <t>Information systems and technology in business</t>
    </r>
  </si>
  <si>
    <t>ОҚУ ЖҰМЫС ЖОСПАРЫ / РАБОЧИЙ УЧЕБНЫЙ ПЛАН / WORKING CURRICULUM</t>
  </si>
  <si>
    <r>
      <t xml:space="preserve">Оқу мерзімі  / Срок обучения / Period of training </t>
    </r>
    <r>
      <rPr>
        <b/>
        <sz val="8"/>
        <rFont val="Times New Roman"/>
        <family val="1"/>
        <charset val="204"/>
      </rPr>
      <t xml:space="preserve"> 3</t>
    </r>
    <r>
      <rPr>
        <sz val="8"/>
        <rFont val="Times New Roman"/>
        <family val="1"/>
        <charset val="204"/>
      </rPr>
      <t xml:space="preserve"> жыл / года / years</t>
    </r>
  </si>
  <si>
    <r>
      <rPr>
        <u/>
        <sz val="8"/>
        <rFont val="Times New Roman"/>
        <family val="1"/>
        <charset val="204"/>
      </rPr>
      <t>Ақпараттық-коммуникациялық технологиялар</t>
    </r>
    <r>
      <rPr>
        <sz val="8"/>
        <rFont val="Times New Roman"/>
        <family val="1"/>
        <charset val="204"/>
      </rPr>
      <t xml:space="preserve"> факультеті </t>
    </r>
  </si>
  <si>
    <r>
      <t xml:space="preserve">Оқу түрі / Форма обучения / Form of education - </t>
    </r>
    <r>
      <rPr>
        <b/>
        <sz val="8"/>
        <rFont val="Times New Roman"/>
        <family val="1"/>
        <charset val="204"/>
      </rPr>
      <t xml:space="preserve">Сырттай (АОБ негізінде) / Заочная (на базе ССО) / Distance (based SSE) </t>
    </r>
    <r>
      <rPr>
        <sz val="8"/>
        <rFont val="Times New Roman"/>
        <family val="1"/>
        <charset val="204"/>
      </rPr>
      <t xml:space="preserve"> </t>
    </r>
  </si>
  <si>
    <r>
      <t xml:space="preserve">Факультет </t>
    </r>
    <r>
      <rPr>
        <u/>
        <sz val="8"/>
        <rFont val="Times New Roman"/>
        <family val="1"/>
        <charset val="204"/>
      </rPr>
      <t>информационно-коммуникационных технологий</t>
    </r>
    <r>
      <rPr>
        <sz val="8"/>
        <rFont val="Times New Roman"/>
        <family val="1"/>
        <charset val="204"/>
      </rPr>
      <t xml:space="preserve"> </t>
    </r>
  </si>
  <si>
    <r>
      <t xml:space="preserve">Faculty </t>
    </r>
    <r>
      <rPr>
        <u/>
        <sz val="8"/>
        <rFont val="Times New Roman"/>
        <family val="1"/>
        <charset val="204"/>
      </rPr>
      <t>of Information and communication technologies</t>
    </r>
  </si>
  <si>
    <r>
      <t xml:space="preserve">Присуждаемая степень: </t>
    </r>
    <r>
      <rPr>
        <u/>
        <sz val="9"/>
        <rFont val="Times New Roman"/>
        <family val="1"/>
        <charset val="204"/>
      </rPr>
      <t>бакалавр техники и технологий по специальности 5B070300 – «Информационные системы»</t>
    </r>
  </si>
  <si>
    <r>
      <t xml:space="preserve">Курс / Year </t>
    </r>
    <r>
      <rPr>
        <b/>
        <u/>
        <sz val="8"/>
        <rFont val="Times New Roman"/>
        <family val="1"/>
        <charset val="204"/>
      </rPr>
      <t>1</t>
    </r>
  </si>
  <si>
    <t xml:space="preserve">на / for  2016  - 2017 оқу жылына / учебный год / academic year </t>
  </si>
  <si>
    <r>
      <t xml:space="preserve">Оқуға түскен жылы / Набор / Enrolment of  </t>
    </r>
    <r>
      <rPr>
        <b/>
        <u/>
        <sz val="8"/>
        <rFont val="Times New Roman"/>
        <family val="1"/>
        <charset val="204"/>
      </rPr>
      <t>2016</t>
    </r>
    <r>
      <rPr>
        <sz val="8"/>
        <rFont val="Times New Roman"/>
        <family val="1"/>
        <charset val="204"/>
      </rPr>
      <t xml:space="preserve"> жыл / года / years</t>
    </r>
  </si>
  <si>
    <r>
      <t xml:space="preserve">Казақ бөлімі / Казахское отделение / Kazakh group:  </t>
    </r>
    <r>
      <rPr>
        <u/>
        <sz val="8"/>
        <rFont val="Times New Roman"/>
        <family val="1"/>
        <charset val="204"/>
      </rPr>
      <t>4</t>
    </r>
    <r>
      <rPr>
        <sz val="8"/>
        <rFont val="Times New Roman"/>
        <family val="1"/>
        <charset val="204"/>
      </rPr>
      <t xml:space="preserve"> студент / студентов / students </t>
    </r>
  </si>
  <si>
    <t>Топ / группа / group ДИС-603с</t>
  </si>
  <si>
    <r>
      <t xml:space="preserve">Орыс бөлімі / Русское отделение / Russian group: </t>
    </r>
    <r>
      <rPr>
        <u/>
        <sz val="8"/>
        <rFont val="Times New Roman"/>
        <family val="1"/>
        <charset val="204"/>
      </rPr>
      <t>1</t>
    </r>
    <r>
      <rPr>
        <sz val="8"/>
        <rFont val="Times New Roman"/>
        <family val="1"/>
        <charset val="204"/>
      </rPr>
      <t xml:space="preserve"> студент / студент / students </t>
    </r>
  </si>
  <si>
    <t>Топ / группа / group  ДИС-604с</t>
  </si>
  <si>
    <t xml:space="preserve">ОҚУ ПРОЦЕСІНІҢ ЖОСПАРЫ 
ПЛАН УЧЕБНОГО ПРОЦЕССА
PLAN OF EDUCATIONAL PROCESS </t>
  </si>
  <si>
    <t>N</t>
  </si>
  <si>
    <t xml:space="preserve">ПӘНДЕРДІҢ АТАЛУЫ 
НАИМЕНОВАНИЕ ДИСЦИПЛИН 
NAME OF DISCIPLINE </t>
  </si>
  <si>
    <t>Пәндер циклы / 
Цикл дисциплин /
Cycle of disciplines</t>
  </si>
  <si>
    <t>Семестр / semester</t>
  </si>
  <si>
    <t>Пәндердің коды ( стандарт б/ша)
Код исциплины (по стандарту)
Discipline code (standard)</t>
  </si>
  <si>
    <t>Кафедраның индексы
Индекс кафедры
Department index</t>
  </si>
  <si>
    <t>Кредиттер саны / Число кредитов / 
Credit number</t>
  </si>
  <si>
    <t xml:space="preserve">ECTS кредиттері / Кредиты ECTS / 
ECTS Credits </t>
  </si>
  <si>
    <t>Курстық жұмыс (жоба)
 Курсовая работа (проект)
 Course work (project)</t>
  </si>
  <si>
    <t>Бақылау түрі 
Формы контроля
Forms of control</t>
  </si>
  <si>
    <t>Студенттердің жұмыс уақытының бюджеті сағатпен 
Бюджет рабочего времени (час) 
Budget of working time (hours)</t>
  </si>
  <si>
    <t>Семестр бойынша бөлу  
Распределение по семестрам 
Distribution of semesters</t>
  </si>
  <si>
    <t xml:space="preserve">Аптасына сағат саны /
Часов в неделю / 
Hours in a week
</t>
  </si>
  <si>
    <t>РБ / РК / Midterm control</t>
  </si>
  <si>
    <t>БҚТ сем.б/ша емт)
ИФК  экз. по сем)
FFC (semester)</t>
  </si>
  <si>
    <t>Барлық сағ. / Всего часов /
Total hours</t>
  </si>
  <si>
    <t>Аудиториялық жұмыс / Аудиторная работа / 
Class work</t>
  </si>
  <si>
    <t>БАОӨЖ / СРОП / IWST</t>
  </si>
  <si>
    <t>БАӨЖ / СРО / IWS</t>
  </si>
  <si>
    <t>1 КУРС /  YEAR</t>
  </si>
  <si>
    <t>Барлық аудит. сағ.
Всего аудит. Часов
Total clasroom hours</t>
  </si>
  <si>
    <t xml:space="preserve">оның ішінде / 
в том числе / 
including </t>
  </si>
  <si>
    <t>1 сем / 
sеm</t>
  </si>
  <si>
    <t>2 сем / 
sеm</t>
  </si>
  <si>
    <t>Д / ЛК /  lec</t>
  </si>
  <si>
    <t>СПС / 
СПЗ / SPL</t>
  </si>
  <si>
    <t>ЛС / ЛЗ / LC</t>
  </si>
  <si>
    <t>Семестрдағы апталар саны Недель в семестре 
Weeks in a semester</t>
  </si>
  <si>
    <t>Модуль / Module 1. Жалпы білім беретін 1 / Общеобразовательный 1 / General educational 1 - 10 кредит / кредитов / credits</t>
  </si>
  <si>
    <t>Қазақстанның қазіргі заман тарихы /
Современная история Казахстана /
Modern history of Kazakhstan</t>
  </si>
  <si>
    <t>ЖБП (МК)
ООД (ОК)
GED (OC)</t>
  </si>
  <si>
    <t>KКZT 1101 /
SIK 1101 /
MHK 1101</t>
  </si>
  <si>
    <t>18-18</t>
  </si>
  <si>
    <t>2 МЕ /
ГЭ /
SE</t>
  </si>
  <si>
    <t>2+1+0</t>
  </si>
  <si>
    <t>Қазіргі әлемдегі адам / 
Человек в современном мире /
People in the modern world</t>
  </si>
  <si>
    <t>ЖБП (ТП)
ООД (КВ)
GED (EC)</t>
  </si>
  <si>
    <t>KAA 1101 /
ChSM 1101 /
PMW 1101</t>
  </si>
  <si>
    <t>Трансферт/ Трансферт/ Transfert</t>
  </si>
  <si>
    <t>Құқық және экономика негіздері /
Основы права и экономики /
Basics of law and economics</t>
  </si>
  <si>
    <t>KEN 1102 /
OPE 1102 /
BLE 1102</t>
  </si>
  <si>
    <t>1+1+0</t>
  </si>
  <si>
    <t xml:space="preserve">Тіршілік қауіпсіздігі негіздері /
Основы безопасности жизнедеятельности /
The foundations of security livelihoods </t>
  </si>
  <si>
    <t>TKN 1103 /
OBZh 1103 /
FSL 1103</t>
  </si>
  <si>
    <t>18-25</t>
  </si>
  <si>
    <t>Барлығы модуль бойынша трансфертсіз
Итого по модулю без трансферта
Total module without transfer</t>
  </si>
  <si>
    <t>Барлығы модуль бойынша трансфертпен
Итого по модулю по трансферту
Total module on transfer</t>
  </si>
  <si>
    <t>Модуль / Module 2.  Жалпы білім беретін 2 /  Общеобразовательный 2 /  General educational 2 - 9 кредит / кредитов / credits</t>
  </si>
  <si>
    <t>Философия /
Философия /
Philosophy</t>
  </si>
  <si>
    <t>Fil 2102 /
Fil 2102 /
Phil 2102</t>
  </si>
  <si>
    <t>18-19</t>
  </si>
  <si>
    <t>Кәсіпкерлік негізі және бизнес /
Основы предпринимательства и бизнес /
Bases of  entrepreneurship and business</t>
  </si>
  <si>
    <t>БП (ТП)
БД (КВ)
BD (EC)</t>
  </si>
  <si>
    <t>KNB 2211 /         OPB 2211 /        BEB 2211</t>
  </si>
  <si>
    <t>1+2+0</t>
  </si>
  <si>
    <t>Патенттану /
Патентоведение /
Patent engineering</t>
  </si>
  <si>
    <t>Pat  2212 /
Pat  2212 /
PE 2212</t>
  </si>
  <si>
    <t>18-9</t>
  </si>
  <si>
    <t>Модуль / Module 3. Қазақ (Орыс) тілі  / Казахский (Русский) язык /  Kazakh (Russian) language - 6 кредит / кредитов / credits</t>
  </si>
  <si>
    <t xml:space="preserve">Қазақ (орыс) тілі 1 /
Казахский (русский) язык 1 /
Kazakh (russian) language 1      </t>
  </si>
  <si>
    <t>K(O)T 1104 /
K(R)Ya 1104 /
K(R)L 1104</t>
  </si>
  <si>
    <t>0+3+0</t>
  </si>
  <si>
    <t xml:space="preserve">Қазақ (орыс) тілі 2 /
Казахский (русский) язык 2 /
Kazakh (russian) language 2      </t>
  </si>
  <si>
    <t>18-15, 18-27</t>
  </si>
  <si>
    <t>Модуль / Module 4.  Шет тілі /  Иностранный язык /  Foreign language - 6 кредит / кредитов / credits</t>
  </si>
  <si>
    <t>Шет тілі 1 /                                                                                       Иностранный язык 1 /                                                                    Foreign language 1</t>
  </si>
  <si>
    <t>ShT 1103 /
IYa 1103 /
FL 1103</t>
  </si>
  <si>
    <t>18-17</t>
  </si>
  <si>
    <t>Шет тілі 2 /                                                                                     Иностранный язык 2 /                                                                 Foreign language 2</t>
  </si>
  <si>
    <t>Модуль / Module 6. Математика және физика /  Математика и физика / Mathematics and physics - 10 кредит / кредитов / credits</t>
  </si>
  <si>
    <t>Математика I /
Математика I /
Mathematics I</t>
  </si>
  <si>
    <t>БП (МК)
БД (ОК)
BD (OC)</t>
  </si>
  <si>
    <t>Mat 1202 /
Mat 1202 / 
Math 1202</t>
  </si>
  <si>
    <t>Математика II /
Математика II /
Mathematics II</t>
  </si>
  <si>
    <t>Mat 1203 /
Mat 1203 / 
Math 1203</t>
  </si>
  <si>
    <t>Математика III /
Математика III /
Mathematics III</t>
  </si>
  <si>
    <t>Mat 2205 /
Mat 2205 / 
Math 2205</t>
  </si>
  <si>
    <t>18-37</t>
  </si>
  <si>
    <t>Физика I /
Физика I /
Physics I</t>
  </si>
  <si>
    <t>Fiz 1201 /
Fiz 1201 /
Phys 1201</t>
  </si>
  <si>
    <t>18-38</t>
  </si>
  <si>
    <t>Модуль / Module 7. Программалау негіздері / Основы программирования / Basics of programming - 9 кредит / кредитов / credits</t>
  </si>
  <si>
    <t>Ақпараттық-коммуникациялық технологиялар (ағылшын тілінде) /
Информационно-коммуникационные технологии (на англ.языке) / 
Information communication technologies (in English)</t>
  </si>
  <si>
    <t>AKT 1105 / 
IKT 1105 / 
ICT 1105</t>
  </si>
  <si>
    <t>1+1+1</t>
  </si>
  <si>
    <t>Алгоритмдер, деректер құрылымы және программалау /
Алгоритмы, структуры данных и программирование /
Algorithms, data structures and programming</t>
  </si>
  <si>
    <t>ADKjP 1204 /
ASDiP 1204 /
ADSaP 1204</t>
  </si>
  <si>
    <t>18-12</t>
  </si>
  <si>
    <t>1+0+2</t>
  </si>
  <si>
    <t>Программалау технологиясы /
Технология программирования /
Technology of programming</t>
  </si>
  <si>
    <t xml:space="preserve">PT 1208 /
TP 1208 /
TP 1208 </t>
  </si>
  <si>
    <t>Модуль / Module 8. АЖ программалау  /  Программирование в ИС /  Programming in IS - 5 кредит / кредитов / credits</t>
  </si>
  <si>
    <t>Ақпараттық жүйелер негіздері /
Основы информационных систем /
Fundamentals of information systems</t>
  </si>
  <si>
    <t>КП (МК)
ПД (ОК)
PD (OC)</t>
  </si>
  <si>
    <t>AJN 2301 /
OIS 2301 /
FIS 2301</t>
  </si>
  <si>
    <t>1+0+1</t>
  </si>
  <si>
    <t>АЖ-дегі мәліметтер базасы /
Базы данных в ИС /
Database of IS</t>
  </si>
  <si>
    <t>AJMB 3302
BDIS 3302
DIS 3302</t>
  </si>
  <si>
    <t>2+0+1</t>
  </si>
  <si>
    <t>Модуль / Module 9. Экономика-математикалық / Экономико-математический / Economics and mathematics - 6 кредит / кредитов / credits</t>
  </si>
  <si>
    <t>Экономика-математикалық модельдеу /
Экономико-математическое моделирование /
Economic-mathematical modeling</t>
  </si>
  <si>
    <t>ЕMM 1201</t>
  </si>
  <si>
    <t>Экономикадағы ақпараттық технологиялар /
Информационные технологии в экономике /
Information technologies in economy</t>
  </si>
  <si>
    <t>EАТ 1215 /
ITE 1215 /
ITE 1215</t>
  </si>
  <si>
    <t>Барлығы теориялық оқыту бойынша трансфертсіз
Итого по теоретическому обучению без трансферта
Total theoretical training without transfer</t>
  </si>
  <si>
    <t>Барлығы теориялық оқыту бойынша трансфертпен
Итого по теоретическому обучению по трансферту
Total theoretical training on transfer</t>
  </si>
  <si>
    <t>Модуль / Module 20. Тәжірибелік дайындық / ПП-1   Практическая подготовка / PT-1 Practical training - 2 кредит / кредита / credits</t>
  </si>
  <si>
    <t>Кәсіби практика / 
Профессиональная практика / 
Vocational practice</t>
  </si>
  <si>
    <t>КП /
ПП /
VP</t>
  </si>
  <si>
    <t>1 апта / неделя / weeks</t>
  </si>
  <si>
    <t>Өндірістік I /
Производственная I /
Production I</t>
  </si>
  <si>
    <t>5 апта /
недель /
weeks</t>
  </si>
  <si>
    <t>Барлығы оқытудың қосымша түрлері бойынша трансфертсіз
Итого по дополнительным видам обучения  без трансферта
Total additional species without transfer learning</t>
  </si>
  <si>
    <t>Барлығы оқытудың қосымша түрлері бойынша трансфертпен
Итого по дополнительным видам  обучения по трансферту
Total additional species Training on transfer</t>
  </si>
  <si>
    <t>Барлығы трансфертсіз
Итого без трансферта
Total without transfer</t>
  </si>
  <si>
    <t>Барлығы трансферт бойынша
Итого по трансферту
Total transfer of</t>
  </si>
  <si>
    <t xml:space="preserve">Семей қаласының Шәкәрім атындағы МУ Ғылыми кенесімен бекітілді /                                                                                                                                                                                                Утверждено на заседании Ученого Совета ГУ имени Шакарима г.Семей
Approved at the meeting of Academic Council of Shakarim State University of Semey </t>
  </si>
  <si>
    <t>№ _____ хаттама / протокол / record "____" __________ 2016 жыл / года</t>
  </si>
  <si>
    <t>Келісілген: / Согласовано / Approved by:</t>
  </si>
  <si>
    <t>Декан / Dean  ________________ А.Какимов / А. Kakimov</t>
  </si>
  <si>
    <t xml:space="preserve">ОӘІЖ проректор / Проректор по УМР / Vice-Rector for educational and methodical work  ______________ Г. Искакова / G. Iskakova  </t>
  </si>
  <si>
    <t>Кафедра меңгерушісі / Заведующий кафедрой / Head of the Department ________________ С. Смагулов / S. Smagulov</t>
  </si>
  <si>
    <t>ОҮЖ және ҚБ жетекшісі / Руководитель ОП и СУП /
Head of planning and support of the educational process __________________________________С.Тулеугалиева / S.Tuleugalieva</t>
  </si>
  <si>
    <r>
      <t xml:space="preserve"> Awarded degree: </t>
    </r>
    <r>
      <rPr>
        <u/>
        <sz val="9"/>
        <rFont val="Times New Roman"/>
        <family val="1"/>
        <charset val="204"/>
      </rPr>
      <t>bachelor of engineering and technology by specialtiy 5В070300 -«Information systems»</t>
    </r>
  </si>
  <si>
    <r>
      <t xml:space="preserve">Берілетін дәреже: </t>
    </r>
    <r>
      <rPr>
        <u/>
        <sz val="9"/>
        <rFont val="Times New Roman"/>
        <family val="1"/>
        <charset val="204"/>
      </rPr>
      <t>5В070300 - «Ақпараттық жүйелер» мамандығы бойынша техника және технологиялар  бакалавры</t>
    </r>
  </si>
  <si>
    <t>Оқу /
Учебная /
Training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</si>
</sst>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Times New Roman"/>
      <family val="1"/>
      <charset val="204"/>
    </font>
    <font>
      <sz val="8"/>
      <name val="Arial"/>
      <family val="2"/>
    </font>
    <font>
      <b/>
      <sz val="8"/>
      <name val="Times New Roman"/>
      <family val="1"/>
      <charset val="204"/>
    </font>
    <font>
      <b/>
      <u/>
      <sz val="8"/>
      <name val="Times New Roman"/>
      <family val="1"/>
      <charset val="204"/>
    </font>
    <font>
      <u/>
      <sz val="8"/>
      <name val="Times New Roman"/>
      <family val="1"/>
      <charset val="204"/>
    </font>
    <font>
      <sz val="9"/>
      <name val="Times New Roman"/>
      <family val="1"/>
      <charset val="204"/>
    </font>
    <font>
      <u/>
      <sz val="9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i/>
      <sz val="9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8">
    <xf numFmtId="0" fontId="0" fillId="0" borderId="0" xfId="0"/>
    <xf numFmtId="0" fontId="4" fillId="2" borderId="0" xfId="1" applyFont="1" applyFill="1" applyBorder="1"/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center"/>
    </xf>
    <xf numFmtId="0" fontId="3" fillId="2" borderId="0" xfId="1" applyFont="1" applyFill="1" applyBorder="1"/>
    <xf numFmtId="0" fontId="5" fillId="2" borderId="0" xfId="1" applyFont="1" applyFill="1" applyAlignment="1">
      <alignment vertical="center"/>
    </xf>
    <xf numFmtId="0" fontId="3" fillId="2" borderId="0" xfId="1" applyFont="1" applyFill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8" fillId="2" borderId="28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 vertical="center"/>
    </xf>
    <xf numFmtId="0" fontId="8" fillId="2" borderId="35" xfId="1" applyFont="1" applyFill="1" applyBorder="1" applyAlignment="1">
      <alignment horizontal="center" vertical="center"/>
    </xf>
    <xf numFmtId="0" fontId="8" fillId="2" borderId="36" xfId="1" applyFont="1" applyFill="1" applyBorder="1" applyAlignment="1">
      <alignment horizontal="center" vertical="center"/>
    </xf>
    <xf numFmtId="0" fontId="8" fillId="2" borderId="37" xfId="1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8" xfId="0" applyFont="1" applyFill="1" applyBorder="1" applyAlignment="1" applyProtection="1">
      <alignment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/>
    </xf>
    <xf numFmtId="0" fontId="8" fillId="2" borderId="8" xfId="0" applyFont="1" applyFill="1" applyBorder="1" applyAlignment="1" applyProtection="1">
      <alignment horizontal="center" vertical="center" wrapText="1"/>
    </xf>
    <xf numFmtId="0" fontId="8" fillId="2" borderId="21" xfId="0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49" fontId="8" fillId="2" borderId="28" xfId="1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 applyProtection="1">
      <alignment horizontal="center" vertical="center" wrapText="1"/>
    </xf>
    <xf numFmtId="49" fontId="8" fillId="2" borderId="8" xfId="1" applyNumberFormat="1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28" xfId="0" applyFont="1" applyFill="1" applyBorder="1" applyAlignment="1" applyProtection="1">
      <alignment horizontal="center" vertical="center" wrapText="1"/>
    </xf>
    <xf numFmtId="0" fontId="8" fillId="2" borderId="0" xfId="0" applyFont="1" applyFill="1" applyBorder="1"/>
    <xf numFmtId="0" fontId="8" fillId="2" borderId="35" xfId="1" applyFont="1" applyFill="1" applyBorder="1" applyAlignment="1">
      <alignment vertical="center"/>
    </xf>
    <xf numFmtId="0" fontId="8" fillId="2" borderId="36" xfId="1" applyFont="1" applyFill="1" applyBorder="1" applyAlignment="1">
      <alignment horizontal="center" vertical="center" wrapText="1"/>
    </xf>
    <xf numFmtId="0" fontId="8" fillId="2" borderId="36" xfId="1" applyFont="1" applyFill="1" applyBorder="1" applyAlignment="1">
      <alignment horizontal="center"/>
    </xf>
    <xf numFmtId="0" fontId="8" fillId="2" borderId="36" xfId="1" applyFont="1" applyFill="1" applyBorder="1"/>
    <xf numFmtId="0" fontId="11" fillId="2" borderId="36" xfId="1" applyFont="1" applyFill="1" applyBorder="1" applyAlignment="1">
      <alignment horizontal="center" vertical="center"/>
    </xf>
    <xf numFmtId="0" fontId="8" fillId="2" borderId="38" xfId="1" applyFont="1" applyFill="1" applyBorder="1"/>
    <xf numFmtId="0" fontId="8" fillId="2" borderId="0" xfId="1" applyFont="1" applyFill="1" applyBorder="1"/>
    <xf numFmtId="0" fontId="8" fillId="2" borderId="4" xfId="1" applyFont="1" applyFill="1" applyBorder="1" applyAlignment="1">
      <alignment vertical="center"/>
    </xf>
    <xf numFmtId="0" fontId="8" fillId="2" borderId="5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/>
    </xf>
    <xf numFmtId="0" fontId="8" fillId="2" borderId="5" xfId="1" applyFont="1" applyFill="1" applyBorder="1" applyAlignment="1">
      <alignment horizontal="center" vertical="center"/>
    </xf>
    <xf numFmtId="0" fontId="8" fillId="2" borderId="5" xfId="1" applyFont="1" applyFill="1" applyBorder="1"/>
    <xf numFmtId="0" fontId="11" fillId="2" borderId="5" xfId="1" applyFont="1" applyFill="1" applyBorder="1" applyAlignment="1">
      <alignment horizontal="center" vertical="center"/>
    </xf>
    <xf numFmtId="0" fontId="8" fillId="2" borderId="44" xfId="0" applyFont="1" applyFill="1" applyBorder="1"/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 applyProtection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49" fontId="3" fillId="2" borderId="8" xfId="1" applyNumberFormat="1" applyFont="1" applyFill="1" applyBorder="1" applyAlignment="1">
      <alignment horizontal="center" vertical="center"/>
    </xf>
    <xf numFmtId="0" fontId="8" fillId="2" borderId="45" xfId="0" applyFont="1" applyFill="1" applyBorder="1"/>
    <xf numFmtId="0" fontId="8" fillId="2" borderId="28" xfId="0" applyFont="1" applyFill="1" applyBorder="1" applyAlignment="1">
      <alignment vertical="center" wrapText="1"/>
    </xf>
    <xf numFmtId="0" fontId="8" fillId="2" borderId="33" xfId="0" applyFont="1" applyFill="1" applyBorder="1" applyAlignment="1">
      <alignment vertical="center"/>
    </xf>
    <xf numFmtId="0" fontId="8" fillId="2" borderId="28" xfId="0" applyFont="1" applyFill="1" applyBorder="1" applyAlignment="1" applyProtection="1">
      <alignment horizontal="left" vertical="center" wrapText="1"/>
    </xf>
    <xf numFmtId="49" fontId="3" fillId="2" borderId="28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/>
    <xf numFmtId="0" fontId="8" fillId="2" borderId="28" xfId="0" applyFont="1" applyFill="1" applyBorder="1" applyAlignment="1" applyProtection="1">
      <alignment vertical="center" wrapText="1"/>
    </xf>
    <xf numFmtId="49" fontId="8" fillId="2" borderId="21" xfId="1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 applyProtection="1">
      <alignment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13" xfId="0" applyFont="1" applyFill="1" applyBorder="1" applyAlignment="1" applyProtection="1">
      <alignment horizontal="center" vertical="center" wrapText="1"/>
    </xf>
    <xf numFmtId="49" fontId="8" fillId="2" borderId="13" xfId="1" applyNumberFormat="1" applyFont="1" applyFill="1" applyBorder="1" applyAlignment="1">
      <alignment horizontal="center" vertical="center"/>
    </xf>
    <xf numFmtId="0" fontId="4" fillId="2" borderId="13" xfId="1" applyFont="1" applyFill="1" applyBorder="1"/>
    <xf numFmtId="0" fontId="8" fillId="2" borderId="19" xfId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11" fillId="2" borderId="38" xfId="1" applyFont="1" applyFill="1" applyBorder="1" applyAlignment="1">
      <alignment horizontal="center" vertical="center"/>
    </xf>
    <xf numFmtId="0" fontId="8" fillId="2" borderId="21" xfId="0" applyFont="1" applyFill="1" applyBorder="1" applyAlignment="1" applyProtection="1">
      <alignment horizontal="center" vertical="center" wrapText="1"/>
    </xf>
    <xf numFmtId="49" fontId="8" fillId="2" borderId="29" xfId="1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46" xfId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/>
    </xf>
    <xf numFmtId="0" fontId="10" fillId="2" borderId="41" xfId="1" applyFont="1" applyFill="1" applyBorder="1" applyAlignment="1">
      <alignment horizontal="center" vertical="center"/>
    </xf>
    <xf numFmtId="0" fontId="8" fillId="2" borderId="42" xfId="1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11" xfId="0" applyFont="1" applyFill="1" applyBorder="1" applyAlignment="1" applyProtection="1">
      <alignment horizontal="center" vertical="center" wrapText="1"/>
    </xf>
    <xf numFmtId="0" fontId="8" fillId="2" borderId="28" xfId="0" applyFont="1" applyFill="1" applyBorder="1" applyAlignment="1">
      <alignment horizontal="left" vertical="center" wrapText="1"/>
    </xf>
    <xf numFmtId="0" fontId="8" fillId="2" borderId="30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8" fillId="2" borderId="21" xfId="0" applyFont="1" applyFill="1" applyBorder="1" applyAlignment="1" applyProtection="1">
      <alignment horizontal="left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1" xfId="0" applyFont="1" applyFill="1" applyBorder="1"/>
    <xf numFmtId="0" fontId="8" fillId="2" borderId="24" xfId="0" applyFont="1" applyFill="1" applyBorder="1"/>
    <xf numFmtId="0" fontId="8" fillId="2" borderId="1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vertical="center"/>
    </xf>
    <xf numFmtId="0" fontId="8" fillId="2" borderId="28" xfId="0" applyFont="1" applyFill="1" applyBorder="1"/>
    <xf numFmtId="0" fontId="8" fillId="2" borderId="8" xfId="0" applyFont="1" applyFill="1" applyBorder="1" applyAlignment="1">
      <alignment vertical="center" wrapText="1"/>
    </xf>
    <xf numFmtId="0" fontId="8" fillId="2" borderId="43" xfId="0" applyFont="1" applyFill="1" applyBorder="1" applyAlignment="1">
      <alignment vertical="center"/>
    </xf>
    <xf numFmtId="0" fontId="8" fillId="2" borderId="35" xfId="1" applyFont="1" applyFill="1" applyBorder="1" applyAlignment="1">
      <alignment horizontal="center"/>
    </xf>
    <xf numFmtId="0" fontId="11" fillId="2" borderId="36" xfId="1" applyFont="1" applyFill="1" applyBorder="1" applyAlignment="1">
      <alignment horizontal="left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/>
    </xf>
    <xf numFmtId="0" fontId="8" fillId="2" borderId="28" xfId="1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/>
    </xf>
    <xf numFmtId="0" fontId="8" fillId="2" borderId="8" xfId="1" applyFont="1" applyFill="1" applyBorder="1" applyAlignment="1">
      <alignment horizontal="left" vertical="center" wrapText="1"/>
    </xf>
    <xf numFmtId="0" fontId="12" fillId="2" borderId="29" xfId="0" applyFont="1" applyFill="1" applyBorder="1" applyAlignment="1">
      <alignment horizontal="center" vertical="center"/>
    </xf>
    <xf numFmtId="0" fontId="8" fillId="2" borderId="11" xfId="2" applyFont="1" applyFill="1" applyBorder="1" applyAlignment="1" applyProtection="1">
      <alignment horizontal="center" vertical="center" wrapText="1"/>
    </xf>
    <xf numFmtId="0" fontId="8" fillId="2" borderId="38" xfId="0" applyFont="1" applyFill="1" applyBorder="1"/>
    <xf numFmtId="0" fontId="8" fillId="2" borderId="4" xfId="1" applyFont="1" applyFill="1" applyBorder="1" applyAlignment="1">
      <alignment horizontal="center"/>
    </xf>
    <xf numFmtId="0" fontId="8" fillId="2" borderId="6" xfId="1" applyFont="1" applyFill="1" applyBorder="1" applyAlignment="1">
      <alignment horizontal="center" vertical="center"/>
    </xf>
    <xf numFmtId="0" fontId="11" fillId="2" borderId="35" xfId="1" applyFont="1" applyFill="1" applyBorder="1"/>
    <xf numFmtId="0" fontId="11" fillId="2" borderId="36" xfId="1" applyFont="1" applyFill="1" applyBorder="1" applyAlignment="1">
      <alignment horizontal="center" vertical="center" wrapText="1"/>
    </xf>
    <xf numFmtId="0" fontId="8" fillId="2" borderId="17" xfId="0" applyFont="1" applyFill="1" applyBorder="1"/>
    <xf numFmtId="0" fontId="5" fillId="2" borderId="0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justify" vertical="center"/>
    </xf>
    <xf numFmtId="0" fontId="3" fillId="2" borderId="0" xfId="1" applyFont="1" applyFill="1" applyBorder="1" applyAlignment="1"/>
    <xf numFmtId="0" fontId="3" fillId="2" borderId="0" xfId="1" applyFont="1" applyFill="1" applyBorder="1" applyAlignment="1">
      <alignment horizontal="left"/>
    </xf>
    <xf numFmtId="0" fontId="11" fillId="2" borderId="22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 wrapText="1"/>
    </xf>
    <xf numFmtId="0" fontId="3" fillId="2" borderId="8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15" xfId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2" borderId="18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wrapText="1"/>
    </xf>
    <xf numFmtId="0" fontId="3" fillId="2" borderId="13" xfId="1" applyFont="1" applyFill="1" applyBorder="1" applyAlignment="1">
      <alignment horizontal="center"/>
    </xf>
    <xf numFmtId="0" fontId="3" fillId="2" borderId="14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Border="1" applyAlignment="1">
      <alignment horizontal="left" vertical="center" wrapText="1"/>
    </xf>
    <xf numFmtId="0" fontId="8" fillId="2" borderId="0" xfId="1" applyFont="1" applyFill="1" applyBorder="1" applyAlignment="1">
      <alignment horizontal="left" vertical="center" wrapText="1"/>
    </xf>
    <xf numFmtId="0" fontId="8" fillId="2" borderId="28" xfId="1" applyFont="1" applyFill="1" applyBorder="1" applyAlignment="1">
      <alignment horizontal="center" vertical="center" textRotation="90" wrapText="1"/>
    </xf>
    <xf numFmtId="0" fontId="8" fillId="2" borderId="28" xfId="1" applyFont="1" applyFill="1" applyBorder="1" applyAlignment="1"/>
    <xf numFmtId="0" fontId="8" fillId="2" borderId="13" xfId="1" applyFont="1" applyFill="1" applyBorder="1" applyAlignment="1"/>
    <xf numFmtId="0" fontId="8" fillId="2" borderId="28" xfId="1" applyFont="1" applyFill="1" applyBorder="1" applyAlignment="1">
      <alignment horizontal="center" vertical="center" textRotation="90"/>
    </xf>
    <xf numFmtId="0" fontId="8" fillId="2" borderId="13" xfId="1" applyFont="1" applyFill="1" applyBorder="1" applyAlignment="1">
      <alignment horizontal="center" vertical="center" textRotation="90"/>
    </xf>
    <xf numFmtId="0" fontId="8" fillId="2" borderId="30" xfId="1" applyFont="1" applyFill="1" applyBorder="1" applyAlignment="1">
      <alignment horizontal="center" vertical="center" wrapText="1"/>
    </xf>
    <xf numFmtId="0" fontId="8" fillId="2" borderId="31" xfId="1" applyFont="1" applyFill="1" applyBorder="1" applyAlignment="1">
      <alignment horizontal="center" vertical="center" wrapText="1"/>
    </xf>
    <xf numFmtId="0" fontId="8" fillId="2" borderId="32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left" vertical="center"/>
    </xf>
    <xf numFmtId="0" fontId="8" fillId="2" borderId="20" xfId="1" applyFont="1" applyFill="1" applyBorder="1" applyAlignment="1">
      <alignment horizontal="center" vertical="center"/>
    </xf>
    <xf numFmtId="0" fontId="8" fillId="2" borderId="27" xfId="1" applyFont="1" applyFill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/>
    </xf>
    <xf numFmtId="0" fontId="8" fillId="2" borderId="21" xfId="1" applyFont="1" applyFill="1" applyBorder="1" applyAlignment="1">
      <alignment horizontal="center" vertical="center" wrapText="1"/>
    </xf>
    <xf numFmtId="0" fontId="8" fillId="2" borderId="28" xfId="1" applyFont="1" applyFill="1" applyBorder="1" applyAlignment="1">
      <alignment horizontal="center" vertical="center"/>
    </xf>
    <xf numFmtId="0" fontId="8" fillId="2" borderId="13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 textRotation="90" wrapText="1"/>
    </xf>
    <xf numFmtId="0" fontId="8" fillId="2" borderId="29" xfId="1" applyFont="1" applyFill="1" applyBorder="1" applyAlignment="1">
      <alignment horizontal="center" vertical="center" textRotation="90"/>
    </xf>
    <xf numFmtId="0" fontId="8" fillId="2" borderId="5" xfId="1" applyFont="1" applyFill="1" applyBorder="1" applyAlignment="1">
      <alignment horizontal="center" vertical="center" textRotation="90"/>
    </xf>
    <xf numFmtId="0" fontId="8" fillId="2" borderId="21" xfId="1" applyFont="1" applyFill="1" applyBorder="1" applyAlignment="1">
      <alignment horizontal="center" vertical="center" textRotation="90" wrapText="1"/>
    </xf>
    <xf numFmtId="0" fontId="8" fillId="2" borderId="13" xfId="1" applyFont="1" applyFill="1" applyBorder="1" applyAlignment="1">
      <alignment horizontal="center" vertical="center" textRotation="90" wrapText="1"/>
    </xf>
    <xf numFmtId="0" fontId="10" fillId="2" borderId="39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8" fillId="2" borderId="33" xfId="1" applyFont="1" applyFill="1" applyBorder="1" applyAlignment="1">
      <alignment horizontal="center" vertical="center" textRotation="90"/>
    </xf>
    <xf numFmtId="0" fontId="8" fillId="2" borderId="28" xfId="1" applyFont="1" applyFill="1" applyBorder="1" applyAlignment="1">
      <alignment horizontal="center" vertical="center" wrapText="1"/>
    </xf>
    <xf numFmtId="0" fontId="8" fillId="2" borderId="33" xfId="1" applyFont="1" applyFill="1" applyBorder="1" applyAlignment="1">
      <alignment horizontal="center" vertical="center" textRotation="90" wrapText="1"/>
    </xf>
    <xf numFmtId="0" fontId="8" fillId="2" borderId="5" xfId="1" applyFont="1" applyFill="1" applyBorder="1" applyAlignment="1">
      <alignment horizontal="center" vertical="center" textRotation="90" wrapText="1"/>
    </xf>
    <xf numFmtId="0" fontId="8" fillId="2" borderId="21" xfId="1" applyFont="1" applyFill="1" applyBorder="1" applyAlignment="1">
      <alignment horizontal="center" vertical="center"/>
    </xf>
    <xf numFmtId="0" fontId="8" fillId="2" borderId="23" xfId="1" applyFont="1" applyFill="1" applyBorder="1" applyAlignment="1">
      <alignment horizontal="center" vertical="center" wrapText="1"/>
    </xf>
    <xf numFmtId="0" fontId="8" fillId="2" borderId="24" xfId="1" applyFont="1" applyFill="1" applyBorder="1" applyAlignment="1">
      <alignment horizontal="center" vertical="center" wrapText="1"/>
    </xf>
    <xf numFmtId="0" fontId="8" fillId="2" borderId="25" xfId="1" applyFont="1" applyFill="1" applyBorder="1" applyAlignment="1">
      <alignment horizontal="center" vertical="center" wrapText="1"/>
    </xf>
    <xf numFmtId="0" fontId="8" fillId="2" borderId="26" xfId="1" applyFont="1" applyFill="1" applyBorder="1" applyAlignment="1">
      <alignment horizontal="center" vertical="center" textRotation="90" wrapText="1"/>
    </xf>
    <xf numFmtId="0" fontId="8" fillId="2" borderId="34" xfId="1" applyFont="1" applyFill="1" applyBorder="1" applyAlignment="1">
      <alignment horizontal="center" vertical="center" textRotation="90" wrapText="1"/>
    </xf>
    <xf numFmtId="0" fontId="8" fillId="2" borderId="6" xfId="1" applyFont="1" applyFill="1" applyBorder="1" applyAlignment="1">
      <alignment horizontal="center" vertical="center" textRotation="90" wrapText="1"/>
    </xf>
    <xf numFmtId="0" fontId="10" fillId="2" borderId="39" xfId="1" applyFont="1" applyFill="1" applyBorder="1" applyAlignment="1">
      <alignment horizontal="center" vertical="center"/>
    </xf>
    <xf numFmtId="0" fontId="10" fillId="2" borderId="40" xfId="1" applyFont="1" applyFill="1" applyBorder="1" applyAlignment="1">
      <alignment horizontal="center" vertical="center"/>
    </xf>
    <xf numFmtId="0" fontId="10" fillId="2" borderId="41" xfId="1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 wrapText="1"/>
    </xf>
    <xf numFmtId="0" fontId="10" fillId="2" borderId="40" xfId="0" applyFont="1" applyFill="1" applyBorder="1" applyAlignment="1">
      <alignment horizontal="center" vertical="center" wrapText="1"/>
    </xf>
    <xf numFmtId="0" fontId="10" fillId="2" borderId="41" xfId="0" applyFont="1" applyFill="1" applyBorder="1" applyAlignment="1">
      <alignment horizontal="center" vertical="center" wrapText="1"/>
    </xf>
    <xf numFmtId="0" fontId="3" fillId="2" borderId="0" xfId="1" applyFont="1" applyFill="1" applyBorder="1" applyAlignment="1"/>
    <xf numFmtId="0" fontId="3" fillId="2" borderId="0" xfId="1" applyFont="1" applyFill="1" applyBorder="1" applyAlignment="1">
      <alignment horizontal="left" wrapText="1"/>
    </xf>
    <xf numFmtId="0" fontId="8" fillId="2" borderId="0" xfId="0" applyFont="1" applyFill="1" applyAlignment="1">
      <alignment wrapText="1"/>
    </xf>
    <xf numFmtId="0" fontId="3" fillId="2" borderId="0" xfId="1" applyFont="1" applyFill="1" applyBorder="1" applyAlignment="1">
      <alignment horizontal="left"/>
    </xf>
    <xf numFmtId="0" fontId="8" fillId="2" borderId="13" xfId="0" applyFont="1" applyFill="1" applyBorder="1" applyAlignment="1" applyProtection="1">
      <alignment horizontal="left" vertical="center" wrapText="1"/>
    </xf>
    <xf numFmtId="0" fontId="8" fillId="2" borderId="48" xfId="1" applyFont="1" applyFill="1" applyBorder="1" applyAlignment="1">
      <alignment horizontal="center" vertical="center"/>
    </xf>
    <xf numFmtId="0" fontId="8" fillId="2" borderId="41" xfId="0" applyFont="1" applyFill="1" applyBorder="1"/>
    <xf numFmtId="0" fontId="8" fillId="2" borderId="49" xfId="0" applyFont="1" applyFill="1" applyBorder="1"/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&#1059;&#1055;_&#1048;&#1057;_&#1085;&#1072;&#1073;&#1086;&#1088;%202016_19.08.2016_&#1044;&#1054;&#1058;_&#1057;&#1057;&#10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УП_2 траектория"/>
      <sheetName val="РУП_1 траектория"/>
      <sheetName val="УП"/>
      <sheetName val="Титул"/>
      <sheetName val="Год план 1 курс"/>
      <sheetName val="Год план 2 курс"/>
    </sheetNames>
    <sheetDataSet>
      <sheetData sheetId="0" refreshError="1"/>
      <sheetData sheetId="1" refreshError="1">
        <row r="44">
          <cell r="L44">
            <v>135</v>
          </cell>
          <cell r="M44">
            <v>45</v>
          </cell>
        </row>
        <row r="45">
          <cell r="M45">
            <v>45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7"/>
  <sheetViews>
    <sheetView tabSelected="1" view="pageBreakPreview" topLeftCell="A32" zoomScaleSheetLayoutView="100" workbookViewId="0">
      <selection activeCell="B34" sqref="B34"/>
    </sheetView>
  </sheetViews>
  <sheetFormatPr defaultRowHeight="11.25"/>
  <cols>
    <col min="1" max="1" width="3.140625" style="5" customWidth="1"/>
    <col min="2" max="2" width="43.28515625" style="5" customWidth="1"/>
    <col min="3" max="3" width="10.7109375" style="2" customWidth="1"/>
    <col min="4" max="4" width="4.42578125" style="2" customWidth="1"/>
    <col min="5" max="5" width="12.140625" style="2" customWidth="1"/>
    <col min="6" max="6" width="14" style="2" customWidth="1"/>
    <col min="7" max="7" width="4.42578125" style="2" customWidth="1"/>
    <col min="8" max="8" width="5" style="2" customWidth="1"/>
    <col min="9" max="9" width="6.85546875" style="2" customWidth="1"/>
    <col min="10" max="10" width="4.140625" style="2" customWidth="1"/>
    <col min="11" max="11" width="7.140625" style="2" customWidth="1"/>
    <col min="12" max="12" width="6.42578125" style="2" customWidth="1"/>
    <col min="13" max="13" width="7.140625" style="2" customWidth="1"/>
    <col min="14" max="14" width="4.140625" style="2" customWidth="1"/>
    <col min="15" max="15" width="4.28515625" style="2" customWidth="1"/>
    <col min="16" max="16" width="4.140625" style="2" customWidth="1"/>
    <col min="17" max="17" width="5" style="2" customWidth="1"/>
    <col min="18" max="18" width="6" style="2" customWidth="1"/>
    <col min="19" max="19" width="9.7109375" style="2" customWidth="1"/>
    <col min="20" max="20" width="11" style="2" customWidth="1"/>
    <col min="21" max="21" width="11.5703125" style="2" customWidth="1"/>
    <col min="22" max="16384" width="9.140625" style="1"/>
  </cols>
  <sheetData>
    <row r="1" spans="1:21" ht="13.5" customHeight="1">
      <c r="A1" s="118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20"/>
    </row>
    <row r="2" spans="1:21" ht="12.75" customHeight="1" thickBot="1">
      <c r="A2" s="121" t="s">
        <v>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3"/>
    </row>
    <row r="3" spans="1:21" ht="21.75" customHeight="1">
      <c r="A3" s="124" t="s">
        <v>2</v>
      </c>
      <c r="B3" s="125"/>
      <c r="C3" s="126"/>
      <c r="D3" s="127" t="s">
        <v>3</v>
      </c>
      <c r="E3" s="128"/>
      <c r="F3" s="128"/>
      <c r="G3" s="128"/>
      <c r="H3" s="128"/>
      <c r="I3" s="128"/>
      <c r="J3" s="128"/>
      <c r="K3" s="129"/>
      <c r="L3" s="133" t="s">
        <v>4</v>
      </c>
      <c r="M3" s="134"/>
      <c r="N3" s="134"/>
      <c r="O3" s="134"/>
      <c r="P3" s="134"/>
      <c r="Q3" s="134"/>
      <c r="R3" s="134"/>
      <c r="S3" s="134"/>
      <c r="T3" s="134"/>
      <c r="U3" s="135"/>
    </row>
    <row r="4" spans="1:21" ht="24.75" customHeight="1" thickBot="1">
      <c r="A4" s="139" t="s">
        <v>5</v>
      </c>
      <c r="B4" s="140"/>
      <c r="C4" s="141"/>
      <c r="D4" s="130"/>
      <c r="E4" s="131"/>
      <c r="F4" s="131"/>
      <c r="G4" s="131"/>
      <c r="H4" s="131"/>
      <c r="I4" s="131"/>
      <c r="J4" s="131"/>
      <c r="K4" s="132"/>
      <c r="L4" s="136"/>
      <c r="M4" s="137"/>
      <c r="N4" s="137"/>
      <c r="O4" s="137"/>
      <c r="P4" s="137"/>
      <c r="Q4" s="137"/>
      <c r="R4" s="137"/>
      <c r="S4" s="137"/>
      <c r="T4" s="137"/>
      <c r="U4" s="138"/>
    </row>
    <row r="5" spans="1:21" ht="13.5" customHeight="1">
      <c r="A5" s="4"/>
      <c r="B5" s="4"/>
    </row>
    <row r="6" spans="1:21" ht="13.5" customHeight="1">
      <c r="A6" s="142" t="s">
        <v>6</v>
      </c>
      <c r="B6" s="142"/>
      <c r="C6" s="142"/>
      <c r="L6" s="143" t="s">
        <v>7</v>
      </c>
      <c r="M6" s="143"/>
      <c r="N6" s="143"/>
      <c r="O6" s="143"/>
      <c r="P6" s="143"/>
      <c r="Q6" s="143"/>
      <c r="R6" s="143"/>
      <c r="S6" s="143"/>
      <c r="T6" s="143"/>
      <c r="U6" s="143"/>
    </row>
    <row r="7" spans="1:21" ht="13.5" customHeight="1">
      <c r="A7" s="144" t="s">
        <v>8</v>
      </c>
      <c r="B7" s="144"/>
      <c r="C7" s="144"/>
      <c r="D7" s="3"/>
      <c r="F7" s="8"/>
      <c r="L7" s="143" t="s">
        <v>9</v>
      </c>
      <c r="M7" s="143"/>
      <c r="N7" s="143"/>
      <c r="O7" s="143"/>
      <c r="P7" s="143"/>
      <c r="Q7" s="143"/>
      <c r="R7" s="143"/>
      <c r="S7" s="143"/>
      <c r="T7" s="143"/>
      <c r="U7" s="143"/>
    </row>
    <row r="8" spans="1:21" ht="13.5" customHeight="1">
      <c r="A8" s="144" t="s">
        <v>10</v>
      </c>
      <c r="B8" s="144"/>
      <c r="C8" s="144"/>
      <c r="F8" s="8"/>
      <c r="L8" s="143" t="s">
        <v>11</v>
      </c>
      <c r="M8" s="143"/>
      <c r="N8" s="143"/>
      <c r="O8" s="143"/>
      <c r="P8" s="143"/>
      <c r="Q8" s="143"/>
      <c r="R8" s="143"/>
      <c r="S8" s="143"/>
      <c r="T8" s="143"/>
      <c r="U8" s="143"/>
    </row>
    <row r="9" spans="1:21" ht="13.5" customHeight="1">
      <c r="A9" s="145" t="s">
        <v>12</v>
      </c>
      <c r="B9" s="145"/>
      <c r="C9" s="145"/>
      <c r="F9" s="8"/>
      <c r="L9" s="146" t="s">
        <v>13</v>
      </c>
      <c r="M9" s="146"/>
      <c r="N9" s="146"/>
      <c r="O9" s="146"/>
      <c r="P9" s="146"/>
      <c r="Q9" s="146"/>
      <c r="R9" s="146"/>
      <c r="S9" s="146"/>
      <c r="T9" s="146"/>
      <c r="U9" s="146"/>
    </row>
    <row r="10" spans="1:21" ht="13.5" customHeight="1">
      <c r="A10" s="2"/>
      <c r="B10" s="2"/>
      <c r="F10" s="8"/>
      <c r="L10" s="146" t="s">
        <v>14</v>
      </c>
      <c r="M10" s="146"/>
      <c r="N10" s="146"/>
      <c r="O10" s="146"/>
      <c r="P10" s="146"/>
      <c r="Q10" s="146"/>
      <c r="R10" s="146"/>
      <c r="S10" s="146"/>
      <c r="T10" s="146"/>
      <c r="U10" s="146"/>
    </row>
    <row r="11" spans="1:21" ht="13.5" customHeight="1">
      <c r="A11" s="2"/>
      <c r="B11" s="2"/>
      <c r="F11" s="8"/>
      <c r="L11" s="146" t="s">
        <v>15</v>
      </c>
      <c r="M11" s="146"/>
      <c r="N11" s="146"/>
      <c r="O11" s="146"/>
      <c r="P11" s="146"/>
      <c r="Q11" s="146"/>
      <c r="R11" s="146"/>
      <c r="S11" s="146"/>
      <c r="T11" s="146"/>
      <c r="U11" s="146"/>
    </row>
    <row r="12" spans="1:21" ht="13.5" customHeight="1">
      <c r="B12" s="6"/>
      <c r="C12" s="142" t="s">
        <v>16</v>
      </c>
      <c r="D12" s="142"/>
      <c r="E12" s="142"/>
      <c r="F12" s="142"/>
      <c r="G12" s="142"/>
      <c r="H12" s="142"/>
      <c r="I12" s="142"/>
      <c r="J12" s="142"/>
      <c r="K12" s="142"/>
      <c r="L12" s="146" t="s">
        <v>17</v>
      </c>
      <c r="M12" s="146"/>
      <c r="N12" s="146"/>
      <c r="O12" s="146"/>
      <c r="P12" s="146"/>
      <c r="Q12" s="146"/>
      <c r="R12" s="146"/>
      <c r="S12" s="146"/>
      <c r="T12" s="146"/>
      <c r="U12" s="146"/>
    </row>
    <row r="13" spans="1:21" ht="25.5" customHeight="1">
      <c r="B13" s="7"/>
      <c r="C13" s="147" t="s">
        <v>18</v>
      </c>
      <c r="D13" s="147"/>
      <c r="E13" s="147"/>
      <c r="F13" s="147"/>
      <c r="G13" s="147"/>
      <c r="H13" s="147"/>
      <c r="I13" s="147"/>
      <c r="J13" s="147"/>
      <c r="K13" s="147"/>
      <c r="L13" s="148" t="s">
        <v>19</v>
      </c>
      <c r="M13" s="148"/>
      <c r="N13" s="148"/>
      <c r="O13" s="148"/>
      <c r="P13" s="148"/>
      <c r="Q13" s="148"/>
      <c r="R13" s="148"/>
      <c r="S13" s="148"/>
      <c r="T13" s="148"/>
      <c r="U13" s="148"/>
    </row>
    <row r="14" spans="1:21" ht="25.5" customHeight="1">
      <c r="B14" s="7"/>
      <c r="C14" s="147" t="s">
        <v>20</v>
      </c>
      <c r="D14" s="147"/>
      <c r="E14" s="147"/>
      <c r="F14" s="147"/>
      <c r="G14" s="147"/>
      <c r="H14" s="147"/>
      <c r="I14" s="147"/>
      <c r="J14" s="147"/>
      <c r="K14" s="147"/>
      <c r="L14" s="149" t="s">
        <v>155</v>
      </c>
      <c r="M14" s="149"/>
      <c r="N14" s="149"/>
      <c r="O14" s="149"/>
      <c r="P14" s="149"/>
      <c r="Q14" s="149"/>
      <c r="R14" s="149"/>
      <c r="S14" s="149"/>
      <c r="T14" s="149"/>
      <c r="U14" s="149"/>
    </row>
    <row r="15" spans="1:21" ht="24.75" customHeight="1">
      <c r="B15" s="7"/>
      <c r="C15" s="147" t="s">
        <v>21</v>
      </c>
      <c r="D15" s="147"/>
      <c r="E15" s="147"/>
      <c r="F15" s="147"/>
      <c r="G15" s="147"/>
      <c r="H15" s="147"/>
      <c r="I15" s="147"/>
      <c r="J15" s="147"/>
      <c r="K15" s="147"/>
      <c r="L15" s="149" t="s">
        <v>22</v>
      </c>
      <c r="M15" s="149"/>
      <c r="N15" s="149"/>
      <c r="O15" s="149"/>
      <c r="P15" s="149"/>
      <c r="Q15" s="149"/>
      <c r="R15" s="149"/>
      <c r="S15" s="149"/>
      <c r="T15" s="149"/>
      <c r="U15" s="149"/>
    </row>
    <row r="16" spans="1:21" ht="25.5" customHeight="1">
      <c r="B16" s="7"/>
      <c r="C16" s="142" t="s">
        <v>23</v>
      </c>
      <c r="D16" s="142"/>
      <c r="E16" s="142"/>
      <c r="F16" s="142"/>
      <c r="G16" s="142"/>
      <c r="H16" s="142"/>
      <c r="I16" s="142"/>
      <c r="J16" s="142"/>
      <c r="K16" s="142"/>
      <c r="L16" s="149" t="s">
        <v>154</v>
      </c>
      <c r="M16" s="149"/>
      <c r="N16" s="149"/>
      <c r="O16" s="149"/>
      <c r="P16" s="149"/>
      <c r="Q16" s="149"/>
      <c r="R16" s="149"/>
      <c r="S16" s="149"/>
      <c r="T16" s="149"/>
      <c r="U16" s="149"/>
    </row>
    <row r="17" spans="1:21" ht="13.5" customHeight="1">
      <c r="B17" s="7"/>
      <c r="C17" s="144" t="s">
        <v>24</v>
      </c>
      <c r="D17" s="144"/>
      <c r="E17" s="144"/>
      <c r="F17" s="144"/>
      <c r="G17" s="144"/>
      <c r="H17" s="144"/>
      <c r="I17" s="144"/>
      <c r="J17" s="144"/>
      <c r="K17" s="144"/>
      <c r="L17" s="146" t="s">
        <v>25</v>
      </c>
      <c r="M17" s="146"/>
      <c r="N17" s="146"/>
      <c r="O17" s="146"/>
      <c r="P17" s="146"/>
      <c r="Q17" s="146"/>
      <c r="R17" s="146"/>
      <c r="S17" s="146"/>
      <c r="T17" s="146"/>
      <c r="U17" s="146"/>
    </row>
    <row r="18" spans="1:21" ht="13.5" customHeight="1">
      <c r="D18" s="1"/>
      <c r="L18" s="1"/>
      <c r="M18" s="1"/>
      <c r="N18" s="1"/>
      <c r="O18" s="1"/>
      <c r="P18" s="1"/>
      <c r="Q18" s="1"/>
      <c r="R18" s="1"/>
      <c r="S18" s="1"/>
      <c r="T18" s="1"/>
    </row>
    <row r="19" spans="1:21" ht="13.5" customHeight="1"/>
    <row r="20" spans="1:21" ht="13.5" customHeight="1">
      <c r="B20" s="144" t="s">
        <v>26</v>
      </c>
      <c r="C20" s="144"/>
      <c r="D20" s="144"/>
      <c r="E20" s="144"/>
      <c r="I20" s="144" t="s">
        <v>27</v>
      </c>
      <c r="J20" s="144"/>
      <c r="K20" s="144"/>
      <c r="L20" s="144"/>
    </row>
    <row r="21" spans="1:21" ht="14.25" customHeight="1">
      <c r="B21" s="144" t="s">
        <v>28</v>
      </c>
      <c r="C21" s="144"/>
      <c r="D21" s="144"/>
      <c r="E21" s="144"/>
      <c r="I21" s="144" t="s">
        <v>29</v>
      </c>
      <c r="J21" s="144"/>
      <c r="K21" s="144"/>
      <c r="L21" s="144"/>
    </row>
    <row r="22" spans="1:21" ht="14.25" customHeight="1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1" ht="39" customHeight="1" thickBot="1">
      <c r="A23" s="149" t="s">
        <v>30</v>
      </c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9"/>
    </row>
    <row r="24" spans="1:21" ht="60.75" customHeight="1">
      <c r="A24" s="159" t="s">
        <v>31</v>
      </c>
      <c r="B24" s="162" t="s">
        <v>32</v>
      </c>
      <c r="C24" s="165" t="s">
        <v>33</v>
      </c>
      <c r="D24" s="168" t="s">
        <v>34</v>
      </c>
      <c r="E24" s="168" t="s">
        <v>35</v>
      </c>
      <c r="F24" s="168" t="s">
        <v>36</v>
      </c>
      <c r="G24" s="168" t="s">
        <v>37</v>
      </c>
      <c r="H24" s="165" t="s">
        <v>38</v>
      </c>
      <c r="I24" s="168" t="s">
        <v>39</v>
      </c>
      <c r="J24" s="162" t="s">
        <v>40</v>
      </c>
      <c r="K24" s="177"/>
      <c r="L24" s="178" t="s">
        <v>41</v>
      </c>
      <c r="M24" s="179"/>
      <c r="N24" s="179"/>
      <c r="O24" s="179"/>
      <c r="P24" s="179"/>
      <c r="Q24" s="179"/>
      <c r="R24" s="180"/>
      <c r="S24" s="178" t="s">
        <v>42</v>
      </c>
      <c r="T24" s="179"/>
      <c r="U24" s="181" t="s">
        <v>43</v>
      </c>
    </row>
    <row r="25" spans="1:21" ht="40.5" customHeight="1">
      <c r="A25" s="160"/>
      <c r="B25" s="163"/>
      <c r="C25" s="166"/>
      <c r="D25" s="150"/>
      <c r="E25" s="150"/>
      <c r="F25" s="150"/>
      <c r="G25" s="153"/>
      <c r="H25" s="166"/>
      <c r="I25" s="163"/>
      <c r="J25" s="150" t="s">
        <v>44</v>
      </c>
      <c r="K25" s="150" t="s">
        <v>45</v>
      </c>
      <c r="L25" s="150" t="s">
        <v>46</v>
      </c>
      <c r="M25" s="155" t="s">
        <v>47</v>
      </c>
      <c r="N25" s="156"/>
      <c r="O25" s="156"/>
      <c r="P25" s="157"/>
      <c r="Q25" s="173" t="s">
        <v>48</v>
      </c>
      <c r="R25" s="173" t="s">
        <v>49</v>
      </c>
      <c r="S25" s="174" t="s">
        <v>50</v>
      </c>
      <c r="T25" s="174"/>
      <c r="U25" s="182"/>
    </row>
    <row r="26" spans="1:21" ht="34.5" customHeight="1">
      <c r="A26" s="160"/>
      <c r="B26" s="163"/>
      <c r="C26" s="166"/>
      <c r="D26" s="150"/>
      <c r="E26" s="150"/>
      <c r="F26" s="150"/>
      <c r="G26" s="153"/>
      <c r="H26" s="166"/>
      <c r="I26" s="163"/>
      <c r="J26" s="151"/>
      <c r="K26" s="153"/>
      <c r="L26" s="153"/>
      <c r="M26" s="175" t="s">
        <v>51</v>
      </c>
      <c r="N26" s="155" t="s">
        <v>52</v>
      </c>
      <c r="O26" s="156"/>
      <c r="P26" s="157"/>
      <c r="Q26" s="166"/>
      <c r="R26" s="166"/>
      <c r="S26" s="10" t="s">
        <v>53</v>
      </c>
      <c r="T26" s="10" t="s">
        <v>54</v>
      </c>
      <c r="U26" s="182"/>
    </row>
    <row r="27" spans="1:21" ht="37.5" customHeight="1">
      <c r="A27" s="160"/>
      <c r="B27" s="163"/>
      <c r="C27" s="166"/>
      <c r="D27" s="150"/>
      <c r="E27" s="150"/>
      <c r="F27" s="150"/>
      <c r="G27" s="153"/>
      <c r="H27" s="166"/>
      <c r="I27" s="163"/>
      <c r="J27" s="151"/>
      <c r="K27" s="153"/>
      <c r="L27" s="153"/>
      <c r="M27" s="166"/>
      <c r="N27" s="173" t="s">
        <v>55</v>
      </c>
      <c r="O27" s="175" t="s">
        <v>56</v>
      </c>
      <c r="P27" s="173" t="s">
        <v>57</v>
      </c>
      <c r="Q27" s="166"/>
      <c r="R27" s="166"/>
      <c r="S27" s="155" t="s">
        <v>58</v>
      </c>
      <c r="T27" s="156"/>
      <c r="U27" s="182"/>
    </row>
    <row r="28" spans="1:21" ht="28.5" customHeight="1" thickBot="1">
      <c r="A28" s="161"/>
      <c r="B28" s="164"/>
      <c r="C28" s="167"/>
      <c r="D28" s="169"/>
      <c r="E28" s="169"/>
      <c r="F28" s="169"/>
      <c r="G28" s="154"/>
      <c r="H28" s="167"/>
      <c r="I28" s="164"/>
      <c r="J28" s="152"/>
      <c r="K28" s="154"/>
      <c r="L28" s="154"/>
      <c r="M28" s="167"/>
      <c r="N28" s="167"/>
      <c r="O28" s="176"/>
      <c r="P28" s="167"/>
      <c r="Q28" s="167"/>
      <c r="R28" s="167"/>
      <c r="S28" s="11">
        <v>15</v>
      </c>
      <c r="T28" s="12">
        <v>15</v>
      </c>
      <c r="U28" s="183"/>
    </row>
    <row r="29" spans="1:21" ht="12.75" thickBot="1">
      <c r="A29" s="13">
        <v>1</v>
      </c>
      <c r="B29" s="14">
        <v>2</v>
      </c>
      <c r="C29" s="14">
        <v>3</v>
      </c>
      <c r="D29" s="14">
        <v>4</v>
      </c>
      <c r="E29" s="14">
        <v>5</v>
      </c>
      <c r="F29" s="14">
        <v>6</v>
      </c>
      <c r="G29" s="14">
        <v>7</v>
      </c>
      <c r="H29" s="14">
        <v>8</v>
      </c>
      <c r="I29" s="14">
        <v>9</v>
      </c>
      <c r="J29" s="14">
        <v>10</v>
      </c>
      <c r="K29" s="14">
        <v>11</v>
      </c>
      <c r="L29" s="14">
        <v>12</v>
      </c>
      <c r="M29" s="14">
        <v>13</v>
      </c>
      <c r="N29" s="14">
        <v>14</v>
      </c>
      <c r="O29" s="14">
        <v>15</v>
      </c>
      <c r="P29" s="14">
        <v>16</v>
      </c>
      <c r="Q29" s="14">
        <v>17</v>
      </c>
      <c r="R29" s="14">
        <v>18</v>
      </c>
      <c r="S29" s="14">
        <v>19</v>
      </c>
      <c r="T29" s="15">
        <v>20</v>
      </c>
      <c r="U29" s="16">
        <v>21</v>
      </c>
    </row>
    <row r="30" spans="1:21" ht="12.75" thickBot="1">
      <c r="A30" s="184" t="s">
        <v>59</v>
      </c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6"/>
    </row>
    <row r="31" spans="1:21" ht="36">
      <c r="A31" s="17">
        <v>1</v>
      </c>
      <c r="B31" s="18" t="s">
        <v>60</v>
      </c>
      <c r="C31" s="19" t="s">
        <v>61</v>
      </c>
      <c r="D31" s="20">
        <v>2</v>
      </c>
      <c r="E31" s="21" t="s">
        <v>62</v>
      </c>
      <c r="F31" s="22" t="s">
        <v>63</v>
      </c>
      <c r="G31" s="20">
        <v>3</v>
      </c>
      <c r="H31" s="20">
        <f>IF(G31=3,5,IF(G31=2,3))</f>
        <v>5</v>
      </c>
      <c r="I31" s="20"/>
      <c r="J31" s="20">
        <f>IF(OR(D31=1,D31=2,D31=3,D31=4,D31=5,D31=6,D31=7,D31=8),2,4)</f>
        <v>2</v>
      </c>
      <c r="K31" s="21" t="s">
        <v>64</v>
      </c>
      <c r="L31" s="20">
        <f>45*G31</f>
        <v>135</v>
      </c>
      <c r="M31" s="20">
        <f>SUM(N31:P31)</f>
        <v>12</v>
      </c>
      <c r="N31" s="20">
        <v>8</v>
      </c>
      <c r="O31" s="20">
        <v>4</v>
      </c>
      <c r="P31" s="20"/>
      <c r="Q31" s="20"/>
      <c r="R31" s="20">
        <f>L31-M31</f>
        <v>123</v>
      </c>
      <c r="S31" s="20"/>
      <c r="T31" s="20" t="s">
        <v>65</v>
      </c>
      <c r="U31" s="23">
        <v>3</v>
      </c>
    </row>
    <row r="32" spans="1:21" ht="36">
      <c r="A32" s="17">
        <v>2</v>
      </c>
      <c r="B32" s="18" t="s">
        <v>66</v>
      </c>
      <c r="C32" s="19" t="s">
        <v>67</v>
      </c>
      <c r="D32" s="20"/>
      <c r="E32" s="28" t="s">
        <v>68</v>
      </c>
      <c r="F32" s="24"/>
      <c r="G32" s="20">
        <v>3</v>
      </c>
      <c r="H32" s="20">
        <f>IF(G32=3,5,IF(G32=2,3))</f>
        <v>5</v>
      </c>
      <c r="I32" s="20"/>
      <c r="J32" s="20"/>
      <c r="K32" s="20"/>
      <c r="L32" s="20">
        <f t="shared" ref="L32:L34" si="0">45*G32</f>
        <v>135</v>
      </c>
      <c r="M32" s="20">
        <f>SUM(N32:P32)</f>
        <v>12</v>
      </c>
      <c r="N32" s="20">
        <v>8</v>
      </c>
      <c r="O32" s="20">
        <v>4</v>
      </c>
      <c r="P32" s="20"/>
      <c r="Q32" s="20"/>
      <c r="R32" s="20">
        <f t="shared" ref="R32:R34" si="1">L32-M32</f>
        <v>123</v>
      </c>
      <c r="S32" s="20" t="s">
        <v>65</v>
      </c>
      <c r="T32" s="20"/>
      <c r="U32" s="25" t="s">
        <v>69</v>
      </c>
    </row>
    <row r="33" spans="1:21" ht="36">
      <c r="A33" s="17">
        <v>3</v>
      </c>
      <c r="B33" s="55" t="s">
        <v>70</v>
      </c>
      <c r="C33" s="19" t="s">
        <v>67</v>
      </c>
      <c r="D33" s="20"/>
      <c r="E33" s="28" t="s">
        <v>71</v>
      </c>
      <c r="F33" s="24"/>
      <c r="G33" s="20">
        <v>2</v>
      </c>
      <c r="H33" s="20">
        <f>IF(G33=3,5,IF(G33=2,3))</f>
        <v>3</v>
      </c>
      <c r="I33" s="20"/>
      <c r="J33" s="20"/>
      <c r="K33" s="20"/>
      <c r="L33" s="20">
        <f t="shared" si="0"/>
        <v>90</v>
      </c>
      <c r="M33" s="20">
        <f>SUM(N33:P33)</f>
        <v>8</v>
      </c>
      <c r="N33" s="20">
        <v>4</v>
      </c>
      <c r="O33" s="20">
        <v>4</v>
      </c>
      <c r="P33" s="20"/>
      <c r="Q33" s="20"/>
      <c r="R33" s="20">
        <f t="shared" si="1"/>
        <v>82</v>
      </c>
      <c r="S33" s="20"/>
      <c r="T33" s="20" t="s">
        <v>72</v>
      </c>
      <c r="U33" s="25" t="s">
        <v>69</v>
      </c>
    </row>
    <row r="34" spans="1:21" ht="36.75" thickBot="1">
      <c r="A34" s="57">
        <v>4</v>
      </c>
      <c r="B34" s="58" t="s">
        <v>73</v>
      </c>
      <c r="C34" s="59" t="s">
        <v>67</v>
      </c>
      <c r="D34" s="60">
        <v>1</v>
      </c>
      <c r="E34" s="61" t="s">
        <v>74</v>
      </c>
      <c r="F34" s="60" t="s">
        <v>75</v>
      </c>
      <c r="G34" s="60">
        <v>2</v>
      </c>
      <c r="H34" s="60">
        <f>IF(G34=3,5,IF(G34=2,3))</f>
        <v>3</v>
      </c>
      <c r="I34" s="60"/>
      <c r="J34" s="60">
        <f>IF(OR(D34=1,D34=2,D34=3,D34=4,D34=5,D34=6,D34=7,D34=8),2,4)</f>
        <v>2</v>
      </c>
      <c r="K34" s="60">
        <f>D34</f>
        <v>1</v>
      </c>
      <c r="L34" s="60">
        <f t="shared" si="0"/>
        <v>90</v>
      </c>
      <c r="M34" s="60">
        <f>SUM(N34:P34)</f>
        <v>8</v>
      </c>
      <c r="N34" s="60">
        <v>4</v>
      </c>
      <c r="O34" s="60">
        <v>4</v>
      </c>
      <c r="P34" s="59"/>
      <c r="Q34" s="60"/>
      <c r="R34" s="60">
        <f t="shared" si="1"/>
        <v>82</v>
      </c>
      <c r="S34" s="60" t="s">
        <v>72</v>
      </c>
      <c r="T34" s="197"/>
      <c r="U34" s="64">
        <v>2</v>
      </c>
    </row>
    <row r="35" spans="1:21" s="36" customFormat="1" ht="36.75" thickBot="1">
      <c r="A35" s="30"/>
      <c r="B35" s="117" t="s">
        <v>76</v>
      </c>
      <c r="C35" s="31"/>
      <c r="D35" s="32"/>
      <c r="E35" s="14"/>
      <c r="F35" s="33"/>
      <c r="G35" s="34">
        <f>G31+G34</f>
        <v>5</v>
      </c>
      <c r="H35" s="34">
        <f t="shared" ref="H35:R35" si="2">H31+H34</f>
        <v>8</v>
      </c>
      <c r="I35" s="34"/>
      <c r="J35" s="34"/>
      <c r="K35" s="34"/>
      <c r="L35" s="34">
        <f t="shared" si="2"/>
        <v>225</v>
      </c>
      <c r="M35" s="34">
        <f t="shared" si="2"/>
        <v>20</v>
      </c>
      <c r="N35" s="34">
        <f t="shared" si="2"/>
        <v>12</v>
      </c>
      <c r="O35" s="34">
        <f t="shared" si="2"/>
        <v>8</v>
      </c>
      <c r="P35" s="34">
        <f t="shared" si="2"/>
        <v>0</v>
      </c>
      <c r="Q35" s="34">
        <f t="shared" si="2"/>
        <v>0</v>
      </c>
      <c r="R35" s="34">
        <f t="shared" si="2"/>
        <v>205</v>
      </c>
      <c r="S35" s="34">
        <v>2</v>
      </c>
      <c r="T35" s="34">
        <v>3</v>
      </c>
      <c r="U35" s="35"/>
    </row>
    <row r="36" spans="1:21" s="29" customFormat="1" ht="36.75" thickBot="1">
      <c r="A36" s="37"/>
      <c r="B36" s="95" t="s">
        <v>77</v>
      </c>
      <c r="C36" s="38"/>
      <c r="D36" s="39"/>
      <c r="E36" s="40"/>
      <c r="F36" s="41"/>
      <c r="G36" s="42">
        <f>G32+G33</f>
        <v>5</v>
      </c>
      <c r="H36" s="42">
        <f t="shared" ref="H36:R36" si="3">H32+H33</f>
        <v>8</v>
      </c>
      <c r="I36" s="42"/>
      <c r="J36" s="42"/>
      <c r="K36" s="42"/>
      <c r="L36" s="42">
        <f t="shared" si="3"/>
        <v>225</v>
      </c>
      <c r="M36" s="42">
        <f t="shared" si="3"/>
        <v>20</v>
      </c>
      <c r="N36" s="42">
        <f t="shared" si="3"/>
        <v>12</v>
      </c>
      <c r="O36" s="42">
        <f t="shared" si="3"/>
        <v>8</v>
      </c>
      <c r="P36" s="42">
        <f t="shared" si="3"/>
        <v>0</v>
      </c>
      <c r="Q36" s="42">
        <f t="shared" si="3"/>
        <v>0</v>
      </c>
      <c r="R36" s="42">
        <f t="shared" si="3"/>
        <v>205</v>
      </c>
      <c r="S36" s="42">
        <v>3</v>
      </c>
      <c r="T36" s="42">
        <v>2</v>
      </c>
      <c r="U36" s="43"/>
    </row>
    <row r="37" spans="1:21" s="36" customFormat="1" ht="15" customHeight="1" thickBot="1">
      <c r="A37" s="184" t="s">
        <v>78</v>
      </c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6"/>
    </row>
    <row r="38" spans="1:21" s="29" customFormat="1" ht="36">
      <c r="A38" s="44">
        <v>5</v>
      </c>
      <c r="B38" s="45" t="s">
        <v>79</v>
      </c>
      <c r="C38" s="46" t="s">
        <v>61</v>
      </c>
      <c r="D38" s="47">
        <v>2</v>
      </c>
      <c r="E38" s="21" t="s">
        <v>80</v>
      </c>
      <c r="F38" s="48" t="s">
        <v>81</v>
      </c>
      <c r="G38" s="47">
        <v>3</v>
      </c>
      <c r="H38" s="47">
        <f>IF(G38=3,5,IF(G38=2,3))</f>
        <v>5</v>
      </c>
      <c r="I38" s="47"/>
      <c r="J38" s="47">
        <f>IF(OR(D38=1,D38=2,D38=3,D38=4,D38=5,D38=6,D38=7,D38=8),2,4)</f>
        <v>2</v>
      </c>
      <c r="K38" s="47">
        <f>D38</f>
        <v>2</v>
      </c>
      <c r="L38" s="20">
        <f t="shared" ref="L38:L40" si="4">45*G38</f>
        <v>135</v>
      </c>
      <c r="M38" s="47">
        <f>SUM(N38:P38)</f>
        <v>12</v>
      </c>
      <c r="N38" s="47">
        <v>8</v>
      </c>
      <c r="O38" s="47">
        <v>4</v>
      </c>
      <c r="P38" s="47"/>
      <c r="Q38" s="47"/>
      <c r="R38" s="20">
        <f t="shared" ref="R38:R40" si="5">L38-M38</f>
        <v>123</v>
      </c>
      <c r="S38" s="47"/>
      <c r="T38" s="20" t="s">
        <v>65</v>
      </c>
      <c r="U38" s="49"/>
    </row>
    <row r="39" spans="1:21" s="29" customFormat="1" ht="36">
      <c r="A39" s="44">
        <v>6</v>
      </c>
      <c r="B39" s="50" t="s">
        <v>82</v>
      </c>
      <c r="C39" s="19" t="s">
        <v>83</v>
      </c>
      <c r="D39" s="51"/>
      <c r="E39" s="28" t="s">
        <v>84</v>
      </c>
      <c r="F39" s="26"/>
      <c r="G39" s="27">
        <v>3</v>
      </c>
      <c r="H39" s="27">
        <f>IF(G39=3,5,IF(G39=2,3))</f>
        <v>5</v>
      </c>
      <c r="I39" s="27"/>
      <c r="J39" s="27"/>
      <c r="K39" s="51"/>
      <c r="L39" s="20">
        <f t="shared" si="4"/>
        <v>135</v>
      </c>
      <c r="M39" s="47">
        <f>SUM(N39:P39)</f>
        <v>12</v>
      </c>
      <c r="N39" s="47">
        <v>4</v>
      </c>
      <c r="O39" s="47">
        <v>8</v>
      </c>
      <c r="P39" s="47"/>
      <c r="Q39" s="47"/>
      <c r="R39" s="20">
        <f t="shared" si="5"/>
        <v>123</v>
      </c>
      <c r="S39" s="27"/>
      <c r="T39" s="27" t="s">
        <v>85</v>
      </c>
      <c r="U39" s="25" t="s">
        <v>69</v>
      </c>
    </row>
    <row r="40" spans="1:21" s="29" customFormat="1" ht="36.75" thickBot="1">
      <c r="A40" s="44">
        <v>7</v>
      </c>
      <c r="B40" s="52" t="s">
        <v>86</v>
      </c>
      <c r="C40" s="19" t="s">
        <v>83</v>
      </c>
      <c r="D40" s="27">
        <v>2</v>
      </c>
      <c r="E40" s="28" t="s">
        <v>87</v>
      </c>
      <c r="F40" s="53" t="s">
        <v>88</v>
      </c>
      <c r="G40" s="20">
        <v>3</v>
      </c>
      <c r="H40" s="20">
        <f>IF(G40=3,5,IF(G40=2,3))</f>
        <v>5</v>
      </c>
      <c r="I40" s="20"/>
      <c r="J40" s="20">
        <f>IF(OR(D40=1,D40=2,D40=3,D40=4,D40=5,D40=6,D40=7,D40=8),2,4)</f>
        <v>2</v>
      </c>
      <c r="K40" s="20">
        <f>D40</f>
        <v>2</v>
      </c>
      <c r="L40" s="20">
        <f t="shared" si="4"/>
        <v>135</v>
      </c>
      <c r="M40" s="20">
        <f>SUM(N40:P40)</f>
        <v>12</v>
      </c>
      <c r="N40" s="20">
        <v>8</v>
      </c>
      <c r="O40" s="20">
        <v>4</v>
      </c>
      <c r="P40" s="20"/>
      <c r="Q40" s="20"/>
      <c r="R40" s="20">
        <f t="shared" si="5"/>
        <v>123</v>
      </c>
      <c r="S40" s="20"/>
      <c r="T40" s="20" t="s">
        <v>65</v>
      </c>
      <c r="U40" s="54"/>
    </row>
    <row r="41" spans="1:21" s="36" customFormat="1" ht="36.75" thickBot="1">
      <c r="A41" s="30"/>
      <c r="B41" s="117" t="s">
        <v>76</v>
      </c>
      <c r="C41" s="31"/>
      <c r="D41" s="32"/>
      <c r="E41" s="14"/>
      <c r="F41" s="33"/>
      <c r="G41" s="34">
        <f>G38+G40</f>
        <v>6</v>
      </c>
      <c r="H41" s="34">
        <f>H38+H40</f>
        <v>10</v>
      </c>
      <c r="I41" s="34"/>
      <c r="J41" s="34"/>
      <c r="K41" s="34"/>
      <c r="L41" s="34">
        <f t="shared" ref="L41:R41" si="6">L38+L40</f>
        <v>270</v>
      </c>
      <c r="M41" s="34">
        <f t="shared" si="6"/>
        <v>24</v>
      </c>
      <c r="N41" s="34">
        <f t="shared" si="6"/>
        <v>16</v>
      </c>
      <c r="O41" s="34">
        <f t="shared" si="6"/>
        <v>8</v>
      </c>
      <c r="P41" s="34">
        <f t="shared" si="6"/>
        <v>0</v>
      </c>
      <c r="Q41" s="34">
        <f t="shared" si="6"/>
        <v>0</v>
      </c>
      <c r="R41" s="34">
        <f t="shared" si="6"/>
        <v>246</v>
      </c>
      <c r="S41" s="34"/>
      <c r="T41" s="34">
        <v>6</v>
      </c>
      <c r="U41" s="35"/>
    </row>
    <row r="42" spans="1:21" s="29" customFormat="1" ht="36.75" thickBot="1">
      <c r="A42" s="30"/>
      <c r="B42" s="95" t="s">
        <v>77</v>
      </c>
      <c r="C42" s="31"/>
      <c r="D42" s="32"/>
      <c r="E42" s="14"/>
      <c r="F42" s="33"/>
      <c r="G42" s="34">
        <f>G39</f>
        <v>3</v>
      </c>
      <c r="H42" s="34">
        <f t="shared" ref="H42:Q42" si="7">H39</f>
        <v>5</v>
      </c>
      <c r="I42" s="34"/>
      <c r="J42" s="34"/>
      <c r="K42" s="34"/>
      <c r="L42" s="34">
        <f t="shared" si="7"/>
        <v>135</v>
      </c>
      <c r="M42" s="34">
        <f t="shared" si="7"/>
        <v>12</v>
      </c>
      <c r="N42" s="34">
        <f t="shared" si="7"/>
        <v>4</v>
      </c>
      <c r="O42" s="34">
        <f t="shared" si="7"/>
        <v>8</v>
      </c>
      <c r="P42" s="34">
        <f t="shared" si="7"/>
        <v>0</v>
      </c>
      <c r="Q42" s="34">
        <f t="shared" si="7"/>
        <v>0</v>
      </c>
      <c r="R42" s="34">
        <f>R39</f>
        <v>123</v>
      </c>
      <c r="S42" s="34"/>
      <c r="T42" s="34">
        <v>3</v>
      </c>
      <c r="U42" s="43"/>
    </row>
    <row r="43" spans="1:21" ht="12.75" thickBot="1">
      <c r="A43" s="170" t="s">
        <v>89</v>
      </c>
      <c r="B43" s="171"/>
      <c r="C43" s="171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2"/>
    </row>
    <row r="44" spans="1:21" ht="36">
      <c r="A44" s="17">
        <v>8</v>
      </c>
      <c r="B44" s="55" t="s">
        <v>90</v>
      </c>
      <c r="C44" s="46" t="s">
        <v>61</v>
      </c>
      <c r="D44" s="20"/>
      <c r="E44" s="28" t="s">
        <v>91</v>
      </c>
      <c r="F44" s="56"/>
      <c r="G44" s="20">
        <v>3</v>
      </c>
      <c r="H44" s="20">
        <f>IF(G44=3,5,IF(G44=2,3))</f>
        <v>5</v>
      </c>
      <c r="I44" s="20"/>
      <c r="J44" s="20"/>
      <c r="K44" s="20"/>
      <c r="L44" s="20">
        <f t="shared" ref="L44:L45" si="8">45*G44</f>
        <v>135</v>
      </c>
      <c r="M44" s="20">
        <f>'[1]РУП_1 траектория'!M44</f>
        <v>45</v>
      </c>
      <c r="N44" s="20"/>
      <c r="O44" s="20">
        <v>12</v>
      </c>
      <c r="P44" s="20"/>
      <c r="Q44" s="20"/>
      <c r="R44" s="20">
        <f t="shared" ref="R44:R45" si="9">L44-M44</f>
        <v>90</v>
      </c>
      <c r="S44" s="20" t="s">
        <v>92</v>
      </c>
      <c r="T44" s="20"/>
      <c r="U44" s="25" t="s">
        <v>69</v>
      </c>
    </row>
    <row r="45" spans="1:21" ht="36.75" thickBot="1">
      <c r="A45" s="57">
        <v>9</v>
      </c>
      <c r="B45" s="58" t="s">
        <v>93</v>
      </c>
      <c r="C45" s="59" t="s">
        <v>61</v>
      </c>
      <c r="D45" s="60">
        <v>2</v>
      </c>
      <c r="E45" s="61" t="s">
        <v>91</v>
      </c>
      <c r="F45" s="62" t="s">
        <v>94</v>
      </c>
      <c r="G45" s="60">
        <v>3</v>
      </c>
      <c r="H45" s="60">
        <f>IF(G45=3,5,IF(G45=2,3))</f>
        <v>5</v>
      </c>
      <c r="I45" s="60"/>
      <c r="J45" s="60">
        <f>IF(OR(D45=1,D45=2,D45=3,D45=4,D45=5,D45=6,D45=7,D45=8),2,4)</f>
        <v>2</v>
      </c>
      <c r="K45" s="60">
        <f>D45</f>
        <v>2</v>
      </c>
      <c r="L45" s="60">
        <f t="shared" si="8"/>
        <v>135</v>
      </c>
      <c r="M45" s="60">
        <f>'[1]РУП_1 траектория'!M45</f>
        <v>45</v>
      </c>
      <c r="N45" s="60"/>
      <c r="O45" s="60">
        <v>12</v>
      </c>
      <c r="P45" s="60"/>
      <c r="Q45" s="60"/>
      <c r="R45" s="60">
        <f t="shared" si="9"/>
        <v>90</v>
      </c>
      <c r="S45" s="60" t="s">
        <v>92</v>
      </c>
      <c r="T45" s="63"/>
      <c r="U45" s="64">
        <v>3</v>
      </c>
    </row>
    <row r="46" spans="1:21" ht="36.75" customHeight="1" thickBot="1">
      <c r="A46" s="65"/>
      <c r="B46" s="117" t="s">
        <v>76</v>
      </c>
      <c r="C46" s="66"/>
      <c r="D46" s="66"/>
      <c r="E46" s="67"/>
      <c r="F46" s="67"/>
      <c r="G46" s="67">
        <f>G44</f>
        <v>3</v>
      </c>
      <c r="H46" s="67">
        <f t="shared" ref="H46:R46" si="10">H44</f>
        <v>5</v>
      </c>
      <c r="I46" s="67"/>
      <c r="J46" s="67"/>
      <c r="K46" s="67"/>
      <c r="L46" s="67">
        <f t="shared" si="10"/>
        <v>135</v>
      </c>
      <c r="M46" s="67">
        <f t="shared" si="10"/>
        <v>45</v>
      </c>
      <c r="N46" s="67">
        <f t="shared" si="10"/>
        <v>0</v>
      </c>
      <c r="O46" s="67">
        <f t="shared" si="10"/>
        <v>12</v>
      </c>
      <c r="P46" s="67">
        <f t="shared" si="10"/>
        <v>0</v>
      </c>
      <c r="Q46" s="67">
        <f t="shared" si="10"/>
        <v>0</v>
      </c>
      <c r="R46" s="67">
        <f t="shared" si="10"/>
        <v>90</v>
      </c>
      <c r="S46" s="67">
        <v>3</v>
      </c>
      <c r="T46" s="67"/>
      <c r="U46" s="68"/>
    </row>
    <row r="47" spans="1:21" s="29" customFormat="1" ht="36.75" thickBot="1">
      <c r="A47" s="30"/>
      <c r="B47" s="95" t="s">
        <v>77</v>
      </c>
      <c r="C47" s="31"/>
      <c r="D47" s="32"/>
      <c r="E47" s="14"/>
      <c r="F47" s="33"/>
      <c r="G47" s="34">
        <f>G44</f>
        <v>3</v>
      </c>
      <c r="H47" s="34">
        <f t="shared" ref="H47:R47" si="11">H44</f>
        <v>5</v>
      </c>
      <c r="I47" s="34"/>
      <c r="J47" s="34"/>
      <c r="K47" s="34"/>
      <c r="L47" s="34">
        <f t="shared" si="11"/>
        <v>135</v>
      </c>
      <c r="M47" s="34">
        <f t="shared" si="11"/>
        <v>45</v>
      </c>
      <c r="N47" s="34">
        <f t="shared" si="11"/>
        <v>0</v>
      </c>
      <c r="O47" s="34">
        <f t="shared" si="11"/>
        <v>12</v>
      </c>
      <c r="P47" s="34">
        <f t="shared" si="11"/>
        <v>0</v>
      </c>
      <c r="Q47" s="34">
        <f t="shared" si="11"/>
        <v>0</v>
      </c>
      <c r="R47" s="34">
        <f t="shared" si="11"/>
        <v>90</v>
      </c>
      <c r="S47" s="34">
        <v>3</v>
      </c>
      <c r="T47" s="34"/>
      <c r="U47" s="69"/>
    </row>
    <row r="48" spans="1:21" ht="12.75" thickBot="1">
      <c r="A48" s="170" t="s">
        <v>95</v>
      </c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2"/>
    </row>
    <row r="49" spans="1:21" ht="36">
      <c r="A49" s="17">
        <v>10</v>
      </c>
      <c r="B49" s="55" t="s">
        <v>96</v>
      </c>
      <c r="C49" s="46" t="s">
        <v>61</v>
      </c>
      <c r="D49" s="22"/>
      <c r="E49" s="70" t="s">
        <v>97</v>
      </c>
      <c r="F49" s="56" t="s">
        <v>98</v>
      </c>
      <c r="G49" s="22">
        <v>3</v>
      </c>
      <c r="H49" s="22">
        <f>IF(G49=3,5,IF(G49=2,3))</f>
        <v>5</v>
      </c>
      <c r="I49" s="22"/>
      <c r="J49" s="22"/>
      <c r="K49" s="22"/>
      <c r="L49" s="22">
        <f t="shared" ref="L49:L50" si="12">45*G49</f>
        <v>135</v>
      </c>
      <c r="M49" s="22">
        <f>SUM(N49:P49)</f>
        <v>12</v>
      </c>
      <c r="N49" s="22"/>
      <c r="O49" s="22">
        <v>12</v>
      </c>
      <c r="P49" s="22"/>
      <c r="Q49" s="22"/>
      <c r="R49" s="22">
        <f t="shared" ref="R49:R50" si="13">L49-M49</f>
        <v>123</v>
      </c>
      <c r="S49" s="22" t="s">
        <v>92</v>
      </c>
      <c r="T49" s="20"/>
      <c r="U49" s="25" t="s">
        <v>69</v>
      </c>
    </row>
    <row r="50" spans="1:21" ht="36.75" thickBot="1">
      <c r="A50" s="17">
        <v>11</v>
      </c>
      <c r="B50" s="55" t="s">
        <v>99</v>
      </c>
      <c r="C50" s="46" t="s">
        <v>61</v>
      </c>
      <c r="D50" s="47">
        <v>2</v>
      </c>
      <c r="E50" s="21" t="s">
        <v>97</v>
      </c>
      <c r="F50" s="71" t="s">
        <v>98</v>
      </c>
      <c r="G50" s="47">
        <v>3</v>
      </c>
      <c r="H50" s="47">
        <f>IF(G50=3,5,IF(G50=2,3))</f>
        <v>5</v>
      </c>
      <c r="I50" s="47"/>
      <c r="J50" s="47">
        <v>2</v>
      </c>
      <c r="K50" s="47">
        <f>D50</f>
        <v>2</v>
      </c>
      <c r="L50" s="72">
        <f t="shared" si="12"/>
        <v>135</v>
      </c>
      <c r="M50" s="47">
        <f>SUM(N50:P50)</f>
        <v>12</v>
      </c>
      <c r="N50" s="47"/>
      <c r="O50" s="47">
        <v>12</v>
      </c>
      <c r="P50" s="47"/>
      <c r="Q50" s="47"/>
      <c r="R50" s="72">
        <f t="shared" si="13"/>
        <v>123</v>
      </c>
      <c r="S50" s="47" t="s">
        <v>92</v>
      </c>
      <c r="T50" s="1"/>
      <c r="U50" s="73">
        <v>3</v>
      </c>
    </row>
    <row r="51" spans="1:21" ht="38.25" customHeight="1" thickBot="1">
      <c r="A51" s="74"/>
      <c r="B51" s="117" t="s">
        <v>76</v>
      </c>
      <c r="C51" s="75"/>
      <c r="D51" s="75"/>
      <c r="E51" s="76"/>
      <c r="F51" s="76"/>
      <c r="G51" s="76">
        <f>G50</f>
        <v>3</v>
      </c>
      <c r="H51" s="76">
        <f t="shared" ref="H51:R51" si="14">H50</f>
        <v>5</v>
      </c>
      <c r="I51" s="76"/>
      <c r="J51" s="76"/>
      <c r="K51" s="76"/>
      <c r="L51" s="76">
        <f t="shared" si="14"/>
        <v>135</v>
      </c>
      <c r="M51" s="76">
        <f t="shared" si="14"/>
        <v>12</v>
      </c>
      <c r="N51" s="76">
        <f t="shared" si="14"/>
        <v>0</v>
      </c>
      <c r="O51" s="76">
        <f t="shared" si="14"/>
        <v>12</v>
      </c>
      <c r="P51" s="76">
        <f t="shared" si="14"/>
        <v>0</v>
      </c>
      <c r="Q51" s="76">
        <f t="shared" si="14"/>
        <v>0</v>
      </c>
      <c r="R51" s="76">
        <f t="shared" si="14"/>
        <v>123</v>
      </c>
      <c r="S51" s="76">
        <v>3</v>
      </c>
      <c r="T51" s="76"/>
      <c r="U51" s="77"/>
    </row>
    <row r="52" spans="1:21" s="29" customFormat="1" ht="36.75" thickBot="1">
      <c r="A52" s="30"/>
      <c r="B52" s="95" t="s">
        <v>77</v>
      </c>
      <c r="C52" s="31"/>
      <c r="D52" s="32"/>
      <c r="E52" s="14"/>
      <c r="F52" s="33"/>
      <c r="G52" s="34">
        <f>G49</f>
        <v>3</v>
      </c>
      <c r="H52" s="34">
        <f t="shared" ref="H52:R52" si="15">H49</f>
        <v>5</v>
      </c>
      <c r="I52" s="34"/>
      <c r="J52" s="34"/>
      <c r="K52" s="34"/>
      <c r="L52" s="34">
        <f t="shared" si="15"/>
        <v>135</v>
      </c>
      <c r="M52" s="34">
        <f t="shared" si="15"/>
        <v>12</v>
      </c>
      <c r="N52" s="34">
        <f t="shared" si="15"/>
        <v>0</v>
      </c>
      <c r="O52" s="34">
        <f t="shared" si="15"/>
        <v>12</v>
      </c>
      <c r="P52" s="34">
        <f t="shared" si="15"/>
        <v>0</v>
      </c>
      <c r="Q52" s="34">
        <f t="shared" si="15"/>
        <v>0</v>
      </c>
      <c r="R52" s="34">
        <f t="shared" si="15"/>
        <v>123</v>
      </c>
      <c r="S52" s="34">
        <v>3</v>
      </c>
      <c r="T52" s="34"/>
      <c r="U52" s="69"/>
    </row>
    <row r="53" spans="1:21" ht="12.75" thickBot="1">
      <c r="A53" s="170" t="s">
        <v>100</v>
      </c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2"/>
    </row>
    <row r="54" spans="1:21" ht="36">
      <c r="A54" s="17">
        <v>12</v>
      </c>
      <c r="B54" s="52" t="s">
        <v>101</v>
      </c>
      <c r="C54" s="19" t="s">
        <v>102</v>
      </c>
      <c r="D54" s="20"/>
      <c r="E54" s="28" t="s">
        <v>103</v>
      </c>
      <c r="F54" s="56"/>
      <c r="G54" s="20">
        <v>3</v>
      </c>
      <c r="H54" s="22">
        <f>IF(G54=3,5,IF(G54=2,3))</f>
        <v>5</v>
      </c>
      <c r="I54" s="22"/>
      <c r="J54" s="22"/>
      <c r="K54" s="22"/>
      <c r="L54" s="22">
        <f t="shared" ref="L54:L57" si="16">45*G54</f>
        <v>135</v>
      </c>
      <c r="M54" s="47">
        <f t="shared" ref="M54:M57" si="17">SUM(N54:P54)</f>
        <v>12</v>
      </c>
      <c r="N54" s="22">
        <v>8</v>
      </c>
      <c r="O54" s="22">
        <v>4</v>
      </c>
      <c r="P54" s="22"/>
      <c r="Q54" s="22"/>
      <c r="R54" s="22">
        <f t="shared" ref="R54:R57" si="18">L54-M54</f>
        <v>123</v>
      </c>
      <c r="S54" s="22" t="s">
        <v>65</v>
      </c>
      <c r="T54" s="22"/>
      <c r="U54" s="25" t="s">
        <v>69</v>
      </c>
    </row>
    <row r="55" spans="1:21" ht="36">
      <c r="A55" s="17">
        <v>13</v>
      </c>
      <c r="B55" s="52" t="s">
        <v>104</v>
      </c>
      <c r="C55" s="19" t="s">
        <v>102</v>
      </c>
      <c r="D55" s="20"/>
      <c r="E55" s="28" t="s">
        <v>105</v>
      </c>
      <c r="F55" s="24"/>
      <c r="G55" s="20">
        <v>2</v>
      </c>
      <c r="H55" s="20">
        <f>IF(G55=3,5,IF(G55=2,3))</f>
        <v>3</v>
      </c>
      <c r="I55" s="20"/>
      <c r="J55" s="20"/>
      <c r="K55" s="20"/>
      <c r="L55" s="20">
        <f t="shared" si="16"/>
        <v>90</v>
      </c>
      <c r="M55" s="47">
        <f t="shared" si="17"/>
        <v>8</v>
      </c>
      <c r="N55" s="20">
        <v>4</v>
      </c>
      <c r="O55" s="20">
        <v>4</v>
      </c>
      <c r="P55" s="20"/>
      <c r="Q55" s="20"/>
      <c r="R55" s="20">
        <f t="shared" si="18"/>
        <v>82</v>
      </c>
      <c r="S55" s="47" t="s">
        <v>72</v>
      </c>
      <c r="T55" s="20"/>
      <c r="U55" s="25" t="s">
        <v>69</v>
      </c>
    </row>
    <row r="56" spans="1:21" ht="36">
      <c r="A56" s="17">
        <v>14</v>
      </c>
      <c r="B56" s="52" t="s">
        <v>106</v>
      </c>
      <c r="C56" s="19" t="s">
        <v>102</v>
      </c>
      <c r="D56" s="20">
        <v>1</v>
      </c>
      <c r="E56" s="28" t="s">
        <v>107</v>
      </c>
      <c r="F56" s="24" t="s">
        <v>108</v>
      </c>
      <c r="G56" s="20">
        <v>3</v>
      </c>
      <c r="H56" s="20">
        <f>IF(G56=3,5,IF(G56=2,3))</f>
        <v>5</v>
      </c>
      <c r="I56" s="20"/>
      <c r="J56" s="20">
        <v>2</v>
      </c>
      <c r="K56" s="20">
        <f>D56</f>
        <v>1</v>
      </c>
      <c r="L56" s="20">
        <f t="shared" si="16"/>
        <v>135</v>
      </c>
      <c r="M56" s="20">
        <f t="shared" si="17"/>
        <v>12</v>
      </c>
      <c r="N56" s="20">
        <v>4</v>
      </c>
      <c r="O56" s="20">
        <v>8</v>
      </c>
      <c r="P56" s="20"/>
      <c r="Q56" s="20"/>
      <c r="R56" s="20">
        <f t="shared" si="18"/>
        <v>123</v>
      </c>
      <c r="S56" s="20" t="s">
        <v>85</v>
      </c>
      <c r="T56" s="20"/>
      <c r="U56" s="78">
        <v>3</v>
      </c>
    </row>
    <row r="57" spans="1:21" ht="36.75" thickBot="1">
      <c r="A57" s="57">
        <v>15</v>
      </c>
      <c r="B57" s="194" t="s">
        <v>109</v>
      </c>
      <c r="C57" s="59" t="s">
        <v>102</v>
      </c>
      <c r="D57" s="60">
        <v>1</v>
      </c>
      <c r="E57" s="61" t="s">
        <v>110</v>
      </c>
      <c r="F57" s="62" t="s">
        <v>111</v>
      </c>
      <c r="G57" s="60">
        <v>2</v>
      </c>
      <c r="H57" s="60">
        <f>IF(G57=3,5,IF(G57=2,3))</f>
        <v>3</v>
      </c>
      <c r="I57" s="60"/>
      <c r="J57" s="60">
        <v>2</v>
      </c>
      <c r="K57" s="60">
        <f>D57</f>
        <v>1</v>
      </c>
      <c r="L57" s="60">
        <f t="shared" si="16"/>
        <v>90</v>
      </c>
      <c r="M57" s="60">
        <f t="shared" si="17"/>
        <v>8</v>
      </c>
      <c r="N57" s="60">
        <v>4</v>
      </c>
      <c r="O57" s="60">
        <v>4</v>
      </c>
      <c r="P57" s="60"/>
      <c r="Q57" s="60"/>
      <c r="R57" s="60">
        <f t="shared" si="18"/>
        <v>82</v>
      </c>
      <c r="S57" s="60" t="s">
        <v>72</v>
      </c>
      <c r="T57" s="60"/>
      <c r="U57" s="195">
        <v>2</v>
      </c>
    </row>
    <row r="58" spans="1:21" ht="35.25" customHeight="1" thickBot="1">
      <c r="A58" s="74"/>
      <c r="B58" s="117" t="s">
        <v>76</v>
      </c>
      <c r="C58" s="75"/>
      <c r="D58" s="75"/>
      <c r="E58" s="76"/>
      <c r="F58" s="76"/>
      <c r="G58" s="76">
        <f>G56+G57</f>
        <v>5</v>
      </c>
      <c r="H58" s="76">
        <f t="shared" ref="H58:R58" si="19">H56+H57</f>
        <v>8</v>
      </c>
      <c r="I58" s="76"/>
      <c r="J58" s="76"/>
      <c r="K58" s="76"/>
      <c r="L58" s="76">
        <f t="shared" si="19"/>
        <v>225</v>
      </c>
      <c r="M58" s="76">
        <f t="shared" si="19"/>
        <v>20</v>
      </c>
      <c r="N58" s="76">
        <f t="shared" si="19"/>
        <v>8</v>
      </c>
      <c r="O58" s="76">
        <f t="shared" si="19"/>
        <v>12</v>
      </c>
      <c r="P58" s="76">
        <f t="shared" si="19"/>
        <v>0</v>
      </c>
      <c r="Q58" s="76">
        <f t="shared" si="19"/>
        <v>0</v>
      </c>
      <c r="R58" s="76">
        <f t="shared" si="19"/>
        <v>205</v>
      </c>
      <c r="S58" s="34">
        <v>5</v>
      </c>
      <c r="T58" s="76"/>
      <c r="U58" s="77"/>
    </row>
    <row r="59" spans="1:21" s="29" customFormat="1" ht="36.75" thickBot="1">
      <c r="A59" s="30"/>
      <c r="B59" s="95" t="s">
        <v>77</v>
      </c>
      <c r="C59" s="31"/>
      <c r="D59" s="32"/>
      <c r="E59" s="14"/>
      <c r="F59" s="33"/>
      <c r="G59" s="34">
        <f>G54+G55</f>
        <v>5</v>
      </c>
      <c r="H59" s="34">
        <f t="shared" ref="H59:R59" si="20">H54+H55</f>
        <v>8</v>
      </c>
      <c r="I59" s="34"/>
      <c r="J59" s="34"/>
      <c r="K59" s="34"/>
      <c r="L59" s="34">
        <f t="shared" si="20"/>
        <v>225</v>
      </c>
      <c r="M59" s="34">
        <f t="shared" si="20"/>
        <v>20</v>
      </c>
      <c r="N59" s="34">
        <f t="shared" si="20"/>
        <v>12</v>
      </c>
      <c r="O59" s="34">
        <f t="shared" si="20"/>
        <v>8</v>
      </c>
      <c r="P59" s="34">
        <f t="shared" si="20"/>
        <v>0</v>
      </c>
      <c r="Q59" s="34">
        <f t="shared" si="20"/>
        <v>0</v>
      </c>
      <c r="R59" s="34">
        <f t="shared" si="20"/>
        <v>205</v>
      </c>
      <c r="S59" s="34">
        <v>5</v>
      </c>
      <c r="T59" s="34"/>
      <c r="U59" s="69"/>
    </row>
    <row r="60" spans="1:21" ht="12.75" thickBot="1">
      <c r="A60" s="170" t="s">
        <v>112</v>
      </c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2"/>
    </row>
    <row r="61" spans="1:21" ht="63.75" customHeight="1">
      <c r="A61" s="44">
        <v>16</v>
      </c>
      <c r="B61" s="18" t="s">
        <v>113</v>
      </c>
      <c r="C61" s="46" t="s">
        <v>61</v>
      </c>
      <c r="D61" s="47">
        <v>1</v>
      </c>
      <c r="E61" s="21" t="s">
        <v>114</v>
      </c>
      <c r="F61" s="26" t="s">
        <v>118</v>
      </c>
      <c r="G61" s="47">
        <v>3</v>
      </c>
      <c r="H61" s="47">
        <f>IF(G61=3,5,IF(G61=2,3))</f>
        <v>5</v>
      </c>
      <c r="I61" s="47"/>
      <c r="J61" s="22">
        <f>IF(OR(D61=1,D61=2,D61=3,D61=4,D61=5,D61=6,D61=7,D61=8),2,4)</f>
        <v>2</v>
      </c>
      <c r="K61" s="22">
        <f>D61</f>
        <v>1</v>
      </c>
      <c r="L61" s="47">
        <f t="shared" ref="L61:L63" si="21">45*G61</f>
        <v>135</v>
      </c>
      <c r="M61" s="47">
        <f t="shared" ref="M61:M63" si="22">SUM(N61:P61)</f>
        <v>12</v>
      </c>
      <c r="N61" s="22">
        <v>4</v>
      </c>
      <c r="O61" s="22">
        <v>4</v>
      </c>
      <c r="P61" s="22">
        <v>4</v>
      </c>
      <c r="Q61" s="22"/>
      <c r="R61" s="47">
        <f t="shared" ref="R61:R63" si="23">L61-M61</f>
        <v>123</v>
      </c>
      <c r="S61" s="47" t="s">
        <v>115</v>
      </c>
      <c r="T61" s="29"/>
      <c r="U61" s="81">
        <v>3</v>
      </c>
    </row>
    <row r="62" spans="1:21" ht="48">
      <c r="A62" s="17">
        <v>17</v>
      </c>
      <c r="B62" s="52" t="s">
        <v>116</v>
      </c>
      <c r="C62" s="19" t="s">
        <v>102</v>
      </c>
      <c r="D62" s="20"/>
      <c r="E62" s="28" t="s">
        <v>117</v>
      </c>
      <c r="F62" s="26" t="s">
        <v>118</v>
      </c>
      <c r="G62" s="20">
        <v>3</v>
      </c>
      <c r="H62" s="20">
        <f>IF(G62=3,5,IF(G62=2,3))</f>
        <v>5</v>
      </c>
      <c r="I62" s="20"/>
      <c r="J62" s="20"/>
      <c r="K62" s="20"/>
      <c r="L62" s="47">
        <f t="shared" si="21"/>
        <v>135</v>
      </c>
      <c r="M62" s="47">
        <f t="shared" si="22"/>
        <v>12</v>
      </c>
      <c r="N62" s="20">
        <v>4</v>
      </c>
      <c r="O62" s="20"/>
      <c r="P62" s="20">
        <v>8</v>
      </c>
      <c r="Q62" s="20"/>
      <c r="R62" s="47">
        <f t="shared" si="23"/>
        <v>123</v>
      </c>
      <c r="S62" s="20" t="s">
        <v>119</v>
      </c>
      <c r="T62" s="20"/>
      <c r="U62" s="73">
        <v>3</v>
      </c>
    </row>
    <row r="63" spans="1:21" ht="39.75" customHeight="1" thickBot="1">
      <c r="A63" s="17">
        <v>18</v>
      </c>
      <c r="B63" s="82" t="s">
        <v>120</v>
      </c>
      <c r="C63" s="19" t="s">
        <v>83</v>
      </c>
      <c r="D63" s="83">
        <v>1</v>
      </c>
      <c r="E63" s="28" t="s">
        <v>121</v>
      </c>
      <c r="F63" s="26" t="s">
        <v>118</v>
      </c>
      <c r="G63" s="20">
        <v>3</v>
      </c>
      <c r="H63" s="20">
        <v>5</v>
      </c>
      <c r="I63" s="20"/>
      <c r="J63" s="47">
        <f>IF(OR(D63=1,D63=2,D63=3,D63=4,D63=5,D63=6,D63=7,D63=8),2,4)</f>
        <v>2</v>
      </c>
      <c r="K63" s="47">
        <f>D63</f>
        <v>1</v>
      </c>
      <c r="L63" s="47">
        <f t="shared" si="21"/>
        <v>135</v>
      </c>
      <c r="M63" s="47">
        <f t="shared" si="22"/>
        <v>12</v>
      </c>
      <c r="N63" s="47">
        <v>4</v>
      </c>
      <c r="O63" s="47">
        <v>8</v>
      </c>
      <c r="P63" s="47"/>
      <c r="Q63" s="47"/>
      <c r="R63" s="47">
        <f t="shared" si="23"/>
        <v>123</v>
      </c>
      <c r="S63" s="29"/>
      <c r="T63" s="20" t="s">
        <v>85</v>
      </c>
      <c r="U63" s="73">
        <v>3</v>
      </c>
    </row>
    <row r="64" spans="1:21" ht="35.25" customHeight="1" thickBot="1">
      <c r="A64" s="74"/>
      <c r="B64" s="117" t="s">
        <v>76</v>
      </c>
      <c r="C64" s="75"/>
      <c r="D64" s="75"/>
      <c r="E64" s="76"/>
      <c r="F64" s="76"/>
      <c r="G64" s="76">
        <f>G61+G63</f>
        <v>6</v>
      </c>
      <c r="H64" s="76">
        <f>H61+H63</f>
        <v>10</v>
      </c>
      <c r="I64" s="76"/>
      <c r="J64" s="76"/>
      <c r="K64" s="76"/>
      <c r="L64" s="76">
        <f t="shared" ref="L64:R64" si="24">L61+L63</f>
        <v>270</v>
      </c>
      <c r="M64" s="76">
        <f t="shared" si="24"/>
        <v>24</v>
      </c>
      <c r="N64" s="76">
        <f t="shared" si="24"/>
        <v>8</v>
      </c>
      <c r="O64" s="76">
        <f t="shared" si="24"/>
        <v>12</v>
      </c>
      <c r="P64" s="76">
        <f t="shared" si="24"/>
        <v>4</v>
      </c>
      <c r="Q64" s="76">
        <f t="shared" si="24"/>
        <v>0</v>
      </c>
      <c r="R64" s="76">
        <f t="shared" si="24"/>
        <v>246</v>
      </c>
      <c r="S64" s="34">
        <v>3</v>
      </c>
      <c r="T64" s="34">
        <v>3</v>
      </c>
      <c r="U64" s="84"/>
    </row>
    <row r="65" spans="1:21" s="29" customFormat="1" ht="36.75" thickBot="1">
      <c r="A65" s="30"/>
      <c r="B65" s="95" t="s">
        <v>77</v>
      </c>
      <c r="C65" s="31"/>
      <c r="D65" s="32"/>
      <c r="E65" s="14"/>
      <c r="F65" s="33"/>
      <c r="G65" s="34">
        <f>G62</f>
        <v>3</v>
      </c>
      <c r="H65" s="34">
        <f>H62</f>
        <v>5</v>
      </c>
      <c r="I65" s="34"/>
      <c r="J65" s="34"/>
      <c r="K65" s="34"/>
      <c r="L65" s="34">
        <f t="shared" ref="L65:R65" si="25">L62</f>
        <v>135</v>
      </c>
      <c r="M65" s="34">
        <f t="shared" si="25"/>
        <v>12</v>
      </c>
      <c r="N65" s="34">
        <f t="shared" si="25"/>
        <v>4</v>
      </c>
      <c r="O65" s="34">
        <f t="shared" si="25"/>
        <v>0</v>
      </c>
      <c r="P65" s="34">
        <f t="shared" si="25"/>
        <v>8</v>
      </c>
      <c r="Q65" s="34">
        <f t="shared" si="25"/>
        <v>0</v>
      </c>
      <c r="R65" s="34">
        <f t="shared" si="25"/>
        <v>123</v>
      </c>
      <c r="S65" s="34">
        <v>3</v>
      </c>
      <c r="T65" s="34"/>
      <c r="U65" s="69"/>
    </row>
    <row r="66" spans="1:21" s="36" customFormat="1" ht="15.75" customHeight="1" thickBot="1">
      <c r="A66" s="170" t="s">
        <v>122</v>
      </c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2"/>
    </row>
    <row r="67" spans="1:21" s="29" customFormat="1" ht="36">
      <c r="A67" s="44">
        <v>21</v>
      </c>
      <c r="B67" s="85" t="s">
        <v>123</v>
      </c>
      <c r="C67" s="86" t="s">
        <v>124</v>
      </c>
      <c r="D67" s="22">
        <v>1</v>
      </c>
      <c r="E67" s="70" t="s">
        <v>125</v>
      </c>
      <c r="F67" s="26" t="s">
        <v>118</v>
      </c>
      <c r="G67" s="22">
        <v>2</v>
      </c>
      <c r="H67" s="22">
        <f>IF(G67=3,5,IF(G67=2,3))</f>
        <v>3</v>
      </c>
      <c r="I67" s="87"/>
      <c r="J67" s="22">
        <v>2</v>
      </c>
      <c r="K67" s="22">
        <f>D67</f>
        <v>1</v>
      </c>
      <c r="L67" s="47">
        <f t="shared" ref="L67:L68" si="26">45*G67</f>
        <v>90</v>
      </c>
      <c r="M67" s="47">
        <f t="shared" ref="M67:M68" si="27">SUM(N67:P67)</f>
        <v>8</v>
      </c>
      <c r="N67" s="22">
        <v>4</v>
      </c>
      <c r="O67" s="22"/>
      <c r="P67" s="22">
        <v>4</v>
      </c>
      <c r="Q67" s="22"/>
      <c r="R67" s="47">
        <f t="shared" ref="R67:R68" si="28">L67-M67</f>
        <v>82</v>
      </c>
      <c r="S67" s="22" t="s">
        <v>126</v>
      </c>
      <c r="T67" s="88"/>
      <c r="U67" s="89">
        <v>2</v>
      </c>
    </row>
    <row r="68" spans="1:21" s="29" customFormat="1" ht="42.75" customHeight="1" thickBot="1">
      <c r="A68" s="90">
        <v>22</v>
      </c>
      <c r="B68" s="52" t="s">
        <v>127</v>
      </c>
      <c r="C68" s="19" t="s">
        <v>124</v>
      </c>
      <c r="D68" s="20">
        <v>2</v>
      </c>
      <c r="E68" s="28" t="s">
        <v>128</v>
      </c>
      <c r="F68" s="26" t="s">
        <v>118</v>
      </c>
      <c r="G68" s="20">
        <v>3</v>
      </c>
      <c r="H68" s="20">
        <f>IF(G68=3,5,IF(G68=2,3))</f>
        <v>5</v>
      </c>
      <c r="I68" s="91"/>
      <c r="J68" s="20">
        <v>2</v>
      </c>
      <c r="K68" s="20">
        <f>D68</f>
        <v>2</v>
      </c>
      <c r="L68" s="47">
        <f t="shared" si="26"/>
        <v>135</v>
      </c>
      <c r="M68" s="47">
        <f t="shared" si="27"/>
        <v>12</v>
      </c>
      <c r="N68" s="20">
        <v>8</v>
      </c>
      <c r="O68" s="20"/>
      <c r="P68" s="20">
        <v>4</v>
      </c>
      <c r="Q68" s="20"/>
      <c r="R68" s="47">
        <f t="shared" si="28"/>
        <v>123</v>
      </c>
      <c r="S68" s="91"/>
      <c r="T68" s="20" t="s">
        <v>129</v>
      </c>
      <c r="U68" s="89">
        <v>3</v>
      </c>
    </row>
    <row r="69" spans="1:21" s="36" customFormat="1" ht="37.5" customHeight="1" thickBot="1">
      <c r="A69" s="30"/>
      <c r="B69" s="117" t="s">
        <v>76</v>
      </c>
      <c r="C69" s="31"/>
      <c r="D69" s="32"/>
      <c r="E69" s="14"/>
      <c r="F69" s="33"/>
      <c r="G69" s="34">
        <f>G67+G68</f>
        <v>5</v>
      </c>
      <c r="H69" s="34">
        <f>H67+H68</f>
        <v>8</v>
      </c>
      <c r="I69" s="34"/>
      <c r="J69" s="34"/>
      <c r="K69" s="34"/>
      <c r="L69" s="34">
        <f t="shared" ref="L69:R69" si="29">L67+L68</f>
        <v>225</v>
      </c>
      <c r="M69" s="34">
        <f t="shared" si="29"/>
        <v>20</v>
      </c>
      <c r="N69" s="34">
        <f t="shared" si="29"/>
        <v>12</v>
      </c>
      <c r="O69" s="34">
        <f t="shared" si="29"/>
        <v>0</v>
      </c>
      <c r="P69" s="34">
        <f t="shared" si="29"/>
        <v>8</v>
      </c>
      <c r="Q69" s="34">
        <f t="shared" si="29"/>
        <v>0</v>
      </c>
      <c r="R69" s="34">
        <f t="shared" si="29"/>
        <v>205</v>
      </c>
      <c r="S69" s="34">
        <v>2</v>
      </c>
      <c r="T69" s="34">
        <v>3</v>
      </c>
      <c r="U69" s="69"/>
    </row>
    <row r="70" spans="1:21" s="29" customFormat="1" ht="36.75" thickBot="1">
      <c r="A70" s="30"/>
      <c r="B70" s="95" t="s">
        <v>77</v>
      </c>
      <c r="C70" s="31"/>
      <c r="D70" s="32"/>
      <c r="E70" s="14"/>
      <c r="F70" s="33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43"/>
    </row>
    <row r="71" spans="1:21" s="36" customFormat="1" ht="15" customHeight="1" thickBot="1">
      <c r="A71" s="184" t="s">
        <v>130</v>
      </c>
      <c r="B71" s="185"/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6"/>
    </row>
    <row r="72" spans="1:21" s="29" customFormat="1" ht="36">
      <c r="A72" s="79">
        <v>24</v>
      </c>
      <c r="B72" s="92" t="s">
        <v>131</v>
      </c>
      <c r="C72" s="46" t="s">
        <v>83</v>
      </c>
      <c r="D72" s="80">
        <v>2</v>
      </c>
      <c r="E72" s="20" t="s">
        <v>132</v>
      </c>
      <c r="F72" s="26" t="s">
        <v>118</v>
      </c>
      <c r="G72" s="80">
        <v>3</v>
      </c>
      <c r="H72" s="80">
        <f>IF(G72=3,5,IF(G72=2,3))</f>
        <v>5</v>
      </c>
      <c r="I72" s="80"/>
      <c r="J72" s="80">
        <f>IF(OR(D72=1,D72=2,D72=3,D72=4,D72=5,D72=6,D72=7,D72=8),2,4)</f>
        <v>2</v>
      </c>
      <c r="K72" s="80">
        <f>D72</f>
        <v>2</v>
      </c>
      <c r="L72" s="47">
        <f t="shared" ref="L72:L73" si="30">45*G72</f>
        <v>135</v>
      </c>
      <c r="M72" s="47">
        <f t="shared" ref="M72:M73" si="31">SUM(N72:P72)</f>
        <v>12</v>
      </c>
      <c r="N72" s="80">
        <v>4</v>
      </c>
      <c r="O72" s="80">
        <v>8</v>
      </c>
      <c r="P72" s="80"/>
      <c r="Q72" s="80"/>
      <c r="R72" s="47">
        <f t="shared" ref="R72:R73" si="32">L72-M72</f>
        <v>123</v>
      </c>
      <c r="S72" s="80"/>
      <c r="T72" s="20" t="s">
        <v>85</v>
      </c>
      <c r="U72" s="89">
        <v>3</v>
      </c>
    </row>
    <row r="73" spans="1:21" s="29" customFormat="1" ht="36.75" thickBot="1">
      <c r="A73" s="93">
        <v>25</v>
      </c>
      <c r="B73" s="82" t="s">
        <v>133</v>
      </c>
      <c r="C73" s="19" t="s">
        <v>83</v>
      </c>
      <c r="D73" s="20"/>
      <c r="E73" s="28" t="s">
        <v>134</v>
      </c>
      <c r="F73" s="26"/>
      <c r="G73" s="20">
        <v>3</v>
      </c>
      <c r="H73" s="20">
        <f>IF(G73=3,5,IF(G73=2,3))</f>
        <v>5</v>
      </c>
      <c r="I73" s="20"/>
      <c r="J73" s="20"/>
      <c r="K73" s="20"/>
      <c r="L73" s="47">
        <f t="shared" si="30"/>
        <v>135</v>
      </c>
      <c r="M73" s="47">
        <f t="shared" si="31"/>
        <v>12</v>
      </c>
      <c r="N73" s="20">
        <v>4</v>
      </c>
      <c r="O73" s="20">
        <v>8</v>
      </c>
      <c r="P73" s="20"/>
      <c r="Q73" s="20"/>
      <c r="R73" s="47">
        <f t="shared" si="32"/>
        <v>123</v>
      </c>
      <c r="S73" s="20"/>
      <c r="T73" s="20" t="s">
        <v>85</v>
      </c>
      <c r="U73" s="81" t="s">
        <v>69</v>
      </c>
    </row>
    <row r="74" spans="1:21" s="36" customFormat="1" ht="37.5" customHeight="1" thickBot="1">
      <c r="A74" s="30"/>
      <c r="B74" s="117" t="s">
        <v>76</v>
      </c>
      <c r="C74" s="31"/>
      <c r="D74" s="32"/>
      <c r="E74" s="14"/>
      <c r="F74" s="33"/>
      <c r="G74" s="34">
        <f>G72+G73</f>
        <v>6</v>
      </c>
      <c r="H74" s="34">
        <f t="shared" ref="H74:R74" si="33">H72+H73</f>
        <v>10</v>
      </c>
      <c r="I74" s="34"/>
      <c r="J74" s="34"/>
      <c r="K74" s="34"/>
      <c r="L74" s="34">
        <f t="shared" si="33"/>
        <v>270</v>
      </c>
      <c r="M74" s="34">
        <f t="shared" si="33"/>
        <v>24</v>
      </c>
      <c r="N74" s="34">
        <f t="shared" si="33"/>
        <v>8</v>
      </c>
      <c r="O74" s="34">
        <f t="shared" si="33"/>
        <v>16</v>
      </c>
      <c r="P74" s="34">
        <f t="shared" si="33"/>
        <v>0</v>
      </c>
      <c r="Q74" s="34">
        <f t="shared" si="33"/>
        <v>0</v>
      </c>
      <c r="R74" s="34">
        <f t="shared" si="33"/>
        <v>246</v>
      </c>
      <c r="S74" s="34"/>
      <c r="T74" s="34">
        <v>6</v>
      </c>
      <c r="U74" s="69"/>
    </row>
    <row r="75" spans="1:21" s="29" customFormat="1" ht="36.75" thickBot="1">
      <c r="A75" s="30"/>
      <c r="B75" s="95" t="s">
        <v>77</v>
      </c>
      <c r="C75" s="31"/>
      <c r="D75" s="32"/>
      <c r="E75" s="14"/>
      <c r="F75" s="33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69"/>
    </row>
    <row r="76" spans="1:21" s="5" customFormat="1" ht="36.75" thickBot="1">
      <c r="A76" s="94"/>
      <c r="B76" s="95" t="s">
        <v>135</v>
      </c>
      <c r="C76" s="31"/>
      <c r="D76" s="14"/>
      <c r="E76" s="14"/>
      <c r="F76" s="14"/>
      <c r="G76" s="34">
        <f>G35+G41+G46+G51+G58+G64+G69+G74</f>
        <v>39</v>
      </c>
      <c r="H76" s="34">
        <f t="shared" ref="H76:T77" si="34">H35+H41+H46+H51+H58+H64+H69+H74</f>
        <v>64</v>
      </c>
      <c r="I76" s="34"/>
      <c r="J76" s="34"/>
      <c r="K76" s="34"/>
      <c r="L76" s="34">
        <f t="shared" si="34"/>
        <v>1755</v>
      </c>
      <c r="M76" s="34">
        <f t="shared" si="34"/>
        <v>189</v>
      </c>
      <c r="N76" s="34">
        <f t="shared" si="34"/>
        <v>64</v>
      </c>
      <c r="O76" s="34">
        <f t="shared" si="34"/>
        <v>80</v>
      </c>
      <c r="P76" s="34">
        <f t="shared" si="34"/>
        <v>12</v>
      </c>
      <c r="Q76" s="34">
        <f t="shared" si="34"/>
        <v>0</v>
      </c>
      <c r="R76" s="34">
        <f t="shared" si="34"/>
        <v>1566</v>
      </c>
      <c r="S76" s="34">
        <f t="shared" si="34"/>
        <v>18</v>
      </c>
      <c r="T76" s="34">
        <f t="shared" si="34"/>
        <v>21</v>
      </c>
      <c r="U76" s="69"/>
    </row>
    <row r="77" spans="1:21" s="29" customFormat="1" ht="36.75" thickBot="1">
      <c r="A77" s="30"/>
      <c r="B77" s="95" t="s">
        <v>136</v>
      </c>
      <c r="C77" s="31"/>
      <c r="D77" s="32"/>
      <c r="E77" s="14"/>
      <c r="F77" s="33"/>
      <c r="G77" s="34">
        <f>G36+G42+G47+G52+G59+G65+G70+G75</f>
        <v>22</v>
      </c>
      <c r="H77" s="34">
        <f t="shared" si="34"/>
        <v>36</v>
      </c>
      <c r="I77" s="34"/>
      <c r="J77" s="34"/>
      <c r="K77" s="34"/>
      <c r="L77" s="34">
        <f t="shared" si="34"/>
        <v>990</v>
      </c>
      <c r="M77" s="34">
        <f t="shared" si="34"/>
        <v>121</v>
      </c>
      <c r="N77" s="34">
        <f t="shared" si="34"/>
        <v>32</v>
      </c>
      <c r="O77" s="34">
        <f t="shared" si="34"/>
        <v>48</v>
      </c>
      <c r="P77" s="34">
        <f t="shared" si="34"/>
        <v>8</v>
      </c>
      <c r="Q77" s="34">
        <f t="shared" si="34"/>
        <v>0</v>
      </c>
      <c r="R77" s="34">
        <f t="shared" si="34"/>
        <v>869</v>
      </c>
      <c r="S77" s="34">
        <f t="shared" si="34"/>
        <v>17</v>
      </c>
      <c r="T77" s="34">
        <f t="shared" si="34"/>
        <v>5</v>
      </c>
      <c r="U77" s="196"/>
    </row>
    <row r="78" spans="1:21" ht="12.75" thickBot="1">
      <c r="A78" s="187" t="s">
        <v>137</v>
      </c>
      <c r="B78" s="188"/>
      <c r="C78" s="188"/>
      <c r="D78" s="188"/>
      <c r="E78" s="188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9"/>
    </row>
    <row r="79" spans="1:21" ht="35.25" customHeight="1" thickBot="1">
      <c r="A79" s="13">
        <v>1</v>
      </c>
      <c r="B79" s="95" t="s">
        <v>138</v>
      </c>
      <c r="C79" s="96" t="s">
        <v>139</v>
      </c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7"/>
    </row>
    <row r="80" spans="1:21" ht="36">
      <c r="A80" s="97"/>
      <c r="B80" s="98" t="s">
        <v>156</v>
      </c>
      <c r="C80" s="99"/>
      <c r="D80" s="20"/>
      <c r="E80" s="20"/>
      <c r="F80" s="26" t="s">
        <v>118</v>
      </c>
      <c r="G80" s="20">
        <v>2</v>
      </c>
      <c r="H80" s="20">
        <f>G80*0.5</f>
        <v>1</v>
      </c>
      <c r="I80" s="20"/>
      <c r="J80" s="20"/>
      <c r="K80" s="20"/>
      <c r="L80" s="20">
        <f>15*G80</f>
        <v>30</v>
      </c>
      <c r="M80" s="100"/>
      <c r="N80" s="20"/>
      <c r="O80" s="20"/>
      <c r="P80" s="20"/>
      <c r="Q80" s="20"/>
      <c r="R80" s="20"/>
      <c r="S80" s="20"/>
      <c r="T80" s="10" t="s">
        <v>140</v>
      </c>
      <c r="U80" s="25" t="s">
        <v>69</v>
      </c>
    </row>
    <row r="81" spans="1:21" ht="36.75" thickBot="1">
      <c r="A81" s="101"/>
      <c r="B81" s="102" t="s">
        <v>141</v>
      </c>
      <c r="C81" s="20"/>
      <c r="D81" s="20"/>
      <c r="E81" s="80"/>
      <c r="F81" s="26" t="s">
        <v>118</v>
      </c>
      <c r="G81" s="20">
        <v>2</v>
      </c>
      <c r="H81" s="20">
        <f>G81*3</f>
        <v>6</v>
      </c>
      <c r="I81" s="20"/>
      <c r="J81" s="20"/>
      <c r="K81" s="20"/>
      <c r="L81" s="20">
        <f>75*G81</f>
        <v>150</v>
      </c>
      <c r="M81" s="103"/>
      <c r="N81" s="80"/>
      <c r="O81" s="80"/>
      <c r="P81" s="80"/>
      <c r="Q81" s="80"/>
      <c r="R81" s="80"/>
      <c r="S81" s="80"/>
      <c r="T81" s="10" t="s">
        <v>142</v>
      </c>
      <c r="U81" s="104" t="s">
        <v>69</v>
      </c>
    </row>
    <row r="82" spans="1:21" s="5" customFormat="1" ht="36.75" thickBot="1">
      <c r="A82" s="94"/>
      <c r="B82" s="117" t="s">
        <v>76</v>
      </c>
      <c r="C82" s="14"/>
      <c r="D82" s="14"/>
      <c r="E82" s="14"/>
      <c r="F82" s="1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16"/>
    </row>
    <row r="83" spans="1:21" s="29" customFormat="1" ht="36.75" thickBot="1">
      <c r="A83" s="30"/>
      <c r="B83" s="95" t="s">
        <v>77</v>
      </c>
      <c r="C83" s="31"/>
      <c r="D83" s="32"/>
      <c r="E83" s="14"/>
      <c r="F83" s="33"/>
      <c r="G83" s="34">
        <f>G80+G81</f>
        <v>4</v>
      </c>
      <c r="H83" s="34">
        <f t="shared" ref="H83:L83" si="35">H80+H81</f>
        <v>7</v>
      </c>
      <c r="I83" s="34"/>
      <c r="J83" s="34"/>
      <c r="K83" s="34"/>
      <c r="L83" s="34">
        <f t="shared" si="35"/>
        <v>180</v>
      </c>
      <c r="M83" s="34"/>
      <c r="N83" s="34"/>
      <c r="O83" s="34"/>
      <c r="P83" s="34"/>
      <c r="Q83" s="34"/>
      <c r="R83" s="34"/>
      <c r="S83" s="34"/>
      <c r="T83" s="34"/>
      <c r="U83" s="105"/>
    </row>
    <row r="84" spans="1:21" ht="60.75" thickBot="1">
      <c r="A84" s="106"/>
      <c r="B84" s="95" t="s">
        <v>143</v>
      </c>
      <c r="C84" s="38"/>
      <c r="D84" s="40"/>
      <c r="E84" s="40"/>
      <c r="F84" s="40"/>
      <c r="G84" s="42">
        <f>G82</f>
        <v>0</v>
      </c>
      <c r="H84" s="42">
        <f t="shared" ref="H84:L85" si="36">H82</f>
        <v>0</v>
      </c>
      <c r="I84" s="42"/>
      <c r="J84" s="42"/>
      <c r="K84" s="42"/>
      <c r="L84" s="42">
        <f t="shared" si="36"/>
        <v>0</v>
      </c>
      <c r="M84" s="42"/>
      <c r="N84" s="42"/>
      <c r="O84" s="42"/>
      <c r="P84" s="42"/>
      <c r="Q84" s="42"/>
      <c r="R84" s="42"/>
      <c r="S84" s="42"/>
      <c r="T84" s="40"/>
      <c r="U84" s="107"/>
    </row>
    <row r="85" spans="1:21" s="29" customFormat="1" ht="60.75" thickBot="1">
      <c r="A85" s="30"/>
      <c r="B85" s="95" t="s">
        <v>144</v>
      </c>
      <c r="C85" s="31"/>
      <c r="D85" s="32"/>
      <c r="E85" s="14"/>
      <c r="F85" s="33"/>
      <c r="G85" s="34">
        <f>G83</f>
        <v>4</v>
      </c>
      <c r="H85" s="34">
        <f t="shared" si="36"/>
        <v>7</v>
      </c>
      <c r="I85" s="34"/>
      <c r="J85" s="34"/>
      <c r="K85" s="34"/>
      <c r="L85" s="34">
        <f t="shared" si="36"/>
        <v>180</v>
      </c>
      <c r="M85" s="34"/>
      <c r="N85" s="34"/>
      <c r="O85" s="34"/>
      <c r="P85" s="34"/>
      <c r="Q85" s="34"/>
      <c r="R85" s="34"/>
      <c r="S85" s="34"/>
      <c r="T85" s="34"/>
      <c r="U85" s="43"/>
    </row>
    <row r="86" spans="1:21" ht="36.75" thickBot="1">
      <c r="A86" s="108"/>
      <c r="B86" s="95" t="s">
        <v>145</v>
      </c>
      <c r="C86" s="109"/>
      <c r="D86" s="34"/>
      <c r="E86" s="34"/>
      <c r="F86" s="34"/>
      <c r="G86" s="34">
        <f>G76+G84</f>
        <v>39</v>
      </c>
      <c r="H86" s="34">
        <f>H76+H84</f>
        <v>64</v>
      </c>
      <c r="I86" s="34"/>
      <c r="J86" s="34"/>
      <c r="K86" s="34"/>
      <c r="L86" s="34">
        <f>L76+L84</f>
        <v>1755</v>
      </c>
      <c r="M86" s="34"/>
      <c r="N86" s="34"/>
      <c r="O86" s="34"/>
      <c r="P86" s="34"/>
      <c r="Q86" s="34"/>
      <c r="R86" s="34"/>
      <c r="S86" s="34"/>
      <c r="T86" s="34"/>
      <c r="U86" s="69"/>
    </row>
    <row r="87" spans="1:21" s="29" customFormat="1" ht="36.75" thickBot="1">
      <c r="A87" s="30"/>
      <c r="B87" s="95" t="s">
        <v>146</v>
      </c>
      <c r="C87" s="31"/>
      <c r="D87" s="32"/>
      <c r="E87" s="14"/>
      <c r="F87" s="33"/>
      <c r="G87" s="34">
        <f>G77+G85</f>
        <v>26</v>
      </c>
      <c r="H87" s="34">
        <f>H77+H85</f>
        <v>43</v>
      </c>
      <c r="I87" s="34"/>
      <c r="J87" s="34"/>
      <c r="K87" s="34"/>
      <c r="L87" s="34">
        <f>L77+L85</f>
        <v>1170</v>
      </c>
      <c r="M87" s="34"/>
      <c r="N87" s="34"/>
      <c r="O87" s="34"/>
      <c r="P87" s="34"/>
      <c r="Q87" s="34"/>
      <c r="R87" s="34"/>
      <c r="S87" s="34"/>
      <c r="T87" s="34"/>
      <c r="U87" s="110"/>
    </row>
    <row r="88" spans="1:21">
      <c r="B88" s="111"/>
      <c r="C88" s="112"/>
      <c r="N88" s="113"/>
      <c r="O88" s="113"/>
      <c r="P88" s="113"/>
      <c r="Q88" s="113"/>
      <c r="R88" s="113"/>
      <c r="S88" s="113"/>
      <c r="T88" s="113"/>
    </row>
    <row r="89" spans="1:21" ht="34.5" customHeight="1">
      <c r="B89" s="148" t="s">
        <v>147</v>
      </c>
      <c r="C89" s="148"/>
      <c r="D89" s="148"/>
      <c r="E89" s="148"/>
      <c r="F89" s="148"/>
      <c r="G89" s="148"/>
      <c r="H89" s="148"/>
      <c r="I89" s="148"/>
      <c r="J89" s="148"/>
      <c r="K89" s="5"/>
      <c r="P89" s="5"/>
      <c r="S89" s="114"/>
      <c r="T89" s="114"/>
    </row>
    <row r="90" spans="1:21" s="2" customFormat="1" ht="18" customHeight="1">
      <c r="A90" s="5"/>
      <c r="B90" s="148" t="s">
        <v>148</v>
      </c>
      <c r="C90" s="148"/>
      <c r="D90" s="148"/>
      <c r="E90" s="148"/>
      <c r="F90" s="148"/>
      <c r="H90" s="116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s="2" customFormat="1">
      <c r="A91" s="5"/>
      <c r="B91" s="116"/>
      <c r="C91" s="116"/>
      <c r="D91" s="116"/>
      <c r="E91" s="116"/>
      <c r="F91" s="116"/>
      <c r="H91" s="3"/>
      <c r="I91" s="3"/>
      <c r="J91" s="3"/>
      <c r="K91" s="3"/>
      <c r="L91" s="115"/>
      <c r="M91" s="115"/>
      <c r="N91" s="115"/>
      <c r="O91" s="115"/>
      <c r="P91" s="5"/>
      <c r="Q91" s="5"/>
      <c r="U91" s="1"/>
    </row>
    <row r="92" spans="1:21" s="2" customFormat="1">
      <c r="A92" s="5"/>
      <c r="B92" s="5"/>
      <c r="C92" s="5"/>
      <c r="D92" s="5"/>
      <c r="E92" s="4"/>
      <c r="F92" s="5"/>
      <c r="G92" s="3" t="s">
        <v>149</v>
      </c>
      <c r="H92" s="116"/>
      <c r="I92" s="5"/>
      <c r="J92" s="5"/>
      <c r="K92" s="5"/>
      <c r="L92" s="5"/>
      <c r="M92" s="5"/>
      <c r="N92" s="116"/>
      <c r="O92" s="5"/>
      <c r="P92" s="5"/>
      <c r="Q92" s="5"/>
      <c r="U92" s="1"/>
    </row>
    <row r="93" spans="1:21" s="2" customFormat="1">
      <c r="A93" s="5"/>
      <c r="B93" s="190" t="s">
        <v>150</v>
      </c>
      <c r="C93" s="190"/>
      <c r="D93" s="190"/>
      <c r="E93" s="190"/>
      <c r="F93" s="190"/>
      <c r="H93" s="115"/>
      <c r="I93" s="115"/>
      <c r="J93" s="115"/>
      <c r="K93" s="115"/>
      <c r="L93" s="115"/>
      <c r="M93" s="115"/>
      <c r="N93" s="115"/>
      <c r="O93" s="115"/>
      <c r="P93" s="116"/>
      <c r="Q93" s="5"/>
      <c r="U93" s="1"/>
    </row>
    <row r="94" spans="1:21" s="2" customFormat="1">
      <c r="A94" s="5"/>
      <c r="G94" s="115" t="s">
        <v>151</v>
      </c>
      <c r="H94" s="5"/>
      <c r="I94" s="5"/>
      <c r="J94" s="116"/>
      <c r="K94" s="116"/>
      <c r="L94" s="116"/>
      <c r="M94" s="5"/>
      <c r="N94" s="5"/>
      <c r="O94" s="5"/>
      <c r="P94" s="5"/>
      <c r="Q94" s="5"/>
      <c r="U94" s="1"/>
    </row>
    <row r="95" spans="1:21" s="2" customFormat="1" ht="11.25" customHeight="1">
      <c r="A95" s="5"/>
      <c r="B95" s="191" t="s">
        <v>152</v>
      </c>
      <c r="C95" s="191"/>
      <c r="D95" s="191"/>
      <c r="E95" s="191"/>
      <c r="F95" s="191"/>
      <c r="G95" s="191"/>
      <c r="H95" s="3"/>
      <c r="I95" s="3"/>
      <c r="J95" s="3"/>
      <c r="K95" s="3"/>
      <c r="L95" s="3"/>
      <c r="M95" s="3"/>
      <c r="N95" s="3"/>
      <c r="O95" s="3"/>
      <c r="P95" s="5"/>
      <c r="Q95" s="5"/>
      <c r="U95" s="1"/>
    </row>
    <row r="96" spans="1:21" s="2" customFormat="1" ht="24.75" customHeight="1">
      <c r="A96" s="5"/>
      <c r="G96" s="192" t="s">
        <v>153</v>
      </c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2"/>
      <c r="S96" s="192"/>
      <c r="T96" s="192"/>
      <c r="U96" s="192"/>
    </row>
    <row r="97" spans="1:21" s="2" customFormat="1">
      <c r="A97" s="5"/>
      <c r="B97" s="116"/>
    </row>
    <row r="98" spans="1:21" s="2" customFormat="1">
      <c r="A98" s="5"/>
      <c r="B98" s="116"/>
    </row>
    <row r="99" spans="1:21" s="2" customFormat="1">
      <c r="A99" s="5"/>
      <c r="B99" s="116"/>
    </row>
    <row r="100" spans="1:21" s="2" customFormat="1">
      <c r="A100" s="5"/>
      <c r="B100" s="116"/>
    </row>
    <row r="101" spans="1:21" s="2" customFormat="1">
      <c r="A101" s="5"/>
      <c r="B101" s="116"/>
    </row>
    <row r="102" spans="1:21" s="2" customFormat="1">
      <c r="A102" s="5"/>
      <c r="B102" s="116"/>
    </row>
    <row r="103" spans="1:21">
      <c r="B103" s="116"/>
    </row>
    <row r="104" spans="1:21">
      <c r="B104" s="116"/>
    </row>
    <row r="105" spans="1:21">
      <c r="B105" s="116"/>
    </row>
    <row r="106" spans="1:21">
      <c r="B106" s="116"/>
    </row>
    <row r="107" spans="1:21">
      <c r="B107" s="116"/>
    </row>
    <row r="108" spans="1:21">
      <c r="B108" s="116"/>
    </row>
    <row r="109" spans="1:21" s="5" customFormat="1">
      <c r="B109" s="193"/>
      <c r="C109" s="193"/>
      <c r="D109" s="193"/>
      <c r="E109" s="193"/>
      <c r="F109" s="19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s="5" customFormat="1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s="5" customFormat="1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s="5" customFormat="1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4" spans="1:5">
      <c r="A114" s="145"/>
      <c r="B114" s="145"/>
      <c r="C114" s="145"/>
      <c r="D114" s="145"/>
      <c r="E114" s="145"/>
    </row>
    <row r="115" spans="1:5">
      <c r="A115" s="145"/>
      <c r="B115" s="145"/>
      <c r="C115" s="145"/>
      <c r="D115" s="145"/>
      <c r="E115" s="145"/>
    </row>
    <row r="116" spans="1:5">
      <c r="A116" s="145"/>
      <c r="B116" s="145"/>
      <c r="C116" s="145"/>
      <c r="D116" s="145"/>
      <c r="E116" s="145"/>
    </row>
    <row r="117" spans="1:5">
      <c r="A117" s="4"/>
      <c r="B117" s="4"/>
    </row>
  </sheetData>
  <mergeCells count="77">
    <mergeCell ref="A116:E116"/>
    <mergeCell ref="A66:U66"/>
    <mergeCell ref="A71:U71"/>
    <mergeCell ref="A78:U78"/>
    <mergeCell ref="B89:J89"/>
    <mergeCell ref="B90:F90"/>
    <mergeCell ref="B93:F93"/>
    <mergeCell ref="B95:G95"/>
    <mergeCell ref="G96:U96"/>
    <mergeCell ref="B109:F109"/>
    <mergeCell ref="A114:E114"/>
    <mergeCell ref="A115:E115"/>
    <mergeCell ref="A30:U30"/>
    <mergeCell ref="A37:U37"/>
    <mergeCell ref="A43:U43"/>
    <mergeCell ref="A48:U48"/>
    <mergeCell ref="A53:U53"/>
    <mergeCell ref="A60:U60"/>
    <mergeCell ref="Q25:Q28"/>
    <mergeCell ref="R25:R28"/>
    <mergeCell ref="S25:T25"/>
    <mergeCell ref="M26:M28"/>
    <mergeCell ref="N26:P26"/>
    <mergeCell ref="N27:N28"/>
    <mergeCell ref="O27:O28"/>
    <mergeCell ref="P27:P28"/>
    <mergeCell ref="S27:T27"/>
    <mergeCell ref="H24:H28"/>
    <mergeCell ref="I24:I28"/>
    <mergeCell ref="J24:K24"/>
    <mergeCell ref="L24:R24"/>
    <mergeCell ref="S24:T24"/>
    <mergeCell ref="U24:U28"/>
    <mergeCell ref="J25:J28"/>
    <mergeCell ref="K25:K28"/>
    <mergeCell ref="L25:L28"/>
    <mergeCell ref="M25:P25"/>
    <mergeCell ref="B21:E21"/>
    <mergeCell ref="I21:L21"/>
    <mergeCell ref="A23:T23"/>
    <mergeCell ref="A24:A28"/>
    <mergeCell ref="B24:B28"/>
    <mergeCell ref="C24:C28"/>
    <mergeCell ref="D24:D28"/>
    <mergeCell ref="E24:E28"/>
    <mergeCell ref="F24:F28"/>
    <mergeCell ref="G24:G28"/>
    <mergeCell ref="C16:K16"/>
    <mergeCell ref="L16:U16"/>
    <mergeCell ref="C17:K17"/>
    <mergeCell ref="L17:U17"/>
    <mergeCell ref="B20:E20"/>
    <mergeCell ref="I20:L20"/>
    <mergeCell ref="C13:K13"/>
    <mergeCell ref="L13:U13"/>
    <mergeCell ref="C14:K14"/>
    <mergeCell ref="L14:U14"/>
    <mergeCell ref="C15:K15"/>
    <mergeCell ref="L15:U15"/>
    <mergeCell ref="A9:C9"/>
    <mergeCell ref="L9:U9"/>
    <mergeCell ref="L10:U10"/>
    <mergeCell ref="L11:U11"/>
    <mergeCell ref="C12:K12"/>
    <mergeCell ref="L12:U12"/>
    <mergeCell ref="A6:C6"/>
    <mergeCell ref="L6:U6"/>
    <mergeCell ref="A7:C7"/>
    <mergeCell ref="L7:U7"/>
    <mergeCell ref="A8:C8"/>
    <mergeCell ref="L8:U8"/>
    <mergeCell ref="A1:U1"/>
    <mergeCell ref="A2:U2"/>
    <mergeCell ref="A3:C3"/>
    <mergeCell ref="D3:K4"/>
    <mergeCell ref="L3:U4"/>
    <mergeCell ref="A4:C4"/>
  </mergeCells>
  <pageMargins left="0.38" right="0.35" top="0.32" bottom="0.35" header="0.31496062992125984" footer="0.31496062992125984"/>
  <pageSetup paperSize="9" scale="7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2016-12-23T04:50:36Z</dcterms:modified>
</cp:coreProperties>
</file>