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Лист1!$A$1:$U$73</definedName>
  </definedNames>
  <calcPr calcId="124519"/>
</workbook>
</file>

<file path=xl/calcChain.xml><?xml version="1.0" encoding="utf-8"?>
<calcChain xmlns="http://schemas.openxmlformats.org/spreadsheetml/2006/main">
  <c r="G62" i="1"/>
  <c r="L61"/>
  <c r="L62" s="1"/>
  <c r="H61"/>
  <c r="H62" s="1"/>
  <c r="L58"/>
  <c r="L63" s="1"/>
  <c r="G58"/>
  <c r="G63" s="1"/>
  <c r="H57"/>
  <c r="H56"/>
  <c r="H58" s="1"/>
  <c r="H63" s="1"/>
  <c r="T54"/>
  <c r="S54"/>
  <c r="P53"/>
  <c r="O53"/>
  <c r="N53"/>
  <c r="G53"/>
  <c r="R52"/>
  <c r="Q52"/>
  <c r="M52"/>
  <c r="L52" s="1"/>
  <c r="K52"/>
  <c r="J52"/>
  <c r="H52"/>
  <c r="R51"/>
  <c r="R53" s="1"/>
  <c r="Q51"/>
  <c r="Q53" s="1"/>
  <c r="M51"/>
  <c r="M53" s="1"/>
  <c r="K51"/>
  <c r="H51"/>
  <c r="H53" s="1"/>
  <c r="R50"/>
  <c r="Q50"/>
  <c r="M50"/>
  <c r="L50" s="1"/>
  <c r="K50"/>
  <c r="J50"/>
  <c r="H50"/>
  <c r="P48"/>
  <c r="O48"/>
  <c r="N48"/>
  <c r="G48"/>
  <c r="R47"/>
  <c r="Q47"/>
  <c r="M47"/>
  <c r="L47"/>
  <c r="K47"/>
  <c r="H47"/>
  <c r="R46"/>
  <c r="Q46"/>
  <c r="M46"/>
  <c r="L46"/>
  <c r="K46"/>
  <c r="H46"/>
  <c r="R45"/>
  <c r="R48" s="1"/>
  <c r="Q45"/>
  <c r="Q48" s="1"/>
  <c r="M45"/>
  <c r="M48" s="1"/>
  <c r="L45"/>
  <c r="L48" s="1"/>
  <c r="K45"/>
  <c r="H45"/>
  <c r="H48" s="1"/>
  <c r="P43"/>
  <c r="O43"/>
  <c r="N43"/>
  <c r="G43"/>
  <c r="R42"/>
  <c r="Q42"/>
  <c r="M42"/>
  <c r="L42" s="1"/>
  <c r="K42"/>
  <c r="H42"/>
  <c r="R41"/>
  <c r="R43" s="1"/>
  <c r="Q41"/>
  <c r="Q43" s="1"/>
  <c r="M41"/>
  <c r="L41" s="1"/>
  <c r="L43" s="1"/>
  <c r="K41"/>
  <c r="H41"/>
  <c r="H43" s="1"/>
  <c r="P39"/>
  <c r="N39"/>
  <c r="G39"/>
  <c r="R38"/>
  <c r="Q38"/>
  <c r="O38"/>
  <c r="M38"/>
  <c r="L38" s="1"/>
  <c r="K38"/>
  <c r="J38"/>
  <c r="H38"/>
  <c r="R37"/>
  <c r="R39" s="1"/>
  <c r="Q37"/>
  <c r="Q39" s="1"/>
  <c r="O37"/>
  <c r="O39" s="1"/>
  <c r="K37"/>
  <c r="J37"/>
  <c r="H37"/>
  <c r="H39" s="1"/>
  <c r="P35"/>
  <c r="P54" s="1"/>
  <c r="O35"/>
  <c r="O54" s="1"/>
  <c r="N35"/>
  <c r="N54" s="1"/>
  <c r="G35"/>
  <c r="G54" s="1"/>
  <c r="G64" s="1"/>
  <c r="R34"/>
  <c r="Q34"/>
  <c r="M34"/>
  <c r="L34"/>
  <c r="K34"/>
  <c r="J34"/>
  <c r="H34"/>
  <c r="R33"/>
  <c r="Q33"/>
  <c r="M33"/>
  <c r="L33" s="1"/>
  <c r="K33"/>
  <c r="J33"/>
  <c r="H33"/>
  <c r="R32"/>
  <c r="Q32"/>
  <c r="M32"/>
  <c r="L32"/>
  <c r="J32"/>
  <c r="H32"/>
  <c r="R31"/>
  <c r="R35" s="1"/>
  <c r="R54" s="1"/>
  <c r="Q31"/>
  <c r="Q35" s="1"/>
  <c r="Q54" s="1"/>
  <c r="M31"/>
  <c r="M35" s="1"/>
  <c r="L31"/>
  <c r="J31"/>
  <c r="H31"/>
  <c r="H35" s="1"/>
  <c r="H54" s="1"/>
  <c r="H64" s="1"/>
  <c r="L35" l="1"/>
  <c r="M37"/>
  <c r="M43"/>
  <c r="L51"/>
  <c r="L53" s="1"/>
  <c r="M39" l="1"/>
  <c r="M54" s="1"/>
  <c r="L37"/>
  <c r="L39" s="1"/>
  <c r="L54" s="1"/>
  <c r="L64" s="1"/>
</calcChain>
</file>

<file path=xl/sharedStrings.xml><?xml version="1.0" encoding="utf-8"?>
<sst xmlns="http://schemas.openxmlformats.org/spreadsheetml/2006/main" count="169" uniqueCount="134">
  <si>
    <t xml:space="preserve">ОҚУ ПРОЦЕСІНІҢ ЖОСПАРЫ 
ПЛАН УЧЕБНОГО ПРОЦЕССА
PLAN OF EDUCATIONAL PROCESS </t>
  </si>
  <si>
    <t>N</t>
  </si>
  <si>
    <t xml:space="preserve">ПӘНДЕРДІҢ АТАЛУЫ 
НАИМЕНОВАНИЕ ДИСЦИПЛИН 
NAME OF DISCIPLINE </t>
  </si>
  <si>
    <t>Пәндер циклы / 
Цикл дисциплин /
Cycle of disciplines</t>
  </si>
  <si>
    <t>Семестр / semester</t>
  </si>
  <si>
    <t>Пәндердің коды ( стандарт б/ша)
Код исциплины (по стандарту)
Discipline code (standard)</t>
  </si>
  <si>
    <t>Кафедраның индексы
Индекс кафедры
Department index</t>
  </si>
  <si>
    <t>Кредиттер саны / Число кредитов / 
Credit number</t>
  </si>
  <si>
    <t xml:space="preserve">ECTS кредиттері / Кредиты ECTS / 
ECTS Credits </t>
  </si>
  <si>
    <t>Курстық жұмыс (жоба)
 Курсовая работа (проект)
 Course work (project)</t>
  </si>
  <si>
    <t>Бақылау түрі 
Формы контроля
Forms of control</t>
  </si>
  <si>
    <t>Студенттердің жұмыс уақытының бюджеті сағатпен 
Бюджет рабочего времени (час) 
Budget of working time (hours)</t>
  </si>
  <si>
    <t>Семестр бойынша бөлу  
Распределение по семестрам 
Distribution of semesters</t>
  </si>
  <si>
    <t>РБ / РК / Midterm control</t>
  </si>
  <si>
    <t>БҚТ сем.б/ша емт)
ИФК  экз. по сем)
FFC (semester)</t>
  </si>
  <si>
    <t>Барлық сағ. / Всего часов /
Total hours</t>
  </si>
  <si>
    <t>Аудиториялық жұмыс / Аудиторная работа / 
Class work</t>
  </si>
  <si>
    <t>БАОӨЖ / СРОП / IWST</t>
  </si>
  <si>
    <t>БАӨЖ / СРО / IWS</t>
  </si>
  <si>
    <t>1 КУРС /  YEAR</t>
  </si>
  <si>
    <t>Барлық аудит. сағ.
Всего аудит. Часов
Total clasroom hours</t>
  </si>
  <si>
    <t xml:space="preserve">оның ішінде / 
в том числе / 
including </t>
  </si>
  <si>
    <t>1 сем / 
sеm</t>
  </si>
  <si>
    <t>2 сем / 
sеm</t>
  </si>
  <si>
    <t>Д / ЛК /  lec</t>
  </si>
  <si>
    <t>СПС / 
СПЗ / SPL</t>
  </si>
  <si>
    <t>ЛС / ЛЗ / LC</t>
  </si>
  <si>
    <t>Семестрдағы апталар саны Недель в семестре 
Weeks in a semester</t>
  </si>
  <si>
    <t>Модуль / Module 1. Жалпы білім беретін 1 / Общеобразовательный 1 / General educational 1 - 10 кредит / кредитов / credits</t>
  </si>
  <si>
    <t>Қазақстанның қазіргі заман тарихы /
Современная история Казахстана /
Modern history of Kazakhstan</t>
  </si>
  <si>
    <t>ЖБП (МК)
ООД (ОК)
GED (OC)</t>
  </si>
  <si>
    <t>KКZT 1101 /
SIK 1101 /
MHK 1101</t>
  </si>
  <si>
    <t>18-18</t>
  </si>
  <si>
    <t>2 МЕ /
ГЭ /
SE</t>
  </si>
  <si>
    <t>2+1+0</t>
  </si>
  <si>
    <t>ЖБП (ТП)
ООД (КВ)
GED (EC)</t>
  </si>
  <si>
    <t>18-19</t>
  </si>
  <si>
    <t>18-1</t>
  </si>
  <si>
    <t>1+1+0</t>
  </si>
  <si>
    <t>18-25</t>
  </si>
  <si>
    <t>Барлығы модуль бойынша  
Итого по модулю 
Total for module</t>
  </si>
  <si>
    <t>Модуль / Module 3. Қазақ (Орыс) тілі  / Казахский (Русский) язык /  Kazakh (Russian) language - 6 кредит / кредитов / credits</t>
  </si>
  <si>
    <t xml:space="preserve">Қазақ (орыс) тілі 1 /
Казахский (русский) язык 1 /
Kazakh (russian) language 1      </t>
  </si>
  <si>
    <t>K(O)T 1104 /
K(R)Ya 1104 /
K(R)L 1104</t>
  </si>
  <si>
    <t>18-15, 18-27</t>
  </si>
  <si>
    <t>0+3+0</t>
  </si>
  <si>
    <t xml:space="preserve">Қазақ (орыс) тілі 2 /
Казахский (русский) язык 2 /
Kazakh (russian) language 2      </t>
  </si>
  <si>
    <t xml:space="preserve">Барлығы модуль бойынша  
Итого по модулю 
Total for module </t>
  </si>
  <si>
    <t>Модуль / Module 4.  Шет тілі /  Иностранный язык /  Foreign language - 6 кредит / кредитов / credits</t>
  </si>
  <si>
    <t>Шет тілі 1 /
Иностранный язык 1 /
Foreign language 1</t>
  </si>
  <si>
    <t>ShT 1103 /
IYa 1103 /
FL 1103</t>
  </si>
  <si>
    <t>18-17</t>
  </si>
  <si>
    <t>Шет тілі 2 /
Иностранный язык 2 /
Foreign language 2</t>
  </si>
  <si>
    <t>Модуль / Module 6. Математика және физика /  Математика и физика / Mathematics and physics - 7 кредит / кредитов / credits</t>
  </si>
  <si>
    <t>Математика I /
Математика I /
Mathematics I</t>
  </si>
  <si>
    <t>БП (МК)
БД (ОК)
BD (OC)</t>
  </si>
  <si>
    <t>Mat 1202 /
Mat 1202 / 
Math 1202</t>
  </si>
  <si>
    <t>18-37</t>
  </si>
  <si>
    <t>Математика II /
Математика II /
Mathematics II</t>
  </si>
  <si>
    <t>Mat 1203 /
Mat 1203 / 
Math 1203</t>
  </si>
  <si>
    <t>Fiz 1201 /
Fiz 1201 /
Phys 1201</t>
  </si>
  <si>
    <t>18-38</t>
  </si>
  <si>
    <t>Модуль / Module 7. Программалау негіздері / Основы программирования / Basics of programming - 9 кредит / кредитов / credits</t>
  </si>
  <si>
    <t>AKT 1105 / 
IKT 1105 / 
ICT 1105</t>
  </si>
  <si>
    <t>18-12</t>
  </si>
  <si>
    <t>1+1+1</t>
  </si>
  <si>
    <t>Алгоритмдер, деректер құрылымы және программалау /
Алгоритмы, структуры данных и программирование /
Algorithms, data structures and programming</t>
  </si>
  <si>
    <t>ADKjP 1204 /
ASDiP 1204 /
ADSaP 1204</t>
  </si>
  <si>
    <t>1+0+2</t>
  </si>
  <si>
    <t>Программалау технологиясы /
Технология программирования /
Technology of programming</t>
  </si>
  <si>
    <t>БП (ТП)
БД (КВ)
BD (EC)</t>
  </si>
  <si>
    <t xml:space="preserve">PT 1208 /
TP 1208 /
TP 1208 </t>
  </si>
  <si>
    <t>1+2+0</t>
  </si>
  <si>
    <t>Барлығы теориялық оқыту бойынша
Итого по теоретическому обучению
Total for theoretical training</t>
  </si>
  <si>
    <t>Модуль / Module 19. Дене тәрбиесі / Физическая подготовка / Physical training - 4 кредит / кредита / credits</t>
  </si>
  <si>
    <t>18-13</t>
  </si>
  <si>
    <t>0+2+0</t>
  </si>
  <si>
    <t>Модуль / Module 20. Тәжірибелік дайындық / ПП-1   Практическая подготовка / PT-1 Practical training - 2 кредит / кредита / credits</t>
  </si>
  <si>
    <t>Кәсіби практика / 
Профессиональная практика / 
Vocational practice</t>
  </si>
  <si>
    <t>1 апта / неделя / weeks</t>
  </si>
  <si>
    <t>Барлығы оқытудың қосымша түрлері бойынша
Итого по дополнительным видам 
обучения
Total for additional types of training</t>
  </si>
  <si>
    <t>БАРЛЫҒЫ МОДУЛЬДАР БОЙЫНША
ИТОГО ПО МОДУЛЯМ 
TOTAL  FOR MODULES</t>
  </si>
  <si>
    <t>ҚАЗАҚСТАН РЕСПУБЛИКАСЫ БІЛІМ ЖӘНЕ ҒЫЛЫМ МИНИСТРЛІГІ / МИНИСТЕРСТВО  ОБРАЗОВАНИЯ И НАУКИ РЕСПУБЛИКИ  КАЗАХСТАН / MINISTRY OF EDUCATION AND SCIENCE OF THE REPUBLIC OF KAZAKHSTAN</t>
  </si>
  <si>
    <t xml:space="preserve"> Семей қ. ШӘКӘРІМ атындағы МЕМЛЕКЕТТІК УНИВЕРСИТЕТІ  / ГОСУДАРСТВЕННЫЙ  УНИВЕРСИТЕТ имени ШАКАРИМА  г. Семей / SHAKARIM STATE UNIVERSITY of SEMEY </t>
  </si>
  <si>
    <t xml:space="preserve">СМЖ 3 деңгей құжаты / Документ СМК 3 уровня / 
3rd level QMS Document </t>
  </si>
  <si>
    <t xml:space="preserve">Баспа / редакция / edition №2  от 26.02.2015  ж. / г. 
баспаның орнына / в замен редакции / replaces version №1 от 12.09.2013 ж. / г. </t>
  </si>
  <si>
    <t>Ф РУП 042 - 1.03-2013</t>
  </si>
  <si>
    <t>Оқу жұмыс  жоспары / Рабочий учебный план / 
Working curriculum</t>
  </si>
  <si>
    <t>БЕКІТЕМІН / УТВЕРЖДАЮ / APPROVE</t>
  </si>
  <si>
    <t xml:space="preserve">Ректор / Rector   </t>
  </si>
  <si>
    <t>________________________  М. Ескендиров / М. Eskendirov</t>
  </si>
  <si>
    <t xml:space="preserve">"_____" _________________ 2016  жыл / года </t>
  </si>
  <si>
    <t>ОҚУ ЖҰМЫС ЖОСПАРЫ / РАБОЧИЙ УЧЕБНЫЙ ПЛАН / WORKING CURRICULUM</t>
  </si>
  <si>
    <t>Оқу түрі / Форма обучения / Form of education - күндізгі / дневная / full-time</t>
  </si>
  <si>
    <t xml:space="preserve">на / for  2016  - 2017 оқу жылына / учебный год / academic year </t>
  </si>
  <si>
    <t xml:space="preserve">Семей қаласының Шәкәрім атындағы МУ Ғылыми кенесімен бекітілді /                                                                                                                                                                                                Утверждено на заседании Ученого Совета ГУ имени Шакарима г.Семей
Approved at the meeting of Academic Council of Shakarim State University of Semey </t>
  </si>
  <si>
    <t>№ _____ хаттама / протокол / record "____" __________ 2016 жыл / года</t>
  </si>
  <si>
    <t>Келісілген: / Согласовано / Approved by:</t>
  </si>
  <si>
    <t>Декан / Dean  ________________ А.Какимов / А. Kakimov</t>
  </si>
  <si>
    <t>Кафедра меңгерушісі / Заведующий кафедрой / Head of the Department ________________ С. Смагулов / S. Smagulov</t>
  </si>
  <si>
    <t>Топ / группа / group ИС-603</t>
  </si>
  <si>
    <t>Топ / группа / group  ИС-604</t>
  </si>
  <si>
    <t>Ақпараттық-коммуникациялық технологиялар (ағылшын тілінде) /
Информационно-коммуникационные технологии (на англ.языке) / 
Information communication technologies (in English)</t>
  </si>
  <si>
    <r>
      <t xml:space="preserve">Шифр Мамандығы </t>
    </r>
    <r>
      <rPr>
        <b/>
        <u/>
        <sz val="9"/>
        <rFont val="Times New Roman"/>
        <family val="1"/>
        <charset val="204"/>
      </rPr>
      <t>5B070300 - Ақпараттық жүйелер</t>
    </r>
  </si>
  <si>
    <r>
      <t xml:space="preserve">Шифр Специальности </t>
    </r>
    <r>
      <rPr>
        <b/>
        <u/>
        <sz val="9"/>
        <rFont val="Times New Roman"/>
        <family val="1"/>
        <charset val="204"/>
      </rPr>
      <t>5B070300 - Информационные системы</t>
    </r>
  </si>
  <si>
    <r>
      <t xml:space="preserve">Code Specialty </t>
    </r>
    <r>
      <rPr>
        <b/>
        <u/>
        <sz val="9"/>
        <rFont val="Times New Roman"/>
        <family val="1"/>
        <charset val="204"/>
      </rPr>
      <t>5B070300 - Information systems</t>
    </r>
  </si>
  <si>
    <r>
      <t xml:space="preserve">Білім беру траекториясы - </t>
    </r>
    <r>
      <rPr>
        <u/>
        <sz val="9"/>
        <rFont val="Times New Roman"/>
        <family val="1"/>
        <charset val="204"/>
      </rPr>
      <t>Бизнестегі ақпараттық жүйелер мен технологиялар</t>
    </r>
  </si>
  <si>
    <r>
      <t xml:space="preserve">Образовательная траектория - </t>
    </r>
    <r>
      <rPr>
        <u/>
        <sz val="9"/>
        <rFont val="Times New Roman"/>
        <family val="1"/>
        <charset val="204"/>
      </rPr>
      <t>Информационные системы и технологии в бизнесе</t>
    </r>
  </si>
  <si>
    <r>
      <t xml:space="preserve">Еducational trajectory - </t>
    </r>
    <r>
      <rPr>
        <u/>
        <sz val="9"/>
        <rFont val="Times New Roman"/>
        <family val="1"/>
        <charset val="204"/>
      </rPr>
      <t>Information systems and technology in business</t>
    </r>
  </si>
  <si>
    <r>
      <t xml:space="preserve">Оқу мерзімі  / Срок обучения / Period of training  </t>
    </r>
    <r>
      <rPr>
        <b/>
        <u/>
        <sz val="9"/>
        <rFont val="Times New Roman"/>
        <family val="1"/>
        <charset val="204"/>
      </rPr>
      <t>4</t>
    </r>
    <r>
      <rPr>
        <sz val="9"/>
        <rFont val="Times New Roman"/>
        <family val="1"/>
        <charset val="204"/>
      </rPr>
      <t xml:space="preserve"> жыл / года / years</t>
    </r>
  </si>
  <si>
    <r>
      <rPr>
        <u/>
        <sz val="9"/>
        <rFont val="Times New Roman"/>
        <family val="1"/>
        <charset val="204"/>
      </rPr>
      <t>Ақпараттық-коммуникациялық технологиялар</t>
    </r>
    <r>
      <rPr>
        <sz val="9"/>
        <rFont val="Times New Roman"/>
        <family val="1"/>
        <charset val="204"/>
      </rPr>
      <t xml:space="preserve"> факультеті </t>
    </r>
  </si>
  <si>
    <r>
      <t xml:space="preserve">Факультет </t>
    </r>
    <r>
      <rPr>
        <u/>
        <sz val="9"/>
        <rFont val="Times New Roman"/>
        <family val="1"/>
        <charset val="204"/>
      </rPr>
      <t>информационно-коммуникационных технологий</t>
    </r>
    <r>
      <rPr>
        <sz val="9"/>
        <rFont val="Times New Roman"/>
        <family val="1"/>
        <charset val="204"/>
      </rPr>
      <t xml:space="preserve"> </t>
    </r>
  </si>
  <si>
    <r>
      <t xml:space="preserve">Faculty </t>
    </r>
    <r>
      <rPr>
        <u/>
        <sz val="9"/>
        <rFont val="Times New Roman"/>
        <family val="1"/>
        <charset val="204"/>
      </rPr>
      <t>of Information and communication technologies</t>
    </r>
  </si>
  <si>
    <r>
      <t xml:space="preserve">Курс / Year </t>
    </r>
    <r>
      <rPr>
        <b/>
        <u/>
        <sz val="9"/>
        <rFont val="Times New Roman"/>
        <family val="1"/>
        <charset val="204"/>
      </rPr>
      <t>1</t>
    </r>
  </si>
  <si>
    <r>
      <t xml:space="preserve">Оқуға түскен жылы / Набор / Enrolment of  </t>
    </r>
    <r>
      <rPr>
        <b/>
        <u/>
        <sz val="9"/>
        <rFont val="Times New Roman"/>
        <family val="1"/>
        <charset val="204"/>
      </rPr>
      <t>2016</t>
    </r>
    <r>
      <rPr>
        <sz val="9"/>
        <rFont val="Times New Roman"/>
        <family val="1"/>
        <charset val="204"/>
      </rPr>
      <t xml:space="preserve"> жыл / года / years</t>
    </r>
  </si>
  <si>
    <t>Физика I /
Физика I /
Physics I</t>
  </si>
  <si>
    <r>
      <t xml:space="preserve">Казақ бөлімі / Казахское отделение / Kazakh group: </t>
    </r>
    <r>
      <rPr>
        <u/>
        <sz val="9"/>
        <rFont val="Times New Roman"/>
        <family val="1"/>
        <charset val="204"/>
      </rPr>
      <t xml:space="preserve"> 5</t>
    </r>
    <r>
      <rPr>
        <sz val="9"/>
        <rFont val="Times New Roman"/>
        <family val="1"/>
        <charset val="204"/>
      </rPr>
      <t xml:space="preserve"> студент / студентов / students </t>
    </r>
  </si>
  <si>
    <r>
      <t xml:space="preserve">Орыс бөлімі / Русское отделение / Russian group: </t>
    </r>
    <r>
      <rPr>
        <u/>
        <sz val="9"/>
        <rFont val="Times New Roman"/>
        <family val="1"/>
        <charset val="204"/>
      </rPr>
      <t>4</t>
    </r>
    <r>
      <rPr>
        <sz val="9"/>
        <rFont val="Times New Roman"/>
        <family val="1"/>
        <charset val="204"/>
      </rPr>
      <t xml:space="preserve"> студент / студента / students </t>
    </r>
  </si>
  <si>
    <t xml:space="preserve">Дене шынықтыру / 
Физическая культура / 
Physical training </t>
  </si>
  <si>
    <r>
      <t xml:space="preserve">Присуждаемая степень: </t>
    </r>
    <r>
      <rPr>
        <u/>
        <sz val="9"/>
        <rFont val="Times New Roman"/>
        <family val="1"/>
        <charset val="204"/>
      </rPr>
      <t>бакалавр техники и технологий по специальности 5B070300 – «Информационные системы»</t>
    </r>
  </si>
  <si>
    <t xml:space="preserve">ОӘІЖ проректор / Проректор по УМР / 
Vice-Rector for educational and methodical work  ___________________________ Г. Искакова / G. Iskakova </t>
  </si>
  <si>
    <t>ОҮЖжҚБ бастығы / Руководитель ОПиСУП /
Head of planning and support of the educational process _____________________С.Тулеугалиева / S.Tuleugalieva</t>
  </si>
  <si>
    <t xml:space="preserve">Аптасына сағат саны /
Часов в неделю / 
Hours in a week
</t>
  </si>
  <si>
    <t>Қазіргі әлемдегі адам / 
Человек в современном мире /
People in the modern world</t>
  </si>
  <si>
    <t>KAA 1101 /
ChSM 1101 /
PMW 1101</t>
  </si>
  <si>
    <t>Құқық және экономика негіздері /
Основы права и экономики /
Basics of law and economics</t>
  </si>
  <si>
    <t>KEN 1102 /
OPE 1102 /
BLE 1102</t>
  </si>
  <si>
    <t xml:space="preserve">Тіршілік қауіпсіздігі негіздері /
Основы безопасности жизнедеятельности /
The foundations of security livelihoods </t>
  </si>
  <si>
    <t>TKN 1103 /
OBZh 1103 /
FSL 1103</t>
  </si>
  <si>
    <t>ДШ /
ФK /
FT</t>
  </si>
  <si>
    <t>КП /
ПП /
VP</t>
  </si>
  <si>
    <r>
      <t xml:space="preserve">Берілетін дәреже: </t>
    </r>
    <r>
      <rPr>
        <u/>
        <sz val="9"/>
        <rFont val="Times New Roman"/>
        <family val="1"/>
        <charset val="204"/>
      </rPr>
      <t>5В070300 - «Ақпараттық жүйелер» мамандығы бойынша техника және технологиялар  бакалавры</t>
    </r>
  </si>
  <si>
    <r>
      <t xml:space="preserve"> Awarded degree: </t>
    </r>
    <r>
      <rPr>
        <u/>
        <sz val="9"/>
        <rFont val="Times New Roman"/>
        <family val="1"/>
        <charset val="204"/>
      </rPr>
      <t>bachelor of engineering and technology by specialtiy 5В070300 - «Information systems»</t>
    </r>
  </si>
  <si>
    <t>Оқу /
Учебная /
Training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</si>
</sst>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name val="Arial"/>
      <family val="2"/>
    </font>
    <font>
      <sz val="9"/>
      <name val="Arial"/>
      <family val="2"/>
      <charset val="204"/>
    </font>
    <font>
      <sz val="9"/>
      <name val="Arial Cyr"/>
      <charset val="204"/>
    </font>
    <font>
      <b/>
      <u/>
      <sz val="9"/>
      <name val="Times New Roman"/>
      <family val="1"/>
      <charset val="204"/>
    </font>
    <font>
      <u/>
      <sz val="9"/>
      <name val="Times New Roman"/>
      <family val="1"/>
      <charset val="204"/>
    </font>
    <font>
      <b/>
      <sz val="9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0">
    <xf numFmtId="0" fontId="0" fillId="0" borderId="0" xfId="0"/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 applyProtection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 applyProtection="1">
      <alignment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 applyProtection="1">
      <alignment horizontal="left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35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2" fillId="2" borderId="19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2" xfId="1" applyFont="1" applyFill="1" applyBorder="1" applyAlignment="1">
      <alignment horizontal="center" vertical="center"/>
    </xf>
    <xf numFmtId="0" fontId="2" fillId="2" borderId="23" xfId="1" applyFont="1" applyFill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49" fontId="2" fillId="2" borderId="9" xfId="1" applyNumberFormat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49" fontId="2" fillId="2" borderId="28" xfId="1" applyNumberFormat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left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>
      <alignment horizontal="center" vertical="center"/>
    </xf>
    <xf numFmtId="49" fontId="2" fillId="2" borderId="17" xfId="1" applyNumberFormat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2" fillId="2" borderId="10" xfId="1" applyNumberFormat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 vertical="center" wrapText="1"/>
    </xf>
    <xf numFmtId="0" fontId="6" fillId="2" borderId="22" xfId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 vertical="center"/>
    </xf>
    <xf numFmtId="0" fontId="5" fillId="2" borderId="36" xfId="1" applyFont="1" applyFill="1" applyBorder="1" applyAlignment="1">
      <alignment horizontal="center" vertical="center"/>
    </xf>
    <xf numFmtId="0" fontId="5" fillId="2" borderId="18" xfId="1" applyFont="1" applyFill="1" applyBorder="1" applyAlignment="1">
      <alignment horizontal="left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/>
    </xf>
    <xf numFmtId="0" fontId="6" fillId="2" borderId="18" xfId="1" applyFont="1" applyFill="1" applyBorder="1" applyAlignment="1">
      <alignment horizontal="center" vertical="center"/>
    </xf>
    <xf numFmtId="0" fontId="2" fillId="2" borderId="20" xfId="1" applyFont="1" applyFill="1" applyBorder="1" applyAlignment="1">
      <alignment horizontal="center" vertical="center"/>
    </xf>
    <xf numFmtId="0" fontId="6" fillId="2" borderId="21" xfId="1" applyFont="1" applyFill="1" applyBorder="1"/>
    <xf numFmtId="0" fontId="6" fillId="2" borderId="22" xfId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8" fillId="2" borderId="0" xfId="1" applyFont="1" applyFill="1" applyBorder="1"/>
    <xf numFmtId="0" fontId="9" fillId="2" borderId="0" xfId="1" applyFont="1" applyFill="1" applyBorder="1" applyAlignment="1">
      <alignment horizontal="center" vertical="center" wrapText="1"/>
    </xf>
    <xf numFmtId="0" fontId="10" fillId="2" borderId="0" xfId="1" applyFont="1" applyFill="1" applyBorder="1" applyAlignment="1">
      <alignment wrapText="1"/>
    </xf>
    <xf numFmtId="0" fontId="2" fillId="2" borderId="0" xfId="1" applyFont="1" applyFill="1" applyBorder="1" applyAlignment="1">
      <alignment vertical="center"/>
    </xf>
    <xf numFmtId="0" fontId="2" fillId="2" borderId="0" xfId="1" applyFont="1" applyFill="1" applyBorder="1"/>
    <xf numFmtId="0" fontId="6" fillId="2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vertical="center"/>
    </xf>
    <xf numFmtId="0" fontId="13" fillId="2" borderId="0" xfId="1" applyFont="1" applyFill="1" applyAlignment="1">
      <alignment vertical="center"/>
    </xf>
    <xf numFmtId="0" fontId="10" fillId="2" borderId="0" xfId="1" applyFont="1" applyFill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justify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 wrapText="1"/>
    </xf>
    <xf numFmtId="0" fontId="2" fillId="2" borderId="36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/>
    <xf numFmtId="0" fontId="2" fillId="2" borderId="0" xfId="1" applyFont="1" applyFill="1" applyBorder="1" applyProtection="1"/>
    <xf numFmtId="0" fontId="7" fillId="2" borderId="0" xfId="0" applyFont="1" applyFill="1" applyAlignment="1">
      <alignment wrapText="1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left"/>
    </xf>
    <xf numFmtId="0" fontId="5" fillId="2" borderId="27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32" xfId="1" applyFont="1" applyFill="1" applyBorder="1" applyAlignment="1">
      <alignment horizontal="center"/>
    </xf>
    <xf numFmtId="0" fontId="2" fillId="2" borderId="28" xfId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 applyProtection="1">
      <alignment horizontal="left"/>
    </xf>
    <xf numFmtId="0" fontId="2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horizontal="center"/>
    </xf>
    <xf numFmtId="0" fontId="2" fillId="2" borderId="0" xfId="1" applyFont="1" applyFill="1" applyBorder="1" applyAlignment="1" applyProtection="1"/>
    <xf numFmtId="0" fontId="6" fillId="2" borderId="0" xfId="1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0" fontId="2" fillId="2" borderId="37" xfId="1" applyFont="1" applyFill="1" applyBorder="1" applyAlignment="1">
      <alignment horizontal="center"/>
    </xf>
    <xf numFmtId="0" fontId="2" fillId="2" borderId="38" xfId="1" applyFont="1" applyFill="1" applyBorder="1" applyAlignment="1">
      <alignment horizontal="center"/>
    </xf>
    <xf numFmtId="0" fontId="2" fillId="2" borderId="34" xfId="1" applyFont="1" applyFill="1" applyBorder="1" applyAlignment="1">
      <alignment horizontal="center"/>
    </xf>
    <xf numFmtId="0" fontId="2" fillId="2" borderId="32" xfId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0" fontId="2" fillId="2" borderId="20" xfId="1" applyFont="1" applyFill="1" applyBorder="1" applyAlignment="1">
      <alignment horizontal="center"/>
    </xf>
    <xf numFmtId="0" fontId="2" fillId="2" borderId="35" xfId="1" applyFont="1" applyFill="1" applyBorder="1" applyAlignment="1">
      <alignment horizontal="center" wrapText="1"/>
    </xf>
    <xf numFmtId="0" fontId="2" fillId="2" borderId="28" xfId="1" applyFont="1" applyFill="1" applyBorder="1" applyAlignment="1">
      <alignment horizontal="center"/>
    </xf>
    <xf numFmtId="0" fontId="2" fillId="2" borderId="39" xfId="1" applyFont="1" applyFill="1" applyBorder="1" applyAlignment="1">
      <alignment horizontal="center"/>
    </xf>
    <xf numFmtId="0" fontId="2" fillId="2" borderId="37" xfId="1" applyFont="1" applyFill="1" applyBorder="1" applyAlignment="1">
      <alignment horizontal="center" vertical="center" wrapText="1"/>
    </xf>
    <xf numFmtId="0" fontId="2" fillId="2" borderId="38" xfId="1" applyFont="1" applyFill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41" xfId="1" applyFont="1" applyFill="1" applyBorder="1" applyAlignment="1">
      <alignment horizontal="center" vertical="center"/>
    </xf>
    <xf numFmtId="0" fontId="2" fillId="2" borderId="42" xfId="1" applyFont="1" applyFill="1" applyBorder="1" applyAlignment="1">
      <alignment horizontal="center" vertical="center"/>
    </xf>
    <xf numFmtId="0" fontId="2" fillId="2" borderId="43" xfId="1" applyFont="1" applyFill="1" applyBorder="1" applyAlignment="1">
      <alignment horizontal="center" vertical="center"/>
    </xf>
    <xf numFmtId="0" fontId="2" fillId="2" borderId="40" xfId="1" applyFont="1" applyFill="1" applyBorder="1" applyAlignment="1">
      <alignment horizontal="center" vertical="center" wrapText="1"/>
    </xf>
    <xf numFmtId="0" fontId="2" fillId="2" borderId="28" xfId="1" applyFont="1" applyFill="1" applyBorder="1" applyAlignment="1">
      <alignment horizontal="center" vertical="center" wrapText="1"/>
    </xf>
    <xf numFmtId="0" fontId="2" fillId="2" borderId="29" xfId="1" applyFont="1" applyFill="1" applyBorder="1" applyAlignment="1">
      <alignment horizontal="center" vertical="center" wrapText="1"/>
    </xf>
    <xf numFmtId="0" fontId="2" fillId="2" borderId="44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wrapText="1"/>
    </xf>
    <xf numFmtId="0" fontId="2" fillId="2" borderId="17" xfId="1" applyFont="1" applyFill="1" applyBorder="1" applyAlignment="1">
      <alignment horizontal="center"/>
    </xf>
    <xf numFmtId="0" fontId="2" fillId="2" borderId="19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 vertical="center" textRotation="90"/>
    </xf>
    <xf numFmtId="0" fontId="2" fillId="2" borderId="10" xfId="1" applyFont="1" applyFill="1" applyBorder="1" applyAlignment="1">
      <alignment horizontal="center" vertical="center" textRotation="90"/>
    </xf>
    <xf numFmtId="0" fontId="2" fillId="2" borderId="18" xfId="1" applyFont="1" applyFill="1" applyBorder="1" applyAlignment="1">
      <alignment horizontal="center" vertical="center" textRotation="90"/>
    </xf>
    <xf numFmtId="0" fontId="2" fillId="2" borderId="0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 textRotation="90" wrapText="1"/>
    </xf>
    <xf numFmtId="0" fontId="2" fillId="2" borderId="2" xfId="1" applyFont="1" applyFill="1" applyBorder="1" applyAlignment="1">
      <alignment horizontal="center" vertical="center" textRotation="90" wrapText="1"/>
    </xf>
    <xf numFmtId="0" fontId="2" fillId="2" borderId="9" xfId="1" applyFont="1" applyFill="1" applyBorder="1" applyAlignment="1">
      <alignment horizontal="center" vertical="center" textRotation="90" wrapText="1"/>
    </xf>
    <xf numFmtId="0" fontId="2" fillId="2" borderId="17" xfId="1" applyFont="1" applyFill="1" applyBorder="1" applyAlignment="1">
      <alignment horizontal="center" vertical="center" textRotation="90" wrapText="1"/>
    </xf>
    <xf numFmtId="0" fontId="2" fillId="2" borderId="9" xfId="1" applyFont="1" applyFill="1" applyBorder="1" applyAlignment="1">
      <alignment horizontal="center" vertical="center" textRotation="90"/>
    </xf>
    <xf numFmtId="0" fontId="2" fillId="2" borderId="17" xfId="1" applyFont="1" applyFill="1" applyBorder="1" applyAlignment="1">
      <alignment horizontal="center" vertical="center" textRotation="90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13" xfId="1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5" xfId="1" applyFont="1" applyFill="1" applyBorder="1" applyAlignment="1">
      <alignment horizontal="center" vertical="center"/>
    </xf>
    <xf numFmtId="0" fontId="5" fillId="2" borderId="26" xfId="1" applyFont="1" applyFill="1" applyBorder="1" applyAlignment="1">
      <alignment horizontal="center" vertical="center"/>
    </xf>
    <xf numFmtId="0" fontId="5" fillId="2" borderId="27" xfId="1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textRotation="90" wrapText="1"/>
    </xf>
    <xf numFmtId="0" fontId="2" fillId="2" borderId="18" xfId="1" applyFont="1" applyFill="1" applyBorder="1" applyAlignment="1">
      <alignment horizontal="center" vertical="center" textRotation="90" wrapText="1"/>
    </xf>
    <xf numFmtId="0" fontId="2" fillId="2" borderId="7" xfId="1" applyFont="1" applyFill="1" applyBorder="1" applyAlignment="1">
      <alignment horizontal="center" vertical="center" textRotation="90" wrapText="1"/>
    </xf>
    <xf numFmtId="0" fontId="2" fillId="2" borderId="15" xfId="1" applyFont="1" applyFill="1" applyBorder="1" applyAlignment="1">
      <alignment horizontal="center" vertical="center" textRotation="90" wrapText="1"/>
    </xf>
    <xf numFmtId="0" fontId="2" fillId="2" borderId="20" xfId="1" applyFont="1" applyFill="1" applyBorder="1" applyAlignment="1">
      <alignment horizontal="center" vertical="center" textRotation="90" wrapText="1"/>
    </xf>
    <xf numFmtId="0" fontId="2" fillId="2" borderId="9" xfId="1" applyFont="1" applyFill="1" applyBorder="1" applyAlignment="1"/>
    <xf numFmtId="0" fontId="2" fillId="2" borderId="17" xfId="1" applyFont="1" applyFill="1" applyBorder="1" applyAlignment="1"/>
    <xf numFmtId="0" fontId="2" fillId="2" borderId="0" xfId="1" applyFont="1" applyFill="1" applyBorder="1" applyAlignment="1">
      <alignment horizontal="left"/>
    </xf>
    <xf numFmtId="0" fontId="2" fillId="2" borderId="0" xfId="1" applyFont="1" applyFill="1" applyBorder="1" applyAlignment="1" applyProtection="1"/>
    <xf numFmtId="0" fontId="2" fillId="2" borderId="0" xfId="1" applyFont="1" applyFill="1" applyAlignment="1" applyProtection="1"/>
    <xf numFmtId="0" fontId="2" fillId="2" borderId="0" xfId="1" applyFont="1" applyFill="1" applyBorder="1" applyAlignment="1">
      <alignment horizontal="left" wrapText="1"/>
    </xf>
    <xf numFmtId="0" fontId="2" fillId="2" borderId="0" xfId="1" applyFont="1" applyFill="1" applyBorder="1" applyAlignment="1" applyProtection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94"/>
  <sheetViews>
    <sheetView tabSelected="1" view="pageBreakPreview" topLeftCell="A49" zoomScale="130" zoomScaleSheetLayoutView="130" workbookViewId="0">
      <selection activeCell="E8" sqref="E8"/>
    </sheetView>
  </sheetViews>
  <sheetFormatPr defaultRowHeight="12"/>
  <cols>
    <col min="1" max="1" width="3.140625" style="71" customWidth="1"/>
    <col min="2" max="2" width="43.28515625" style="71" customWidth="1"/>
    <col min="3" max="3" width="10.7109375" style="95" customWidth="1"/>
    <col min="4" max="4" width="4.42578125" style="95" customWidth="1"/>
    <col min="5" max="5" width="12.140625" style="95" customWidth="1"/>
    <col min="6" max="6" width="14" style="95" customWidth="1"/>
    <col min="7" max="7" width="4.42578125" style="95" customWidth="1"/>
    <col min="8" max="8" width="5" style="95" customWidth="1"/>
    <col min="9" max="9" width="6.85546875" style="95" customWidth="1"/>
    <col min="10" max="10" width="4.140625" style="95" customWidth="1"/>
    <col min="11" max="11" width="9.7109375" style="95" customWidth="1"/>
    <col min="12" max="12" width="6.42578125" style="95" customWidth="1"/>
    <col min="13" max="13" width="7.140625" style="95" customWidth="1"/>
    <col min="14" max="14" width="4.140625" style="95" customWidth="1"/>
    <col min="15" max="15" width="4.28515625" style="95" customWidth="1"/>
    <col min="16" max="16" width="4.140625" style="95" customWidth="1"/>
    <col min="17" max="17" width="5" style="95" customWidth="1"/>
    <col min="18" max="18" width="6" style="95" customWidth="1"/>
    <col min="19" max="19" width="10" style="95" customWidth="1"/>
    <col min="20" max="20" width="11" style="95" customWidth="1"/>
    <col min="21" max="21" width="10.85546875" style="95" customWidth="1"/>
    <col min="22" max="16384" width="9.140625" style="67"/>
  </cols>
  <sheetData>
    <row r="1" spans="1:29" ht="15.75" customHeight="1">
      <c r="A1" s="109" t="s">
        <v>82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1"/>
    </row>
    <row r="2" spans="1:29" ht="12" customHeight="1" thickBot="1">
      <c r="A2" s="112" t="s">
        <v>83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4"/>
    </row>
    <row r="3" spans="1:29" ht="21.75" customHeight="1">
      <c r="A3" s="115" t="s">
        <v>84</v>
      </c>
      <c r="B3" s="116"/>
      <c r="C3" s="117"/>
      <c r="D3" s="118" t="s">
        <v>85</v>
      </c>
      <c r="E3" s="119"/>
      <c r="F3" s="119"/>
      <c r="G3" s="119"/>
      <c r="H3" s="119"/>
      <c r="I3" s="119"/>
      <c r="J3" s="119"/>
      <c r="K3" s="120"/>
      <c r="L3" s="124" t="s">
        <v>86</v>
      </c>
      <c r="M3" s="125"/>
      <c r="N3" s="125"/>
      <c r="O3" s="125"/>
      <c r="P3" s="125"/>
      <c r="Q3" s="125"/>
      <c r="R3" s="125"/>
      <c r="S3" s="125"/>
      <c r="T3" s="125"/>
      <c r="U3" s="126"/>
      <c r="V3" s="68"/>
      <c r="W3" s="68"/>
      <c r="X3" s="68"/>
      <c r="Y3" s="68"/>
      <c r="Z3" s="68"/>
      <c r="AA3" s="68"/>
      <c r="AB3" s="68"/>
      <c r="AC3" s="69"/>
    </row>
    <row r="4" spans="1:29" ht="22.5" customHeight="1" thickBot="1">
      <c r="A4" s="130" t="s">
        <v>87</v>
      </c>
      <c r="B4" s="131"/>
      <c r="C4" s="132"/>
      <c r="D4" s="121"/>
      <c r="E4" s="122"/>
      <c r="F4" s="122"/>
      <c r="G4" s="122"/>
      <c r="H4" s="122"/>
      <c r="I4" s="122"/>
      <c r="J4" s="122"/>
      <c r="K4" s="123"/>
      <c r="L4" s="127"/>
      <c r="M4" s="128"/>
      <c r="N4" s="128"/>
      <c r="O4" s="128"/>
      <c r="P4" s="128"/>
      <c r="Q4" s="128"/>
      <c r="R4" s="128"/>
      <c r="S4" s="128"/>
      <c r="T4" s="128"/>
      <c r="U4" s="129"/>
      <c r="V4" s="68"/>
      <c r="W4" s="68"/>
      <c r="X4" s="68"/>
      <c r="Y4" s="68"/>
      <c r="Z4" s="68"/>
      <c r="AA4" s="68"/>
      <c r="AB4" s="68"/>
      <c r="AC4" s="69"/>
    </row>
    <row r="5" spans="1:29" ht="15" customHeight="1">
      <c r="A5" s="89"/>
      <c r="B5" s="89"/>
    </row>
    <row r="6" spans="1:29">
      <c r="A6" s="105" t="s">
        <v>88</v>
      </c>
      <c r="B6" s="105"/>
      <c r="C6" s="105"/>
      <c r="L6" s="106" t="s">
        <v>103</v>
      </c>
      <c r="M6" s="106"/>
      <c r="N6" s="106"/>
      <c r="O6" s="106"/>
      <c r="P6" s="106"/>
      <c r="Q6" s="106"/>
      <c r="R6" s="106"/>
      <c r="S6" s="106"/>
      <c r="T6" s="106"/>
      <c r="U6" s="106"/>
    </row>
    <row r="7" spans="1:29">
      <c r="A7" s="107" t="s">
        <v>89</v>
      </c>
      <c r="B7" s="107"/>
      <c r="C7" s="107"/>
      <c r="D7" s="70"/>
      <c r="F7" s="97"/>
      <c r="L7" s="106" t="s">
        <v>104</v>
      </c>
      <c r="M7" s="106"/>
      <c r="N7" s="106"/>
      <c r="O7" s="106"/>
      <c r="P7" s="106"/>
      <c r="Q7" s="106"/>
      <c r="R7" s="106"/>
      <c r="S7" s="106"/>
      <c r="T7" s="106"/>
      <c r="U7" s="106"/>
    </row>
    <row r="8" spans="1:29">
      <c r="A8" s="107" t="s">
        <v>90</v>
      </c>
      <c r="B8" s="107"/>
      <c r="C8" s="107"/>
      <c r="F8" s="97"/>
      <c r="L8" s="106" t="s">
        <v>105</v>
      </c>
      <c r="M8" s="106"/>
      <c r="N8" s="106"/>
      <c r="O8" s="106"/>
      <c r="P8" s="106"/>
      <c r="Q8" s="106"/>
      <c r="R8" s="106"/>
      <c r="S8" s="106"/>
      <c r="T8" s="106"/>
      <c r="U8" s="106"/>
    </row>
    <row r="9" spans="1:29">
      <c r="A9" s="137" t="s">
        <v>91</v>
      </c>
      <c r="B9" s="137"/>
      <c r="C9" s="137"/>
      <c r="F9" s="97"/>
      <c r="L9" s="108" t="s">
        <v>106</v>
      </c>
      <c r="M9" s="108"/>
      <c r="N9" s="108"/>
      <c r="O9" s="108"/>
      <c r="P9" s="108"/>
      <c r="Q9" s="108"/>
      <c r="R9" s="108"/>
      <c r="S9" s="108"/>
      <c r="T9" s="108"/>
      <c r="U9" s="108"/>
    </row>
    <row r="10" spans="1:29">
      <c r="A10" s="95"/>
      <c r="B10" s="95"/>
      <c r="F10" s="97"/>
      <c r="L10" s="108" t="s">
        <v>107</v>
      </c>
      <c r="M10" s="108"/>
      <c r="N10" s="108"/>
      <c r="O10" s="108"/>
      <c r="P10" s="108"/>
      <c r="Q10" s="108"/>
      <c r="R10" s="108"/>
      <c r="S10" s="108"/>
      <c r="T10" s="108"/>
      <c r="U10" s="108"/>
    </row>
    <row r="11" spans="1:29">
      <c r="A11" s="95"/>
      <c r="B11" s="95"/>
      <c r="F11" s="97"/>
      <c r="L11" s="108" t="s">
        <v>108</v>
      </c>
      <c r="M11" s="108"/>
      <c r="N11" s="108"/>
      <c r="O11" s="108"/>
      <c r="P11" s="108"/>
      <c r="Q11" s="108"/>
      <c r="R11" s="108"/>
      <c r="S11" s="108"/>
      <c r="T11" s="108"/>
      <c r="U11" s="108"/>
    </row>
    <row r="12" spans="1:29" ht="13.5" customHeight="1">
      <c r="B12" s="72"/>
      <c r="C12" s="105" t="s">
        <v>92</v>
      </c>
      <c r="D12" s="105"/>
      <c r="E12" s="105"/>
      <c r="F12" s="105"/>
      <c r="G12" s="105"/>
      <c r="H12" s="105"/>
      <c r="I12" s="105"/>
      <c r="J12" s="105"/>
      <c r="K12" s="105"/>
      <c r="L12" s="108" t="s">
        <v>109</v>
      </c>
      <c r="M12" s="108"/>
      <c r="N12" s="108"/>
      <c r="O12" s="108"/>
      <c r="P12" s="108"/>
      <c r="Q12" s="108"/>
      <c r="R12" s="108"/>
      <c r="S12" s="108"/>
      <c r="T12" s="108"/>
      <c r="U12" s="108"/>
    </row>
    <row r="13" spans="1:29" ht="15" customHeight="1">
      <c r="B13" s="73"/>
      <c r="C13" s="138" t="s">
        <v>110</v>
      </c>
      <c r="D13" s="138"/>
      <c r="E13" s="138"/>
      <c r="F13" s="138"/>
      <c r="G13" s="138"/>
      <c r="H13" s="138"/>
      <c r="I13" s="138"/>
      <c r="J13" s="138"/>
      <c r="K13" s="138"/>
      <c r="L13" s="108" t="s">
        <v>93</v>
      </c>
      <c r="M13" s="108"/>
      <c r="N13" s="108"/>
      <c r="O13" s="108"/>
      <c r="P13" s="108"/>
      <c r="Q13" s="108"/>
      <c r="R13" s="108"/>
      <c r="S13" s="108"/>
      <c r="T13" s="108"/>
      <c r="U13" s="108"/>
    </row>
    <row r="14" spans="1:29" ht="24.75" customHeight="1">
      <c r="B14" s="73"/>
      <c r="C14" s="138" t="s">
        <v>111</v>
      </c>
      <c r="D14" s="138"/>
      <c r="E14" s="138"/>
      <c r="F14" s="138"/>
      <c r="G14" s="138"/>
      <c r="H14" s="138"/>
      <c r="I14" s="138"/>
      <c r="J14" s="138"/>
      <c r="K14" s="138"/>
      <c r="L14" s="136" t="s">
        <v>131</v>
      </c>
      <c r="M14" s="136"/>
      <c r="N14" s="136"/>
      <c r="O14" s="136"/>
      <c r="P14" s="136"/>
      <c r="Q14" s="136"/>
      <c r="R14" s="136"/>
      <c r="S14" s="136"/>
      <c r="T14" s="136"/>
      <c r="U14" s="136"/>
    </row>
    <row r="15" spans="1:29" ht="26.25" customHeight="1">
      <c r="B15" s="73"/>
      <c r="C15" s="138" t="s">
        <v>112</v>
      </c>
      <c r="D15" s="138"/>
      <c r="E15" s="138"/>
      <c r="F15" s="138"/>
      <c r="G15" s="138"/>
      <c r="H15" s="138"/>
      <c r="I15" s="138"/>
      <c r="J15" s="138"/>
      <c r="K15" s="138"/>
      <c r="L15" s="136" t="s">
        <v>119</v>
      </c>
      <c r="M15" s="136"/>
      <c r="N15" s="136"/>
      <c r="O15" s="136"/>
      <c r="P15" s="136"/>
      <c r="Q15" s="136"/>
      <c r="R15" s="136"/>
      <c r="S15" s="136"/>
      <c r="T15" s="136"/>
      <c r="U15" s="136"/>
    </row>
    <row r="16" spans="1:29" ht="24" customHeight="1">
      <c r="B16" s="73"/>
      <c r="C16" s="105" t="s">
        <v>113</v>
      </c>
      <c r="D16" s="105"/>
      <c r="E16" s="105"/>
      <c r="F16" s="105"/>
      <c r="G16" s="105"/>
      <c r="H16" s="105"/>
      <c r="I16" s="105"/>
      <c r="J16" s="105"/>
      <c r="K16" s="105"/>
      <c r="L16" s="136" t="s">
        <v>132</v>
      </c>
      <c r="M16" s="136"/>
      <c r="N16" s="136"/>
      <c r="O16" s="136"/>
      <c r="P16" s="136"/>
      <c r="Q16" s="136"/>
      <c r="R16" s="136"/>
      <c r="S16" s="136"/>
      <c r="T16" s="136"/>
      <c r="U16" s="136"/>
    </row>
    <row r="17" spans="1:31" ht="13.5" customHeight="1">
      <c r="B17" s="73"/>
      <c r="C17" s="107" t="s">
        <v>94</v>
      </c>
      <c r="D17" s="107"/>
      <c r="E17" s="107"/>
      <c r="F17" s="107"/>
      <c r="G17" s="107"/>
      <c r="H17" s="107"/>
      <c r="I17" s="107"/>
      <c r="J17" s="107"/>
      <c r="K17" s="107"/>
      <c r="L17" s="108" t="s">
        <v>114</v>
      </c>
      <c r="M17" s="108"/>
      <c r="N17" s="108"/>
      <c r="O17" s="108"/>
      <c r="P17" s="108"/>
      <c r="Q17" s="108"/>
      <c r="R17" s="108"/>
      <c r="S17" s="108"/>
      <c r="T17" s="108"/>
      <c r="U17" s="108"/>
    </row>
    <row r="18" spans="1:31" ht="13.5" customHeight="1">
      <c r="D18" s="67"/>
      <c r="L18" s="67"/>
      <c r="M18" s="67"/>
      <c r="N18" s="67"/>
      <c r="O18" s="67"/>
      <c r="P18" s="67"/>
      <c r="Q18" s="67"/>
      <c r="R18" s="67"/>
      <c r="S18" s="67"/>
      <c r="T18" s="67"/>
    </row>
    <row r="19" spans="1:31" ht="13.5" customHeight="1">
      <c r="AC19" s="74"/>
      <c r="AD19" s="74"/>
      <c r="AE19" s="75"/>
    </row>
    <row r="20" spans="1:31" ht="13.5" customHeight="1">
      <c r="B20" s="107" t="s">
        <v>116</v>
      </c>
      <c r="C20" s="107"/>
      <c r="D20" s="107"/>
      <c r="E20" s="107"/>
      <c r="I20" s="107" t="s">
        <v>100</v>
      </c>
      <c r="J20" s="107"/>
      <c r="K20" s="107"/>
      <c r="L20" s="107"/>
      <c r="AC20" s="74"/>
      <c r="AD20" s="74"/>
      <c r="AE20" s="75"/>
    </row>
    <row r="21" spans="1:31" ht="14.25" customHeight="1">
      <c r="B21" s="107" t="s">
        <v>117</v>
      </c>
      <c r="C21" s="107"/>
      <c r="D21" s="107"/>
      <c r="E21" s="107"/>
      <c r="I21" s="107" t="s">
        <v>101</v>
      </c>
      <c r="J21" s="107"/>
      <c r="K21" s="107"/>
      <c r="L21" s="107"/>
      <c r="AC21" s="76"/>
      <c r="AD21" s="76"/>
      <c r="AE21" s="75"/>
    </row>
    <row r="22" spans="1:31" ht="14.25" customHeight="1"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AC22" s="77"/>
      <c r="AD22" s="77"/>
      <c r="AE22" s="75"/>
    </row>
    <row r="23" spans="1:31" ht="39" customHeight="1" thickBot="1">
      <c r="A23" s="136" t="s">
        <v>0</v>
      </c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AC23" s="77"/>
      <c r="AD23" s="77"/>
      <c r="AE23" s="75"/>
    </row>
    <row r="24" spans="1:31" ht="61.5" customHeight="1">
      <c r="A24" s="139" t="s">
        <v>1</v>
      </c>
      <c r="B24" s="142" t="s">
        <v>2</v>
      </c>
      <c r="C24" s="145" t="s">
        <v>3</v>
      </c>
      <c r="D24" s="146" t="s">
        <v>4</v>
      </c>
      <c r="E24" s="146" t="s">
        <v>5</v>
      </c>
      <c r="F24" s="146" t="s">
        <v>6</v>
      </c>
      <c r="G24" s="146" t="s">
        <v>7</v>
      </c>
      <c r="H24" s="145" t="s">
        <v>8</v>
      </c>
      <c r="I24" s="146" t="s">
        <v>9</v>
      </c>
      <c r="J24" s="142" t="s">
        <v>10</v>
      </c>
      <c r="K24" s="151"/>
      <c r="L24" s="152" t="s">
        <v>11</v>
      </c>
      <c r="M24" s="153"/>
      <c r="N24" s="153"/>
      <c r="O24" s="153"/>
      <c r="P24" s="153"/>
      <c r="Q24" s="153"/>
      <c r="R24" s="154"/>
      <c r="S24" s="152" t="s">
        <v>12</v>
      </c>
      <c r="T24" s="153"/>
      <c r="U24" s="170" t="s">
        <v>122</v>
      </c>
    </row>
    <row r="25" spans="1:31" ht="36" customHeight="1">
      <c r="A25" s="140"/>
      <c r="B25" s="143"/>
      <c r="C25" s="134"/>
      <c r="D25" s="147"/>
      <c r="E25" s="147"/>
      <c r="F25" s="147"/>
      <c r="G25" s="149"/>
      <c r="H25" s="134"/>
      <c r="I25" s="143"/>
      <c r="J25" s="147" t="s">
        <v>13</v>
      </c>
      <c r="K25" s="147" t="s">
        <v>14</v>
      </c>
      <c r="L25" s="147" t="s">
        <v>15</v>
      </c>
      <c r="M25" s="155" t="s">
        <v>16</v>
      </c>
      <c r="N25" s="156"/>
      <c r="O25" s="156"/>
      <c r="P25" s="157"/>
      <c r="Q25" s="133" t="s">
        <v>17</v>
      </c>
      <c r="R25" s="133" t="s">
        <v>18</v>
      </c>
      <c r="S25" s="167" t="s">
        <v>19</v>
      </c>
      <c r="T25" s="167"/>
      <c r="U25" s="171"/>
    </row>
    <row r="26" spans="1:31" ht="34.5" customHeight="1">
      <c r="A26" s="140"/>
      <c r="B26" s="143"/>
      <c r="C26" s="134"/>
      <c r="D26" s="147"/>
      <c r="E26" s="147"/>
      <c r="F26" s="147"/>
      <c r="G26" s="149"/>
      <c r="H26" s="134"/>
      <c r="I26" s="143"/>
      <c r="J26" s="173"/>
      <c r="K26" s="149"/>
      <c r="L26" s="149"/>
      <c r="M26" s="168" t="s">
        <v>20</v>
      </c>
      <c r="N26" s="155" t="s">
        <v>21</v>
      </c>
      <c r="O26" s="156"/>
      <c r="P26" s="157"/>
      <c r="Q26" s="134"/>
      <c r="R26" s="134"/>
      <c r="S26" s="92" t="s">
        <v>22</v>
      </c>
      <c r="T26" s="92" t="s">
        <v>23</v>
      </c>
      <c r="U26" s="171"/>
    </row>
    <row r="27" spans="1:31" ht="37.5" customHeight="1">
      <c r="A27" s="140"/>
      <c r="B27" s="143"/>
      <c r="C27" s="134"/>
      <c r="D27" s="147"/>
      <c r="E27" s="147"/>
      <c r="F27" s="147"/>
      <c r="G27" s="149"/>
      <c r="H27" s="134"/>
      <c r="I27" s="143"/>
      <c r="J27" s="173"/>
      <c r="K27" s="149"/>
      <c r="L27" s="149"/>
      <c r="M27" s="134"/>
      <c r="N27" s="133" t="s">
        <v>24</v>
      </c>
      <c r="O27" s="168" t="s">
        <v>25</v>
      </c>
      <c r="P27" s="133" t="s">
        <v>26</v>
      </c>
      <c r="Q27" s="134"/>
      <c r="R27" s="134"/>
      <c r="S27" s="155" t="s">
        <v>27</v>
      </c>
      <c r="T27" s="156"/>
      <c r="U27" s="171"/>
    </row>
    <row r="28" spans="1:31" ht="28.5" customHeight="1" thickBot="1">
      <c r="A28" s="141"/>
      <c r="B28" s="144"/>
      <c r="C28" s="135"/>
      <c r="D28" s="148"/>
      <c r="E28" s="148"/>
      <c r="F28" s="148"/>
      <c r="G28" s="150"/>
      <c r="H28" s="135"/>
      <c r="I28" s="144"/>
      <c r="J28" s="174"/>
      <c r="K28" s="150"/>
      <c r="L28" s="150"/>
      <c r="M28" s="135"/>
      <c r="N28" s="135"/>
      <c r="O28" s="169"/>
      <c r="P28" s="135"/>
      <c r="Q28" s="135"/>
      <c r="R28" s="135"/>
      <c r="S28" s="94">
        <v>15</v>
      </c>
      <c r="T28" s="25">
        <v>15</v>
      </c>
      <c r="U28" s="172"/>
    </row>
    <row r="29" spans="1:31" ht="12.75" thickBot="1">
      <c r="A29" s="26">
        <v>1</v>
      </c>
      <c r="B29" s="27">
        <v>2</v>
      </c>
      <c r="C29" s="27">
        <v>3</v>
      </c>
      <c r="D29" s="27">
        <v>4</v>
      </c>
      <c r="E29" s="27">
        <v>5</v>
      </c>
      <c r="F29" s="27">
        <v>6</v>
      </c>
      <c r="G29" s="27">
        <v>7</v>
      </c>
      <c r="H29" s="27">
        <v>8</v>
      </c>
      <c r="I29" s="27">
        <v>9</v>
      </c>
      <c r="J29" s="27">
        <v>10</v>
      </c>
      <c r="K29" s="27">
        <v>11</v>
      </c>
      <c r="L29" s="27">
        <v>12</v>
      </c>
      <c r="M29" s="27">
        <v>13</v>
      </c>
      <c r="N29" s="27">
        <v>14</v>
      </c>
      <c r="O29" s="27">
        <v>15</v>
      </c>
      <c r="P29" s="27">
        <v>16</v>
      </c>
      <c r="Q29" s="27">
        <v>17</v>
      </c>
      <c r="R29" s="27">
        <v>18</v>
      </c>
      <c r="S29" s="27">
        <v>19</v>
      </c>
      <c r="T29" s="28">
        <v>20</v>
      </c>
      <c r="U29" s="29">
        <v>21</v>
      </c>
    </row>
    <row r="30" spans="1:31" ht="12.75" thickBot="1">
      <c r="A30" s="161" t="s">
        <v>28</v>
      </c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3"/>
    </row>
    <row r="31" spans="1:31" ht="36">
      <c r="A31" s="1">
        <v>1</v>
      </c>
      <c r="B31" s="2" t="s">
        <v>29</v>
      </c>
      <c r="C31" s="3" t="s">
        <v>30</v>
      </c>
      <c r="D31" s="4">
        <v>2</v>
      </c>
      <c r="E31" s="5" t="s">
        <v>31</v>
      </c>
      <c r="F31" s="15" t="s">
        <v>32</v>
      </c>
      <c r="G31" s="4">
        <v>3</v>
      </c>
      <c r="H31" s="4">
        <f>IF(G31=3,5,IF(G31=2,3))</f>
        <v>5</v>
      </c>
      <c r="I31" s="4"/>
      <c r="J31" s="4">
        <f>IF(OR(D31=1,D31=2,D31=3,D31=4,D31=5,D31=6,D31=7,D31=8),2,4)</f>
        <v>2</v>
      </c>
      <c r="K31" s="5" t="s">
        <v>33</v>
      </c>
      <c r="L31" s="4">
        <f>M31+R31+Q31</f>
        <v>135</v>
      </c>
      <c r="M31" s="4">
        <f>SUM(N31:P31)</f>
        <v>45</v>
      </c>
      <c r="N31" s="4">
        <v>30</v>
      </c>
      <c r="O31" s="4">
        <v>15</v>
      </c>
      <c r="P31" s="4"/>
      <c r="Q31" s="4">
        <f>G31*7.5</f>
        <v>22.5</v>
      </c>
      <c r="R31" s="4">
        <f>G31*22.5</f>
        <v>67.5</v>
      </c>
      <c r="S31" s="4"/>
      <c r="T31" s="4" t="s">
        <v>34</v>
      </c>
      <c r="U31" s="30">
        <v>3</v>
      </c>
    </row>
    <row r="32" spans="1:31" ht="36">
      <c r="A32" s="1">
        <v>2</v>
      </c>
      <c r="B32" s="2" t="s">
        <v>123</v>
      </c>
      <c r="C32" s="3" t="s">
        <v>35</v>
      </c>
      <c r="D32" s="4">
        <v>1</v>
      </c>
      <c r="E32" s="6" t="s">
        <v>124</v>
      </c>
      <c r="F32" s="31" t="s">
        <v>36</v>
      </c>
      <c r="G32" s="4">
        <v>3</v>
      </c>
      <c r="H32" s="4">
        <f>IF(G32=3,5,IF(G32=2,3))</f>
        <v>5</v>
      </c>
      <c r="I32" s="4"/>
      <c r="J32" s="4">
        <f>IF(OR(D32=1,D32=2,D32=3,D32=4,D32=5,D32=6,D32=7,D32=8),2,4)</f>
        <v>2</v>
      </c>
      <c r="K32" s="4"/>
      <c r="L32" s="4">
        <f>M32+R32+Q32</f>
        <v>135</v>
      </c>
      <c r="M32" s="4">
        <f>SUM(N32:P32)</f>
        <v>45</v>
      </c>
      <c r="N32" s="4">
        <v>30</v>
      </c>
      <c r="O32" s="4">
        <v>15</v>
      </c>
      <c r="P32" s="4"/>
      <c r="Q32" s="4">
        <f>G32*7.5</f>
        <v>22.5</v>
      </c>
      <c r="R32" s="4">
        <f>G32*22.5</f>
        <v>67.5</v>
      </c>
      <c r="S32" s="4" t="s">
        <v>34</v>
      </c>
      <c r="T32" s="4"/>
      <c r="U32" s="32">
        <v>3</v>
      </c>
    </row>
    <row r="33" spans="1:21" ht="36">
      <c r="A33" s="1">
        <v>3</v>
      </c>
      <c r="B33" s="7" t="s">
        <v>125</v>
      </c>
      <c r="C33" s="3" t="s">
        <v>35</v>
      </c>
      <c r="D33" s="4">
        <v>2</v>
      </c>
      <c r="E33" s="6" t="s">
        <v>126</v>
      </c>
      <c r="F33" s="33" t="s">
        <v>37</v>
      </c>
      <c r="G33" s="4">
        <v>2</v>
      </c>
      <c r="H33" s="4">
        <f>IF(G33=3,5,IF(G33=2,3))</f>
        <v>3</v>
      </c>
      <c r="I33" s="4"/>
      <c r="J33" s="4">
        <f>IF(OR(D33=1,D33=2,D33=3,D33=4,D33=5,D33=6,D33=7,D33=8),2,4)</f>
        <v>2</v>
      </c>
      <c r="K33" s="4">
        <f>D33</f>
        <v>2</v>
      </c>
      <c r="L33" s="4">
        <f>M33+R33+Q33</f>
        <v>90</v>
      </c>
      <c r="M33" s="4">
        <f>SUM(N33:P33)</f>
        <v>30</v>
      </c>
      <c r="N33" s="4">
        <v>15</v>
      </c>
      <c r="O33" s="4">
        <v>15</v>
      </c>
      <c r="P33" s="4"/>
      <c r="Q33" s="4">
        <f>G33*7.5</f>
        <v>15</v>
      </c>
      <c r="R33" s="4">
        <f>G33*22.5</f>
        <v>45</v>
      </c>
      <c r="S33" s="4"/>
      <c r="T33" s="4" t="s">
        <v>38</v>
      </c>
      <c r="U33" s="32">
        <v>2</v>
      </c>
    </row>
    <row r="34" spans="1:21" ht="36.75" thickBot="1">
      <c r="A34" s="21">
        <v>4</v>
      </c>
      <c r="B34" s="9" t="s">
        <v>127</v>
      </c>
      <c r="C34" s="10" t="s">
        <v>35</v>
      </c>
      <c r="D34" s="8">
        <v>2</v>
      </c>
      <c r="E34" s="11" t="s">
        <v>128</v>
      </c>
      <c r="F34" s="8" t="s">
        <v>39</v>
      </c>
      <c r="G34" s="66">
        <v>2</v>
      </c>
      <c r="H34" s="8">
        <f>IF(G34=3,5,IF(G34=2,3))</f>
        <v>3</v>
      </c>
      <c r="I34" s="66"/>
      <c r="J34" s="66">
        <f>IF(OR(D34=1,D34=2,D34=3,D34=4,D34=5,D34=6,D34=7,D34=8),2,4)</f>
        <v>2</v>
      </c>
      <c r="K34" s="8">
        <f>D34</f>
        <v>2</v>
      </c>
      <c r="L34" s="8">
        <f>M34+R34+Q34</f>
        <v>90</v>
      </c>
      <c r="M34" s="66">
        <f>SUM(N34:P34)</f>
        <v>30</v>
      </c>
      <c r="N34" s="66">
        <v>15</v>
      </c>
      <c r="O34" s="66">
        <v>15</v>
      </c>
      <c r="P34" s="10"/>
      <c r="Q34" s="8">
        <f>G34*7.5</f>
        <v>15</v>
      </c>
      <c r="R34" s="8">
        <f>G34*22.5</f>
        <v>45</v>
      </c>
      <c r="S34" s="66"/>
      <c r="T34" s="66" t="s">
        <v>38</v>
      </c>
      <c r="U34" s="42">
        <v>2</v>
      </c>
    </row>
    <row r="35" spans="1:21" ht="36.75" thickBot="1">
      <c r="A35" s="35"/>
      <c r="B35" s="36" t="s">
        <v>40</v>
      </c>
      <c r="C35" s="37"/>
      <c r="D35" s="37"/>
      <c r="E35" s="38"/>
      <c r="F35" s="38"/>
      <c r="G35" s="38">
        <f>G31+G32+G33+G34</f>
        <v>10</v>
      </c>
      <c r="H35" s="38">
        <f t="shared" ref="H35:R35" si="0">H31+H32+H33+H34</f>
        <v>16</v>
      </c>
      <c r="I35" s="38"/>
      <c r="J35" s="38"/>
      <c r="K35" s="38"/>
      <c r="L35" s="38">
        <f t="shared" si="0"/>
        <v>450</v>
      </c>
      <c r="M35" s="38">
        <f t="shared" si="0"/>
        <v>150</v>
      </c>
      <c r="N35" s="38">
        <f t="shared" si="0"/>
        <v>90</v>
      </c>
      <c r="O35" s="38">
        <f t="shared" si="0"/>
        <v>60</v>
      </c>
      <c r="P35" s="38">
        <f t="shared" si="0"/>
        <v>0</v>
      </c>
      <c r="Q35" s="38">
        <f t="shared" si="0"/>
        <v>75</v>
      </c>
      <c r="R35" s="38">
        <f t="shared" si="0"/>
        <v>225</v>
      </c>
      <c r="S35" s="38">
        <v>3</v>
      </c>
      <c r="T35" s="38">
        <v>7</v>
      </c>
      <c r="U35" s="39"/>
    </row>
    <row r="36" spans="1:21" ht="15.75" customHeight="1" thickBot="1">
      <c r="A36" s="158" t="s">
        <v>41</v>
      </c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159"/>
      <c r="P36" s="159"/>
      <c r="Q36" s="159"/>
      <c r="R36" s="159"/>
      <c r="S36" s="159"/>
      <c r="T36" s="159"/>
      <c r="U36" s="160"/>
    </row>
    <row r="37" spans="1:21" ht="36">
      <c r="A37" s="1">
        <v>5</v>
      </c>
      <c r="B37" s="7" t="s">
        <v>42</v>
      </c>
      <c r="C37" s="3" t="s">
        <v>30</v>
      </c>
      <c r="D37" s="4">
        <v>1</v>
      </c>
      <c r="E37" s="6" t="s">
        <v>43</v>
      </c>
      <c r="F37" s="40" t="s">
        <v>44</v>
      </c>
      <c r="G37" s="4">
        <v>3</v>
      </c>
      <c r="H37" s="4">
        <f>IF(G37=3,5,IF(G37=2,3))</f>
        <v>5</v>
      </c>
      <c r="I37" s="4"/>
      <c r="J37" s="4">
        <f>IF(OR(D37=1,D37=2,D37=3,D37=4,D37=5,D37=6,D37=7,D37=8),2,4)</f>
        <v>2</v>
      </c>
      <c r="K37" s="4">
        <f>D37</f>
        <v>1</v>
      </c>
      <c r="L37" s="4">
        <f>M37+R37+Q37</f>
        <v>135</v>
      </c>
      <c r="M37" s="4">
        <f>SUM(N37:P37)</f>
        <v>45</v>
      </c>
      <c r="N37" s="4"/>
      <c r="O37" s="4">
        <f>3*15</f>
        <v>45</v>
      </c>
      <c r="P37" s="4"/>
      <c r="Q37" s="4">
        <f>G37*7.5</f>
        <v>22.5</v>
      </c>
      <c r="R37" s="4">
        <f>G37*22.5</f>
        <v>67.5</v>
      </c>
      <c r="S37" s="4" t="s">
        <v>45</v>
      </c>
      <c r="T37" s="4"/>
      <c r="U37" s="30">
        <v>3</v>
      </c>
    </row>
    <row r="38" spans="1:21" ht="36.75" thickBot="1">
      <c r="A38" s="21">
        <v>6</v>
      </c>
      <c r="B38" s="9" t="s">
        <v>46</v>
      </c>
      <c r="C38" s="10" t="s">
        <v>30</v>
      </c>
      <c r="D38" s="8">
        <v>2</v>
      </c>
      <c r="E38" s="11" t="s">
        <v>43</v>
      </c>
      <c r="F38" s="41" t="s">
        <v>44</v>
      </c>
      <c r="G38" s="8">
        <v>3</v>
      </c>
      <c r="H38" s="8">
        <f>IF(G38=3,5,IF(G38=2,3))</f>
        <v>5</v>
      </c>
      <c r="I38" s="8"/>
      <c r="J38" s="8">
        <f>IF(OR(D38=1,D38=2,D38=3,D38=4,D38=5,D38=6,D38=7,D38=8),2,4)</f>
        <v>2</v>
      </c>
      <c r="K38" s="8">
        <f>D38</f>
        <v>2</v>
      </c>
      <c r="L38" s="8">
        <f>M38+R38+Q38</f>
        <v>135</v>
      </c>
      <c r="M38" s="8">
        <f>SUM(N38:P38)</f>
        <v>45</v>
      </c>
      <c r="N38" s="8"/>
      <c r="O38" s="8">
        <f>3*15</f>
        <v>45</v>
      </c>
      <c r="P38" s="8"/>
      <c r="Q38" s="8">
        <f>G38*7.5</f>
        <v>22.5</v>
      </c>
      <c r="R38" s="8">
        <f>G38*22.5</f>
        <v>67.5</v>
      </c>
      <c r="S38" s="8"/>
      <c r="T38" s="8" t="s">
        <v>45</v>
      </c>
      <c r="U38" s="42">
        <v>3</v>
      </c>
    </row>
    <row r="39" spans="1:21" ht="36.75" thickBot="1">
      <c r="A39" s="43"/>
      <c r="B39" s="44" t="s">
        <v>47</v>
      </c>
      <c r="C39" s="45"/>
      <c r="D39" s="45"/>
      <c r="E39" s="46"/>
      <c r="F39" s="46"/>
      <c r="G39" s="46">
        <f>G37+G38</f>
        <v>6</v>
      </c>
      <c r="H39" s="46">
        <f t="shared" ref="H39:R39" si="1">H37+H38</f>
        <v>10</v>
      </c>
      <c r="I39" s="46"/>
      <c r="J39" s="46"/>
      <c r="K39" s="46"/>
      <c r="L39" s="46">
        <f t="shared" si="1"/>
        <v>270</v>
      </c>
      <c r="M39" s="46">
        <f t="shared" si="1"/>
        <v>90</v>
      </c>
      <c r="N39" s="46">
        <f t="shared" si="1"/>
        <v>0</v>
      </c>
      <c r="O39" s="46">
        <f t="shared" si="1"/>
        <v>90</v>
      </c>
      <c r="P39" s="46">
        <f t="shared" si="1"/>
        <v>0</v>
      </c>
      <c r="Q39" s="46">
        <f t="shared" si="1"/>
        <v>45</v>
      </c>
      <c r="R39" s="46">
        <f t="shared" si="1"/>
        <v>135</v>
      </c>
      <c r="S39" s="46">
        <v>3</v>
      </c>
      <c r="T39" s="46">
        <v>3</v>
      </c>
      <c r="U39" s="47"/>
    </row>
    <row r="40" spans="1:21" ht="12.75" thickBot="1">
      <c r="A40" s="158" t="s">
        <v>48</v>
      </c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60"/>
    </row>
    <row r="41" spans="1:21" ht="36">
      <c r="A41" s="1">
        <v>7</v>
      </c>
      <c r="B41" s="7" t="s">
        <v>49</v>
      </c>
      <c r="C41" s="3" t="s">
        <v>30</v>
      </c>
      <c r="D41" s="4">
        <v>1</v>
      </c>
      <c r="E41" s="6" t="s">
        <v>50</v>
      </c>
      <c r="F41" s="40" t="s">
        <v>51</v>
      </c>
      <c r="G41" s="4">
        <v>3</v>
      </c>
      <c r="H41" s="4">
        <f>IF(G41=3,5,IF(G41=2,3))</f>
        <v>5</v>
      </c>
      <c r="I41" s="4"/>
      <c r="J41" s="4">
        <v>2</v>
      </c>
      <c r="K41" s="4">
        <f>D41</f>
        <v>1</v>
      </c>
      <c r="L41" s="4">
        <f>M41+R41+Q41</f>
        <v>135</v>
      </c>
      <c r="M41" s="4">
        <f>SUM(N41:P41)</f>
        <v>45</v>
      </c>
      <c r="N41" s="4"/>
      <c r="O41" s="4">
        <v>45</v>
      </c>
      <c r="P41" s="4"/>
      <c r="Q41" s="4">
        <f>G41*7.5</f>
        <v>22.5</v>
      </c>
      <c r="R41" s="4">
        <f>G41*22.5</f>
        <v>67.5</v>
      </c>
      <c r="S41" s="4" t="s">
        <v>45</v>
      </c>
      <c r="T41" s="4"/>
      <c r="U41" s="30">
        <v>3</v>
      </c>
    </row>
    <row r="42" spans="1:21" ht="36.75" thickBot="1">
      <c r="A42" s="1">
        <v>8</v>
      </c>
      <c r="B42" s="7" t="s">
        <v>52</v>
      </c>
      <c r="C42" s="3" t="s">
        <v>30</v>
      </c>
      <c r="D42" s="4">
        <v>2</v>
      </c>
      <c r="E42" s="6" t="s">
        <v>50</v>
      </c>
      <c r="F42" s="48" t="s">
        <v>51</v>
      </c>
      <c r="G42" s="4">
        <v>3</v>
      </c>
      <c r="H42" s="4">
        <f>IF(G42=3,5,IF(G42=2,3))</f>
        <v>5</v>
      </c>
      <c r="I42" s="4"/>
      <c r="J42" s="4">
        <v>2</v>
      </c>
      <c r="K42" s="4">
        <f>D42</f>
        <v>2</v>
      </c>
      <c r="L42" s="4">
        <f>M42+R42+Q42</f>
        <v>135</v>
      </c>
      <c r="M42" s="4">
        <f>SUM(N42:P42)</f>
        <v>45</v>
      </c>
      <c r="N42" s="4"/>
      <c r="O42" s="4">
        <v>45</v>
      </c>
      <c r="P42" s="4"/>
      <c r="Q42" s="4">
        <f>G42*7.5</f>
        <v>22.5</v>
      </c>
      <c r="R42" s="4">
        <f>G42*22.5</f>
        <v>67.5</v>
      </c>
      <c r="S42" s="4"/>
      <c r="T42" s="4" t="s">
        <v>45</v>
      </c>
      <c r="U42" s="49">
        <v>3</v>
      </c>
    </row>
    <row r="43" spans="1:21" ht="36.75" thickBot="1">
      <c r="A43" s="35"/>
      <c r="B43" s="36" t="s">
        <v>47</v>
      </c>
      <c r="C43" s="37"/>
      <c r="D43" s="37"/>
      <c r="E43" s="38"/>
      <c r="F43" s="38"/>
      <c r="G43" s="38">
        <f>G41+G42</f>
        <v>6</v>
      </c>
      <c r="H43" s="38">
        <f t="shared" ref="H43:R43" si="2">H41+H42</f>
        <v>10</v>
      </c>
      <c r="I43" s="38"/>
      <c r="J43" s="38"/>
      <c r="K43" s="38"/>
      <c r="L43" s="38">
        <f t="shared" si="2"/>
        <v>270</v>
      </c>
      <c r="M43" s="38">
        <f t="shared" si="2"/>
        <v>90</v>
      </c>
      <c r="N43" s="38">
        <f t="shared" si="2"/>
        <v>0</v>
      </c>
      <c r="O43" s="38">
        <f t="shared" si="2"/>
        <v>90</v>
      </c>
      <c r="P43" s="38">
        <f t="shared" si="2"/>
        <v>0</v>
      </c>
      <c r="Q43" s="38">
        <f t="shared" si="2"/>
        <v>45</v>
      </c>
      <c r="R43" s="38">
        <f t="shared" si="2"/>
        <v>135</v>
      </c>
      <c r="S43" s="38">
        <v>3</v>
      </c>
      <c r="T43" s="38">
        <v>3</v>
      </c>
      <c r="U43" s="91"/>
    </row>
    <row r="44" spans="1:21" ht="12.75" thickBot="1">
      <c r="A44" s="158" t="s">
        <v>53</v>
      </c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159"/>
      <c r="P44" s="159"/>
      <c r="Q44" s="159"/>
      <c r="R44" s="159"/>
      <c r="S44" s="159"/>
      <c r="T44" s="159"/>
      <c r="U44" s="160"/>
    </row>
    <row r="45" spans="1:21" ht="36">
      <c r="A45" s="12">
        <v>9</v>
      </c>
      <c r="B45" s="13" t="s">
        <v>54</v>
      </c>
      <c r="C45" s="3" t="s">
        <v>55</v>
      </c>
      <c r="D45" s="4">
        <v>1</v>
      </c>
      <c r="E45" s="14" t="s">
        <v>56</v>
      </c>
      <c r="F45" s="40" t="s">
        <v>57</v>
      </c>
      <c r="G45" s="4">
        <v>3</v>
      </c>
      <c r="H45" s="4">
        <f>IF(G45=3,5,IF(G45=2,3))</f>
        <v>5</v>
      </c>
      <c r="I45" s="4"/>
      <c r="J45" s="4">
        <v>2</v>
      </c>
      <c r="K45" s="4">
        <f>D45</f>
        <v>1</v>
      </c>
      <c r="L45" s="4">
        <f>M45+R45+Q45</f>
        <v>135</v>
      </c>
      <c r="M45" s="4">
        <f>G45*15</f>
        <v>45</v>
      </c>
      <c r="N45" s="4">
        <v>30</v>
      </c>
      <c r="O45" s="4">
        <v>15</v>
      </c>
      <c r="P45" s="4"/>
      <c r="Q45" s="4">
        <f>G45*7.5</f>
        <v>22.5</v>
      </c>
      <c r="R45" s="4">
        <f>G45*22.5</f>
        <v>67.5</v>
      </c>
      <c r="S45" s="4" t="s">
        <v>34</v>
      </c>
      <c r="T45" s="4"/>
      <c r="U45" s="30">
        <v>3</v>
      </c>
    </row>
    <row r="46" spans="1:21" ht="36">
      <c r="A46" s="12">
        <v>10</v>
      </c>
      <c r="B46" s="13" t="s">
        <v>58</v>
      </c>
      <c r="C46" s="3" t="s">
        <v>55</v>
      </c>
      <c r="D46" s="4">
        <v>2</v>
      </c>
      <c r="E46" s="14" t="s">
        <v>59</v>
      </c>
      <c r="F46" s="31" t="s">
        <v>57</v>
      </c>
      <c r="G46" s="4">
        <v>2</v>
      </c>
      <c r="H46" s="4">
        <f>IF(G46=3,5,IF(G46=2,3))</f>
        <v>3</v>
      </c>
      <c r="I46" s="4"/>
      <c r="J46" s="4">
        <v>2</v>
      </c>
      <c r="K46" s="4">
        <f>D46</f>
        <v>2</v>
      </c>
      <c r="L46" s="4">
        <f>M46+R46+Q46</f>
        <v>90</v>
      </c>
      <c r="M46" s="4">
        <f>G46*15</f>
        <v>30</v>
      </c>
      <c r="N46" s="4">
        <v>15</v>
      </c>
      <c r="O46" s="4">
        <v>15</v>
      </c>
      <c r="P46" s="4"/>
      <c r="Q46" s="4">
        <f>G46*7.5</f>
        <v>15</v>
      </c>
      <c r="R46" s="4">
        <f>G46*22.5</f>
        <v>45</v>
      </c>
      <c r="S46" s="4"/>
      <c r="T46" s="4" t="s">
        <v>38</v>
      </c>
      <c r="U46" s="34">
        <v>2</v>
      </c>
    </row>
    <row r="47" spans="1:21" ht="36.75" thickBot="1">
      <c r="A47" s="1">
        <v>11</v>
      </c>
      <c r="B47" s="13" t="s">
        <v>115</v>
      </c>
      <c r="C47" s="3" t="s">
        <v>55</v>
      </c>
      <c r="D47" s="4">
        <v>1</v>
      </c>
      <c r="E47" s="6" t="s">
        <v>60</v>
      </c>
      <c r="F47" s="33" t="s">
        <v>61</v>
      </c>
      <c r="G47" s="4">
        <v>2</v>
      </c>
      <c r="H47" s="4">
        <f>IF(G47=3,5,IF(G47=2,3))</f>
        <v>3</v>
      </c>
      <c r="I47" s="4"/>
      <c r="J47" s="4">
        <v>2</v>
      </c>
      <c r="K47" s="4">
        <f>D47</f>
        <v>1</v>
      </c>
      <c r="L47" s="4">
        <f>M47+R47+Q47</f>
        <v>90</v>
      </c>
      <c r="M47" s="4">
        <f>G47*15</f>
        <v>30</v>
      </c>
      <c r="N47" s="4">
        <v>15</v>
      </c>
      <c r="O47" s="4">
        <v>15</v>
      </c>
      <c r="P47" s="4"/>
      <c r="Q47" s="4">
        <f>G47*7.5</f>
        <v>15</v>
      </c>
      <c r="R47" s="4">
        <f>G47*22.5</f>
        <v>45</v>
      </c>
      <c r="S47" s="4" t="s">
        <v>38</v>
      </c>
      <c r="T47" s="22"/>
      <c r="U47" s="49">
        <v>2</v>
      </c>
    </row>
    <row r="48" spans="1:21" ht="36.75" thickBot="1">
      <c r="A48" s="35"/>
      <c r="B48" s="36" t="s">
        <v>47</v>
      </c>
      <c r="C48" s="37"/>
      <c r="D48" s="37"/>
      <c r="E48" s="38"/>
      <c r="F48" s="38"/>
      <c r="G48" s="38">
        <f>G45+G47+G46</f>
        <v>7</v>
      </c>
      <c r="H48" s="38">
        <f t="shared" ref="H48:R48" si="3">H45+H47+H46</f>
        <v>11</v>
      </c>
      <c r="I48" s="38"/>
      <c r="J48" s="38"/>
      <c r="K48" s="38"/>
      <c r="L48" s="38">
        <f t="shared" si="3"/>
        <v>315</v>
      </c>
      <c r="M48" s="38">
        <f t="shared" si="3"/>
        <v>105</v>
      </c>
      <c r="N48" s="38">
        <f t="shared" si="3"/>
        <v>60</v>
      </c>
      <c r="O48" s="38">
        <f t="shared" si="3"/>
        <v>45</v>
      </c>
      <c r="P48" s="38">
        <f t="shared" si="3"/>
        <v>0</v>
      </c>
      <c r="Q48" s="38">
        <f t="shared" si="3"/>
        <v>52.5</v>
      </c>
      <c r="R48" s="38">
        <f t="shared" si="3"/>
        <v>157.5</v>
      </c>
      <c r="S48" s="38">
        <v>5</v>
      </c>
      <c r="T48" s="38">
        <v>2</v>
      </c>
      <c r="U48" s="91"/>
    </row>
    <row r="49" spans="1:21" ht="12.75" thickBot="1">
      <c r="A49" s="158" t="s">
        <v>62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60"/>
    </row>
    <row r="50" spans="1:21" ht="60">
      <c r="A50" s="23">
        <v>12</v>
      </c>
      <c r="B50" s="2" t="s">
        <v>102</v>
      </c>
      <c r="C50" s="24" t="s">
        <v>30</v>
      </c>
      <c r="D50" s="16">
        <v>1</v>
      </c>
      <c r="E50" s="5" t="s">
        <v>63</v>
      </c>
      <c r="F50" s="33" t="s">
        <v>64</v>
      </c>
      <c r="G50" s="16">
        <v>3</v>
      </c>
      <c r="H50" s="16">
        <f>IF(G50=3,5,IF(G50=2,3))</f>
        <v>5</v>
      </c>
      <c r="I50" s="16"/>
      <c r="J50" s="16">
        <f>IF(OR(D50=1,D50=2,D50=3,D50=4,D50=5,D50=6,D50=7,D50=8),2,4)</f>
        <v>2</v>
      </c>
      <c r="K50" s="16">
        <f>D50</f>
        <v>1</v>
      </c>
      <c r="L50" s="16">
        <f>M50+R50+Q50</f>
        <v>135</v>
      </c>
      <c r="M50" s="16">
        <f>SUM(N50:P50)</f>
        <v>45</v>
      </c>
      <c r="N50" s="16">
        <v>15</v>
      </c>
      <c r="O50" s="16">
        <v>15</v>
      </c>
      <c r="P50" s="16">
        <v>15</v>
      </c>
      <c r="Q50" s="16">
        <f>G50*7.5</f>
        <v>22.5</v>
      </c>
      <c r="R50" s="16">
        <f>G50*22.5</f>
        <v>67.5</v>
      </c>
      <c r="S50" s="16" t="s">
        <v>65</v>
      </c>
      <c r="T50" s="22"/>
      <c r="U50" s="50">
        <v>3</v>
      </c>
    </row>
    <row r="51" spans="1:21" ht="48">
      <c r="A51" s="12">
        <v>13</v>
      </c>
      <c r="B51" s="13" t="s">
        <v>66</v>
      </c>
      <c r="C51" s="3" t="s">
        <v>55</v>
      </c>
      <c r="D51" s="4">
        <v>1</v>
      </c>
      <c r="E51" s="6" t="s">
        <v>67</v>
      </c>
      <c r="F51" s="33" t="s">
        <v>64</v>
      </c>
      <c r="G51" s="4">
        <v>3</v>
      </c>
      <c r="H51" s="4">
        <f>IF(G51=3,5,IF(G51=2,3))</f>
        <v>5</v>
      </c>
      <c r="I51" s="4"/>
      <c r="J51" s="4">
        <v>2</v>
      </c>
      <c r="K51" s="4">
        <f>D51</f>
        <v>1</v>
      </c>
      <c r="L51" s="4">
        <f>M51+R51+Q51</f>
        <v>135</v>
      </c>
      <c r="M51" s="16">
        <f>SUM(N51:P51)</f>
        <v>45</v>
      </c>
      <c r="N51" s="4">
        <v>15</v>
      </c>
      <c r="O51" s="4"/>
      <c r="P51" s="4">
        <v>30</v>
      </c>
      <c r="Q51" s="4">
        <f>G51*7.5</f>
        <v>22.5</v>
      </c>
      <c r="R51" s="4">
        <f>G51*22.5</f>
        <v>67.5</v>
      </c>
      <c r="S51" s="4" t="s">
        <v>68</v>
      </c>
      <c r="T51" s="4"/>
      <c r="U51" s="30">
        <v>3</v>
      </c>
    </row>
    <row r="52" spans="1:21" ht="36.75" thickBot="1">
      <c r="A52" s="12">
        <v>14</v>
      </c>
      <c r="B52" s="17" t="s">
        <v>69</v>
      </c>
      <c r="C52" s="3" t="s">
        <v>70</v>
      </c>
      <c r="D52" s="18">
        <v>2</v>
      </c>
      <c r="E52" s="6" t="s">
        <v>71</v>
      </c>
      <c r="F52" s="33" t="s">
        <v>64</v>
      </c>
      <c r="G52" s="4">
        <v>3</v>
      </c>
      <c r="H52" s="4">
        <f>IF(G52=3,5,IF(G52=2,3))</f>
        <v>5</v>
      </c>
      <c r="I52" s="4"/>
      <c r="J52" s="4">
        <f>IF(OR(D52=1,D52=2,D52=3,D52=4,D52=5,D52=6,D52=7,D52=8),2,4)</f>
        <v>2</v>
      </c>
      <c r="K52" s="4">
        <f>D52</f>
        <v>2</v>
      </c>
      <c r="L52" s="4">
        <f>M52+R52+Q52</f>
        <v>135</v>
      </c>
      <c r="M52" s="4">
        <f>SUM(N52:P52)</f>
        <v>45</v>
      </c>
      <c r="N52" s="4">
        <v>15</v>
      </c>
      <c r="O52" s="4">
        <v>30</v>
      </c>
      <c r="P52" s="4"/>
      <c r="Q52" s="4">
        <f>G52*7.5</f>
        <v>22.5</v>
      </c>
      <c r="R52" s="4">
        <f>G52*22.5</f>
        <v>67.5</v>
      </c>
      <c r="S52" s="4"/>
      <c r="T52" s="4" t="s">
        <v>72</v>
      </c>
      <c r="U52" s="49">
        <v>3</v>
      </c>
    </row>
    <row r="53" spans="1:21" ht="36.75" thickBot="1">
      <c r="A53" s="35"/>
      <c r="B53" s="36" t="s">
        <v>47</v>
      </c>
      <c r="C53" s="37"/>
      <c r="D53" s="37"/>
      <c r="E53" s="38"/>
      <c r="F53" s="38"/>
      <c r="G53" s="38">
        <f>G51+G52+G50</f>
        <v>9</v>
      </c>
      <c r="H53" s="38">
        <f t="shared" ref="H53:R53" si="4">H51+H52+H50</f>
        <v>15</v>
      </c>
      <c r="I53" s="38"/>
      <c r="J53" s="38"/>
      <c r="K53" s="38"/>
      <c r="L53" s="38">
        <f t="shared" si="4"/>
        <v>405</v>
      </c>
      <c r="M53" s="38">
        <f t="shared" si="4"/>
        <v>135</v>
      </c>
      <c r="N53" s="38">
        <f t="shared" si="4"/>
        <v>45</v>
      </c>
      <c r="O53" s="38">
        <f t="shared" si="4"/>
        <v>45</v>
      </c>
      <c r="P53" s="38">
        <f t="shared" si="4"/>
        <v>45</v>
      </c>
      <c r="Q53" s="38">
        <f t="shared" si="4"/>
        <v>67.5</v>
      </c>
      <c r="R53" s="38">
        <f t="shared" si="4"/>
        <v>202.5</v>
      </c>
      <c r="S53" s="38">
        <v>6</v>
      </c>
      <c r="T53" s="38">
        <v>3</v>
      </c>
      <c r="U53" s="91"/>
    </row>
    <row r="54" spans="1:21" s="71" customFormat="1" ht="36.75" thickBot="1">
      <c r="A54" s="51"/>
      <c r="B54" s="100" t="s">
        <v>73</v>
      </c>
      <c r="C54" s="52"/>
      <c r="D54" s="27"/>
      <c r="E54" s="27"/>
      <c r="F54" s="27"/>
      <c r="G54" s="53">
        <f>G35+G39+G43+G48+G53</f>
        <v>38</v>
      </c>
      <c r="H54" s="53">
        <f t="shared" ref="H54:T54" si="5">H35+H39+H43+H48+H53</f>
        <v>62</v>
      </c>
      <c r="I54" s="53"/>
      <c r="J54" s="53"/>
      <c r="K54" s="53"/>
      <c r="L54" s="53">
        <f t="shared" si="5"/>
        <v>1710</v>
      </c>
      <c r="M54" s="53">
        <f t="shared" si="5"/>
        <v>570</v>
      </c>
      <c r="N54" s="53">
        <f t="shared" si="5"/>
        <v>195</v>
      </c>
      <c r="O54" s="53">
        <f t="shared" si="5"/>
        <v>330</v>
      </c>
      <c r="P54" s="53">
        <f t="shared" si="5"/>
        <v>45</v>
      </c>
      <c r="Q54" s="53">
        <f t="shared" si="5"/>
        <v>285</v>
      </c>
      <c r="R54" s="53">
        <f t="shared" si="5"/>
        <v>855</v>
      </c>
      <c r="S54" s="53">
        <f t="shared" si="5"/>
        <v>20</v>
      </c>
      <c r="T54" s="53">
        <f t="shared" si="5"/>
        <v>18</v>
      </c>
      <c r="U54" s="54"/>
    </row>
    <row r="55" spans="1:21" ht="12.75" customHeight="1" thickBot="1">
      <c r="A55" s="164" t="s">
        <v>74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6"/>
    </row>
    <row r="56" spans="1:21" ht="36" customHeight="1">
      <c r="A56" s="82">
        <v>1</v>
      </c>
      <c r="B56" s="83" t="s">
        <v>118</v>
      </c>
      <c r="C56" s="93" t="s">
        <v>129</v>
      </c>
      <c r="D56" s="15">
        <v>1</v>
      </c>
      <c r="E56" s="15"/>
      <c r="F56" s="15" t="s">
        <v>75</v>
      </c>
      <c r="G56" s="15">
        <v>2</v>
      </c>
      <c r="H56" s="15">
        <f>G56*1.5</f>
        <v>3</v>
      </c>
      <c r="I56" s="15"/>
      <c r="J56" s="15"/>
      <c r="K56" s="15"/>
      <c r="L56" s="15">
        <v>120</v>
      </c>
      <c r="M56" s="15"/>
      <c r="N56" s="15"/>
      <c r="O56" s="15"/>
      <c r="P56" s="15"/>
      <c r="Q56" s="15"/>
      <c r="R56" s="15"/>
      <c r="S56" s="15" t="s">
        <v>76</v>
      </c>
      <c r="T56" s="15"/>
      <c r="U56" s="84">
        <v>2</v>
      </c>
    </row>
    <row r="57" spans="1:21" ht="36.75" customHeight="1" thickBot="1">
      <c r="A57" s="43">
        <v>2</v>
      </c>
      <c r="B57" s="85" t="s">
        <v>118</v>
      </c>
      <c r="C57" s="99" t="s">
        <v>129</v>
      </c>
      <c r="D57" s="81">
        <v>2</v>
      </c>
      <c r="E57" s="81"/>
      <c r="F57" s="81" t="s">
        <v>75</v>
      </c>
      <c r="G57" s="81">
        <v>2</v>
      </c>
      <c r="H57" s="81">
        <f>G57*1.5</f>
        <v>3</v>
      </c>
      <c r="I57" s="81"/>
      <c r="J57" s="81"/>
      <c r="K57" s="81"/>
      <c r="L57" s="81">
        <v>120</v>
      </c>
      <c r="M57" s="81"/>
      <c r="N57" s="81"/>
      <c r="O57" s="81"/>
      <c r="P57" s="81"/>
      <c r="Q57" s="81"/>
      <c r="R57" s="81"/>
      <c r="S57" s="81"/>
      <c r="T57" s="81" t="s">
        <v>76</v>
      </c>
      <c r="U57" s="63">
        <v>2</v>
      </c>
    </row>
    <row r="58" spans="1:21" ht="36.75" thickBot="1">
      <c r="A58" s="35"/>
      <c r="B58" s="36" t="s">
        <v>47</v>
      </c>
      <c r="C58" s="37"/>
      <c r="D58" s="37"/>
      <c r="E58" s="38"/>
      <c r="F58" s="38"/>
      <c r="G58" s="38">
        <f>G56+G57</f>
        <v>4</v>
      </c>
      <c r="H58" s="38">
        <f t="shared" ref="H58:L58" si="6">H56+H57</f>
        <v>6</v>
      </c>
      <c r="I58" s="38"/>
      <c r="J58" s="38"/>
      <c r="K58" s="38"/>
      <c r="L58" s="38">
        <f t="shared" si="6"/>
        <v>240</v>
      </c>
      <c r="M58" s="38"/>
      <c r="N58" s="38"/>
      <c r="O58" s="38"/>
      <c r="P58" s="38"/>
      <c r="Q58" s="38"/>
      <c r="R58" s="38"/>
      <c r="S58" s="38">
        <v>2</v>
      </c>
      <c r="T58" s="38">
        <v>2</v>
      </c>
      <c r="U58" s="91"/>
    </row>
    <row r="59" spans="1:21" ht="12.75" customHeight="1" thickBot="1">
      <c r="A59" s="164" t="s">
        <v>77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6"/>
    </row>
    <row r="60" spans="1:21" ht="36.75" thickBot="1">
      <c r="A60" s="26">
        <v>3</v>
      </c>
      <c r="B60" s="36" t="s">
        <v>78</v>
      </c>
      <c r="C60" s="55" t="s">
        <v>130</v>
      </c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91"/>
    </row>
    <row r="61" spans="1:21" ht="36.75" thickBot="1">
      <c r="A61" s="56"/>
      <c r="B61" s="19" t="s">
        <v>133</v>
      </c>
      <c r="C61" s="57"/>
      <c r="D61" s="4">
        <v>2</v>
      </c>
      <c r="E61" s="4"/>
      <c r="F61" s="33" t="s">
        <v>64</v>
      </c>
      <c r="G61" s="4">
        <v>2</v>
      </c>
      <c r="H61" s="4">
        <f>G61*0.5</f>
        <v>1</v>
      </c>
      <c r="I61" s="4"/>
      <c r="J61" s="4"/>
      <c r="K61" s="4"/>
      <c r="L61" s="4">
        <f>15*G61</f>
        <v>30</v>
      </c>
      <c r="M61" s="20"/>
      <c r="N61" s="4"/>
      <c r="O61" s="4"/>
      <c r="P61" s="4"/>
      <c r="Q61" s="4"/>
      <c r="R61" s="4"/>
      <c r="S61" s="4"/>
      <c r="T61" s="92" t="s">
        <v>79</v>
      </c>
      <c r="U61" s="58"/>
    </row>
    <row r="62" spans="1:21" s="71" customFormat="1" ht="36.75" thickBot="1">
      <c r="A62" s="51"/>
      <c r="B62" s="36" t="s">
        <v>47</v>
      </c>
      <c r="C62" s="27"/>
      <c r="D62" s="27"/>
      <c r="E62" s="27"/>
      <c r="F62" s="27"/>
      <c r="G62" s="53">
        <f>G61</f>
        <v>2</v>
      </c>
      <c r="H62" s="53">
        <f>H61</f>
        <v>1</v>
      </c>
      <c r="I62" s="53"/>
      <c r="J62" s="53"/>
      <c r="K62" s="53"/>
      <c r="L62" s="53">
        <f>L61</f>
        <v>30</v>
      </c>
      <c r="M62" s="53"/>
      <c r="N62" s="53"/>
      <c r="O62" s="53"/>
      <c r="P62" s="53"/>
      <c r="Q62" s="53"/>
      <c r="R62" s="53"/>
      <c r="S62" s="53"/>
      <c r="T62" s="53"/>
      <c r="U62" s="29"/>
    </row>
    <row r="63" spans="1:21" ht="48.75" thickBot="1">
      <c r="A63" s="98"/>
      <c r="B63" s="59" t="s">
        <v>80</v>
      </c>
      <c r="C63" s="60"/>
      <c r="D63" s="61"/>
      <c r="E63" s="61"/>
      <c r="F63" s="61"/>
      <c r="G63" s="62">
        <f>G58+G62</f>
        <v>6</v>
      </c>
      <c r="H63" s="62">
        <f>H58+H62</f>
        <v>7</v>
      </c>
      <c r="I63" s="62"/>
      <c r="J63" s="62"/>
      <c r="K63" s="62"/>
      <c r="L63" s="62">
        <f>L58+L62</f>
        <v>270</v>
      </c>
      <c r="M63" s="62"/>
      <c r="N63" s="62"/>
      <c r="O63" s="62"/>
      <c r="P63" s="62"/>
      <c r="Q63" s="62"/>
      <c r="R63" s="62"/>
      <c r="S63" s="62"/>
      <c r="T63" s="61"/>
      <c r="U63" s="63"/>
    </row>
    <row r="64" spans="1:21" ht="36.75" thickBot="1">
      <c r="A64" s="64"/>
      <c r="B64" s="36" t="s">
        <v>81</v>
      </c>
      <c r="C64" s="65"/>
      <c r="D64" s="53"/>
      <c r="E64" s="53"/>
      <c r="F64" s="53"/>
      <c r="G64" s="53">
        <f>G54+G63</f>
        <v>44</v>
      </c>
      <c r="H64" s="53">
        <f>H54+H63</f>
        <v>69</v>
      </c>
      <c r="I64" s="53"/>
      <c r="J64" s="53"/>
      <c r="K64" s="53"/>
      <c r="L64" s="53">
        <f>L54+L63</f>
        <v>1980</v>
      </c>
      <c r="M64" s="53"/>
      <c r="N64" s="53"/>
      <c r="O64" s="53"/>
      <c r="P64" s="53"/>
      <c r="Q64" s="53"/>
      <c r="R64" s="53"/>
      <c r="S64" s="53"/>
      <c r="T64" s="53"/>
      <c r="U64" s="54"/>
    </row>
    <row r="65" spans="1:31">
      <c r="B65" s="78"/>
      <c r="C65" s="79"/>
      <c r="N65" s="96"/>
      <c r="O65" s="96"/>
      <c r="P65" s="96"/>
      <c r="Q65" s="96"/>
      <c r="R65" s="96"/>
      <c r="S65" s="96"/>
      <c r="T65" s="96"/>
    </row>
    <row r="66" spans="1:31" ht="34.5" customHeight="1">
      <c r="B66" s="136" t="s">
        <v>95</v>
      </c>
      <c r="C66" s="136"/>
      <c r="D66" s="136"/>
      <c r="E66" s="136"/>
      <c r="F66" s="136"/>
      <c r="G66" s="136"/>
      <c r="H66" s="136"/>
      <c r="I66" s="136"/>
      <c r="J66" s="136"/>
      <c r="K66" s="71"/>
      <c r="P66" s="71"/>
      <c r="S66" s="80"/>
      <c r="T66" s="80"/>
    </row>
    <row r="67" spans="1:31" s="95" customFormat="1" ht="18" customHeight="1">
      <c r="A67" s="71"/>
      <c r="B67" s="136" t="s">
        <v>96</v>
      </c>
      <c r="C67" s="136"/>
      <c r="D67" s="136"/>
      <c r="E67" s="136"/>
      <c r="F67" s="136"/>
      <c r="H67" s="90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67"/>
      <c r="W67" s="67"/>
      <c r="X67" s="67"/>
      <c r="Y67" s="67"/>
      <c r="Z67" s="67"/>
      <c r="AA67" s="67"/>
      <c r="AB67" s="67"/>
      <c r="AC67" s="67"/>
      <c r="AD67" s="67"/>
      <c r="AE67" s="67"/>
    </row>
    <row r="68" spans="1:31" s="95" customFormat="1">
      <c r="A68" s="71"/>
      <c r="B68" s="90"/>
      <c r="C68" s="90"/>
      <c r="D68" s="90"/>
      <c r="E68" s="90"/>
      <c r="F68" s="90"/>
      <c r="H68" s="70"/>
      <c r="I68" s="70"/>
      <c r="J68" s="70"/>
      <c r="K68" s="70"/>
      <c r="L68" s="86"/>
      <c r="M68" s="86"/>
      <c r="N68" s="86"/>
      <c r="O68" s="86"/>
      <c r="P68" s="71"/>
      <c r="Q68" s="71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</row>
    <row r="69" spans="1:31" s="87" customFormat="1" ht="15" customHeight="1">
      <c r="B69" s="101"/>
      <c r="C69" s="101"/>
      <c r="D69" s="101"/>
      <c r="E69" s="101"/>
      <c r="F69" s="101"/>
      <c r="G69" s="101"/>
      <c r="H69" s="101"/>
      <c r="J69" s="102" t="s">
        <v>97</v>
      </c>
      <c r="K69" s="102"/>
      <c r="L69" s="102"/>
      <c r="M69" s="102"/>
      <c r="N69" s="102"/>
      <c r="O69" s="104"/>
      <c r="P69" s="104"/>
      <c r="Q69" s="104"/>
      <c r="R69" s="104"/>
    </row>
    <row r="70" spans="1:31" s="87" customFormat="1">
      <c r="E70" s="103"/>
      <c r="G70" s="101"/>
      <c r="H70" s="101"/>
      <c r="K70" s="101"/>
      <c r="Q70" s="101"/>
    </row>
    <row r="71" spans="1:31" s="87" customFormat="1" ht="24" customHeight="1">
      <c r="B71" s="176" t="s">
        <v>98</v>
      </c>
      <c r="C71" s="176"/>
      <c r="D71" s="176"/>
      <c r="E71" s="176"/>
      <c r="F71" s="177"/>
      <c r="J71" s="178" t="s">
        <v>120</v>
      </c>
      <c r="K71" s="178"/>
      <c r="L71" s="178"/>
      <c r="M71" s="178"/>
      <c r="N71" s="178"/>
      <c r="O71" s="178"/>
      <c r="P71" s="178"/>
      <c r="Q71" s="178"/>
      <c r="R71" s="178"/>
      <c r="S71" s="178"/>
      <c r="T71" s="178"/>
      <c r="U71" s="178"/>
      <c r="V71" s="90"/>
      <c r="W71" s="71"/>
      <c r="X71" s="71"/>
    </row>
    <row r="72" spans="1:31" s="87" customFormat="1">
      <c r="E72" s="103"/>
      <c r="J72" s="71"/>
      <c r="K72" s="71"/>
      <c r="L72" s="71"/>
      <c r="M72" s="90"/>
      <c r="N72" s="90"/>
      <c r="O72" s="90"/>
      <c r="P72" s="71"/>
      <c r="Q72" s="71"/>
      <c r="R72" s="71"/>
      <c r="S72" s="71"/>
      <c r="T72" s="71"/>
      <c r="U72" s="71"/>
      <c r="V72" s="71"/>
      <c r="W72" s="71"/>
      <c r="X72" s="71"/>
    </row>
    <row r="73" spans="1:31" s="87" customFormat="1" ht="25.5" customHeight="1">
      <c r="B73" s="179" t="s">
        <v>99</v>
      </c>
      <c r="C73" s="179"/>
      <c r="D73" s="179"/>
      <c r="E73" s="179"/>
      <c r="F73" s="179"/>
      <c r="G73" s="179"/>
      <c r="H73" s="179"/>
      <c r="J73" s="136" t="s">
        <v>121</v>
      </c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88"/>
      <c r="W73" s="88"/>
      <c r="X73" s="88"/>
    </row>
    <row r="74" spans="1:31" s="95" customFormat="1">
      <c r="A74" s="71"/>
      <c r="B74" s="90"/>
      <c r="V74" s="67"/>
      <c r="W74" s="67"/>
      <c r="X74" s="67"/>
      <c r="Y74" s="67"/>
      <c r="Z74" s="67"/>
      <c r="AA74" s="67"/>
      <c r="AB74" s="67"/>
      <c r="AC74" s="67"/>
      <c r="AD74" s="67"/>
      <c r="AE74" s="67"/>
    </row>
    <row r="75" spans="1:31" s="95" customFormat="1">
      <c r="A75" s="71"/>
      <c r="B75" s="90"/>
      <c r="V75" s="67"/>
      <c r="W75" s="67"/>
      <c r="X75" s="67"/>
      <c r="Y75" s="67"/>
      <c r="Z75" s="67"/>
      <c r="AA75" s="67"/>
      <c r="AB75" s="67"/>
      <c r="AC75" s="67"/>
      <c r="AD75" s="67"/>
      <c r="AE75" s="67"/>
    </row>
    <row r="76" spans="1:31" s="95" customFormat="1">
      <c r="A76" s="71"/>
      <c r="B76" s="90"/>
      <c r="V76" s="67"/>
      <c r="W76" s="67"/>
      <c r="X76" s="67"/>
      <c r="Y76" s="67"/>
      <c r="Z76" s="67"/>
      <c r="AA76" s="67"/>
      <c r="AB76" s="67"/>
      <c r="AC76" s="67"/>
      <c r="AD76" s="67"/>
      <c r="AE76" s="67"/>
    </row>
    <row r="77" spans="1:31" s="95" customFormat="1">
      <c r="A77" s="71"/>
      <c r="B77" s="90"/>
      <c r="V77" s="67"/>
      <c r="W77" s="67"/>
      <c r="X77" s="67"/>
      <c r="Y77" s="67"/>
      <c r="Z77" s="67"/>
      <c r="AA77" s="67"/>
      <c r="AB77" s="67"/>
      <c r="AC77" s="67"/>
      <c r="AD77" s="67"/>
      <c r="AE77" s="67"/>
    </row>
    <row r="78" spans="1:31" s="95" customFormat="1">
      <c r="A78" s="71"/>
      <c r="B78" s="90"/>
      <c r="V78" s="67"/>
      <c r="W78" s="67"/>
      <c r="X78" s="67"/>
      <c r="Y78" s="67"/>
      <c r="Z78" s="67"/>
      <c r="AA78" s="67"/>
      <c r="AB78" s="67"/>
      <c r="AC78" s="67"/>
      <c r="AD78" s="67"/>
      <c r="AE78" s="67"/>
    </row>
    <row r="79" spans="1:31" s="95" customFormat="1">
      <c r="A79" s="71"/>
      <c r="B79" s="90"/>
      <c r="V79" s="67"/>
      <c r="W79" s="67"/>
      <c r="X79" s="67"/>
      <c r="Y79" s="67"/>
      <c r="Z79" s="67"/>
      <c r="AA79" s="67"/>
      <c r="AB79" s="67"/>
      <c r="AC79" s="67"/>
      <c r="AD79" s="67"/>
      <c r="AE79" s="67"/>
    </row>
    <row r="80" spans="1:31">
      <c r="B80" s="90"/>
    </row>
    <row r="81" spans="1:31">
      <c r="B81" s="90"/>
    </row>
    <row r="82" spans="1:31">
      <c r="B82" s="90"/>
    </row>
    <row r="83" spans="1:31">
      <c r="B83" s="90"/>
    </row>
    <row r="84" spans="1:31">
      <c r="B84" s="90"/>
    </row>
    <row r="85" spans="1:31">
      <c r="B85" s="90"/>
    </row>
    <row r="86" spans="1:31" s="71" customFormat="1">
      <c r="B86" s="175"/>
      <c r="C86" s="175"/>
      <c r="D86" s="175"/>
      <c r="E86" s="175"/>
      <c r="F86" s="17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67"/>
      <c r="W86" s="67"/>
      <c r="X86" s="67"/>
      <c r="Y86" s="67"/>
      <c r="Z86" s="67"/>
      <c r="AA86" s="67"/>
      <c r="AB86" s="67"/>
      <c r="AC86" s="67"/>
      <c r="AD86" s="67"/>
      <c r="AE86" s="67"/>
    </row>
    <row r="87" spans="1:31" s="71" customFormat="1"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67"/>
      <c r="W87" s="67"/>
      <c r="X87" s="67"/>
      <c r="Y87" s="67"/>
      <c r="Z87" s="67"/>
      <c r="AA87" s="67"/>
      <c r="AB87" s="67"/>
      <c r="AC87" s="67"/>
      <c r="AD87" s="67"/>
      <c r="AE87" s="67"/>
    </row>
    <row r="88" spans="1:31" s="71" customFormat="1"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67"/>
      <c r="W88" s="67"/>
      <c r="X88" s="67"/>
      <c r="Y88" s="67"/>
      <c r="Z88" s="67"/>
      <c r="AA88" s="67"/>
      <c r="AB88" s="67"/>
      <c r="AC88" s="67"/>
      <c r="AD88" s="67"/>
      <c r="AE88" s="67"/>
    </row>
    <row r="89" spans="1:31" s="71" customFormat="1"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67"/>
      <c r="W89" s="67"/>
      <c r="X89" s="67"/>
      <c r="Y89" s="67"/>
      <c r="Z89" s="67"/>
      <c r="AA89" s="67"/>
      <c r="AB89" s="67"/>
      <c r="AC89" s="67"/>
      <c r="AD89" s="67"/>
      <c r="AE89" s="67"/>
    </row>
    <row r="91" spans="1:31">
      <c r="A91" s="137"/>
      <c r="B91" s="137"/>
      <c r="C91" s="137"/>
      <c r="D91" s="137"/>
      <c r="E91" s="137"/>
    </row>
    <row r="92" spans="1:31">
      <c r="A92" s="137"/>
      <c r="B92" s="137"/>
      <c r="C92" s="137"/>
      <c r="D92" s="137"/>
      <c r="E92" s="137"/>
    </row>
    <row r="93" spans="1:31">
      <c r="A93" s="137"/>
      <c r="B93" s="137"/>
      <c r="C93" s="137"/>
      <c r="D93" s="137"/>
      <c r="E93" s="137"/>
    </row>
    <row r="94" spans="1:31">
      <c r="A94" s="89"/>
      <c r="B94" s="89"/>
    </row>
  </sheetData>
  <mergeCells count="76">
    <mergeCell ref="A92:E92"/>
    <mergeCell ref="A93:E93"/>
    <mergeCell ref="B66:J66"/>
    <mergeCell ref="B67:F67"/>
    <mergeCell ref="B86:F86"/>
    <mergeCell ref="A91:E91"/>
    <mergeCell ref="B71:F71"/>
    <mergeCell ref="J71:U71"/>
    <mergeCell ref="B73:H73"/>
    <mergeCell ref="J73:U73"/>
    <mergeCell ref="A36:U36"/>
    <mergeCell ref="A30:U30"/>
    <mergeCell ref="A59:U59"/>
    <mergeCell ref="S25:T25"/>
    <mergeCell ref="M26:M28"/>
    <mergeCell ref="N26:P26"/>
    <mergeCell ref="N27:N28"/>
    <mergeCell ref="O27:O28"/>
    <mergeCell ref="P27:P28"/>
    <mergeCell ref="A40:U40"/>
    <mergeCell ref="A44:U44"/>
    <mergeCell ref="A49:U49"/>
    <mergeCell ref="A55:U55"/>
    <mergeCell ref="U24:U28"/>
    <mergeCell ref="J25:J28"/>
    <mergeCell ref="S27:T27"/>
    <mergeCell ref="A23:T23"/>
    <mergeCell ref="A24:A28"/>
    <mergeCell ref="B24:B28"/>
    <mergeCell ref="C24:C28"/>
    <mergeCell ref="D24:D28"/>
    <mergeCell ref="E24:E28"/>
    <mergeCell ref="F24:F28"/>
    <mergeCell ref="G24:G28"/>
    <mergeCell ref="H24:H28"/>
    <mergeCell ref="I24:I28"/>
    <mergeCell ref="J24:K24"/>
    <mergeCell ref="L24:R24"/>
    <mergeCell ref="S24:T24"/>
    <mergeCell ref="K25:K28"/>
    <mergeCell ref="L25:L28"/>
    <mergeCell ref="M25:P25"/>
    <mergeCell ref="C17:K17"/>
    <mergeCell ref="L17:U17"/>
    <mergeCell ref="B20:E20"/>
    <mergeCell ref="I20:L20"/>
    <mergeCell ref="B21:E21"/>
    <mergeCell ref="I21:L21"/>
    <mergeCell ref="Q25:Q28"/>
    <mergeCell ref="R25:R28"/>
    <mergeCell ref="C16:K16"/>
    <mergeCell ref="L16:U16"/>
    <mergeCell ref="L7:U7"/>
    <mergeCell ref="A8:C8"/>
    <mergeCell ref="L8:U8"/>
    <mergeCell ref="A9:C9"/>
    <mergeCell ref="L9:U9"/>
    <mergeCell ref="L10:U10"/>
    <mergeCell ref="C13:K13"/>
    <mergeCell ref="L13:U13"/>
    <mergeCell ref="C14:K14"/>
    <mergeCell ref="L14:U14"/>
    <mergeCell ref="C15:K15"/>
    <mergeCell ref="L15:U15"/>
    <mergeCell ref="A1:U1"/>
    <mergeCell ref="A2:U2"/>
    <mergeCell ref="A3:C3"/>
    <mergeCell ref="D3:K4"/>
    <mergeCell ref="L3:U4"/>
    <mergeCell ref="A4:C4"/>
    <mergeCell ref="A6:C6"/>
    <mergeCell ref="L6:U6"/>
    <mergeCell ref="A7:C7"/>
    <mergeCell ref="L11:U11"/>
    <mergeCell ref="C12:K12"/>
    <mergeCell ref="L12:U12"/>
  </mergeCells>
  <pageMargins left="0.43307086614173229" right="0.35433070866141736" top="0.35433070866141736" bottom="0.43307086614173229" header="0.31496062992125984" footer="0.31496062992125984"/>
  <pageSetup paperSize="9" scale="74" orientation="landscape" verticalDpi="0" r:id="rId1"/>
  <rowBreaks count="1" manualBreakCount="1">
    <brk id="54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</dc:creator>
  <cp:lastModifiedBy>Admin</cp:lastModifiedBy>
  <cp:lastPrinted>2016-12-23T05:01:39Z</cp:lastPrinted>
  <dcterms:created xsi:type="dcterms:W3CDTF">2016-08-25T14:49:20Z</dcterms:created>
  <dcterms:modified xsi:type="dcterms:W3CDTF">2016-12-23T05:02:06Z</dcterms:modified>
</cp:coreProperties>
</file>