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Год план 1 курс" sheetId="4" r:id="rId1"/>
    <sheet name="Лист1" sheetId="1" r:id="rId2"/>
    <sheet name="Лист2" sheetId="2" r:id="rId3"/>
    <sheet name="Лист3" sheetId="3" r:id="rId4"/>
  </sheets>
  <externalReferences>
    <externalReference r:id="rId5"/>
  </externalReferences>
  <definedNames>
    <definedName name="_xlnm.Print_Area" localSheetId="0">'Год план 1 курс'!$A$1:$V$102</definedName>
  </definedNames>
  <calcPr calcId="124519"/>
</workbook>
</file>

<file path=xl/calcChain.xml><?xml version="1.0" encoding="utf-8"?>
<calcChain xmlns="http://schemas.openxmlformats.org/spreadsheetml/2006/main">
  <c r="G87" i="4"/>
  <c r="G89" s="1"/>
  <c r="G86"/>
  <c r="L85"/>
  <c r="L86" s="1"/>
  <c r="H85"/>
  <c r="H86" s="1"/>
  <c r="L84"/>
  <c r="L87" s="1"/>
  <c r="L89" s="1"/>
  <c r="H84"/>
  <c r="H87" s="1"/>
  <c r="H89" s="1"/>
  <c r="L80"/>
  <c r="G80"/>
  <c r="H79"/>
  <c r="H78"/>
  <c r="H80" s="1"/>
  <c r="H88" s="1"/>
  <c r="T76"/>
  <c r="S76"/>
  <c r="T75"/>
  <c r="S75"/>
  <c r="P73"/>
  <c r="O73"/>
  <c r="N73"/>
  <c r="G73"/>
  <c r="R72"/>
  <c r="Q72"/>
  <c r="M72"/>
  <c r="L72" s="1"/>
  <c r="K72"/>
  <c r="J72"/>
  <c r="H72"/>
  <c r="R71"/>
  <c r="R73" s="1"/>
  <c r="Q71"/>
  <c r="Q73" s="1"/>
  <c r="M71"/>
  <c r="M73" s="1"/>
  <c r="K71"/>
  <c r="J71"/>
  <c r="H71"/>
  <c r="H73" s="1"/>
  <c r="P68"/>
  <c r="O68"/>
  <c r="N68"/>
  <c r="G68"/>
  <c r="R67"/>
  <c r="Q67"/>
  <c r="M67"/>
  <c r="K67"/>
  <c r="J67"/>
  <c r="R66"/>
  <c r="Q66"/>
  <c r="M66"/>
  <c r="K66"/>
  <c r="H66"/>
  <c r="H68" s="1"/>
  <c r="P64"/>
  <c r="O64"/>
  <c r="N64"/>
  <c r="G64"/>
  <c r="P63"/>
  <c r="O63"/>
  <c r="N63"/>
  <c r="G63"/>
  <c r="M62"/>
  <c r="L62"/>
  <c r="K62"/>
  <c r="J62"/>
  <c r="R61"/>
  <c r="R64" s="1"/>
  <c r="Q61"/>
  <c r="Q64" s="1"/>
  <c r="M61"/>
  <c r="M64" s="1"/>
  <c r="H61"/>
  <c r="H64" s="1"/>
  <c r="R60"/>
  <c r="R63" s="1"/>
  <c r="Q60"/>
  <c r="Q63" s="1"/>
  <c r="M60"/>
  <c r="L60"/>
  <c r="L63" s="1"/>
  <c r="K60"/>
  <c r="J60"/>
  <c r="H60"/>
  <c r="H63" s="1"/>
  <c r="P58"/>
  <c r="O58"/>
  <c r="N58"/>
  <c r="G58"/>
  <c r="P57"/>
  <c r="O57"/>
  <c r="N57"/>
  <c r="G57"/>
  <c r="R56"/>
  <c r="Q56"/>
  <c r="Q57" s="1"/>
  <c r="M56"/>
  <c r="L56"/>
  <c r="K56"/>
  <c r="H56"/>
  <c r="M55"/>
  <c r="L55"/>
  <c r="L57" s="1"/>
  <c r="K55"/>
  <c r="H55"/>
  <c r="H57" s="1"/>
  <c r="R54"/>
  <c r="Q54"/>
  <c r="M54"/>
  <c r="L54" s="1"/>
  <c r="H54"/>
  <c r="R53"/>
  <c r="Q53"/>
  <c r="M53"/>
  <c r="H53"/>
  <c r="H58" s="1"/>
  <c r="P51"/>
  <c r="O51"/>
  <c r="N51"/>
  <c r="G51"/>
  <c r="Q50"/>
  <c r="P50"/>
  <c r="O50"/>
  <c r="N50"/>
  <c r="G50"/>
  <c r="M49"/>
  <c r="M50" s="1"/>
  <c r="L49"/>
  <c r="K49"/>
  <c r="H49"/>
  <c r="H50" s="1"/>
  <c r="R48"/>
  <c r="R51" s="1"/>
  <c r="Q48"/>
  <c r="Q51" s="1"/>
  <c r="M48"/>
  <c r="M51" s="1"/>
  <c r="H48"/>
  <c r="H51" s="1"/>
  <c r="P46"/>
  <c r="N46"/>
  <c r="G46"/>
  <c r="P45"/>
  <c r="N45"/>
  <c r="G45"/>
  <c r="M44"/>
  <c r="L44"/>
  <c r="K44"/>
  <c r="J44"/>
  <c r="H44"/>
  <c r="R43"/>
  <c r="R46" s="1"/>
  <c r="Q43"/>
  <c r="Q46" s="1"/>
  <c r="O43"/>
  <c r="O45" s="1"/>
  <c r="L43"/>
  <c r="L46" s="1"/>
  <c r="H43"/>
  <c r="H46" s="1"/>
  <c r="P41"/>
  <c r="O41"/>
  <c r="N41"/>
  <c r="G41"/>
  <c r="P40"/>
  <c r="O40"/>
  <c r="N40"/>
  <c r="G40"/>
  <c r="R39"/>
  <c r="R40" s="1"/>
  <c r="Q39"/>
  <c r="Q40" s="1"/>
  <c r="M39"/>
  <c r="M40" s="1"/>
  <c r="K39"/>
  <c r="J39"/>
  <c r="H39"/>
  <c r="H40" s="1"/>
  <c r="R38"/>
  <c r="R41" s="1"/>
  <c r="Q38"/>
  <c r="Q41" s="1"/>
  <c r="M38"/>
  <c r="M41" s="1"/>
  <c r="H38"/>
  <c r="H41" s="1"/>
  <c r="P36"/>
  <c r="P76" s="1"/>
  <c r="O36"/>
  <c r="N36"/>
  <c r="N76" s="1"/>
  <c r="G36"/>
  <c r="G76" s="1"/>
  <c r="G91" s="1"/>
  <c r="P35"/>
  <c r="O35"/>
  <c r="N35"/>
  <c r="G35"/>
  <c r="G75" s="1"/>
  <c r="M34"/>
  <c r="L34"/>
  <c r="K34"/>
  <c r="J34"/>
  <c r="H34"/>
  <c r="R33"/>
  <c r="Q33"/>
  <c r="M33"/>
  <c r="H33"/>
  <c r="R32"/>
  <c r="Q32"/>
  <c r="M32"/>
  <c r="H32"/>
  <c r="H36" s="1"/>
  <c r="H76" s="1"/>
  <c r="H91" s="1"/>
  <c r="R31"/>
  <c r="Q31"/>
  <c r="Q35" s="1"/>
  <c r="M31"/>
  <c r="L31"/>
  <c r="L35" s="1"/>
  <c r="J31"/>
  <c r="H31"/>
  <c r="H35" s="1"/>
  <c r="M35" l="1"/>
  <c r="L33"/>
  <c r="R34"/>
  <c r="R35" s="1"/>
  <c r="O75"/>
  <c r="M43"/>
  <c r="M45" s="1"/>
  <c r="O46"/>
  <c r="O76" s="1"/>
  <c r="R49"/>
  <c r="R50" s="1"/>
  <c r="M58"/>
  <c r="R58"/>
  <c r="Q68"/>
  <c r="L67"/>
  <c r="L88"/>
  <c r="R44"/>
  <c r="R45"/>
  <c r="L50"/>
  <c r="Q58"/>
  <c r="M57"/>
  <c r="M63"/>
  <c r="M68"/>
  <c r="R68"/>
  <c r="G88"/>
  <c r="G90" s="1"/>
  <c r="M75"/>
  <c r="M36"/>
  <c r="R36"/>
  <c r="R76" s="1"/>
  <c r="Q36"/>
  <c r="N75"/>
  <c r="P75"/>
  <c r="L39"/>
  <c r="L40" s="1"/>
  <c r="L45"/>
  <c r="M76"/>
  <c r="M46"/>
  <c r="R55"/>
  <c r="R57" s="1"/>
  <c r="R75" s="1"/>
  <c r="L32"/>
  <c r="L36" s="1"/>
  <c r="L38"/>
  <c r="L41" s="1"/>
  <c r="H45"/>
  <c r="H75" s="1"/>
  <c r="H90" s="1"/>
  <c r="Q45"/>
  <c r="Q75" s="1"/>
  <c r="L48"/>
  <c r="L51" s="1"/>
  <c r="L53"/>
  <c r="L58" s="1"/>
  <c r="L61"/>
  <c r="L64" s="1"/>
  <c r="L66"/>
  <c r="L68" s="1"/>
  <c r="L75" s="1"/>
  <c r="L90" s="1"/>
  <c r="L71"/>
  <c r="L73" s="1"/>
  <c r="Q76" l="1"/>
  <c r="L76"/>
  <c r="L91" s="1"/>
</calcChain>
</file>

<file path=xl/sharedStrings.xml><?xml version="1.0" encoding="utf-8"?>
<sst xmlns="http://schemas.openxmlformats.org/spreadsheetml/2006/main" count="232" uniqueCount="161">
  <si>
    <t>ҚАЗАҚСТАН РЕСПУБЛИКАСЫ БІЛІМ ЖӘНЕ ҒЫЛЫМ МИНИСТРЛІГІ / МИНИСТЕРСТВО  ОБРАЗОВАНИЯ И НАУКИ РЕСПУБЛИКИ  КАЗАХСТАН / MINISTRY OF EDUCATION AND SCIENCE OF THE REPUBLIC OF KAZAKHSTAN</t>
  </si>
  <si>
    <t xml:space="preserve"> Семей қ. ШӘКӘРІМ атындағы МЕМЛЕКЕТТІК УНИВЕРСИТЕТІ  / ГОСУДАРСТВЕННЫЙ  УНИВЕРСИТЕТ имени ШАКАРИМА  г. Семей / SHAKARIM STATE UNIVERSITY of SEMEY </t>
  </si>
  <si>
    <t xml:space="preserve">СМЖ 3 деңгей құжаты / Документ СМК 3 уровня / 
3rd level QMS Document </t>
  </si>
  <si>
    <t xml:space="preserve">Баспа / редакция / edition №2  от 26.02.2015  ж. / г. 
баспаның орнына / в замен редакции / replaces version №1 от 12.09.2013 ж. / г. </t>
  </si>
  <si>
    <t>Ф РУП 042 - 1.03-2013</t>
  </si>
  <si>
    <t>Оқу жұмыс  жоспары / Рабочий учебный план / 
Working curriculum</t>
  </si>
  <si>
    <t>БЕКІТЕМІН / УТВЕРЖДАЮ / APPROVE</t>
  </si>
  <si>
    <t xml:space="preserve">Ректор / Rector   </t>
  </si>
  <si>
    <t xml:space="preserve">"_____" _________________ 2016  жыл / года </t>
  </si>
  <si>
    <t>ОҚУ ЖҰМЫС ЖОСПАРЫ / РАБОЧИЙ УЧЕБНЫЙ ПЛАН / WORKING CURRICULUM</t>
  </si>
  <si>
    <t xml:space="preserve">на / for  2016  - 2017 оқу жылына / учебный год / academic year </t>
  </si>
  <si>
    <t xml:space="preserve">ОҚУ ПРОЦЕСІНІҢ ЖОСПАРЫ 
ПЛАН УЧЕБНОГО ПРОЦЕССА
PLAN OF EDUCATIONAL PROCESS </t>
  </si>
  <si>
    <t>N</t>
  </si>
  <si>
    <t xml:space="preserve">ПӘНДЕРДІҢ АТАЛУЫ 
НАИМЕНОВАНИЕ ДИСЦИПЛИН 
NAME OF DISCIPLINE </t>
  </si>
  <si>
    <t>Пәндер циклы / 
Цикл дисциплин /
Cycle of disciplines</t>
  </si>
  <si>
    <t>Семестр / semester</t>
  </si>
  <si>
    <t>Пәндердің коды ( стандарт б/ша)
Код исциплины (по стандарту)
Discipline code (standard)</t>
  </si>
  <si>
    <t>Кафедраның индексы
Индекс кафедры
Department index</t>
  </si>
  <si>
    <t>Кредиттер саны / Число кредитов / 
Credit number</t>
  </si>
  <si>
    <t xml:space="preserve">ECTS кредиттері / Кредиты ECTS / 
ECTS Credits </t>
  </si>
  <si>
    <t>Курстық жұмыс (жоба)
 Курсовая работа (проект)
 Course work (project)</t>
  </si>
  <si>
    <t>Бақылау түрі 
Формы контроля
Forms of control</t>
  </si>
  <si>
    <t>Студенттердің жұмыс уақытының бюджеті сағатпен 
Бюджет рабочего времени (час) 
Budget of working time (hours)</t>
  </si>
  <si>
    <t>Семестр бойынша бөлу  
Распределение по семестрам 
Distribution of semesters</t>
  </si>
  <si>
    <t>РБ / РК / Midterm control</t>
  </si>
  <si>
    <t>БҚТ сем.б/ша емт)
ИФК  экз. по сем)
FFC (semester)</t>
  </si>
  <si>
    <t>Барлық сағ. / Всего часов /
Total hours</t>
  </si>
  <si>
    <t>Аудиториялық жұмыс / Аудиторная работа / 
Class work</t>
  </si>
  <si>
    <t>БАОӨЖ / СРОП / IWST</t>
  </si>
  <si>
    <t>БАӨЖ / СРО / IWS</t>
  </si>
  <si>
    <t>1 КУРС /  YEAR</t>
  </si>
  <si>
    <t>Барлық аудит. сағ.
Всего аудит. Часов
Total clasroom hours</t>
  </si>
  <si>
    <t xml:space="preserve">оның ішінде / 
в том числе / 
including </t>
  </si>
  <si>
    <t>1 сем / 
sеm</t>
  </si>
  <si>
    <t>2 сем / 
sеm</t>
  </si>
  <si>
    <t>Д / ЛК /  lec</t>
  </si>
  <si>
    <t>СПС / 
СПЗ / SPL</t>
  </si>
  <si>
    <t>ЛС / ЛЗ / LC</t>
  </si>
  <si>
    <t>Модуль / Module 1. Жалпы білім беретін 1 / Общеобразовательный 1 / General educational 1 - 10 кредит / кредитов / credits</t>
  </si>
  <si>
    <t>Қазақстанның қазіргі заман тарихы /
Современная история Казахстана /
Modern history of Kazakhstan</t>
  </si>
  <si>
    <t>ЖБП (МК)
ООД (ОК)
GED (OC)</t>
  </si>
  <si>
    <t>KКZT 1101 /
SIK 1101 /
MHK 1101</t>
  </si>
  <si>
    <t>18-18</t>
  </si>
  <si>
    <t>2 МЕ /
ГЭ /
SE</t>
  </si>
  <si>
    <t>2+1+0</t>
  </si>
  <si>
    <t>ЖБП (ТП)
ООД (КВ)
GED (EC)</t>
  </si>
  <si>
    <t>Трансферт/ Трансферт/ Transfert</t>
  </si>
  <si>
    <t>1+1+0</t>
  </si>
  <si>
    <t>18-25</t>
  </si>
  <si>
    <t>Кәсіпкерлік негізі және бизнес /
Основы предпринимательства и бизнес /
Bases of  entrepreneurship and business</t>
  </si>
  <si>
    <t>БП (ТП)
БД (КВ)
BD (EC)</t>
  </si>
  <si>
    <t>KNB 2211 /         OPB 2211 /        BEB 2211</t>
  </si>
  <si>
    <t>1+2+0</t>
  </si>
  <si>
    <t>Патенттану /
Патентоведение /
Patent engineering</t>
  </si>
  <si>
    <t>Pat  2212 /
Pat  2212 /
PE 2212</t>
  </si>
  <si>
    <t>18-9</t>
  </si>
  <si>
    <t>Модуль / Module 3. Қазақ (Орыс) тілі  / Казахский (Русский) язык /  Kazakh (Russian) language - 6 кредит / кредитов / credits</t>
  </si>
  <si>
    <t xml:space="preserve">Қазақ (орыс) тілі 1 /
Казахский (русский) язык 1 /
Kazakh (russian) language 1      </t>
  </si>
  <si>
    <t>K(O)T 1104 /
K(R)Ya 1104 /
K(R)L 1104</t>
  </si>
  <si>
    <t>18-15, 18-27</t>
  </si>
  <si>
    <t>0+3+0</t>
  </si>
  <si>
    <t xml:space="preserve">Қазақ (орыс) тілі 2 /
Казахский (русский) язык 2 /
Kazakh (russian) language 2      </t>
  </si>
  <si>
    <t>Модуль / Module 4.  Шет тілі /  Иностранный язык /  Foreign language - 6 кредит / кредитов / credits</t>
  </si>
  <si>
    <t>Шет тілі 1 /                                                                                       Иностранный язык 1 /                                                                    Foreign language 1</t>
  </si>
  <si>
    <t>ShT 1103 /
IYa 1103 /
FL 1103</t>
  </si>
  <si>
    <t>18-17</t>
  </si>
  <si>
    <t>Шет тілі 2 /                                                                                     Иностранный язык 2 /                                                                 Foreign language 2</t>
  </si>
  <si>
    <t>Математика I /
Математика I /
Mathematics I</t>
  </si>
  <si>
    <t>БП (МК)
БД (ОК)
BD (OC)</t>
  </si>
  <si>
    <t>Mat 1202 /
Mat 1202 / 
Math 1202</t>
  </si>
  <si>
    <t>18-37</t>
  </si>
  <si>
    <t>Математика II /
Математика II /
Mathematics II</t>
  </si>
  <si>
    <t>Mat 1203 /
Mat 1203 / 
Math 1203</t>
  </si>
  <si>
    <t>Математика III /
Математика III /
Mathematics III</t>
  </si>
  <si>
    <t>Mat 2205 /
Mat 2205 / 
Math 2205</t>
  </si>
  <si>
    <t>Fiz 1201 /
Fiz 1201 /
Phys 1201</t>
  </si>
  <si>
    <t>18-38</t>
  </si>
  <si>
    <t>Модуль / Module 7. Программалау негіздері / Основы программирования / Basics of programming - 9 кредит / кредитов / credits</t>
  </si>
  <si>
    <t>Ақпараттық-коммуникациялық технологиялар (ағылшын тілінде) /
Информационно-коммуникационные технологии (на англ.языке) / 
Information communication technologies (in English)</t>
  </si>
  <si>
    <t>AKT 1105 / 
IKT 1105 / 
ICT 1105</t>
  </si>
  <si>
    <t>18-12</t>
  </si>
  <si>
    <t>1+1+1</t>
  </si>
  <si>
    <t>Алгоритмдер, деректер құрылымы және программалау /
Алгоритмы, структуры данных и программирование /
Algorithms, data structures and programming</t>
  </si>
  <si>
    <t>ADKjP 1204 /
ASDiP 1204 /
ADSaP 1204</t>
  </si>
  <si>
    <t>1+0+2</t>
  </si>
  <si>
    <t>Программалау технологиясы /
Технология программирования /
Technology of programming</t>
  </si>
  <si>
    <t xml:space="preserve">PT 1208 /
TP 1208 /
TP 1208 </t>
  </si>
  <si>
    <t>Модуль / Module 8. АЖ программалау  /  Программирование в ИС /  Programming in IS - 7 кредит / кредитов / credits</t>
  </si>
  <si>
    <t>АЖ-дегі мәліметтер базасы /
Базы данных в ИС /
Database of IS</t>
  </si>
  <si>
    <t>КП (МК)
ПД (ОК)
PD (OC)</t>
  </si>
  <si>
    <t>2+0+1</t>
  </si>
  <si>
    <t>Объектілі-бағытталған программалау /
Объектно-ориентированное программирование /
Object-oriented programming</t>
  </si>
  <si>
    <t>OBP 2202 /
OOP 2202 /
OOP 2202</t>
  </si>
  <si>
    <t>1+3+0</t>
  </si>
  <si>
    <t>Модуль / Module 9. Экономика-математикалық / Экономико-математический / Economics and mathematics - 9 кредит / кредитов / credits</t>
  </si>
  <si>
    <t>Экономика-математикалық модельдеу /
Экономико-математическое моделирование /
Economic-mathematical modeling</t>
  </si>
  <si>
    <t>ЕMM 2201</t>
  </si>
  <si>
    <t>Экономикадағы ақпараттық технологиялар /
Информационные технологии в экономике /
Information technologies in economy</t>
  </si>
  <si>
    <t>EАТ 2213 /
ITE 2213/
ITE 2213</t>
  </si>
  <si>
    <t>Модуль / Module 19. Дене тәрбиесі / Физическая подготовка / Physical training - 4 кредит / кредита / credits</t>
  </si>
  <si>
    <t xml:space="preserve">Дене шынықтыру / 
Физическая культура / 
Physical training 
</t>
  </si>
  <si>
    <t>18-13</t>
  </si>
  <si>
    <t>0+2+0</t>
  </si>
  <si>
    <t>Модуль / Module 20. Тәжірибелік дайындық / ПП-1   Практическая подготовка / PT-1 Practical training - 2 кредит / кредита / credits</t>
  </si>
  <si>
    <t>Кәсіби практика / 
Профессиональная практика / 
Vocational practice</t>
  </si>
  <si>
    <t>Өндірістік I /
Производственная I /
Production I</t>
  </si>
  <si>
    <t xml:space="preserve">Семей қаласының Шәкәрім атындағы МУ Ғылыми кенесімен бекітілді /                                                                                                                                                                                                Утверждено на заседании Ученого Совета ГУ имени Шакарима г.Семей
Approved at the meeting of Academic Council of Shakarim State University of Semey </t>
  </si>
  <si>
    <t>№ _____ хаттама / протокол / record "____" __________ 2016 жыл / года</t>
  </si>
  <si>
    <t>Келісілген: / Согласовано / Approved by:</t>
  </si>
  <si>
    <t>Декан / Dean  ________________ А.Какимов / А. Kakimov</t>
  </si>
  <si>
    <t>Кафедра меңгерушісі / Заведующий кафедрой / Head of the Department ________________ С. Смагулов / S. Smagulov</t>
  </si>
  <si>
    <t>Модуль / Module 6. Математика және физика /  Математика и физика / Mathematics and physics - 10 кредит / кредитов / credits</t>
  </si>
  <si>
    <t>________________________    М. Ескендиров / М. Eskendirov</t>
  </si>
  <si>
    <t>Модуль / Module 2.  Жалпы білім беретін 2 /  Общеобразовательный 2 /  General educational 2 - 6 кредит / кредитов / credits</t>
  </si>
  <si>
    <r>
      <t xml:space="preserve">Шифр Мамандығы </t>
    </r>
    <r>
      <rPr>
        <b/>
        <u/>
        <sz val="9"/>
        <rFont val="Times New Roman"/>
        <family val="1"/>
        <charset val="204"/>
      </rPr>
      <t>5B070300 - Ақпараттық жүйелер</t>
    </r>
  </si>
  <si>
    <r>
      <t xml:space="preserve">Шифр Специальности </t>
    </r>
    <r>
      <rPr>
        <b/>
        <u/>
        <sz val="9"/>
        <rFont val="Times New Roman"/>
        <family val="1"/>
        <charset val="204"/>
      </rPr>
      <t>5B070300 - Информационные системы</t>
    </r>
  </si>
  <si>
    <r>
      <t xml:space="preserve">Code Specialty </t>
    </r>
    <r>
      <rPr>
        <b/>
        <u/>
        <sz val="9"/>
        <rFont val="Times New Roman"/>
        <family val="1"/>
        <charset val="204"/>
      </rPr>
      <t>5B070300 - Information systems</t>
    </r>
  </si>
  <si>
    <r>
      <t xml:space="preserve">Білім беру траекториясы - </t>
    </r>
    <r>
      <rPr>
        <u/>
        <sz val="9"/>
        <rFont val="Times New Roman"/>
        <family val="1"/>
        <charset val="204"/>
      </rPr>
      <t>Бизнестегі ақпараттық жүйелер мен технологиялар</t>
    </r>
  </si>
  <si>
    <r>
      <t xml:space="preserve">Образовательная траектория - </t>
    </r>
    <r>
      <rPr>
        <u/>
        <sz val="9"/>
        <rFont val="Times New Roman"/>
        <family val="1"/>
        <charset val="204"/>
      </rPr>
      <t>Информационные системы и технологии в бизнесе</t>
    </r>
  </si>
  <si>
    <r>
      <t xml:space="preserve">Еducational trajectory - </t>
    </r>
    <r>
      <rPr>
        <u/>
        <sz val="9"/>
        <rFont val="Times New Roman"/>
        <family val="1"/>
        <charset val="204"/>
      </rPr>
      <t>Information systems and technology in business</t>
    </r>
  </si>
  <si>
    <r>
      <rPr>
        <u/>
        <sz val="9"/>
        <rFont val="Times New Roman"/>
        <family val="1"/>
        <charset val="204"/>
      </rPr>
      <t>Ақпараттық-коммуникациялық технологиялар</t>
    </r>
    <r>
      <rPr>
        <sz val="9"/>
        <rFont val="Times New Roman"/>
        <family val="1"/>
        <charset val="204"/>
      </rPr>
      <t xml:space="preserve"> факультеті </t>
    </r>
  </si>
  <si>
    <r>
      <t xml:space="preserve">Факультет </t>
    </r>
    <r>
      <rPr>
        <u/>
        <sz val="9"/>
        <rFont val="Times New Roman"/>
        <family val="1"/>
        <charset val="204"/>
      </rPr>
      <t>информационно-коммуникационных технологий</t>
    </r>
    <r>
      <rPr>
        <sz val="9"/>
        <rFont val="Times New Roman"/>
        <family val="1"/>
        <charset val="204"/>
      </rPr>
      <t xml:space="preserve"> </t>
    </r>
  </si>
  <si>
    <r>
      <t xml:space="preserve">Faculty </t>
    </r>
    <r>
      <rPr>
        <u/>
        <sz val="9"/>
        <rFont val="Times New Roman"/>
        <family val="1"/>
        <charset val="204"/>
      </rPr>
      <t>of Information and communication technologies</t>
    </r>
  </si>
  <si>
    <r>
      <t xml:space="preserve">Курс / Year </t>
    </r>
    <r>
      <rPr>
        <b/>
        <u/>
        <sz val="9"/>
        <rFont val="Times New Roman"/>
        <family val="1"/>
        <charset val="204"/>
      </rPr>
      <t>1</t>
    </r>
  </si>
  <si>
    <r>
      <t xml:space="preserve">Оқуға түскен жылы / Набор / Enrolment of  </t>
    </r>
    <r>
      <rPr>
        <b/>
        <u/>
        <sz val="9"/>
        <rFont val="Times New Roman"/>
        <family val="1"/>
        <charset val="204"/>
      </rPr>
      <t>2016</t>
    </r>
    <r>
      <rPr>
        <sz val="9"/>
        <rFont val="Times New Roman"/>
        <family val="1"/>
        <charset val="204"/>
      </rPr>
      <t xml:space="preserve"> жыл / года / years</t>
    </r>
  </si>
  <si>
    <t>Семестрдағы апталар саны 
Недель в семестре 
Weeks in a semester</t>
  </si>
  <si>
    <t>ДОТ</t>
  </si>
  <si>
    <t>Оқу /
Учебная /
Training</t>
  </si>
  <si>
    <r>
      <t xml:space="preserve">Казақ бөлімі / Казахское отделение / Kazakh group:  </t>
    </r>
    <r>
      <rPr>
        <u/>
        <sz val="9"/>
        <rFont val="Times New Roman"/>
        <family val="1"/>
        <charset val="204"/>
      </rPr>
      <t>8</t>
    </r>
    <r>
      <rPr>
        <sz val="9"/>
        <rFont val="Times New Roman"/>
        <family val="1"/>
        <charset val="204"/>
      </rPr>
      <t xml:space="preserve"> студент / студентов / students </t>
    </r>
  </si>
  <si>
    <t>Оқыту технологиясы / Технология обучения / Technology of education</t>
  </si>
  <si>
    <t>Топ / группа / group ИС-603с</t>
  </si>
  <si>
    <r>
      <t xml:space="preserve">Орыс бөлімі / Русское отделение / Russian group: </t>
    </r>
    <r>
      <rPr>
        <sz val="9"/>
        <rFont val="Times New Roman"/>
        <family val="1"/>
        <charset val="204"/>
      </rPr>
      <t xml:space="preserve"> студент / студент / student </t>
    </r>
  </si>
  <si>
    <t xml:space="preserve">Топ / группа / group  </t>
  </si>
  <si>
    <t>1 апта /
неделя /
weeks</t>
  </si>
  <si>
    <t>5 апта /
недель /
weeks</t>
  </si>
  <si>
    <r>
      <t xml:space="preserve">Оқу мерзімі  / Срок обучения / Period of training  </t>
    </r>
    <r>
      <rPr>
        <b/>
        <u/>
        <sz val="9"/>
        <rFont val="Times New Roman"/>
        <family val="1"/>
        <charset val="204"/>
      </rPr>
      <t>3</t>
    </r>
    <r>
      <rPr>
        <sz val="9"/>
        <rFont val="Times New Roman"/>
        <family val="1"/>
        <charset val="204"/>
      </rPr>
      <t xml:space="preserve"> жыл / года / years</t>
    </r>
  </si>
  <si>
    <t>Барлығы модуль бойынша трансфертсіз
Итого по модулю без трансферта
Total module without transfer</t>
  </si>
  <si>
    <t>Барлығы модуль бойынша трансфертпен
Итого по модулю по трансферту
Total module on transfer</t>
  </si>
  <si>
    <t>Физика I/
Физика I/
Physics I</t>
  </si>
  <si>
    <t>Барлығы теориялық оқыту бойынша трансфертсіз
Итого по теоретическому обучению без трансферта
Total theoretical training without transfer</t>
  </si>
  <si>
    <t>Барлығы теориялық оқыту бойынша трансфертпен
Итого по теоретическому обучению по трансферту
Total theoretical training on transfer</t>
  </si>
  <si>
    <t>Барлығы оқытудың қосымша түрлері бойынша трансфертсіз
Итого по дополнительным видам обучения  без трансферта
Total additional species without transfer learning</t>
  </si>
  <si>
    <t>Барлығы оқытудың қосымша түрлері бойынша трансфертпен
Итого по дополнительным видам обучения по трансферту
Total additional species training on transfer</t>
  </si>
  <si>
    <t>Барлығы трансфертсіз
Итого без трансферта
Total without transfer</t>
  </si>
  <si>
    <t>Барлығы трансферт бойынша
Итого по трансферту
Total transfer of</t>
  </si>
  <si>
    <t xml:space="preserve">ОӘІЖ проректор / Проректор по УМР / 
Vice-Rector for educational and methodical work  ___________________________ Г. Искакова / G. Iskakova </t>
  </si>
  <si>
    <t>ОҮЖжҚБ бастығы / Руководитель ОПиСУП /
Head of planning and support of the educational process _____________________С.Тулеугалиева / S.Tuleugalieva</t>
  </si>
  <si>
    <r>
      <t xml:space="preserve">Присуждаемая степень: </t>
    </r>
    <r>
      <rPr>
        <u/>
        <sz val="9"/>
        <rFont val="Times New Roman"/>
        <family val="1"/>
        <charset val="204"/>
      </rPr>
      <t>бакалавр техники и технологий по специальности 5B070300 – «Информационные системы»</t>
    </r>
  </si>
  <si>
    <t>Қазіргі әлемдегі адам / 
Человек в современном мире /
People in the modern world</t>
  </si>
  <si>
    <t>KAA 1101 /
ChSM 1101 /
PMW 1101</t>
  </si>
  <si>
    <t>Құқық және экономика негіздері /
Основы права и экономики /
Basics of law and economics</t>
  </si>
  <si>
    <t>KEN 1102 /
OPE 1102 /
BLE 1102</t>
  </si>
  <si>
    <t xml:space="preserve">Тіршілік қауіпсіздігі негіздері /
Основы безопасности жизнедеятельности /
The foundations of security livelihoods </t>
  </si>
  <si>
    <t>TKN 1103 /
OBZh 1103 /
FSL 1103</t>
  </si>
  <si>
    <t>ДШ /
ФK /
FT</t>
  </si>
  <si>
    <r>
      <t xml:space="preserve">Оқу түрі / Форма обучения / Form of education - </t>
    </r>
    <r>
      <rPr>
        <b/>
        <sz val="9"/>
        <rFont val="Times New Roman"/>
        <family val="1"/>
        <charset val="204"/>
      </rPr>
      <t>күндізгі (АОБ негізінде)  / дневная (на базе ССО) / full-time (based SSE)</t>
    </r>
    <r>
      <rPr>
        <sz val="9"/>
        <rFont val="Times New Roman"/>
        <family val="1"/>
        <charset val="204"/>
      </rPr>
      <t xml:space="preserve"> </t>
    </r>
  </si>
  <si>
    <r>
      <t xml:space="preserve">Берілетін дәреже: </t>
    </r>
    <r>
      <rPr>
        <u/>
        <sz val="9"/>
        <rFont val="Times New Roman"/>
        <family val="1"/>
        <charset val="204"/>
      </rPr>
      <t>5В070300 - «Ақпараттық жүйелер» мамандығы бойынша техника және технологиялар  бакалавры</t>
    </r>
  </si>
  <si>
    <r>
      <t xml:space="preserve"> Awarded degree: </t>
    </r>
    <r>
      <rPr>
        <u/>
        <sz val="9"/>
        <rFont val="Times New Roman"/>
        <family val="1"/>
        <charset val="204"/>
      </rPr>
      <t>bachelor of engineering and technology by specialtiy 5В070300 - «Information systems»</t>
    </r>
  </si>
  <si>
    <t>КП /
ПП /
VP</t>
  </si>
  <si>
    <t>AJMB 3302 /
BDIS 3302 /
DIS 3302</t>
  </si>
  <si>
    <t xml:space="preserve">Аптасына сағат саны /
Часов в неделю / 
Hours in a week
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</si>
</sst>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i/>
      <sz val="9"/>
      <name val="Times New Roman"/>
      <family val="1"/>
      <charset val="204"/>
    </font>
    <font>
      <sz val="9"/>
      <name val="Arial"/>
      <family val="2"/>
    </font>
    <font>
      <b/>
      <u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sz val="11"/>
      <color rgb="FF000000"/>
      <name val="Arial"/>
      <family val="2"/>
      <charset val="204"/>
    </font>
    <font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25">
    <xf numFmtId="0" fontId="0" fillId="0" borderId="0" xfId="0"/>
    <xf numFmtId="0" fontId="3" fillId="2" borderId="35" xfId="1" applyFont="1" applyFill="1" applyBorder="1" applyAlignment="1">
      <alignment horizontal="center" vertical="center"/>
    </xf>
    <xf numFmtId="0" fontId="3" fillId="2" borderId="36" xfId="1" applyFont="1" applyFill="1" applyBorder="1" applyAlignment="1">
      <alignment horizontal="center" vertical="center"/>
    </xf>
    <xf numFmtId="0" fontId="3" fillId="2" borderId="38" xfId="1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8" xfId="0" applyFont="1" applyFill="1" applyBorder="1" applyAlignment="1" applyProtection="1">
      <alignment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/>
    </xf>
    <xf numFmtId="0" fontId="3" fillId="2" borderId="8" xfId="0" applyFont="1" applyFill="1" applyBorder="1" applyAlignment="1" applyProtection="1">
      <alignment horizontal="center" vertical="center" wrapText="1"/>
    </xf>
    <xf numFmtId="0" fontId="3" fillId="2" borderId="21" xfId="0" applyFont="1" applyFill="1" applyBorder="1" applyAlignment="1">
      <alignment horizontal="center" vertical="center"/>
    </xf>
    <xf numFmtId="49" fontId="3" fillId="2" borderId="28" xfId="1" applyNumberFormat="1" applyFont="1" applyFill="1" applyBorder="1" applyAlignment="1">
      <alignment horizontal="center" vertical="center"/>
    </xf>
    <xf numFmtId="49" fontId="3" fillId="2" borderId="8" xfId="1" applyNumberFormat="1" applyFont="1" applyFill="1" applyBorder="1" applyAlignment="1">
      <alignment horizontal="center" vertical="center"/>
    </xf>
    <xf numFmtId="0" fontId="3" fillId="2" borderId="28" xfId="0" applyFont="1" applyFill="1" applyBorder="1" applyAlignment="1" applyProtection="1">
      <alignment vertical="center" wrapText="1"/>
    </xf>
    <xf numFmtId="0" fontId="3" fillId="2" borderId="28" xfId="0" applyFont="1" applyFill="1" applyBorder="1" applyAlignment="1" applyProtection="1">
      <alignment horizontal="center" vertical="center" wrapText="1"/>
    </xf>
    <xf numFmtId="0" fontId="3" fillId="2" borderId="35" xfId="1" applyFont="1" applyFill="1" applyBorder="1" applyAlignment="1">
      <alignment vertical="center"/>
    </xf>
    <xf numFmtId="0" fontId="5" fillId="2" borderId="36" xfId="1" applyFont="1" applyFill="1" applyBorder="1" applyAlignment="1">
      <alignment horizontal="left" vertical="center" wrapText="1"/>
    </xf>
    <xf numFmtId="0" fontId="3" fillId="2" borderId="36" xfId="1" applyFont="1" applyFill="1" applyBorder="1" applyAlignment="1">
      <alignment horizontal="center" vertical="center" wrapText="1"/>
    </xf>
    <xf numFmtId="0" fontId="3" fillId="2" borderId="36" xfId="1" applyFont="1" applyFill="1" applyBorder="1" applyAlignment="1">
      <alignment horizontal="center"/>
    </xf>
    <xf numFmtId="0" fontId="3" fillId="2" borderId="36" xfId="1" applyFont="1" applyFill="1" applyBorder="1"/>
    <xf numFmtId="0" fontId="5" fillId="2" borderId="36" xfId="1" applyFont="1" applyFill="1" applyBorder="1" applyAlignment="1">
      <alignment horizontal="center" vertical="center"/>
    </xf>
    <xf numFmtId="0" fontId="3" fillId="2" borderId="0" xfId="1" applyFont="1" applyFill="1" applyBorder="1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 applyProtection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3" fillId="2" borderId="28" xfId="0" applyFont="1" applyFill="1" applyBorder="1" applyAlignment="1" applyProtection="1">
      <alignment horizontal="left" vertical="center" wrapText="1"/>
    </xf>
    <xf numFmtId="0" fontId="3" fillId="2" borderId="33" xfId="0" applyFont="1" applyFill="1" applyBorder="1" applyAlignment="1">
      <alignment horizontal="center" vertical="center"/>
    </xf>
    <xf numFmtId="0" fontId="3" fillId="2" borderId="38" xfId="1" applyFont="1" applyFill="1" applyBorder="1"/>
    <xf numFmtId="49" fontId="3" fillId="2" borderId="29" xfId="1" applyNumberFormat="1" applyFont="1" applyFill="1" applyBorder="1" applyAlignment="1">
      <alignment horizontal="center" vertical="center"/>
    </xf>
    <xf numFmtId="0" fontId="3" fillId="2" borderId="43" xfId="1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8" xfId="0" applyFont="1" applyFill="1" applyBorder="1"/>
    <xf numFmtId="0" fontId="3" fillId="2" borderId="8" xfId="0" applyFont="1" applyFill="1" applyBorder="1" applyAlignment="1">
      <alignment vertical="center" wrapText="1"/>
    </xf>
    <xf numFmtId="0" fontId="3" fillId="2" borderId="45" xfId="0" applyFont="1" applyFill="1" applyBorder="1" applyAlignment="1">
      <alignment vertical="center"/>
    </xf>
    <xf numFmtId="0" fontId="3" fillId="2" borderId="35" xfId="1" applyFont="1" applyFill="1" applyBorder="1" applyAlignment="1">
      <alignment horizontal="center"/>
    </xf>
    <xf numFmtId="0" fontId="3" fillId="2" borderId="8" xfId="1" applyFont="1" applyFill="1" applyBorder="1" applyAlignment="1">
      <alignment horizontal="left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/>
    </xf>
    <xf numFmtId="0" fontId="6" fillId="2" borderId="29" xfId="0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vertical="center"/>
    </xf>
    <xf numFmtId="0" fontId="3" fillId="2" borderId="38" xfId="0" applyFont="1" applyFill="1" applyBorder="1"/>
    <xf numFmtId="0" fontId="3" fillId="2" borderId="42" xfId="1" applyFont="1" applyFill="1" applyBorder="1" applyAlignment="1">
      <alignment horizontal="center" vertical="center"/>
    </xf>
    <xf numFmtId="0" fontId="3" fillId="2" borderId="37" xfId="1" applyFont="1" applyFill="1" applyBorder="1" applyAlignment="1">
      <alignment horizontal="center" vertical="center"/>
    </xf>
    <xf numFmtId="0" fontId="7" fillId="2" borderId="0" xfId="1" applyFont="1" applyFill="1" applyBorder="1"/>
    <xf numFmtId="0" fontId="3" fillId="2" borderId="0" xfId="1" applyFont="1" applyFill="1" applyBorder="1" applyAlignment="1">
      <alignment vertical="center"/>
    </xf>
    <xf numFmtId="0" fontId="5" fillId="2" borderId="0" xfId="1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3" fillId="2" borderId="4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7" fillId="2" borderId="11" xfId="1" applyFont="1" applyFill="1" applyBorder="1"/>
    <xf numFmtId="0" fontId="7" fillId="2" borderId="42" xfId="1" applyFont="1" applyFill="1" applyBorder="1"/>
    <xf numFmtId="0" fontId="3" fillId="2" borderId="45" xfId="0" applyFont="1" applyFill="1" applyBorder="1" applyAlignment="1">
      <alignment horizontal="center" vertical="center"/>
    </xf>
    <xf numFmtId="0" fontId="3" fillId="2" borderId="33" xfId="0" applyFont="1" applyFill="1" applyBorder="1" applyAlignment="1" applyProtection="1">
      <alignment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 applyProtection="1">
      <alignment horizontal="center" vertical="center" wrapText="1"/>
    </xf>
    <xf numFmtId="0" fontId="3" fillId="2" borderId="48" xfId="1" applyFont="1" applyFill="1" applyBorder="1" applyAlignment="1">
      <alignment horizontal="center" vertical="center"/>
    </xf>
    <xf numFmtId="0" fontId="3" fillId="2" borderId="40" xfId="1" applyFont="1" applyFill="1" applyBorder="1"/>
    <xf numFmtId="0" fontId="3" fillId="2" borderId="33" xfId="0" applyFont="1" applyFill="1" applyBorder="1" applyAlignment="1" applyProtection="1">
      <alignment horizontal="left" vertical="center" wrapText="1"/>
    </xf>
    <xf numFmtId="49" fontId="3" fillId="2" borderId="33" xfId="0" applyNumberFormat="1" applyFont="1" applyFill="1" applyBorder="1" applyAlignment="1" applyProtection="1">
      <alignment horizontal="center" vertical="center" wrapText="1"/>
    </xf>
    <xf numFmtId="0" fontId="3" fillId="2" borderId="49" xfId="0" applyFont="1" applyFill="1" applyBorder="1"/>
    <xf numFmtId="0" fontId="3" fillId="2" borderId="43" xfId="0" applyFont="1" applyFill="1" applyBorder="1"/>
    <xf numFmtId="0" fontId="3" fillId="2" borderId="37" xfId="1" applyFont="1" applyFill="1" applyBorder="1"/>
    <xf numFmtId="49" fontId="3" fillId="2" borderId="33" xfId="1" applyNumberFormat="1" applyFont="1" applyFill="1" applyBorder="1" applyAlignment="1">
      <alignment horizontal="center" vertical="center"/>
    </xf>
    <xf numFmtId="0" fontId="7" fillId="2" borderId="33" xfId="1" applyFont="1" applyFill="1" applyBorder="1"/>
    <xf numFmtId="0" fontId="4" fillId="2" borderId="37" xfId="1" applyFont="1" applyFill="1" applyBorder="1" applyAlignment="1">
      <alignment horizontal="center" vertical="center"/>
    </xf>
    <xf numFmtId="0" fontId="7" fillId="2" borderId="38" xfId="1" applyFont="1" applyFill="1" applyBorder="1"/>
    <xf numFmtId="0" fontId="3" fillId="2" borderId="29" xfId="0" applyFont="1" applyFill="1" applyBorder="1" applyAlignment="1">
      <alignment horizontal="center" vertical="center" wrapText="1"/>
    </xf>
    <xf numFmtId="0" fontId="3" fillId="2" borderId="30" xfId="1" applyFont="1" applyFill="1" applyBorder="1" applyAlignment="1">
      <alignment horizontal="center" vertical="center"/>
    </xf>
    <xf numFmtId="0" fontId="7" fillId="2" borderId="43" xfId="1" applyFont="1" applyFill="1" applyBorder="1"/>
    <xf numFmtId="0" fontId="3" fillId="2" borderId="9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 wrapText="1"/>
    </xf>
    <xf numFmtId="0" fontId="3" fillId="2" borderId="49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 wrapText="1"/>
    </xf>
    <xf numFmtId="0" fontId="3" fillId="2" borderId="29" xfId="0" applyFont="1" applyFill="1" applyBorder="1" applyAlignment="1" applyProtection="1">
      <alignment horizontal="center" vertical="center" wrapText="1"/>
    </xf>
    <xf numFmtId="0" fontId="3" fillId="2" borderId="11" xfId="0" applyFont="1" applyFill="1" applyBorder="1"/>
    <xf numFmtId="0" fontId="3" fillId="2" borderId="29" xfId="1" applyFont="1" applyFill="1" applyBorder="1" applyAlignment="1">
      <alignment horizontal="center" vertical="center" wrapText="1"/>
    </xf>
    <xf numFmtId="0" fontId="7" fillId="2" borderId="34" xfId="1" applyFont="1" applyFill="1" applyBorder="1"/>
    <xf numFmtId="0" fontId="6" fillId="2" borderId="8" xfId="0" applyFont="1" applyFill="1" applyBorder="1" applyAlignment="1">
      <alignment horizontal="center" vertical="center"/>
    </xf>
    <xf numFmtId="0" fontId="5" fillId="2" borderId="4" xfId="1" applyFont="1" applyFill="1" applyBorder="1"/>
    <xf numFmtId="0" fontId="5" fillId="2" borderId="5" xfId="1" applyFont="1" applyFill="1" applyBorder="1" applyAlignment="1">
      <alignment horizontal="center" vertical="center" wrapText="1"/>
    </xf>
    <xf numFmtId="0" fontId="5" fillId="2" borderId="50" xfId="1" applyFont="1" applyFill="1" applyBorder="1" applyAlignment="1">
      <alignment horizontal="center" vertical="center"/>
    </xf>
    <xf numFmtId="0" fontId="7" fillId="2" borderId="6" xfId="1" applyFont="1" applyFill="1" applyBorder="1"/>
    <xf numFmtId="0" fontId="5" fillId="2" borderId="0" xfId="1" applyFont="1" applyFill="1" applyBorder="1" applyAlignment="1">
      <alignment horizontal="left" vertical="center" wrapText="1"/>
    </xf>
    <xf numFmtId="0" fontId="5" fillId="2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justify" vertical="center"/>
    </xf>
    <xf numFmtId="0" fontId="3" fillId="2" borderId="30" xfId="0" applyFont="1" applyFill="1" applyBorder="1" applyAlignment="1" applyProtection="1">
      <alignment horizontal="center" vertical="center" wrapText="1"/>
    </xf>
    <xf numFmtId="0" fontId="3" fillId="2" borderId="40" xfId="0" applyFont="1" applyFill="1" applyBorder="1"/>
    <xf numFmtId="0" fontId="3" fillId="2" borderId="29" xfId="0" applyFont="1" applyFill="1" applyBorder="1" applyAlignment="1">
      <alignment vertical="center"/>
    </xf>
    <xf numFmtId="0" fontId="3" fillId="2" borderId="9" xfId="0" applyFont="1" applyFill="1" applyBorder="1" applyAlignment="1" applyProtection="1">
      <alignment horizontal="center" vertical="center" wrapText="1"/>
    </xf>
    <xf numFmtId="0" fontId="5" fillId="2" borderId="37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vertical="center"/>
    </xf>
    <xf numFmtId="0" fontId="3" fillId="2" borderId="5" xfId="1" applyFont="1" applyFill="1" applyBorder="1"/>
    <xf numFmtId="0" fontId="3" fillId="2" borderId="6" xfId="0" applyFont="1" applyFill="1" applyBorder="1"/>
    <xf numFmtId="0" fontId="3" fillId="2" borderId="48" xfId="0" applyFont="1" applyFill="1" applyBorder="1" applyAlignment="1">
      <alignment horizontal="center" vertical="center"/>
    </xf>
    <xf numFmtId="0" fontId="3" fillId="2" borderId="16" xfId="0" applyFont="1" applyFill="1" applyBorder="1"/>
    <xf numFmtId="0" fontId="3" fillId="2" borderId="20" xfId="0" applyFont="1" applyFill="1" applyBorder="1" applyAlignment="1">
      <alignment horizontal="center" vertical="center"/>
    </xf>
    <xf numFmtId="0" fontId="3" fillId="2" borderId="21" xfId="1" applyFont="1" applyFill="1" applyBorder="1" applyAlignment="1">
      <alignment horizontal="left" vertical="center" wrapText="1"/>
    </xf>
    <xf numFmtId="0" fontId="7" fillId="2" borderId="47" xfId="1" applyFont="1" applyFill="1" applyBorder="1"/>
    <xf numFmtId="0" fontId="3" fillId="2" borderId="24" xfId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51" xfId="1" applyFont="1" applyFill="1" applyBorder="1" applyAlignment="1">
      <alignment horizontal="center" vertical="center"/>
    </xf>
    <xf numFmtId="0" fontId="7" fillId="2" borderId="19" xfId="1" applyFont="1" applyFill="1" applyBorder="1"/>
    <xf numFmtId="0" fontId="3" fillId="2" borderId="0" xfId="1" applyFont="1" applyFill="1" applyBorder="1" applyAlignment="1"/>
    <xf numFmtId="0" fontId="3" fillId="2" borderId="13" xfId="1" applyFont="1" applyFill="1" applyBorder="1" applyAlignment="1">
      <alignment horizontal="left" vertical="center" wrapText="1"/>
    </xf>
    <xf numFmtId="0" fontId="5" fillId="2" borderId="29" xfId="0" applyFont="1" applyFill="1" applyBorder="1" applyAlignment="1">
      <alignment horizontal="center" vertical="center"/>
    </xf>
    <xf numFmtId="0" fontId="7" fillId="2" borderId="36" xfId="1" applyFont="1" applyFill="1" applyBorder="1"/>
    <xf numFmtId="0" fontId="4" fillId="2" borderId="36" xfId="1" applyFont="1" applyFill="1" applyBorder="1" applyAlignment="1">
      <alignment horizontal="center" vertical="center"/>
    </xf>
    <xf numFmtId="0" fontId="3" fillId="2" borderId="33" xfId="1" applyFont="1" applyFill="1" applyBorder="1" applyAlignment="1">
      <alignment horizontal="center" vertical="center" wrapText="1"/>
    </xf>
    <xf numFmtId="0" fontId="3" fillId="2" borderId="0" xfId="1" applyFont="1" applyFill="1" applyBorder="1" applyProtection="1"/>
    <xf numFmtId="0" fontId="11" fillId="2" borderId="0" xfId="0" applyFont="1" applyFill="1" applyAlignment="1">
      <alignment wrapText="1"/>
    </xf>
    <xf numFmtId="0" fontId="3" fillId="2" borderId="0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left"/>
    </xf>
    <xf numFmtId="0" fontId="4" fillId="2" borderId="40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/>
    </xf>
    <xf numFmtId="0" fontId="3" fillId="2" borderId="13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21" xfId="1" applyFont="1" applyFill="1" applyBorder="1" applyAlignment="1">
      <alignment horizontal="center" vertical="center" wrapText="1"/>
    </xf>
    <xf numFmtId="0" fontId="3" fillId="2" borderId="33" xfId="1" applyFont="1" applyFill="1" applyBorder="1" applyAlignment="1">
      <alignment horizontal="center" vertical="center"/>
    </xf>
    <xf numFmtId="0" fontId="3" fillId="2" borderId="28" xfId="1" applyFont="1" applyFill="1" applyBorder="1" applyAlignment="1">
      <alignment horizontal="center" vertical="center" wrapText="1"/>
    </xf>
    <xf numFmtId="0" fontId="3" fillId="2" borderId="29" xfId="1" applyFont="1" applyFill="1" applyBorder="1" applyAlignment="1">
      <alignment horizontal="left" vertical="center" wrapText="1"/>
    </xf>
    <xf numFmtId="0" fontId="3" fillId="2" borderId="48" xfId="0" applyFont="1" applyFill="1" applyBorder="1" applyAlignment="1" applyProtection="1">
      <alignment horizontal="center" vertical="center" wrapText="1"/>
    </xf>
    <xf numFmtId="0" fontId="3" fillId="2" borderId="50" xfId="0" applyFont="1" applyFill="1" applyBorder="1"/>
    <xf numFmtId="0" fontId="3" fillId="2" borderId="21" xfId="1" applyFont="1" applyFill="1" applyBorder="1" applyAlignment="1">
      <alignment horizontal="center" vertical="center" textRotation="90" wrapText="1"/>
    </xf>
    <xf numFmtId="0" fontId="3" fillId="2" borderId="28" xfId="1" applyFont="1" applyFill="1" applyBorder="1" applyAlignment="1">
      <alignment horizontal="center" vertical="center"/>
    </xf>
    <xf numFmtId="0" fontId="3" fillId="2" borderId="33" xfId="1" applyFont="1" applyFill="1" applyBorder="1" applyAlignment="1">
      <alignment horizontal="center" vertical="center"/>
    </xf>
    <xf numFmtId="0" fontId="3" fillId="2" borderId="21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/>
    </xf>
    <xf numFmtId="0" fontId="3" fillId="2" borderId="23" xfId="1" applyFont="1" applyFill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center" wrapText="1"/>
    </xf>
    <xf numFmtId="0" fontId="3" fillId="2" borderId="25" xfId="1" applyFont="1" applyFill="1" applyBorder="1" applyAlignment="1">
      <alignment horizontal="center" vertical="center" wrapText="1"/>
    </xf>
    <xf numFmtId="0" fontId="3" fillId="2" borderId="28" xfId="1" applyFont="1" applyFill="1" applyBorder="1" applyAlignment="1">
      <alignment horizontal="center" vertical="center" wrapText="1"/>
    </xf>
    <xf numFmtId="0" fontId="3" fillId="2" borderId="33" xfId="1" applyFont="1" applyFill="1" applyBorder="1" applyAlignment="1">
      <alignment horizontal="center" vertical="center" textRotation="90" wrapText="1"/>
    </xf>
    <xf numFmtId="0" fontId="3" fillId="2" borderId="29" xfId="1" applyFont="1" applyFill="1" applyBorder="1" applyAlignment="1">
      <alignment horizontal="center" vertical="center" textRotation="90"/>
    </xf>
    <xf numFmtId="0" fontId="3" fillId="2" borderId="30" xfId="1" applyFont="1" applyFill="1" applyBorder="1" applyAlignment="1">
      <alignment horizontal="center" vertical="center" wrapText="1"/>
    </xf>
    <xf numFmtId="0" fontId="3" fillId="2" borderId="31" xfId="1" applyFont="1" applyFill="1" applyBorder="1" applyAlignment="1">
      <alignment horizontal="center" vertical="center" wrapText="1"/>
    </xf>
    <xf numFmtId="0" fontId="3" fillId="2" borderId="32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left" vertical="center"/>
    </xf>
    <xf numFmtId="0" fontId="3" fillId="2" borderId="20" xfId="1" applyFont="1" applyFill="1" applyBorder="1" applyAlignment="1">
      <alignment horizontal="center" vertical="center"/>
    </xf>
    <xf numFmtId="0" fontId="3" fillId="2" borderId="27" xfId="1" applyFont="1" applyFill="1" applyBorder="1" applyAlignment="1">
      <alignment horizontal="center" vertical="center"/>
    </xf>
    <xf numFmtId="0" fontId="3" fillId="2" borderId="45" xfId="1" applyFont="1" applyFill="1" applyBorder="1" applyAlignment="1">
      <alignment horizontal="center" vertical="center"/>
    </xf>
    <xf numFmtId="0" fontId="3" fillId="2" borderId="22" xfId="1" applyFont="1" applyFill="1" applyBorder="1" applyAlignment="1">
      <alignment horizontal="center" vertical="center" textRotation="90" wrapText="1"/>
    </xf>
    <xf numFmtId="0" fontId="3" fillId="2" borderId="28" xfId="1" applyFont="1" applyFill="1" applyBorder="1" applyAlignment="1">
      <alignment horizontal="center" vertical="center" textRotation="90" wrapText="1"/>
    </xf>
    <xf numFmtId="0" fontId="3" fillId="2" borderId="28" xfId="1" applyFont="1" applyFill="1" applyBorder="1" applyAlignment="1">
      <alignment horizontal="center" vertical="center" textRotation="90"/>
    </xf>
    <xf numFmtId="0" fontId="3" fillId="2" borderId="33" xfId="1" applyFont="1" applyFill="1" applyBorder="1" applyAlignment="1">
      <alignment horizontal="center" vertical="center" textRotation="90"/>
    </xf>
    <xf numFmtId="0" fontId="3" fillId="2" borderId="28" xfId="1" applyFont="1" applyFill="1" applyBorder="1" applyAlignment="1"/>
    <xf numFmtId="0" fontId="3" fillId="2" borderId="33" xfId="1" applyFont="1" applyFill="1" applyBorder="1" applyAlignment="1"/>
    <xf numFmtId="0" fontId="5" fillId="2" borderId="0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0" xfId="1" applyFont="1" applyFill="1" applyBorder="1" applyAlignment="1">
      <alignment horizontal="center"/>
    </xf>
    <xf numFmtId="0" fontId="5" fillId="2" borderId="0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 wrapText="1"/>
    </xf>
    <xf numFmtId="0" fontId="3" fillId="2" borderId="8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18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wrapText="1"/>
    </xf>
    <xf numFmtId="0" fontId="3" fillId="2" borderId="13" xfId="1" applyFont="1" applyFill="1" applyBorder="1" applyAlignment="1">
      <alignment horizontal="center"/>
    </xf>
    <xf numFmtId="0" fontId="3" fillId="2" borderId="14" xfId="1" applyFont="1" applyFill="1" applyBorder="1" applyAlignment="1">
      <alignment horizontal="center"/>
    </xf>
    <xf numFmtId="0" fontId="4" fillId="2" borderId="39" xfId="0" applyFont="1" applyFill="1" applyBorder="1" applyAlignment="1">
      <alignment horizontal="center" vertical="center" wrapText="1"/>
    </xf>
    <xf numFmtId="0" fontId="4" fillId="2" borderId="40" xfId="0" applyFont="1" applyFill="1" applyBorder="1" applyAlignment="1">
      <alignment horizontal="center" vertical="center" wrapText="1"/>
    </xf>
    <xf numFmtId="0" fontId="4" fillId="2" borderId="41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3" fillId="2" borderId="29" xfId="1" applyFont="1" applyFill="1" applyBorder="1" applyAlignment="1">
      <alignment horizontal="center" vertical="center" textRotation="90" wrapText="1"/>
    </xf>
    <xf numFmtId="0" fontId="4" fillId="2" borderId="39" xfId="1" applyFont="1" applyFill="1" applyBorder="1" applyAlignment="1">
      <alignment horizontal="center" vertical="center"/>
    </xf>
    <xf numFmtId="0" fontId="4" fillId="2" borderId="40" xfId="1" applyFont="1" applyFill="1" applyBorder="1" applyAlignment="1">
      <alignment horizontal="center" vertical="center"/>
    </xf>
    <xf numFmtId="0" fontId="4" fillId="2" borderId="41" xfId="1" applyFont="1" applyFill="1" applyBorder="1" applyAlignment="1">
      <alignment horizontal="center" vertical="center"/>
    </xf>
    <xf numFmtId="0" fontId="3" fillId="2" borderId="46" xfId="1" applyFont="1" applyFill="1" applyBorder="1" applyAlignment="1">
      <alignment horizontal="center" vertical="center" textRotation="90" wrapText="1"/>
    </xf>
    <xf numFmtId="0" fontId="3" fillId="2" borderId="48" xfId="1" applyFont="1" applyFill="1" applyBorder="1" applyAlignment="1">
      <alignment horizontal="center" vertical="center" textRotation="90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left"/>
    </xf>
    <xf numFmtId="0" fontId="10" fillId="2" borderId="0" xfId="0" applyFont="1" applyFill="1"/>
    <xf numFmtId="0" fontId="2" fillId="2" borderId="26" xfId="1" applyFont="1" applyFill="1" applyBorder="1" applyAlignment="1">
      <alignment horizontal="center" vertical="center" textRotation="90" wrapText="1"/>
    </xf>
    <xf numFmtId="0" fontId="2" fillId="2" borderId="34" xfId="1" applyFont="1" applyFill="1" applyBorder="1" applyAlignment="1">
      <alignment horizontal="center" vertical="center" textRotation="90" wrapText="1"/>
    </xf>
    <xf numFmtId="0" fontId="2" fillId="2" borderId="6" xfId="1" applyFont="1" applyFill="1" applyBorder="1" applyAlignment="1">
      <alignment horizontal="center" vertical="center" textRotation="90" wrapText="1"/>
    </xf>
    <xf numFmtId="0" fontId="5" fillId="2" borderId="22" xfId="1" applyFont="1" applyFill="1" applyBorder="1" applyAlignment="1">
      <alignment horizontal="left" vertical="center" wrapText="1"/>
    </xf>
    <xf numFmtId="0" fontId="5" fillId="2" borderId="29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 applyProtection="1">
      <alignment horizontal="left"/>
    </xf>
    <xf numFmtId="0" fontId="3" fillId="2" borderId="0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/>
    <xf numFmtId="0" fontId="3" fillId="2" borderId="0" xfId="1" applyFont="1" applyFill="1" applyBorder="1" applyAlignment="1" applyProtection="1">
      <alignment horizontal="center"/>
    </xf>
    <xf numFmtId="0" fontId="3" fillId="2" borderId="0" xfId="1" applyFont="1" applyFill="1" applyBorder="1" applyAlignment="1" applyProtection="1"/>
    <xf numFmtId="0" fontId="3" fillId="2" borderId="0" xfId="1" applyFont="1" applyFill="1" applyAlignment="1" applyProtection="1"/>
    <xf numFmtId="0" fontId="3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 applyProtection="1">
      <alignment horizontal="left" wrapText="1"/>
    </xf>
    <xf numFmtId="0" fontId="3" fillId="2" borderId="13" xfId="0" applyFont="1" applyFill="1" applyBorder="1" applyAlignment="1" applyProtection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 applyProtection="1">
      <alignment horizontal="center" vertical="center" wrapText="1"/>
    </xf>
    <xf numFmtId="49" fontId="3" fillId="2" borderId="13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6;&#1059;&#1055;&#1099;_&#1087;&#1088;&#1072;&#1074;&#1080;&#1083;&#1100;&#1085;&#1099;&#1077;/2016/&#1053;&#1086;&#1074;&#1086;&#1077;%20&#1050;&#1069;&#1044;%20&#1080;%20&#1056;&#1059;&#1055;/&#1059;&#1055;_&#1048;&#1057;_&#1085;&#1072;&#1073;&#1086;&#1088;%202016_02.11.2016_&#1091;&#1089;&#1082;&#1086;&#1088;++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УП_2 траектория"/>
      <sheetName val="РУП_1 траектория"/>
      <sheetName val="УП"/>
      <sheetName val="Титул"/>
      <sheetName val="Год план 1 курс"/>
      <sheetName val="Год план 2 курс"/>
      <sheetName val="Лист1"/>
    </sheetNames>
    <sheetDataSet>
      <sheetData sheetId="0"/>
      <sheetData sheetId="1">
        <row r="43">
          <cell r="L43">
            <v>135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1"/>
  <sheetViews>
    <sheetView tabSelected="1" view="pageBreakPreview" topLeftCell="A71" zoomScaleSheetLayoutView="100" workbookViewId="0">
      <selection activeCell="C107" sqref="C107"/>
    </sheetView>
  </sheetViews>
  <sheetFormatPr defaultRowHeight="12"/>
  <cols>
    <col min="1" max="1" width="3.140625" style="20" customWidth="1"/>
    <col min="2" max="2" width="43.28515625" style="20" customWidth="1"/>
    <col min="3" max="3" width="10.7109375" style="129" customWidth="1"/>
    <col min="4" max="4" width="4.42578125" style="129" customWidth="1"/>
    <col min="5" max="5" width="12.140625" style="129" customWidth="1"/>
    <col min="6" max="6" width="14" style="129" customWidth="1"/>
    <col min="7" max="7" width="4.42578125" style="129" customWidth="1"/>
    <col min="8" max="8" width="5" style="129" customWidth="1"/>
    <col min="9" max="9" width="6.85546875" style="129" customWidth="1"/>
    <col min="10" max="10" width="4.140625" style="129" customWidth="1"/>
    <col min="11" max="11" width="9" style="129" customWidth="1"/>
    <col min="12" max="12" width="6.42578125" style="129" customWidth="1"/>
    <col min="13" max="13" width="7.140625" style="129" customWidth="1"/>
    <col min="14" max="14" width="4.140625" style="129" customWidth="1"/>
    <col min="15" max="15" width="4.28515625" style="129" customWidth="1"/>
    <col min="16" max="16" width="4.140625" style="129" customWidth="1"/>
    <col min="17" max="17" width="5" style="129" customWidth="1"/>
    <col min="18" max="18" width="6" style="129" customWidth="1"/>
    <col min="19" max="19" width="8.7109375" style="129" customWidth="1"/>
    <col min="20" max="20" width="11" style="129" customWidth="1"/>
    <col min="21" max="21" width="9.5703125" style="129" customWidth="1"/>
    <col min="22" max="16384" width="9.140625" style="53"/>
  </cols>
  <sheetData>
    <row r="1" spans="1:21" ht="13.5" customHeight="1">
      <c r="A1" s="167" t="s">
        <v>0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9"/>
    </row>
    <row r="2" spans="1:21" ht="12.75" customHeight="1" thickBot="1">
      <c r="A2" s="170" t="s">
        <v>1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2"/>
    </row>
    <row r="3" spans="1:21" ht="21.75" customHeight="1">
      <c r="A3" s="173" t="s">
        <v>2</v>
      </c>
      <c r="B3" s="174"/>
      <c r="C3" s="175"/>
      <c r="D3" s="176" t="s">
        <v>3</v>
      </c>
      <c r="E3" s="177"/>
      <c r="F3" s="177"/>
      <c r="G3" s="177"/>
      <c r="H3" s="177"/>
      <c r="I3" s="177"/>
      <c r="J3" s="177"/>
      <c r="K3" s="178"/>
      <c r="L3" s="182" t="s">
        <v>4</v>
      </c>
      <c r="M3" s="183"/>
      <c r="N3" s="183"/>
      <c r="O3" s="183"/>
      <c r="P3" s="183"/>
      <c r="Q3" s="183"/>
      <c r="R3" s="183"/>
      <c r="S3" s="183"/>
      <c r="T3" s="183"/>
      <c r="U3" s="184"/>
    </row>
    <row r="4" spans="1:21" ht="24.75" customHeight="1" thickBot="1">
      <c r="A4" s="188" t="s">
        <v>5</v>
      </c>
      <c r="B4" s="189"/>
      <c r="C4" s="190"/>
      <c r="D4" s="179"/>
      <c r="E4" s="180"/>
      <c r="F4" s="180"/>
      <c r="G4" s="180"/>
      <c r="H4" s="180"/>
      <c r="I4" s="180"/>
      <c r="J4" s="180"/>
      <c r="K4" s="181"/>
      <c r="L4" s="185"/>
      <c r="M4" s="186"/>
      <c r="N4" s="186"/>
      <c r="O4" s="186"/>
      <c r="P4" s="186"/>
      <c r="Q4" s="186"/>
      <c r="R4" s="186"/>
      <c r="S4" s="186"/>
      <c r="T4" s="186"/>
      <c r="U4" s="187"/>
    </row>
    <row r="5" spans="1:21" ht="13.5" customHeight="1">
      <c r="A5" s="123"/>
      <c r="B5" s="123"/>
    </row>
    <row r="6" spans="1:21" ht="13.5" customHeight="1">
      <c r="A6" s="163" t="s">
        <v>6</v>
      </c>
      <c r="B6" s="163"/>
      <c r="C6" s="163"/>
      <c r="L6" s="166" t="s">
        <v>114</v>
      </c>
      <c r="M6" s="166"/>
      <c r="N6" s="166"/>
      <c r="O6" s="166"/>
      <c r="P6" s="166"/>
      <c r="Q6" s="166"/>
      <c r="R6" s="166"/>
      <c r="S6" s="166"/>
      <c r="T6" s="166"/>
      <c r="U6" s="166"/>
    </row>
    <row r="7" spans="1:21" ht="13.5" customHeight="1">
      <c r="A7" s="151" t="s">
        <v>7</v>
      </c>
      <c r="B7" s="151"/>
      <c r="C7" s="151"/>
      <c r="D7" s="54"/>
      <c r="F7" s="130"/>
      <c r="L7" s="166" t="s">
        <v>115</v>
      </c>
      <c r="M7" s="166"/>
      <c r="N7" s="166"/>
      <c r="O7" s="166"/>
      <c r="P7" s="166"/>
      <c r="Q7" s="166"/>
      <c r="R7" s="166"/>
      <c r="S7" s="166"/>
      <c r="T7" s="166"/>
      <c r="U7" s="166"/>
    </row>
    <row r="8" spans="1:21" ht="13.5" customHeight="1">
      <c r="A8" s="151" t="s">
        <v>112</v>
      </c>
      <c r="B8" s="151"/>
      <c r="C8" s="151"/>
      <c r="F8" s="130"/>
      <c r="L8" s="166" t="s">
        <v>116</v>
      </c>
      <c r="M8" s="166"/>
      <c r="N8" s="166"/>
      <c r="O8" s="166"/>
      <c r="P8" s="166"/>
      <c r="Q8" s="166"/>
      <c r="R8" s="166"/>
      <c r="S8" s="166"/>
      <c r="T8" s="166"/>
      <c r="U8" s="166"/>
    </row>
    <row r="9" spans="1:21" ht="13.5" customHeight="1">
      <c r="A9" s="165" t="s">
        <v>8</v>
      </c>
      <c r="B9" s="165"/>
      <c r="C9" s="165"/>
      <c r="F9" s="130"/>
      <c r="L9" s="153" t="s">
        <v>117</v>
      </c>
      <c r="M9" s="153"/>
      <c r="N9" s="153"/>
      <c r="O9" s="153"/>
      <c r="P9" s="153"/>
      <c r="Q9" s="153"/>
      <c r="R9" s="153"/>
      <c r="S9" s="153"/>
      <c r="T9" s="153"/>
      <c r="U9" s="153"/>
    </row>
    <row r="10" spans="1:21" ht="13.5" customHeight="1">
      <c r="A10" s="129"/>
      <c r="B10" s="129"/>
      <c r="F10" s="130"/>
      <c r="L10" s="153" t="s">
        <v>118</v>
      </c>
      <c r="M10" s="153"/>
      <c r="N10" s="153"/>
      <c r="O10" s="153"/>
      <c r="P10" s="153"/>
      <c r="Q10" s="153"/>
      <c r="R10" s="153"/>
      <c r="S10" s="153"/>
      <c r="T10" s="153"/>
      <c r="U10" s="153"/>
    </row>
    <row r="11" spans="1:21" ht="13.5" customHeight="1">
      <c r="A11" s="129"/>
      <c r="B11" s="129"/>
      <c r="F11" s="130"/>
      <c r="L11" s="153" t="s">
        <v>119</v>
      </c>
      <c r="M11" s="153"/>
      <c r="N11" s="153"/>
      <c r="O11" s="153"/>
      <c r="P11" s="153"/>
      <c r="Q11" s="153"/>
      <c r="R11" s="153"/>
      <c r="S11" s="153"/>
      <c r="T11" s="153"/>
      <c r="U11" s="153"/>
    </row>
    <row r="12" spans="1:21" ht="13.5" customHeight="1">
      <c r="B12" s="55"/>
      <c r="C12" s="163" t="s">
        <v>9</v>
      </c>
      <c r="D12" s="163"/>
      <c r="E12" s="163"/>
      <c r="F12" s="163"/>
      <c r="G12" s="163"/>
      <c r="H12" s="163"/>
      <c r="I12" s="163"/>
      <c r="J12" s="163"/>
      <c r="K12" s="163"/>
      <c r="L12" s="153" t="s">
        <v>135</v>
      </c>
      <c r="M12" s="153"/>
      <c r="N12" s="153"/>
      <c r="O12" s="153"/>
      <c r="P12" s="153"/>
      <c r="Q12" s="153"/>
      <c r="R12" s="153"/>
      <c r="S12" s="153"/>
      <c r="T12" s="153"/>
      <c r="U12" s="153"/>
    </row>
    <row r="13" spans="1:21" ht="25.5" customHeight="1">
      <c r="B13" s="56"/>
      <c r="C13" s="164" t="s">
        <v>120</v>
      </c>
      <c r="D13" s="164"/>
      <c r="E13" s="164"/>
      <c r="F13" s="164"/>
      <c r="G13" s="164"/>
      <c r="H13" s="164"/>
      <c r="I13" s="164"/>
      <c r="J13" s="164"/>
      <c r="K13" s="164"/>
      <c r="L13" s="152" t="s">
        <v>155</v>
      </c>
      <c r="M13" s="152"/>
      <c r="N13" s="152"/>
      <c r="O13" s="152"/>
      <c r="P13" s="152"/>
      <c r="Q13" s="152"/>
      <c r="R13" s="152"/>
      <c r="S13" s="152"/>
      <c r="T13" s="152"/>
      <c r="U13" s="152"/>
    </row>
    <row r="14" spans="1:21" ht="24" customHeight="1">
      <c r="B14" s="56"/>
      <c r="C14" s="164" t="s">
        <v>121</v>
      </c>
      <c r="D14" s="164"/>
      <c r="E14" s="164"/>
      <c r="F14" s="164"/>
      <c r="G14" s="164"/>
      <c r="H14" s="164"/>
      <c r="I14" s="164"/>
      <c r="J14" s="164"/>
      <c r="K14" s="164"/>
      <c r="L14" s="152" t="s">
        <v>156</v>
      </c>
      <c r="M14" s="152"/>
      <c r="N14" s="152"/>
      <c r="O14" s="152"/>
      <c r="P14" s="152"/>
      <c r="Q14" s="152"/>
      <c r="R14" s="152"/>
      <c r="S14" s="152"/>
      <c r="T14" s="152"/>
      <c r="U14" s="152"/>
    </row>
    <row r="15" spans="1:21" ht="25.5" customHeight="1">
      <c r="B15" s="56"/>
      <c r="C15" s="164" t="s">
        <v>122</v>
      </c>
      <c r="D15" s="164"/>
      <c r="E15" s="164"/>
      <c r="F15" s="164"/>
      <c r="G15" s="164"/>
      <c r="H15" s="164"/>
      <c r="I15" s="164"/>
      <c r="J15" s="164"/>
      <c r="K15" s="164"/>
      <c r="L15" s="152" t="s">
        <v>147</v>
      </c>
      <c r="M15" s="152"/>
      <c r="N15" s="152"/>
      <c r="O15" s="152"/>
      <c r="P15" s="152"/>
      <c r="Q15" s="152"/>
      <c r="R15" s="152"/>
      <c r="S15" s="152"/>
      <c r="T15" s="152"/>
      <c r="U15" s="152"/>
    </row>
    <row r="16" spans="1:21" ht="25.5" customHeight="1">
      <c r="B16" s="56"/>
      <c r="C16" s="163" t="s">
        <v>123</v>
      </c>
      <c r="D16" s="163"/>
      <c r="E16" s="163"/>
      <c r="F16" s="163"/>
      <c r="G16" s="163"/>
      <c r="H16" s="163"/>
      <c r="I16" s="163"/>
      <c r="J16" s="163"/>
      <c r="K16" s="163"/>
      <c r="L16" s="152" t="s">
        <v>157</v>
      </c>
      <c r="M16" s="152"/>
      <c r="N16" s="152"/>
      <c r="O16" s="152"/>
      <c r="P16" s="152"/>
      <c r="Q16" s="152"/>
      <c r="R16" s="152"/>
      <c r="S16" s="152"/>
      <c r="T16" s="152"/>
      <c r="U16" s="152"/>
    </row>
    <row r="17" spans="1:22" ht="13.5" customHeight="1">
      <c r="B17" s="56"/>
      <c r="C17" s="151" t="s">
        <v>10</v>
      </c>
      <c r="D17" s="151"/>
      <c r="E17" s="151"/>
      <c r="F17" s="151"/>
      <c r="G17" s="151"/>
      <c r="H17" s="151"/>
      <c r="I17" s="151"/>
      <c r="J17" s="151"/>
      <c r="K17" s="151"/>
      <c r="L17" s="153" t="s">
        <v>124</v>
      </c>
      <c r="M17" s="153"/>
      <c r="N17" s="153"/>
      <c r="O17" s="153"/>
      <c r="P17" s="153"/>
      <c r="Q17" s="153"/>
      <c r="R17" s="153"/>
      <c r="S17" s="153"/>
      <c r="T17" s="153"/>
      <c r="U17" s="153"/>
    </row>
    <row r="18" spans="1:22" ht="13.5" customHeight="1">
      <c r="D18" s="53"/>
      <c r="L18" s="53"/>
      <c r="M18" s="53"/>
      <c r="N18" s="53"/>
      <c r="O18" s="53"/>
      <c r="P18" s="53"/>
      <c r="Q18" s="53"/>
      <c r="R18" s="53"/>
      <c r="S18" s="53"/>
      <c r="T18" s="53"/>
    </row>
    <row r="19" spans="1:22" ht="13.5" customHeight="1"/>
    <row r="20" spans="1:22" ht="13.5" customHeight="1">
      <c r="B20" s="151" t="s">
        <v>128</v>
      </c>
      <c r="C20" s="151"/>
      <c r="D20" s="151"/>
      <c r="E20" s="151"/>
      <c r="I20" s="151" t="s">
        <v>130</v>
      </c>
      <c r="J20" s="151"/>
      <c r="K20" s="151"/>
      <c r="L20" s="151"/>
    </row>
    <row r="21" spans="1:22" ht="14.25" customHeight="1">
      <c r="B21" s="151" t="s">
        <v>131</v>
      </c>
      <c r="C21" s="151"/>
      <c r="D21" s="151"/>
      <c r="E21" s="151"/>
      <c r="I21" s="151" t="s">
        <v>132</v>
      </c>
      <c r="J21" s="151"/>
      <c r="K21" s="151"/>
      <c r="L21" s="151"/>
    </row>
    <row r="22" spans="1:22" ht="14.25" customHeight="1"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207"/>
      <c r="O22" s="130"/>
      <c r="P22" s="130"/>
      <c r="Q22" s="130"/>
      <c r="R22" s="130"/>
      <c r="S22" s="130"/>
      <c r="T22" s="130"/>
    </row>
    <row r="23" spans="1:22" ht="39" customHeight="1" thickBot="1">
      <c r="A23" s="152" t="s">
        <v>11</v>
      </c>
      <c r="B23" s="153"/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</row>
    <row r="24" spans="1:22" ht="61.5" customHeight="1">
      <c r="A24" s="154" t="s">
        <v>12</v>
      </c>
      <c r="B24" s="140" t="s">
        <v>13</v>
      </c>
      <c r="C24" s="157" t="s">
        <v>14</v>
      </c>
      <c r="D24" s="137" t="s">
        <v>15</v>
      </c>
      <c r="E24" s="137" t="s">
        <v>16</v>
      </c>
      <c r="F24" s="137" t="s">
        <v>17</v>
      </c>
      <c r="G24" s="137" t="s">
        <v>18</v>
      </c>
      <c r="H24" s="157" t="s">
        <v>19</v>
      </c>
      <c r="I24" s="137" t="s">
        <v>20</v>
      </c>
      <c r="J24" s="140" t="s">
        <v>21</v>
      </c>
      <c r="K24" s="141"/>
      <c r="L24" s="142" t="s">
        <v>22</v>
      </c>
      <c r="M24" s="143"/>
      <c r="N24" s="143"/>
      <c r="O24" s="143"/>
      <c r="P24" s="143"/>
      <c r="Q24" s="143"/>
      <c r="R24" s="144"/>
      <c r="S24" s="142" t="s">
        <v>23</v>
      </c>
      <c r="T24" s="143"/>
      <c r="U24" s="201" t="s">
        <v>160</v>
      </c>
      <c r="V24" s="208" t="s">
        <v>129</v>
      </c>
    </row>
    <row r="25" spans="1:22" ht="36.75" customHeight="1">
      <c r="A25" s="155"/>
      <c r="B25" s="138"/>
      <c r="C25" s="147"/>
      <c r="D25" s="158"/>
      <c r="E25" s="158"/>
      <c r="F25" s="158"/>
      <c r="G25" s="159"/>
      <c r="H25" s="147"/>
      <c r="I25" s="138"/>
      <c r="J25" s="158" t="s">
        <v>24</v>
      </c>
      <c r="K25" s="158" t="s">
        <v>25</v>
      </c>
      <c r="L25" s="158" t="s">
        <v>26</v>
      </c>
      <c r="M25" s="148" t="s">
        <v>27</v>
      </c>
      <c r="N25" s="149"/>
      <c r="O25" s="149"/>
      <c r="P25" s="150"/>
      <c r="Q25" s="160" t="s">
        <v>28</v>
      </c>
      <c r="R25" s="160" t="s">
        <v>29</v>
      </c>
      <c r="S25" s="145" t="s">
        <v>30</v>
      </c>
      <c r="T25" s="145"/>
      <c r="U25" s="202"/>
      <c r="V25" s="209"/>
    </row>
    <row r="26" spans="1:22" ht="34.5" customHeight="1">
      <c r="A26" s="155"/>
      <c r="B26" s="138"/>
      <c r="C26" s="147"/>
      <c r="D26" s="158"/>
      <c r="E26" s="158"/>
      <c r="F26" s="158"/>
      <c r="G26" s="159"/>
      <c r="H26" s="147"/>
      <c r="I26" s="138"/>
      <c r="J26" s="161"/>
      <c r="K26" s="159"/>
      <c r="L26" s="159"/>
      <c r="M26" s="146" t="s">
        <v>31</v>
      </c>
      <c r="N26" s="148" t="s">
        <v>32</v>
      </c>
      <c r="O26" s="149"/>
      <c r="P26" s="150"/>
      <c r="Q26" s="147"/>
      <c r="R26" s="147"/>
      <c r="S26" s="133" t="s">
        <v>33</v>
      </c>
      <c r="T26" s="133" t="s">
        <v>34</v>
      </c>
      <c r="U26" s="202"/>
      <c r="V26" s="209"/>
    </row>
    <row r="27" spans="1:22" ht="51" customHeight="1">
      <c r="A27" s="155"/>
      <c r="B27" s="138"/>
      <c r="C27" s="147"/>
      <c r="D27" s="158"/>
      <c r="E27" s="158"/>
      <c r="F27" s="158"/>
      <c r="G27" s="159"/>
      <c r="H27" s="147"/>
      <c r="I27" s="138"/>
      <c r="J27" s="161"/>
      <c r="K27" s="159"/>
      <c r="L27" s="159"/>
      <c r="M27" s="147"/>
      <c r="N27" s="160" t="s">
        <v>35</v>
      </c>
      <c r="O27" s="146" t="s">
        <v>36</v>
      </c>
      <c r="P27" s="160" t="s">
        <v>37</v>
      </c>
      <c r="Q27" s="147"/>
      <c r="R27" s="147"/>
      <c r="S27" s="148" t="s">
        <v>125</v>
      </c>
      <c r="T27" s="149"/>
      <c r="U27" s="202"/>
      <c r="V27" s="209"/>
    </row>
    <row r="28" spans="1:22" ht="28.5" customHeight="1" thickBot="1">
      <c r="A28" s="156"/>
      <c r="B28" s="139"/>
      <c r="C28" s="147"/>
      <c r="D28" s="146"/>
      <c r="E28" s="146"/>
      <c r="F28" s="146"/>
      <c r="G28" s="160"/>
      <c r="H28" s="147"/>
      <c r="I28" s="139"/>
      <c r="J28" s="162"/>
      <c r="K28" s="160"/>
      <c r="L28" s="160"/>
      <c r="M28" s="147"/>
      <c r="N28" s="147"/>
      <c r="O28" s="197"/>
      <c r="P28" s="147"/>
      <c r="Q28" s="147"/>
      <c r="R28" s="147"/>
      <c r="S28" s="132">
        <v>15</v>
      </c>
      <c r="T28" s="57">
        <v>15</v>
      </c>
      <c r="U28" s="202"/>
      <c r="V28" s="210"/>
    </row>
    <row r="29" spans="1:22" ht="12.75" thickBot="1">
      <c r="A29" s="1">
        <v>1</v>
      </c>
      <c r="B29" s="2">
        <v>2</v>
      </c>
      <c r="C29" s="2">
        <v>3</v>
      </c>
      <c r="D29" s="2">
        <v>4</v>
      </c>
      <c r="E29" s="2">
        <v>5</v>
      </c>
      <c r="F29" s="2">
        <v>6</v>
      </c>
      <c r="G29" s="2">
        <v>7</v>
      </c>
      <c r="H29" s="2">
        <v>8</v>
      </c>
      <c r="I29" s="2">
        <v>9</v>
      </c>
      <c r="J29" s="2">
        <v>10</v>
      </c>
      <c r="K29" s="2">
        <v>11</v>
      </c>
      <c r="L29" s="2">
        <v>12</v>
      </c>
      <c r="M29" s="2">
        <v>13</v>
      </c>
      <c r="N29" s="2">
        <v>14</v>
      </c>
      <c r="O29" s="2">
        <v>15</v>
      </c>
      <c r="P29" s="2">
        <v>16</v>
      </c>
      <c r="Q29" s="2">
        <v>17</v>
      </c>
      <c r="R29" s="2">
        <v>18</v>
      </c>
      <c r="S29" s="2">
        <v>19</v>
      </c>
      <c r="T29" s="52">
        <v>20</v>
      </c>
      <c r="U29" s="52">
        <v>21</v>
      </c>
      <c r="V29" s="3">
        <v>22</v>
      </c>
    </row>
    <row r="30" spans="1:22" ht="15.75" customHeight="1" thickBot="1">
      <c r="A30" s="198" t="s">
        <v>38</v>
      </c>
      <c r="B30" s="199"/>
      <c r="C30" s="199"/>
      <c r="D30" s="199"/>
      <c r="E30" s="199"/>
      <c r="F30" s="199"/>
      <c r="G30" s="199"/>
      <c r="H30" s="199"/>
      <c r="I30" s="199"/>
      <c r="J30" s="199"/>
      <c r="K30" s="199"/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200"/>
    </row>
    <row r="31" spans="1:22" ht="36">
      <c r="A31" s="21">
        <v>1</v>
      </c>
      <c r="B31" s="5" t="s">
        <v>39</v>
      </c>
      <c r="C31" s="23" t="s">
        <v>40</v>
      </c>
      <c r="D31" s="24">
        <v>2</v>
      </c>
      <c r="E31" s="8" t="s">
        <v>41</v>
      </c>
      <c r="F31" s="24" t="s">
        <v>42</v>
      </c>
      <c r="G31" s="24">
        <v>3</v>
      </c>
      <c r="H31" s="24">
        <f>IF(G31=3,5,IF(G31=2,3))</f>
        <v>5</v>
      </c>
      <c r="I31" s="24"/>
      <c r="J31" s="24">
        <f>IF(OR(D31=1,D31=2,D31=3,D31=4,D31=5,D31=6,D31=7,D31=8),2,4)</f>
        <v>2</v>
      </c>
      <c r="K31" s="8" t="s">
        <v>43</v>
      </c>
      <c r="L31" s="24">
        <f>M31+R31+Q31</f>
        <v>135</v>
      </c>
      <c r="M31" s="24">
        <f>SUM(N31:P31)</f>
        <v>45</v>
      </c>
      <c r="N31" s="24">
        <v>30</v>
      </c>
      <c r="O31" s="24">
        <v>15</v>
      </c>
      <c r="P31" s="24"/>
      <c r="Q31" s="24">
        <f>G31*7.5</f>
        <v>22.5</v>
      </c>
      <c r="R31" s="24">
        <f>G31*22.5</f>
        <v>67.5</v>
      </c>
      <c r="S31" s="24"/>
      <c r="T31" s="24" t="s">
        <v>44</v>
      </c>
      <c r="U31" s="58">
        <v>3</v>
      </c>
      <c r="V31" s="59"/>
    </row>
    <row r="32" spans="1:22" ht="36">
      <c r="A32" s="4">
        <v>2</v>
      </c>
      <c r="B32" s="5" t="s">
        <v>148</v>
      </c>
      <c r="C32" s="6" t="s">
        <v>45</v>
      </c>
      <c r="D32" s="7"/>
      <c r="E32" s="13" t="s">
        <v>149</v>
      </c>
      <c r="F32" s="10"/>
      <c r="G32" s="7">
        <v>3</v>
      </c>
      <c r="H32" s="7">
        <f>IF(G32=3,5,IF(G32=2,3))</f>
        <v>5</v>
      </c>
      <c r="I32" s="7"/>
      <c r="J32" s="7"/>
      <c r="K32" s="7"/>
      <c r="L32" s="7">
        <f>M32+R32+Q32</f>
        <v>135</v>
      </c>
      <c r="M32" s="7">
        <f>SUM(N32:P32)</f>
        <v>45</v>
      </c>
      <c r="N32" s="7">
        <v>30</v>
      </c>
      <c r="O32" s="7">
        <v>15</v>
      </c>
      <c r="P32" s="7"/>
      <c r="Q32" s="7">
        <f>G32*7.5</f>
        <v>22.5</v>
      </c>
      <c r="R32" s="7">
        <f>G32*22.5</f>
        <v>67.5</v>
      </c>
      <c r="S32" s="7" t="s">
        <v>44</v>
      </c>
      <c r="T32" s="7"/>
      <c r="U32" s="97" t="s">
        <v>46</v>
      </c>
      <c r="V32" s="60"/>
    </row>
    <row r="33" spans="1:22" ht="36">
      <c r="A33" s="4">
        <v>3</v>
      </c>
      <c r="B33" s="12" t="s">
        <v>150</v>
      </c>
      <c r="C33" s="6" t="s">
        <v>45</v>
      </c>
      <c r="D33" s="7"/>
      <c r="E33" s="13" t="s">
        <v>151</v>
      </c>
      <c r="F33" s="11"/>
      <c r="G33" s="7">
        <v>2</v>
      </c>
      <c r="H33" s="7">
        <f>IF(G33=3,5,IF(G33=2,3))</f>
        <v>3</v>
      </c>
      <c r="I33" s="7"/>
      <c r="J33" s="7"/>
      <c r="K33" s="7"/>
      <c r="L33" s="7">
        <f>M33+R33+Q33</f>
        <v>90</v>
      </c>
      <c r="M33" s="7">
        <f>SUM(N33:P33)</f>
        <v>30</v>
      </c>
      <c r="N33" s="7">
        <v>15</v>
      </c>
      <c r="O33" s="7">
        <v>15</v>
      </c>
      <c r="P33" s="7"/>
      <c r="Q33" s="7">
        <f>G33*7.5</f>
        <v>15</v>
      </c>
      <c r="R33" s="7">
        <f>G33*22.5</f>
        <v>45</v>
      </c>
      <c r="S33" s="7"/>
      <c r="T33" s="7" t="s">
        <v>47</v>
      </c>
      <c r="U33" s="97" t="s">
        <v>46</v>
      </c>
      <c r="V33" s="60"/>
    </row>
    <row r="34" spans="1:22" ht="36.75" thickBot="1">
      <c r="A34" s="61">
        <v>4</v>
      </c>
      <c r="B34" s="12" t="s">
        <v>152</v>
      </c>
      <c r="C34" s="63" t="s">
        <v>45</v>
      </c>
      <c r="D34" s="27">
        <v>1</v>
      </c>
      <c r="E34" s="13" t="s">
        <v>153</v>
      </c>
      <c r="F34" s="27" t="s">
        <v>48</v>
      </c>
      <c r="G34" s="27">
        <v>2</v>
      </c>
      <c r="H34" s="27">
        <f>IF(G34=3,5,IF(G34=2,3))</f>
        <v>3</v>
      </c>
      <c r="I34" s="27"/>
      <c r="J34" s="27">
        <f>IF(OR(D34=1,D34=2,D34=3,D34=4,D34=5,D34=6,D34=7,D34=8),2,4)</f>
        <v>2</v>
      </c>
      <c r="K34" s="27">
        <f>D34</f>
        <v>1</v>
      </c>
      <c r="L34" s="27">
        <f>45*G34</f>
        <v>90</v>
      </c>
      <c r="M34" s="27">
        <f>SUM(N34:P34)</f>
        <v>16</v>
      </c>
      <c r="N34" s="27">
        <v>8</v>
      </c>
      <c r="O34" s="27">
        <v>8</v>
      </c>
      <c r="P34" s="63"/>
      <c r="Q34" s="27"/>
      <c r="R34" s="27">
        <f>L34-M34</f>
        <v>74</v>
      </c>
      <c r="S34" s="27" t="s">
        <v>47</v>
      </c>
      <c r="T34" s="25"/>
      <c r="U34" s="65">
        <v>2</v>
      </c>
      <c r="V34" s="51" t="s">
        <v>126</v>
      </c>
    </row>
    <row r="35" spans="1:22" s="20" customFormat="1" ht="36.75" thickBot="1">
      <c r="A35" s="14"/>
      <c r="B35" s="211" t="s">
        <v>136</v>
      </c>
      <c r="C35" s="16"/>
      <c r="D35" s="17"/>
      <c r="E35" s="2"/>
      <c r="F35" s="18"/>
      <c r="G35" s="19">
        <f>G31+G34</f>
        <v>5</v>
      </c>
      <c r="H35" s="19">
        <f t="shared" ref="H35:R35" si="0">H31+H34</f>
        <v>8</v>
      </c>
      <c r="I35" s="19"/>
      <c r="J35" s="19"/>
      <c r="K35" s="19"/>
      <c r="L35" s="19">
        <f t="shared" si="0"/>
        <v>225</v>
      </c>
      <c r="M35" s="19">
        <f t="shared" si="0"/>
        <v>61</v>
      </c>
      <c r="N35" s="19">
        <f t="shared" si="0"/>
        <v>38</v>
      </c>
      <c r="O35" s="19">
        <f t="shared" si="0"/>
        <v>23</v>
      </c>
      <c r="P35" s="19">
        <f t="shared" si="0"/>
        <v>0</v>
      </c>
      <c r="Q35" s="19">
        <f t="shared" si="0"/>
        <v>22.5</v>
      </c>
      <c r="R35" s="19">
        <f t="shared" si="0"/>
        <v>141.5</v>
      </c>
      <c r="S35" s="19">
        <v>2</v>
      </c>
      <c r="T35" s="19">
        <v>3</v>
      </c>
      <c r="U35" s="66"/>
      <c r="V35" s="28"/>
    </row>
    <row r="36" spans="1:22" s="25" customFormat="1" ht="36.75" thickBot="1">
      <c r="A36" s="14"/>
      <c r="B36" s="15" t="s">
        <v>137</v>
      </c>
      <c r="C36" s="16"/>
      <c r="D36" s="17"/>
      <c r="E36" s="2"/>
      <c r="F36" s="18"/>
      <c r="G36" s="19">
        <f>G32+G33</f>
        <v>5</v>
      </c>
      <c r="H36" s="19">
        <f t="shared" ref="H36:R36" si="1">H32+H33</f>
        <v>8</v>
      </c>
      <c r="I36" s="19"/>
      <c r="J36" s="19"/>
      <c r="K36" s="19"/>
      <c r="L36" s="19">
        <f t="shared" si="1"/>
        <v>225</v>
      </c>
      <c r="M36" s="19">
        <f t="shared" si="1"/>
        <v>75</v>
      </c>
      <c r="N36" s="19">
        <f t="shared" si="1"/>
        <v>45</v>
      </c>
      <c r="O36" s="19">
        <f t="shared" si="1"/>
        <v>30</v>
      </c>
      <c r="P36" s="19">
        <f t="shared" si="1"/>
        <v>0</v>
      </c>
      <c r="Q36" s="19">
        <f t="shared" si="1"/>
        <v>37.5</v>
      </c>
      <c r="R36" s="19">
        <f t="shared" si="1"/>
        <v>112.5</v>
      </c>
      <c r="S36" s="19">
        <v>3</v>
      </c>
      <c r="T36" s="19">
        <v>2</v>
      </c>
      <c r="U36" s="98"/>
      <c r="V36" s="50"/>
    </row>
    <row r="37" spans="1:22" s="20" customFormat="1" ht="15" customHeight="1" thickBot="1">
      <c r="A37" s="198" t="s">
        <v>113</v>
      </c>
      <c r="B37" s="199"/>
      <c r="C37" s="199"/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200"/>
    </row>
    <row r="38" spans="1:22" s="25" customFormat="1" ht="36">
      <c r="A38" s="21">
        <v>5</v>
      </c>
      <c r="B38" s="37" t="s">
        <v>49</v>
      </c>
      <c r="C38" s="23" t="s">
        <v>50</v>
      </c>
      <c r="D38" s="99"/>
      <c r="E38" s="8" t="s">
        <v>51</v>
      </c>
      <c r="F38" s="11"/>
      <c r="G38" s="35">
        <v>3</v>
      </c>
      <c r="H38" s="35">
        <f>IF(G38=3,5,IF(G38=2,3))</f>
        <v>5</v>
      </c>
      <c r="I38" s="35"/>
      <c r="J38" s="35"/>
      <c r="K38" s="99"/>
      <c r="L38" s="35">
        <f>M38+R38+Q38</f>
        <v>135</v>
      </c>
      <c r="M38" s="35">
        <f>SUM(N38:P38)</f>
        <v>45</v>
      </c>
      <c r="N38" s="35">
        <v>15</v>
      </c>
      <c r="O38" s="35">
        <v>30</v>
      </c>
      <c r="P38" s="99"/>
      <c r="Q38" s="35">
        <f>G38*7.5</f>
        <v>22.5</v>
      </c>
      <c r="R38" s="35">
        <f>G38*22.5</f>
        <v>67.5</v>
      </c>
      <c r="S38" s="35"/>
      <c r="T38" s="35" t="s">
        <v>52</v>
      </c>
      <c r="U38" s="100" t="s">
        <v>46</v>
      </c>
      <c r="V38" s="86"/>
    </row>
    <row r="39" spans="1:22" s="25" customFormat="1" ht="36.75" thickBot="1">
      <c r="A39" s="34">
        <v>6</v>
      </c>
      <c r="B39" s="67" t="s">
        <v>53</v>
      </c>
      <c r="C39" s="63" t="s">
        <v>50</v>
      </c>
      <c r="D39" s="27">
        <v>2</v>
      </c>
      <c r="E39" s="64" t="s">
        <v>54</v>
      </c>
      <c r="F39" s="68" t="s">
        <v>55</v>
      </c>
      <c r="G39" s="27">
        <v>3</v>
      </c>
      <c r="H39" s="27">
        <f>IF(G39=3,5,IF(G39=2,3))</f>
        <v>5</v>
      </c>
      <c r="I39" s="27"/>
      <c r="J39" s="27">
        <f>IF(OR(D39=1,D39=2,D39=3,D39=4,D39=5,D39=6,D39=7,D39=8),2,4)</f>
        <v>2</v>
      </c>
      <c r="K39" s="27">
        <f>D39</f>
        <v>2</v>
      </c>
      <c r="L39" s="27">
        <f>M39+R39+Q39</f>
        <v>135</v>
      </c>
      <c r="M39" s="27">
        <f>SUM(N39:P39)</f>
        <v>45</v>
      </c>
      <c r="N39" s="27">
        <v>30</v>
      </c>
      <c r="O39" s="27">
        <v>15</v>
      </c>
      <c r="P39" s="27"/>
      <c r="Q39" s="27">
        <f>G39*7.5</f>
        <v>22.5</v>
      </c>
      <c r="R39" s="27">
        <f>G39*22.5</f>
        <v>67.5</v>
      </c>
      <c r="S39" s="27"/>
      <c r="T39" s="27" t="s">
        <v>44</v>
      </c>
      <c r="U39" s="69"/>
      <c r="V39" s="70"/>
    </row>
    <row r="40" spans="1:22" s="20" customFormat="1" ht="36.75" thickBot="1">
      <c r="A40" s="14"/>
      <c r="B40" s="211" t="s">
        <v>136</v>
      </c>
      <c r="C40" s="16"/>
      <c r="D40" s="17"/>
      <c r="E40" s="2"/>
      <c r="F40" s="18"/>
      <c r="G40" s="19">
        <f>G39</f>
        <v>3</v>
      </c>
      <c r="H40" s="19">
        <f t="shared" ref="H40:R40" si="2">H39</f>
        <v>5</v>
      </c>
      <c r="I40" s="19"/>
      <c r="J40" s="19"/>
      <c r="K40" s="19"/>
      <c r="L40" s="19">
        <f t="shared" si="2"/>
        <v>135</v>
      </c>
      <c r="M40" s="19">
        <f t="shared" si="2"/>
        <v>45</v>
      </c>
      <c r="N40" s="19">
        <f t="shared" si="2"/>
        <v>30</v>
      </c>
      <c r="O40" s="19">
        <f t="shared" si="2"/>
        <v>15</v>
      </c>
      <c r="P40" s="19">
        <f t="shared" si="2"/>
        <v>0</v>
      </c>
      <c r="Q40" s="19">
        <f t="shared" si="2"/>
        <v>22.5</v>
      </c>
      <c r="R40" s="19">
        <f t="shared" si="2"/>
        <v>67.5</v>
      </c>
      <c r="S40" s="19"/>
      <c r="T40" s="19">
        <v>3</v>
      </c>
      <c r="U40" s="71"/>
      <c r="V40" s="28"/>
    </row>
    <row r="41" spans="1:22" s="25" customFormat="1" ht="36.75" thickBot="1">
      <c r="A41" s="14"/>
      <c r="B41" s="15" t="s">
        <v>137</v>
      </c>
      <c r="C41" s="16"/>
      <c r="D41" s="17"/>
      <c r="E41" s="2"/>
      <c r="F41" s="18"/>
      <c r="G41" s="19">
        <f>G38</f>
        <v>3</v>
      </c>
      <c r="H41" s="19">
        <f t="shared" ref="H41:Q41" si="3">H38</f>
        <v>5</v>
      </c>
      <c r="I41" s="19"/>
      <c r="J41" s="19"/>
      <c r="K41" s="19"/>
      <c r="L41" s="19">
        <f t="shared" si="3"/>
        <v>135</v>
      </c>
      <c r="M41" s="19">
        <f t="shared" si="3"/>
        <v>45</v>
      </c>
      <c r="N41" s="19">
        <f t="shared" si="3"/>
        <v>15</v>
      </c>
      <c r="O41" s="19">
        <f t="shared" si="3"/>
        <v>30</v>
      </c>
      <c r="P41" s="19">
        <f t="shared" si="3"/>
        <v>0</v>
      </c>
      <c r="Q41" s="19">
        <f t="shared" si="3"/>
        <v>22.5</v>
      </c>
      <c r="R41" s="19">
        <f>R38</f>
        <v>67.5</v>
      </c>
      <c r="S41" s="19"/>
      <c r="T41" s="19">
        <v>3</v>
      </c>
      <c r="U41" s="98"/>
      <c r="V41" s="50"/>
    </row>
    <row r="42" spans="1:22" ht="15.75" customHeight="1" thickBot="1">
      <c r="A42" s="194" t="s">
        <v>56</v>
      </c>
      <c r="B42" s="195"/>
      <c r="C42" s="195"/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6"/>
    </row>
    <row r="43" spans="1:22" ht="36">
      <c r="A43" s="21">
        <v>7</v>
      </c>
      <c r="B43" s="5" t="s">
        <v>57</v>
      </c>
      <c r="C43" s="23" t="s">
        <v>40</v>
      </c>
      <c r="D43" s="24"/>
      <c r="E43" s="8" t="s">
        <v>58</v>
      </c>
      <c r="F43" s="11"/>
      <c r="G43" s="24">
        <v>3</v>
      </c>
      <c r="H43" s="24">
        <f>IF(G43=3,5,IF(G43=2,3))</f>
        <v>5</v>
      </c>
      <c r="I43" s="24"/>
      <c r="J43" s="24"/>
      <c r="K43" s="24"/>
      <c r="L43" s="24">
        <f>'[1]РУП_1 траектория'!L43</f>
        <v>135</v>
      </c>
      <c r="M43" s="27">
        <f t="shared" ref="M43:M44" si="4">SUM(N43:P43)</f>
        <v>45</v>
      </c>
      <c r="N43" s="24"/>
      <c r="O43" s="24">
        <f>3*15</f>
        <v>45</v>
      </c>
      <c r="P43" s="24"/>
      <c r="Q43" s="24">
        <f>G43*7.5</f>
        <v>22.5</v>
      </c>
      <c r="R43" s="24">
        <f>G43*22.5</f>
        <v>67.5</v>
      </c>
      <c r="S43" s="24" t="s">
        <v>60</v>
      </c>
      <c r="T43" s="24"/>
      <c r="U43" s="100" t="s">
        <v>46</v>
      </c>
      <c r="V43" s="59"/>
    </row>
    <row r="44" spans="1:22" ht="36.75" thickBot="1">
      <c r="A44" s="61">
        <v>8</v>
      </c>
      <c r="B44" s="62" t="s">
        <v>61</v>
      </c>
      <c r="C44" s="63" t="s">
        <v>40</v>
      </c>
      <c r="D44" s="27">
        <v>2</v>
      </c>
      <c r="E44" s="64" t="s">
        <v>58</v>
      </c>
      <c r="F44" s="72" t="s">
        <v>59</v>
      </c>
      <c r="G44" s="27">
        <v>3</v>
      </c>
      <c r="H44" s="27">
        <f>IF(G44=3,5,IF(G44=2,3))</f>
        <v>5</v>
      </c>
      <c r="I44" s="27"/>
      <c r="J44" s="27">
        <f>IF(OR(D44=1,D44=2,D44=3,D44=4,D44=5,D44=6,D44=7,D44=8),2,4)</f>
        <v>2</v>
      </c>
      <c r="K44" s="27">
        <f>D44</f>
        <v>2</v>
      </c>
      <c r="L44" s="27">
        <f>45*G44</f>
        <v>135</v>
      </c>
      <c r="M44" s="27">
        <f t="shared" si="4"/>
        <v>24</v>
      </c>
      <c r="N44" s="27"/>
      <c r="O44" s="27">
        <v>24</v>
      </c>
      <c r="P44" s="27"/>
      <c r="Q44" s="27"/>
      <c r="R44" s="27">
        <f>L44-M44</f>
        <v>111</v>
      </c>
      <c r="S44" s="27" t="s">
        <v>60</v>
      </c>
      <c r="T44" s="73"/>
      <c r="U44" s="57">
        <v>3</v>
      </c>
      <c r="V44" s="51" t="s">
        <v>126</v>
      </c>
    </row>
    <row r="45" spans="1:22" ht="36.75" customHeight="1" thickBot="1">
      <c r="A45" s="31"/>
      <c r="B45" s="211" t="s">
        <v>136</v>
      </c>
      <c r="C45" s="32"/>
      <c r="D45" s="32"/>
      <c r="E45" s="33"/>
      <c r="F45" s="33"/>
      <c r="G45" s="33">
        <f>G43</f>
        <v>3</v>
      </c>
      <c r="H45" s="33">
        <f t="shared" ref="H45:R45" si="5">H43</f>
        <v>5</v>
      </c>
      <c r="I45" s="33"/>
      <c r="J45" s="33"/>
      <c r="K45" s="33"/>
      <c r="L45" s="33">
        <f t="shared" si="5"/>
        <v>135</v>
      </c>
      <c r="M45" s="33">
        <f t="shared" si="5"/>
        <v>45</v>
      </c>
      <c r="N45" s="33">
        <f t="shared" si="5"/>
        <v>0</v>
      </c>
      <c r="O45" s="33">
        <f t="shared" si="5"/>
        <v>45</v>
      </c>
      <c r="P45" s="33">
        <f t="shared" si="5"/>
        <v>0</v>
      </c>
      <c r="Q45" s="33">
        <f t="shared" si="5"/>
        <v>22.5</v>
      </c>
      <c r="R45" s="33">
        <f t="shared" si="5"/>
        <v>67.5</v>
      </c>
      <c r="S45" s="33">
        <v>3</v>
      </c>
      <c r="T45" s="33"/>
      <c r="U45" s="74"/>
      <c r="V45" s="75"/>
    </row>
    <row r="46" spans="1:22" s="25" customFormat="1" ht="36.75" thickBot="1">
      <c r="A46" s="14"/>
      <c r="B46" s="15" t="s">
        <v>137</v>
      </c>
      <c r="C46" s="16"/>
      <c r="D46" s="17"/>
      <c r="E46" s="2"/>
      <c r="F46" s="18"/>
      <c r="G46" s="19">
        <f>G43</f>
        <v>3</v>
      </c>
      <c r="H46" s="19">
        <f t="shared" ref="H46:R46" si="6">H43</f>
        <v>5</v>
      </c>
      <c r="I46" s="19"/>
      <c r="J46" s="19"/>
      <c r="K46" s="19"/>
      <c r="L46" s="19">
        <f t="shared" si="6"/>
        <v>135</v>
      </c>
      <c r="M46" s="19">
        <f t="shared" si="6"/>
        <v>45</v>
      </c>
      <c r="N46" s="19">
        <f t="shared" si="6"/>
        <v>0</v>
      </c>
      <c r="O46" s="19">
        <f t="shared" si="6"/>
        <v>45</v>
      </c>
      <c r="P46" s="19">
        <f t="shared" si="6"/>
        <v>0</v>
      </c>
      <c r="Q46" s="19">
        <f t="shared" si="6"/>
        <v>22.5</v>
      </c>
      <c r="R46" s="19">
        <f t="shared" si="6"/>
        <v>67.5</v>
      </c>
      <c r="S46" s="19">
        <v>3</v>
      </c>
      <c r="T46" s="19"/>
      <c r="U46" s="101"/>
      <c r="V46" s="50"/>
    </row>
    <row r="47" spans="1:22" ht="15.75" customHeight="1" thickBot="1">
      <c r="A47" s="194" t="s">
        <v>62</v>
      </c>
      <c r="B47" s="195"/>
      <c r="C47" s="195"/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6"/>
    </row>
    <row r="48" spans="1:22" ht="36">
      <c r="A48" s="21">
        <v>9</v>
      </c>
      <c r="B48" s="5" t="s">
        <v>63</v>
      </c>
      <c r="C48" s="23" t="s">
        <v>40</v>
      </c>
      <c r="D48" s="24"/>
      <c r="E48" s="8" t="s">
        <v>64</v>
      </c>
      <c r="F48" s="11"/>
      <c r="G48" s="24">
        <v>3</v>
      </c>
      <c r="H48" s="24">
        <f>IF(G48=3,5,IF(G48=2,3))</f>
        <v>5</v>
      </c>
      <c r="I48" s="24"/>
      <c r="J48" s="24"/>
      <c r="K48" s="24"/>
      <c r="L48" s="24">
        <f>M48+R48+Q48</f>
        <v>135</v>
      </c>
      <c r="M48" s="24">
        <f>SUM(N48:P48)</f>
        <v>45</v>
      </c>
      <c r="N48" s="24"/>
      <c r="O48" s="24">
        <v>45</v>
      </c>
      <c r="P48" s="24"/>
      <c r="Q48" s="24">
        <f>G48*7.5</f>
        <v>22.5</v>
      </c>
      <c r="R48" s="24">
        <f>G48*22.5</f>
        <v>67.5</v>
      </c>
      <c r="S48" s="24" t="s">
        <v>60</v>
      </c>
      <c r="T48" s="24"/>
      <c r="U48" s="100" t="s">
        <v>46</v>
      </c>
      <c r="V48" s="59"/>
    </row>
    <row r="49" spans="1:22" ht="36.75" thickBot="1">
      <c r="A49" s="61">
        <v>10</v>
      </c>
      <c r="B49" s="62" t="s">
        <v>66</v>
      </c>
      <c r="C49" s="76" t="s">
        <v>40</v>
      </c>
      <c r="D49" s="27">
        <v>2</v>
      </c>
      <c r="E49" s="64" t="s">
        <v>64</v>
      </c>
      <c r="F49" s="29" t="s">
        <v>65</v>
      </c>
      <c r="G49" s="27">
        <v>3</v>
      </c>
      <c r="H49" s="27">
        <f>IF(G49=3,5,IF(G49=2,3))</f>
        <v>5</v>
      </c>
      <c r="I49" s="27"/>
      <c r="J49" s="27">
        <v>2</v>
      </c>
      <c r="K49" s="27">
        <f>D49</f>
        <v>2</v>
      </c>
      <c r="L49" s="27">
        <f>45*G49</f>
        <v>135</v>
      </c>
      <c r="M49" s="27">
        <f>SUM(N49:P49)</f>
        <v>24</v>
      </c>
      <c r="N49" s="27"/>
      <c r="O49" s="27">
        <v>24</v>
      </c>
      <c r="P49" s="27"/>
      <c r="Q49" s="27"/>
      <c r="R49" s="27">
        <f>L49-M49</f>
        <v>111</v>
      </c>
      <c r="S49" s="27" t="s">
        <v>60</v>
      </c>
      <c r="T49" s="53"/>
      <c r="U49" s="57">
        <v>3</v>
      </c>
      <c r="V49" s="30" t="s">
        <v>126</v>
      </c>
    </row>
    <row r="50" spans="1:22" ht="35.25" customHeight="1" thickBot="1">
      <c r="A50" s="31"/>
      <c r="B50" s="211" t="s">
        <v>136</v>
      </c>
      <c r="C50" s="32"/>
      <c r="D50" s="32"/>
      <c r="E50" s="33"/>
      <c r="F50" s="33"/>
      <c r="G50" s="33">
        <f>G49</f>
        <v>3</v>
      </c>
      <c r="H50" s="33">
        <f t="shared" ref="H50:R50" si="7">H49</f>
        <v>5</v>
      </c>
      <c r="I50" s="33"/>
      <c r="J50" s="33"/>
      <c r="K50" s="33"/>
      <c r="L50" s="33">
        <f t="shared" si="7"/>
        <v>135</v>
      </c>
      <c r="M50" s="33">
        <f t="shared" si="7"/>
        <v>24</v>
      </c>
      <c r="N50" s="33">
        <f t="shared" si="7"/>
        <v>0</v>
      </c>
      <c r="O50" s="33">
        <f t="shared" si="7"/>
        <v>24</v>
      </c>
      <c r="P50" s="33">
        <f t="shared" si="7"/>
        <v>0</v>
      </c>
      <c r="Q50" s="33">
        <f t="shared" si="7"/>
        <v>0</v>
      </c>
      <c r="R50" s="33">
        <f t="shared" si="7"/>
        <v>111</v>
      </c>
      <c r="S50" s="33">
        <v>3</v>
      </c>
      <c r="T50" s="33"/>
      <c r="U50" s="125"/>
      <c r="V50" s="75"/>
    </row>
    <row r="51" spans="1:22" s="25" customFormat="1" ht="36.75" thickBot="1">
      <c r="A51" s="102"/>
      <c r="B51" s="15" t="s">
        <v>137</v>
      </c>
      <c r="C51" s="46"/>
      <c r="D51" s="126"/>
      <c r="E51" s="47"/>
      <c r="F51" s="103"/>
      <c r="G51" s="48">
        <f>G48</f>
        <v>3</v>
      </c>
      <c r="H51" s="48">
        <f t="shared" ref="H51:R51" si="8">H48</f>
        <v>5</v>
      </c>
      <c r="I51" s="48"/>
      <c r="J51" s="48"/>
      <c r="K51" s="48"/>
      <c r="L51" s="48">
        <f t="shared" si="8"/>
        <v>135</v>
      </c>
      <c r="M51" s="48">
        <f t="shared" si="8"/>
        <v>45</v>
      </c>
      <c r="N51" s="48">
        <f t="shared" si="8"/>
        <v>0</v>
      </c>
      <c r="O51" s="48">
        <f t="shared" si="8"/>
        <v>45</v>
      </c>
      <c r="P51" s="48">
        <f t="shared" si="8"/>
        <v>0</v>
      </c>
      <c r="Q51" s="48">
        <f t="shared" si="8"/>
        <v>22.5</v>
      </c>
      <c r="R51" s="48">
        <f t="shared" si="8"/>
        <v>67.5</v>
      </c>
      <c r="S51" s="48">
        <v>3</v>
      </c>
      <c r="T51" s="48"/>
      <c r="U51" s="92"/>
      <c r="V51" s="104"/>
    </row>
    <row r="52" spans="1:22" ht="15.75" customHeight="1" thickBot="1">
      <c r="A52" s="194" t="s">
        <v>111</v>
      </c>
      <c r="B52" s="195"/>
      <c r="C52" s="195"/>
      <c r="D52" s="195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6"/>
    </row>
    <row r="53" spans="1:22" ht="36">
      <c r="A53" s="21">
        <v>11</v>
      </c>
      <c r="B53" s="22" t="s">
        <v>67</v>
      </c>
      <c r="C53" s="23" t="s">
        <v>68</v>
      </c>
      <c r="D53" s="24"/>
      <c r="E53" s="8" t="s">
        <v>69</v>
      </c>
      <c r="F53" s="11"/>
      <c r="G53" s="24">
        <v>3</v>
      </c>
      <c r="H53" s="24">
        <f>IF(G53=3,5,IF(G53=2,3))</f>
        <v>5</v>
      </c>
      <c r="I53" s="24"/>
      <c r="J53" s="24"/>
      <c r="K53" s="24"/>
      <c r="L53" s="24">
        <f>M53+R53+Q53</f>
        <v>135</v>
      </c>
      <c r="M53" s="24">
        <f t="shared" ref="M53:M56" si="9">SUM(N53:P53)</f>
        <v>45</v>
      </c>
      <c r="N53" s="24">
        <v>30</v>
      </c>
      <c r="O53" s="24">
        <v>15</v>
      </c>
      <c r="P53" s="24"/>
      <c r="Q53" s="24">
        <f>G53*7.5</f>
        <v>22.5</v>
      </c>
      <c r="R53" s="24">
        <f>G53*22.5</f>
        <v>67.5</v>
      </c>
      <c r="S53" s="24" t="s">
        <v>44</v>
      </c>
      <c r="T53" s="24"/>
      <c r="U53" s="100" t="s">
        <v>46</v>
      </c>
      <c r="V53" s="59"/>
    </row>
    <row r="54" spans="1:22" ht="36">
      <c r="A54" s="4">
        <v>12</v>
      </c>
      <c r="B54" s="26" t="s">
        <v>71</v>
      </c>
      <c r="C54" s="6" t="s">
        <v>68</v>
      </c>
      <c r="D54" s="7"/>
      <c r="E54" s="13" t="s">
        <v>72</v>
      </c>
      <c r="F54" s="10"/>
      <c r="G54" s="7">
        <v>2</v>
      </c>
      <c r="H54" s="7">
        <f>IF(G54=3,5,IF(G54=2,3))</f>
        <v>3</v>
      </c>
      <c r="I54" s="7"/>
      <c r="J54" s="7"/>
      <c r="K54" s="7"/>
      <c r="L54" s="7">
        <f>M54+R54+Q54</f>
        <v>90</v>
      </c>
      <c r="M54" s="24">
        <f t="shared" si="9"/>
        <v>30</v>
      </c>
      <c r="N54" s="7">
        <v>15</v>
      </c>
      <c r="O54" s="7">
        <v>15</v>
      </c>
      <c r="P54" s="7"/>
      <c r="Q54" s="7">
        <f>G54*7.5</f>
        <v>15</v>
      </c>
      <c r="R54" s="7">
        <f>G54*22.5</f>
        <v>45</v>
      </c>
      <c r="S54" s="7" t="s">
        <v>47</v>
      </c>
      <c r="T54" s="7"/>
      <c r="U54" s="97" t="s">
        <v>46</v>
      </c>
      <c r="V54" s="60"/>
    </row>
    <row r="55" spans="1:22" ht="36">
      <c r="A55" s="4">
        <v>13</v>
      </c>
      <c r="B55" s="26" t="s">
        <v>73</v>
      </c>
      <c r="C55" s="6" t="s">
        <v>68</v>
      </c>
      <c r="D55" s="7">
        <v>1</v>
      </c>
      <c r="E55" s="13" t="s">
        <v>74</v>
      </c>
      <c r="F55" s="10" t="s">
        <v>70</v>
      </c>
      <c r="G55" s="27">
        <v>3</v>
      </c>
      <c r="H55" s="7">
        <f>IF(G55=3,5,IF(G55=2,3))</f>
        <v>5</v>
      </c>
      <c r="I55" s="27"/>
      <c r="J55" s="27">
        <v>2</v>
      </c>
      <c r="K55" s="7">
        <f>D55</f>
        <v>1</v>
      </c>
      <c r="L55" s="7">
        <f>45*G55</f>
        <v>135</v>
      </c>
      <c r="M55" s="24">
        <f t="shared" si="9"/>
        <v>24</v>
      </c>
      <c r="N55" s="7">
        <v>8</v>
      </c>
      <c r="O55" s="7">
        <v>16</v>
      </c>
      <c r="P55" s="7"/>
      <c r="Q55" s="7"/>
      <c r="R55" s="7">
        <f t="shared" ref="R55" si="10">L55-M55</f>
        <v>111</v>
      </c>
      <c r="S55" s="7" t="s">
        <v>52</v>
      </c>
      <c r="T55" s="7"/>
      <c r="U55" s="77">
        <v>3</v>
      </c>
      <c r="V55" s="30" t="s">
        <v>126</v>
      </c>
    </row>
    <row r="56" spans="1:22" ht="36.75" thickBot="1">
      <c r="A56" s="111">
        <v>14</v>
      </c>
      <c r="B56" s="221" t="s">
        <v>138</v>
      </c>
      <c r="C56" s="222" t="s">
        <v>68</v>
      </c>
      <c r="D56" s="112">
        <v>1</v>
      </c>
      <c r="E56" s="223" t="s">
        <v>75</v>
      </c>
      <c r="F56" s="224" t="s">
        <v>76</v>
      </c>
      <c r="G56" s="112">
        <v>2</v>
      </c>
      <c r="H56" s="112">
        <f>IF(G56=3,5,IF(G56=2,3))</f>
        <v>3</v>
      </c>
      <c r="I56" s="112"/>
      <c r="J56" s="112">
        <v>2</v>
      </c>
      <c r="K56" s="112">
        <f>D56</f>
        <v>1</v>
      </c>
      <c r="L56" s="112">
        <f>45*G56</f>
        <v>90</v>
      </c>
      <c r="M56" s="112">
        <f t="shared" si="9"/>
        <v>30</v>
      </c>
      <c r="N56" s="112">
        <v>15</v>
      </c>
      <c r="O56" s="112">
        <v>15</v>
      </c>
      <c r="P56" s="112"/>
      <c r="Q56" s="112">
        <f>G56*7.5</f>
        <v>15</v>
      </c>
      <c r="R56" s="112">
        <f>G56*22.5</f>
        <v>45</v>
      </c>
      <c r="S56" s="112" t="s">
        <v>47</v>
      </c>
      <c r="T56" s="112"/>
      <c r="U56" s="113">
        <v>2</v>
      </c>
      <c r="V56" s="114"/>
    </row>
    <row r="57" spans="1:22" ht="35.25" customHeight="1" thickBot="1">
      <c r="A57" s="31"/>
      <c r="B57" s="211" t="s">
        <v>136</v>
      </c>
      <c r="C57" s="32"/>
      <c r="D57" s="32"/>
      <c r="E57" s="33"/>
      <c r="F57" s="33"/>
      <c r="G57" s="33">
        <f>G55+G56</f>
        <v>5</v>
      </c>
      <c r="H57" s="33">
        <f t="shared" ref="H57:R57" si="11">H55+H56</f>
        <v>8</v>
      </c>
      <c r="I57" s="33"/>
      <c r="J57" s="33"/>
      <c r="K57" s="33"/>
      <c r="L57" s="33">
        <f t="shared" si="11"/>
        <v>225</v>
      </c>
      <c r="M57" s="33">
        <f t="shared" si="11"/>
        <v>54</v>
      </c>
      <c r="N57" s="33">
        <f t="shared" si="11"/>
        <v>23</v>
      </c>
      <c r="O57" s="33">
        <f t="shared" si="11"/>
        <v>31</v>
      </c>
      <c r="P57" s="33">
        <f t="shared" si="11"/>
        <v>0</v>
      </c>
      <c r="Q57" s="33">
        <f t="shared" si="11"/>
        <v>15</v>
      </c>
      <c r="R57" s="33">
        <f t="shared" si="11"/>
        <v>156</v>
      </c>
      <c r="S57" s="33">
        <v>5</v>
      </c>
      <c r="T57" s="33"/>
      <c r="U57" s="125"/>
      <c r="V57" s="75"/>
    </row>
    <row r="58" spans="1:22" s="25" customFormat="1" ht="36.75" thickBot="1">
      <c r="A58" s="102"/>
      <c r="B58" s="15" t="s">
        <v>137</v>
      </c>
      <c r="C58" s="46"/>
      <c r="D58" s="126"/>
      <c r="E58" s="47"/>
      <c r="F58" s="103"/>
      <c r="G58" s="48">
        <f>G53+G54</f>
        <v>5</v>
      </c>
      <c r="H58" s="48">
        <f t="shared" ref="H58:R58" si="12">H53+H54</f>
        <v>8</v>
      </c>
      <c r="I58" s="48"/>
      <c r="J58" s="48"/>
      <c r="K58" s="48"/>
      <c r="L58" s="48">
        <f t="shared" si="12"/>
        <v>225</v>
      </c>
      <c r="M58" s="48">
        <f t="shared" si="12"/>
        <v>75</v>
      </c>
      <c r="N58" s="48">
        <f t="shared" si="12"/>
        <v>45</v>
      </c>
      <c r="O58" s="48">
        <f t="shared" si="12"/>
        <v>30</v>
      </c>
      <c r="P58" s="48">
        <f t="shared" si="12"/>
        <v>0</v>
      </c>
      <c r="Q58" s="48">
        <f t="shared" si="12"/>
        <v>37.5</v>
      </c>
      <c r="R58" s="48">
        <f t="shared" si="12"/>
        <v>112.5</v>
      </c>
      <c r="S58" s="48">
        <v>5</v>
      </c>
      <c r="T58" s="48"/>
      <c r="U58" s="92"/>
      <c r="V58" s="104"/>
    </row>
    <row r="59" spans="1:22" ht="15.75" customHeight="1" thickBot="1">
      <c r="A59" s="194" t="s">
        <v>77</v>
      </c>
      <c r="B59" s="195"/>
      <c r="C59" s="195"/>
      <c r="D59" s="195"/>
      <c r="E59" s="195"/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6"/>
    </row>
    <row r="60" spans="1:22" ht="60">
      <c r="A60" s="21">
        <v>15</v>
      </c>
      <c r="B60" s="5" t="s">
        <v>78</v>
      </c>
      <c r="C60" s="23" t="s">
        <v>40</v>
      </c>
      <c r="D60" s="24">
        <v>1</v>
      </c>
      <c r="E60" s="8" t="s">
        <v>79</v>
      </c>
      <c r="F60" s="11" t="s">
        <v>80</v>
      </c>
      <c r="G60" s="24">
        <v>3</v>
      </c>
      <c r="H60" s="24">
        <f>IF(G60=3,5,IF(G60=2,3))</f>
        <v>5</v>
      </c>
      <c r="I60" s="24"/>
      <c r="J60" s="24">
        <f>IF(OR(D60=1,D60=2,D60=3,D60=4,D60=5,D60=6,D60=7,D60=8),2,4)</f>
        <v>2</v>
      </c>
      <c r="K60" s="24">
        <f>D60</f>
        <v>1</v>
      </c>
      <c r="L60" s="24">
        <f>M60+R60+Q60</f>
        <v>135</v>
      </c>
      <c r="M60" s="24">
        <f>SUM(N60:P60)</f>
        <v>45</v>
      </c>
      <c r="N60" s="24">
        <v>15</v>
      </c>
      <c r="O60" s="24">
        <v>15</v>
      </c>
      <c r="P60" s="24">
        <v>15</v>
      </c>
      <c r="Q60" s="24">
        <f>G60*7.5</f>
        <v>22.5</v>
      </c>
      <c r="R60" s="24">
        <f>G60*22.5</f>
        <v>67.5</v>
      </c>
      <c r="S60" s="24" t="s">
        <v>81</v>
      </c>
      <c r="T60" s="25"/>
      <c r="U60" s="79">
        <v>3</v>
      </c>
      <c r="V60" s="59"/>
    </row>
    <row r="61" spans="1:22" ht="48">
      <c r="A61" s="49">
        <v>16</v>
      </c>
      <c r="B61" s="26" t="s">
        <v>82</v>
      </c>
      <c r="C61" s="6" t="s">
        <v>68</v>
      </c>
      <c r="D61" s="7"/>
      <c r="E61" s="13" t="s">
        <v>83</v>
      </c>
      <c r="F61" s="11"/>
      <c r="G61" s="7">
        <v>3</v>
      </c>
      <c r="H61" s="7">
        <f>IF(G61=3,5,IF(G61=2,3))</f>
        <v>5</v>
      </c>
      <c r="I61" s="7"/>
      <c r="J61" s="7"/>
      <c r="K61" s="7"/>
      <c r="L61" s="7">
        <f>M61+R61+Q61</f>
        <v>135</v>
      </c>
      <c r="M61" s="24">
        <f>SUM(N61:P61)</f>
        <v>45</v>
      </c>
      <c r="N61" s="7">
        <v>15</v>
      </c>
      <c r="O61" s="7"/>
      <c r="P61" s="7">
        <v>30</v>
      </c>
      <c r="Q61" s="7">
        <f>G61*7.5</f>
        <v>22.5</v>
      </c>
      <c r="R61" s="7">
        <f>G61*22.5</f>
        <v>67.5</v>
      </c>
      <c r="S61" s="7" t="s">
        <v>84</v>
      </c>
      <c r="T61" s="7"/>
      <c r="U61" s="97" t="s">
        <v>46</v>
      </c>
      <c r="V61" s="60"/>
    </row>
    <row r="62" spans="1:22" ht="36.75" thickBot="1">
      <c r="A62" s="61">
        <v>17</v>
      </c>
      <c r="B62" s="80" t="s">
        <v>85</v>
      </c>
      <c r="C62" s="63" t="s">
        <v>50</v>
      </c>
      <c r="D62" s="81">
        <v>1</v>
      </c>
      <c r="E62" s="64" t="s">
        <v>86</v>
      </c>
      <c r="F62" s="29" t="s">
        <v>80</v>
      </c>
      <c r="G62" s="27">
        <v>3</v>
      </c>
      <c r="H62" s="27">
        <v>6</v>
      </c>
      <c r="I62" s="27"/>
      <c r="J62" s="27">
        <f>IF(OR(D62=1,D62=2,D62=3,D62=4,D62=5,D62=6,D62=7,D62=8),2,4)</f>
        <v>2</v>
      </c>
      <c r="K62" s="27">
        <f>D62</f>
        <v>1</v>
      </c>
      <c r="L62" s="7">
        <f>45*G62</f>
        <v>135</v>
      </c>
      <c r="M62" s="27">
        <f>SUM(N62:P62)</f>
        <v>24</v>
      </c>
      <c r="N62" s="27">
        <v>8</v>
      </c>
      <c r="O62" s="27">
        <v>16</v>
      </c>
      <c r="P62" s="27"/>
      <c r="Q62" s="27"/>
      <c r="R62" s="27"/>
      <c r="S62" s="27" t="s">
        <v>52</v>
      </c>
      <c r="T62" s="25"/>
      <c r="U62" s="57">
        <v>3</v>
      </c>
      <c r="V62" s="30" t="s">
        <v>126</v>
      </c>
    </row>
    <row r="63" spans="1:22" ht="35.25" customHeight="1" thickBot="1">
      <c r="A63" s="31"/>
      <c r="B63" s="211" t="s">
        <v>136</v>
      </c>
      <c r="C63" s="32"/>
      <c r="D63" s="32"/>
      <c r="E63" s="33"/>
      <c r="F63" s="33"/>
      <c r="G63" s="33">
        <f>G60+G62</f>
        <v>6</v>
      </c>
      <c r="H63" s="33">
        <f>H60+H62</f>
        <v>11</v>
      </c>
      <c r="I63" s="33"/>
      <c r="J63" s="33"/>
      <c r="K63" s="33"/>
      <c r="L63" s="33">
        <f t="shared" ref="L63:R63" si="13">L60+L62</f>
        <v>270</v>
      </c>
      <c r="M63" s="33">
        <f t="shared" si="13"/>
        <v>69</v>
      </c>
      <c r="N63" s="33">
        <f t="shared" si="13"/>
        <v>23</v>
      </c>
      <c r="O63" s="33">
        <f t="shared" si="13"/>
        <v>31</v>
      </c>
      <c r="P63" s="33">
        <f t="shared" si="13"/>
        <v>15</v>
      </c>
      <c r="Q63" s="33">
        <f t="shared" si="13"/>
        <v>22.5</v>
      </c>
      <c r="R63" s="33">
        <f t="shared" si="13"/>
        <v>67.5</v>
      </c>
      <c r="S63" s="33">
        <v>6</v>
      </c>
      <c r="T63" s="33"/>
      <c r="U63" s="82"/>
      <c r="V63" s="75"/>
    </row>
    <row r="64" spans="1:22" s="25" customFormat="1" ht="36.75" thickBot="1">
      <c r="A64" s="102"/>
      <c r="B64" s="15" t="s">
        <v>137</v>
      </c>
      <c r="C64" s="46"/>
      <c r="D64" s="126"/>
      <c r="E64" s="47"/>
      <c r="F64" s="103"/>
      <c r="G64" s="48">
        <f>G61</f>
        <v>3</v>
      </c>
      <c r="H64" s="48">
        <f>H61</f>
        <v>5</v>
      </c>
      <c r="I64" s="48"/>
      <c r="J64" s="48"/>
      <c r="K64" s="48"/>
      <c r="L64" s="48">
        <f t="shared" ref="L64:R64" si="14">L61</f>
        <v>135</v>
      </c>
      <c r="M64" s="48">
        <f t="shared" si="14"/>
        <v>45</v>
      </c>
      <c r="N64" s="48">
        <f t="shared" si="14"/>
        <v>15</v>
      </c>
      <c r="O64" s="48">
        <f t="shared" si="14"/>
        <v>0</v>
      </c>
      <c r="P64" s="48">
        <f t="shared" si="14"/>
        <v>30</v>
      </c>
      <c r="Q64" s="48">
        <f t="shared" si="14"/>
        <v>22.5</v>
      </c>
      <c r="R64" s="48">
        <f t="shared" si="14"/>
        <v>67.5</v>
      </c>
      <c r="S64" s="48">
        <v>3</v>
      </c>
      <c r="T64" s="48"/>
      <c r="U64" s="92"/>
      <c r="V64" s="104"/>
    </row>
    <row r="65" spans="1:22" s="20" customFormat="1" ht="15.75" customHeight="1" thickBot="1">
      <c r="A65" s="194" t="s">
        <v>87</v>
      </c>
      <c r="B65" s="195"/>
      <c r="C65" s="195"/>
      <c r="D65" s="195"/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6"/>
    </row>
    <row r="66" spans="1:22" s="25" customFormat="1" ht="36">
      <c r="A66" s="21">
        <v>18</v>
      </c>
      <c r="B66" s="22" t="s">
        <v>88</v>
      </c>
      <c r="C66" s="23" t="s">
        <v>89</v>
      </c>
      <c r="D66" s="24">
        <v>2</v>
      </c>
      <c r="E66" s="8" t="s">
        <v>159</v>
      </c>
      <c r="F66" s="11" t="s">
        <v>80</v>
      </c>
      <c r="G66" s="24">
        <v>3</v>
      </c>
      <c r="H66" s="24">
        <f>IF(G66=3,5,IF(G66=2,3))</f>
        <v>5</v>
      </c>
      <c r="I66" s="36"/>
      <c r="J66" s="24">
        <v>2</v>
      </c>
      <c r="K66" s="24">
        <f>D66</f>
        <v>2</v>
      </c>
      <c r="L66" s="24">
        <f>M66+R66+Q66</f>
        <v>135</v>
      </c>
      <c r="M66" s="24">
        <f>G66*15</f>
        <v>45</v>
      </c>
      <c r="N66" s="24">
        <v>30</v>
      </c>
      <c r="O66" s="24"/>
      <c r="P66" s="24">
        <v>15</v>
      </c>
      <c r="Q66" s="24">
        <f>G66*7.5</f>
        <v>22.5</v>
      </c>
      <c r="R66" s="24">
        <f>G66*22.5</f>
        <v>67.5</v>
      </c>
      <c r="S66" s="36"/>
      <c r="T66" s="24" t="s">
        <v>90</v>
      </c>
      <c r="U66" s="79">
        <v>3</v>
      </c>
      <c r="V66" s="86"/>
    </row>
    <row r="67" spans="1:22" s="25" customFormat="1" ht="42.75" customHeight="1" thickBot="1">
      <c r="A67" s="83">
        <v>19</v>
      </c>
      <c r="B67" s="84" t="s">
        <v>91</v>
      </c>
      <c r="C67" s="76" t="s">
        <v>50</v>
      </c>
      <c r="D67" s="35">
        <v>2</v>
      </c>
      <c r="E67" s="85" t="s">
        <v>92</v>
      </c>
      <c r="F67" s="29" t="s">
        <v>80</v>
      </c>
      <c r="G67" s="35">
        <v>4</v>
      </c>
      <c r="H67" s="35">
        <v>6</v>
      </c>
      <c r="I67" s="35"/>
      <c r="J67" s="35">
        <f>IF(OR(D67=1,D67=2,D67=3,D67=4,D67=5,D67=6,D67=7,D67=8),2,4)</f>
        <v>2</v>
      </c>
      <c r="K67" s="35">
        <f>D67</f>
        <v>2</v>
      </c>
      <c r="L67" s="35">
        <f>M67+R67+Q67</f>
        <v>180</v>
      </c>
      <c r="M67" s="35">
        <f>SUM(N67:P67)</f>
        <v>60</v>
      </c>
      <c r="N67" s="35">
        <v>15</v>
      </c>
      <c r="O67" s="35">
        <v>45</v>
      </c>
      <c r="P67" s="35"/>
      <c r="Q67" s="35">
        <f>G67*7.5</f>
        <v>30</v>
      </c>
      <c r="R67" s="35">
        <f>G67*22.5</f>
        <v>90</v>
      </c>
      <c r="S67" s="35"/>
      <c r="T67" s="35" t="s">
        <v>93</v>
      </c>
      <c r="U67" s="105">
        <v>4</v>
      </c>
      <c r="V67" s="70"/>
    </row>
    <row r="68" spans="1:22" s="20" customFormat="1" ht="37.5" customHeight="1" thickBot="1">
      <c r="A68" s="14"/>
      <c r="B68" s="211" t="s">
        <v>136</v>
      </c>
      <c r="C68" s="16"/>
      <c r="D68" s="17"/>
      <c r="E68" s="2"/>
      <c r="F68" s="18"/>
      <c r="G68" s="19">
        <f>G66+G67</f>
        <v>7</v>
      </c>
      <c r="H68" s="19">
        <f t="shared" ref="H68:R68" si="15">H66+H67</f>
        <v>11</v>
      </c>
      <c r="I68" s="19"/>
      <c r="J68" s="19"/>
      <c r="K68" s="19"/>
      <c r="L68" s="19">
        <f t="shared" si="15"/>
        <v>315</v>
      </c>
      <c r="M68" s="19">
        <f t="shared" si="15"/>
        <v>105</v>
      </c>
      <c r="N68" s="19">
        <f t="shared" si="15"/>
        <v>45</v>
      </c>
      <c r="O68" s="19">
        <f t="shared" si="15"/>
        <v>45</v>
      </c>
      <c r="P68" s="19">
        <f t="shared" si="15"/>
        <v>15</v>
      </c>
      <c r="Q68" s="19">
        <f t="shared" si="15"/>
        <v>52.5</v>
      </c>
      <c r="R68" s="19">
        <f t="shared" si="15"/>
        <v>157.5</v>
      </c>
      <c r="S68" s="19"/>
      <c r="T68" s="19">
        <v>7</v>
      </c>
      <c r="U68" s="101"/>
      <c r="V68" s="28"/>
    </row>
    <row r="69" spans="1:22" s="25" customFormat="1" ht="36.75" thickBot="1">
      <c r="A69" s="102"/>
      <c r="B69" s="15" t="s">
        <v>137</v>
      </c>
      <c r="C69" s="46"/>
      <c r="D69" s="126"/>
      <c r="E69" s="47"/>
      <c r="F69" s="103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106"/>
      <c r="V69" s="104"/>
    </row>
    <row r="70" spans="1:22" s="20" customFormat="1" ht="15" customHeight="1" thickBot="1">
      <c r="A70" s="198" t="s">
        <v>94</v>
      </c>
      <c r="B70" s="199"/>
      <c r="C70" s="199"/>
      <c r="D70" s="199"/>
      <c r="E70" s="199"/>
      <c r="F70" s="199"/>
      <c r="G70" s="199"/>
      <c r="H70" s="199"/>
      <c r="I70" s="199"/>
      <c r="J70" s="199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200"/>
    </row>
    <row r="71" spans="1:22" s="25" customFormat="1" ht="36">
      <c r="A71" s="34">
        <v>20</v>
      </c>
      <c r="B71" s="37" t="s">
        <v>95</v>
      </c>
      <c r="C71" s="23" t="s">
        <v>50</v>
      </c>
      <c r="D71" s="35">
        <v>2</v>
      </c>
      <c r="E71" s="24" t="s">
        <v>96</v>
      </c>
      <c r="F71" s="11" t="s">
        <v>80</v>
      </c>
      <c r="G71" s="35">
        <v>3</v>
      </c>
      <c r="H71" s="35">
        <f>IF(G71=3,5,IF(G71=2,3))</f>
        <v>5</v>
      </c>
      <c r="I71" s="35"/>
      <c r="J71" s="35">
        <f>IF(OR(D71=1,D71=2,D71=3,D71=4,D71=5,D71=6,D71=7,D71=8),2,4)</f>
        <v>2</v>
      </c>
      <c r="K71" s="35">
        <f>D71</f>
        <v>2</v>
      </c>
      <c r="L71" s="35">
        <f>M71+R71+Q71</f>
        <v>135</v>
      </c>
      <c r="M71" s="35">
        <f>SUM(N71:P71)</f>
        <v>45</v>
      </c>
      <c r="N71" s="35">
        <v>15</v>
      </c>
      <c r="O71" s="35">
        <v>30</v>
      </c>
      <c r="P71" s="35"/>
      <c r="Q71" s="35">
        <f>G71*7.5</f>
        <v>22.5</v>
      </c>
      <c r="R71" s="35">
        <f>G71*22.5</f>
        <v>67.5</v>
      </c>
      <c r="S71" s="35"/>
      <c r="T71" s="24" t="s">
        <v>52</v>
      </c>
      <c r="U71" s="79">
        <v>3</v>
      </c>
      <c r="V71" s="86"/>
    </row>
    <row r="72" spans="1:22" s="25" customFormat="1" ht="36.75" thickBot="1">
      <c r="A72" s="38">
        <v>21</v>
      </c>
      <c r="B72" s="80" t="s">
        <v>97</v>
      </c>
      <c r="C72" s="63" t="s">
        <v>50</v>
      </c>
      <c r="D72" s="27">
        <v>2</v>
      </c>
      <c r="E72" s="64" t="s">
        <v>98</v>
      </c>
      <c r="F72" s="29" t="s">
        <v>80</v>
      </c>
      <c r="G72" s="27">
        <v>3</v>
      </c>
      <c r="H72" s="27">
        <f>IF(G72=3,5,IF(G72=2,3))</f>
        <v>5</v>
      </c>
      <c r="I72" s="27"/>
      <c r="J72" s="27">
        <f>IF(OR(D72=1,D72=2,D72=3,D72=4,D72=5,D72=6,D72=7,D72=8),2,4)</f>
        <v>2</v>
      </c>
      <c r="K72" s="27">
        <f>D72</f>
        <v>2</v>
      </c>
      <c r="L72" s="27">
        <f>M72+R72+Q72</f>
        <v>135</v>
      </c>
      <c r="M72" s="27">
        <f>SUM(N72:P72)</f>
        <v>45</v>
      </c>
      <c r="N72" s="27">
        <v>15</v>
      </c>
      <c r="O72" s="27">
        <v>30</v>
      </c>
      <c r="P72" s="27"/>
      <c r="Q72" s="27">
        <f>G72*7.5</f>
        <v>22.5</v>
      </c>
      <c r="R72" s="27">
        <f>G72*22.5</f>
        <v>67.5</v>
      </c>
      <c r="S72" s="27"/>
      <c r="T72" s="27" t="s">
        <v>52</v>
      </c>
      <c r="U72" s="81">
        <v>3</v>
      </c>
      <c r="V72" s="70"/>
    </row>
    <row r="73" spans="1:22" s="20" customFormat="1" ht="37.5" customHeight="1" thickBot="1">
      <c r="A73" s="14"/>
      <c r="B73" s="211" t="s">
        <v>136</v>
      </c>
      <c r="C73" s="16"/>
      <c r="D73" s="17"/>
      <c r="E73" s="2"/>
      <c r="F73" s="18"/>
      <c r="G73" s="19">
        <f>G71+G72</f>
        <v>6</v>
      </c>
      <c r="H73" s="19">
        <f t="shared" ref="H73:R73" si="16">H71+H72</f>
        <v>10</v>
      </c>
      <c r="I73" s="19"/>
      <c r="J73" s="19"/>
      <c r="K73" s="19"/>
      <c r="L73" s="19">
        <f t="shared" si="16"/>
        <v>270</v>
      </c>
      <c r="M73" s="19">
        <f t="shared" si="16"/>
        <v>90</v>
      </c>
      <c r="N73" s="19">
        <f t="shared" si="16"/>
        <v>30</v>
      </c>
      <c r="O73" s="19">
        <f t="shared" si="16"/>
        <v>60</v>
      </c>
      <c r="P73" s="19">
        <f t="shared" si="16"/>
        <v>0</v>
      </c>
      <c r="Q73" s="19">
        <f t="shared" si="16"/>
        <v>45</v>
      </c>
      <c r="R73" s="19">
        <f t="shared" si="16"/>
        <v>135</v>
      </c>
      <c r="S73" s="19"/>
      <c r="T73" s="19">
        <v>6</v>
      </c>
      <c r="U73" s="101"/>
      <c r="V73" s="28"/>
    </row>
    <row r="74" spans="1:22" s="25" customFormat="1" ht="36.75" thickBot="1">
      <c r="A74" s="102"/>
      <c r="B74" s="15" t="s">
        <v>137</v>
      </c>
      <c r="C74" s="46"/>
      <c r="D74" s="126"/>
      <c r="E74" s="47"/>
      <c r="F74" s="103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92"/>
      <c r="V74" s="104"/>
    </row>
    <row r="75" spans="1:22" s="20" customFormat="1" ht="35.25" customHeight="1" thickBot="1">
      <c r="A75" s="39"/>
      <c r="B75" s="15" t="s">
        <v>139</v>
      </c>
      <c r="C75" s="16"/>
      <c r="D75" s="2"/>
      <c r="E75" s="2"/>
      <c r="F75" s="2"/>
      <c r="G75" s="19">
        <f>G35+G40+G45+G50+G57+G63+G68+G73</f>
        <v>38</v>
      </c>
      <c r="H75" s="19">
        <f>H35+H40+H45+H50+H57+H63+H68+H73</f>
        <v>63</v>
      </c>
      <c r="I75" s="19"/>
      <c r="J75" s="19"/>
      <c r="K75" s="19"/>
      <c r="L75" s="19">
        <f t="shared" ref="L75:T76" si="17">L35+L40+L45+L50+L57+L63+L68+L73</f>
        <v>1710</v>
      </c>
      <c r="M75" s="19">
        <f t="shared" si="17"/>
        <v>493</v>
      </c>
      <c r="N75" s="19">
        <f t="shared" si="17"/>
        <v>189</v>
      </c>
      <c r="O75" s="19">
        <f t="shared" si="17"/>
        <v>274</v>
      </c>
      <c r="P75" s="19">
        <f t="shared" si="17"/>
        <v>30</v>
      </c>
      <c r="Q75" s="19">
        <f t="shared" si="17"/>
        <v>202.5</v>
      </c>
      <c r="R75" s="19">
        <f t="shared" si="17"/>
        <v>903.5</v>
      </c>
      <c r="S75" s="19">
        <f t="shared" si="17"/>
        <v>19</v>
      </c>
      <c r="T75" s="19">
        <f t="shared" si="17"/>
        <v>19</v>
      </c>
      <c r="U75" s="101"/>
      <c r="V75" s="28"/>
    </row>
    <row r="76" spans="1:22" s="25" customFormat="1" ht="36.75" thickBot="1">
      <c r="A76" s="102"/>
      <c r="B76" s="15" t="s">
        <v>140</v>
      </c>
      <c r="C76" s="46"/>
      <c r="D76" s="126"/>
      <c r="E76" s="47"/>
      <c r="F76" s="103"/>
      <c r="G76" s="48">
        <f>G36+G41+G46+G51+G58+G64+G69+G74</f>
        <v>22</v>
      </c>
      <c r="H76" s="48">
        <f>H36+H41+H46+H51+H58+H64+H69+H74</f>
        <v>36</v>
      </c>
      <c r="I76" s="48"/>
      <c r="J76" s="48"/>
      <c r="K76" s="48"/>
      <c r="L76" s="48">
        <f t="shared" si="17"/>
        <v>990</v>
      </c>
      <c r="M76" s="48">
        <f t="shared" si="17"/>
        <v>330</v>
      </c>
      <c r="N76" s="48">
        <f t="shared" si="17"/>
        <v>120</v>
      </c>
      <c r="O76" s="48">
        <f t="shared" si="17"/>
        <v>180</v>
      </c>
      <c r="P76" s="48">
        <f t="shared" si="17"/>
        <v>30</v>
      </c>
      <c r="Q76" s="48">
        <f t="shared" si="17"/>
        <v>165</v>
      </c>
      <c r="R76" s="48">
        <f t="shared" si="17"/>
        <v>495</v>
      </c>
      <c r="S76" s="48">
        <f t="shared" si="17"/>
        <v>17</v>
      </c>
      <c r="T76" s="48">
        <f t="shared" si="17"/>
        <v>5</v>
      </c>
      <c r="U76" s="106"/>
      <c r="V76" s="104"/>
    </row>
    <row r="77" spans="1:22" ht="12.75" customHeight="1" thickBot="1">
      <c r="A77" s="191" t="s">
        <v>99</v>
      </c>
      <c r="B77" s="192"/>
      <c r="C77" s="192"/>
      <c r="D77" s="192"/>
      <c r="E77" s="192"/>
      <c r="F77" s="192"/>
      <c r="G77" s="192"/>
      <c r="H77" s="192"/>
      <c r="I77" s="192"/>
      <c r="J77" s="192"/>
      <c r="K77" s="192"/>
      <c r="L77" s="192"/>
      <c r="M77" s="192"/>
      <c r="N77" s="192"/>
      <c r="O77" s="192"/>
      <c r="P77" s="192"/>
      <c r="Q77" s="192"/>
      <c r="R77" s="192"/>
      <c r="S77" s="192"/>
      <c r="T77" s="192"/>
      <c r="U77" s="192"/>
      <c r="V77" s="193"/>
    </row>
    <row r="78" spans="1:22" ht="35.25" customHeight="1">
      <c r="A78" s="107">
        <v>1</v>
      </c>
      <c r="B78" s="108" t="s">
        <v>100</v>
      </c>
      <c r="C78" s="131" t="s">
        <v>154</v>
      </c>
      <c r="D78" s="9">
        <v>1</v>
      </c>
      <c r="E78" s="9"/>
      <c r="F78" s="9" t="s">
        <v>101</v>
      </c>
      <c r="G78" s="9">
        <v>4</v>
      </c>
      <c r="H78" s="9">
        <f>G78*1.5</f>
        <v>6</v>
      </c>
      <c r="I78" s="9"/>
      <c r="J78" s="9"/>
      <c r="K78" s="9"/>
      <c r="L78" s="9">
        <v>120</v>
      </c>
      <c r="M78" s="9"/>
      <c r="N78" s="9"/>
      <c r="O78" s="9"/>
      <c r="P78" s="9"/>
      <c r="Q78" s="9"/>
      <c r="R78" s="9"/>
      <c r="S78" s="9" t="s">
        <v>102</v>
      </c>
      <c r="T78" s="9"/>
      <c r="U78" s="110">
        <v>2</v>
      </c>
      <c r="V78" s="109"/>
    </row>
    <row r="79" spans="1:22" ht="35.25" customHeight="1" thickBot="1">
      <c r="A79" s="111">
        <v>2</v>
      </c>
      <c r="B79" s="116" t="s">
        <v>100</v>
      </c>
      <c r="C79" s="127" t="s">
        <v>154</v>
      </c>
      <c r="D79" s="112">
        <v>2</v>
      </c>
      <c r="E79" s="112"/>
      <c r="F79" s="112" t="s">
        <v>101</v>
      </c>
      <c r="G79" s="112">
        <v>4</v>
      </c>
      <c r="H79" s="112">
        <f>G79*1.5</f>
        <v>6</v>
      </c>
      <c r="I79" s="112"/>
      <c r="J79" s="112"/>
      <c r="K79" s="112"/>
      <c r="L79" s="112">
        <v>120</v>
      </c>
      <c r="M79" s="112"/>
      <c r="N79" s="112"/>
      <c r="O79" s="112"/>
      <c r="P79" s="112"/>
      <c r="Q79" s="112"/>
      <c r="R79" s="112"/>
      <c r="S79" s="112"/>
      <c r="T79" s="112" t="s">
        <v>102</v>
      </c>
      <c r="U79" s="113">
        <v>2</v>
      </c>
      <c r="V79" s="114"/>
    </row>
    <row r="80" spans="1:22" ht="36.75" thickBot="1">
      <c r="A80" s="34"/>
      <c r="B80" s="212" t="s">
        <v>136</v>
      </c>
      <c r="C80" s="87"/>
      <c r="D80" s="35"/>
      <c r="E80" s="35"/>
      <c r="F80" s="35"/>
      <c r="G80" s="117">
        <f>G78</f>
        <v>4</v>
      </c>
      <c r="H80" s="117">
        <f>H78</f>
        <v>6</v>
      </c>
      <c r="I80" s="117"/>
      <c r="J80" s="117"/>
      <c r="K80" s="117"/>
      <c r="L80" s="117">
        <f>L78</f>
        <v>120</v>
      </c>
      <c r="M80" s="117"/>
      <c r="N80" s="117"/>
      <c r="O80" s="117"/>
      <c r="P80" s="117"/>
      <c r="Q80" s="117"/>
      <c r="R80" s="117"/>
      <c r="S80" s="117">
        <v>2</v>
      </c>
      <c r="T80" s="117">
        <v>2</v>
      </c>
      <c r="V80" s="88"/>
    </row>
    <row r="81" spans="1:22" ht="36.75" thickBot="1">
      <c r="A81" s="31"/>
      <c r="B81" s="15" t="s">
        <v>137</v>
      </c>
      <c r="C81" s="32"/>
      <c r="D81" s="32"/>
      <c r="E81" s="33"/>
      <c r="F81" s="33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9"/>
      <c r="V81" s="75"/>
    </row>
    <row r="82" spans="1:22" ht="12.75" customHeight="1" thickBot="1">
      <c r="A82" s="203" t="s">
        <v>103</v>
      </c>
      <c r="B82" s="204"/>
      <c r="C82" s="204"/>
      <c r="D82" s="204"/>
      <c r="E82" s="204"/>
      <c r="F82" s="204"/>
      <c r="G82" s="204"/>
      <c r="H82" s="204"/>
      <c r="I82" s="204"/>
      <c r="J82" s="204"/>
      <c r="K82" s="204"/>
      <c r="L82" s="204"/>
      <c r="M82" s="204"/>
      <c r="N82" s="204"/>
      <c r="O82" s="204"/>
      <c r="P82" s="204"/>
      <c r="Q82" s="204"/>
      <c r="R82" s="204"/>
      <c r="S82" s="204"/>
      <c r="T82" s="204"/>
      <c r="U82" s="204"/>
      <c r="V82" s="205"/>
    </row>
    <row r="83" spans="1:22" ht="36.75" thickBot="1">
      <c r="A83" s="1">
        <v>2</v>
      </c>
      <c r="B83" s="15" t="s">
        <v>104</v>
      </c>
      <c r="C83" s="41" t="s">
        <v>158</v>
      </c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125"/>
      <c r="V83" s="75"/>
    </row>
    <row r="84" spans="1:22" ht="36">
      <c r="A84" s="42"/>
      <c r="B84" s="40" t="s">
        <v>127</v>
      </c>
      <c r="C84" s="43"/>
      <c r="D84" s="24"/>
      <c r="E84" s="24"/>
      <c r="F84" s="11"/>
      <c r="G84" s="24">
        <v>2</v>
      </c>
      <c r="H84" s="24">
        <f>G84*0.5</f>
        <v>1</v>
      </c>
      <c r="I84" s="24"/>
      <c r="J84" s="24"/>
      <c r="K84" s="24"/>
      <c r="L84" s="24">
        <f>15*G84</f>
        <v>30</v>
      </c>
      <c r="M84" s="89"/>
      <c r="N84" s="24"/>
      <c r="O84" s="24"/>
      <c r="P84" s="24"/>
      <c r="Q84" s="24"/>
      <c r="R84" s="24"/>
      <c r="S84" s="24"/>
      <c r="T84" s="133" t="s">
        <v>133</v>
      </c>
      <c r="U84" s="100" t="s">
        <v>46</v>
      </c>
      <c r="V84" s="59"/>
    </row>
    <row r="85" spans="1:22" ht="36.75" thickBot="1">
      <c r="A85" s="44"/>
      <c r="B85" s="134" t="s">
        <v>105</v>
      </c>
      <c r="C85" s="27"/>
      <c r="D85" s="27"/>
      <c r="E85" s="35"/>
      <c r="F85" s="29"/>
      <c r="G85" s="27">
        <v>2</v>
      </c>
      <c r="H85" s="27">
        <f>G85*3</f>
        <v>6</v>
      </c>
      <c r="I85" s="27"/>
      <c r="J85" s="27"/>
      <c r="K85" s="27"/>
      <c r="L85" s="27">
        <f>75*G85</f>
        <v>150</v>
      </c>
      <c r="M85" s="45"/>
      <c r="N85" s="35"/>
      <c r="O85" s="35"/>
      <c r="P85" s="35"/>
      <c r="Q85" s="35"/>
      <c r="R85" s="35"/>
      <c r="S85" s="35"/>
      <c r="T85" s="120" t="s">
        <v>134</v>
      </c>
      <c r="U85" s="135" t="s">
        <v>46</v>
      </c>
      <c r="V85" s="78"/>
    </row>
    <row r="86" spans="1:22" s="20" customFormat="1" ht="36.75" thickBot="1">
      <c r="A86" s="39"/>
      <c r="B86" s="211" t="s">
        <v>136</v>
      </c>
      <c r="C86" s="2"/>
      <c r="D86" s="2"/>
      <c r="E86" s="2"/>
      <c r="F86" s="2"/>
      <c r="G86" s="19">
        <f>G85</f>
        <v>2</v>
      </c>
      <c r="H86" s="19">
        <f t="shared" ref="H86:L86" si="18">H85</f>
        <v>6</v>
      </c>
      <c r="I86" s="19"/>
      <c r="J86" s="19"/>
      <c r="K86" s="19"/>
      <c r="L86" s="19">
        <f t="shared" si="18"/>
        <v>150</v>
      </c>
      <c r="M86" s="19"/>
      <c r="N86" s="19"/>
      <c r="O86" s="19"/>
      <c r="P86" s="19"/>
      <c r="Q86" s="19"/>
      <c r="R86" s="19"/>
      <c r="S86" s="19"/>
      <c r="T86" s="19"/>
      <c r="U86" s="52"/>
      <c r="V86" s="28"/>
    </row>
    <row r="87" spans="1:22" s="25" customFormat="1" ht="36.75" thickBot="1">
      <c r="A87" s="102"/>
      <c r="B87" s="15" t="s">
        <v>137</v>
      </c>
      <c r="C87" s="46"/>
      <c r="D87" s="126"/>
      <c r="E87" s="47"/>
      <c r="F87" s="103"/>
      <c r="G87" s="48">
        <f>G84</f>
        <v>2</v>
      </c>
      <c r="H87" s="48">
        <f t="shared" ref="H87:L87" si="19">H84</f>
        <v>1</v>
      </c>
      <c r="I87" s="48"/>
      <c r="J87" s="48"/>
      <c r="K87" s="48"/>
      <c r="L87" s="48">
        <f t="shared" si="19"/>
        <v>30</v>
      </c>
      <c r="M87" s="48"/>
      <c r="N87" s="48"/>
      <c r="O87" s="48"/>
      <c r="P87" s="48"/>
      <c r="Q87" s="48"/>
      <c r="R87" s="48"/>
      <c r="S87" s="48"/>
      <c r="T87" s="48"/>
      <c r="U87" s="136"/>
      <c r="V87" s="104"/>
    </row>
    <row r="88" spans="1:22" ht="60.75" thickBot="1">
      <c r="A88" s="39"/>
      <c r="B88" s="15" t="s">
        <v>141</v>
      </c>
      <c r="C88" s="16"/>
      <c r="D88" s="2"/>
      <c r="E88" s="2"/>
      <c r="F88" s="2"/>
      <c r="G88" s="19">
        <f>G80+G86</f>
        <v>6</v>
      </c>
      <c r="H88" s="19">
        <f>H80+H86</f>
        <v>12</v>
      </c>
      <c r="I88" s="19"/>
      <c r="J88" s="19"/>
      <c r="K88" s="19"/>
      <c r="L88" s="19">
        <f>L80+L86</f>
        <v>270</v>
      </c>
      <c r="M88" s="19"/>
      <c r="N88" s="19"/>
      <c r="O88" s="19"/>
      <c r="P88" s="19"/>
      <c r="Q88" s="19"/>
      <c r="R88" s="19"/>
      <c r="S88" s="19"/>
      <c r="T88" s="2"/>
      <c r="U88" s="52"/>
      <c r="V88" s="75"/>
    </row>
    <row r="89" spans="1:22" s="25" customFormat="1" ht="60.75" thickBot="1">
      <c r="A89" s="102"/>
      <c r="B89" s="15" t="s">
        <v>142</v>
      </c>
      <c r="C89" s="46"/>
      <c r="D89" s="126"/>
      <c r="E89" s="47"/>
      <c r="F89" s="103"/>
      <c r="G89" s="48">
        <f>G87</f>
        <v>2</v>
      </c>
      <c r="H89" s="48">
        <f t="shared" ref="H89:L89" si="20">H87</f>
        <v>1</v>
      </c>
      <c r="I89" s="48"/>
      <c r="J89" s="48"/>
      <c r="K89" s="48"/>
      <c r="L89" s="48">
        <f t="shared" si="20"/>
        <v>30</v>
      </c>
      <c r="M89" s="48"/>
      <c r="N89" s="48"/>
      <c r="O89" s="48"/>
      <c r="P89" s="48"/>
      <c r="Q89" s="48"/>
      <c r="R89" s="48"/>
      <c r="S89" s="48"/>
      <c r="T89" s="48"/>
      <c r="U89" s="106"/>
      <c r="V89" s="104"/>
    </row>
    <row r="90" spans="1:22" ht="36.75" thickBot="1">
      <c r="A90" s="90"/>
      <c r="B90" s="15" t="s">
        <v>143</v>
      </c>
      <c r="C90" s="91"/>
      <c r="D90" s="48"/>
      <c r="E90" s="48"/>
      <c r="F90" s="48"/>
      <c r="G90" s="48">
        <f>G75+G88</f>
        <v>44</v>
      </c>
      <c r="H90" s="48">
        <f>H75+H88</f>
        <v>75</v>
      </c>
      <c r="I90" s="48"/>
      <c r="J90" s="48"/>
      <c r="K90" s="48"/>
      <c r="L90" s="48">
        <f>L75+L88</f>
        <v>1980</v>
      </c>
      <c r="M90" s="48"/>
      <c r="N90" s="48"/>
      <c r="O90" s="48"/>
      <c r="P90" s="48"/>
      <c r="Q90" s="48"/>
      <c r="R90" s="48"/>
      <c r="S90" s="48"/>
      <c r="T90" s="48"/>
      <c r="U90" s="92"/>
      <c r="V90" s="93"/>
    </row>
    <row r="91" spans="1:22" s="25" customFormat="1" ht="36.75" thickBot="1">
      <c r="A91" s="102"/>
      <c r="B91" s="15" t="s">
        <v>144</v>
      </c>
      <c r="C91" s="46"/>
      <c r="D91" s="126"/>
      <c r="E91" s="47"/>
      <c r="F91" s="103"/>
      <c r="G91" s="48">
        <f>G76+G89</f>
        <v>24</v>
      </c>
      <c r="H91" s="48">
        <f t="shared" ref="H91:L91" si="21">H76+H89</f>
        <v>37</v>
      </c>
      <c r="I91" s="48"/>
      <c r="J91" s="48"/>
      <c r="K91" s="48"/>
      <c r="L91" s="48">
        <f t="shared" si="21"/>
        <v>1020</v>
      </c>
      <c r="M91" s="48"/>
      <c r="N91" s="48"/>
      <c r="O91" s="48"/>
      <c r="P91" s="48"/>
      <c r="Q91" s="48"/>
      <c r="R91" s="48"/>
      <c r="S91" s="48"/>
      <c r="T91" s="48"/>
      <c r="U91" s="106"/>
      <c r="V91" s="104"/>
    </row>
    <row r="92" spans="1:22" ht="34.5" customHeight="1">
      <c r="B92" s="94"/>
      <c r="C92" s="95"/>
      <c r="N92" s="128"/>
      <c r="O92" s="128"/>
      <c r="P92" s="128"/>
      <c r="Q92" s="128"/>
      <c r="R92" s="128"/>
      <c r="S92" s="128"/>
      <c r="T92" s="128"/>
    </row>
    <row r="93" spans="1:22" ht="41.25" customHeight="1">
      <c r="B93" s="152" t="s">
        <v>106</v>
      </c>
      <c r="C93" s="152"/>
      <c r="D93" s="152"/>
      <c r="E93" s="152"/>
      <c r="F93" s="152"/>
      <c r="G93" s="152"/>
      <c r="H93" s="152"/>
      <c r="I93" s="152"/>
      <c r="J93" s="152"/>
      <c r="K93" s="20"/>
      <c r="P93" s="20"/>
      <c r="S93" s="96"/>
      <c r="T93" s="96"/>
    </row>
    <row r="94" spans="1:22" s="129" customFormat="1" ht="24.75" customHeight="1">
      <c r="A94" s="20"/>
      <c r="B94" s="152" t="s">
        <v>107</v>
      </c>
      <c r="C94" s="152"/>
      <c r="D94" s="152"/>
      <c r="E94" s="152"/>
      <c r="F94" s="152"/>
      <c r="H94" s="124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</row>
    <row r="95" spans="1:22" s="129" customFormat="1">
      <c r="A95" s="20"/>
      <c r="B95" s="124"/>
      <c r="C95" s="124"/>
      <c r="D95" s="124"/>
      <c r="E95" s="124"/>
      <c r="F95" s="124"/>
      <c r="H95" s="54"/>
      <c r="I95" s="54"/>
      <c r="J95" s="54"/>
      <c r="K95" s="54"/>
      <c r="L95" s="115"/>
      <c r="M95" s="115"/>
      <c r="N95" s="115"/>
      <c r="O95" s="115"/>
      <c r="P95" s="20"/>
      <c r="Q95" s="20"/>
      <c r="U95" s="53"/>
    </row>
    <row r="96" spans="1:22" s="121" customFormat="1">
      <c r="B96" s="213"/>
      <c r="C96" s="213"/>
      <c r="D96" s="213"/>
      <c r="E96" s="213"/>
      <c r="F96" s="213"/>
      <c r="G96" s="213"/>
      <c r="H96" s="213"/>
      <c r="J96" s="214" t="s">
        <v>108</v>
      </c>
      <c r="K96" s="214"/>
      <c r="L96" s="214"/>
      <c r="M96" s="214"/>
      <c r="N96" s="214"/>
      <c r="O96" s="215"/>
      <c r="P96" s="215"/>
      <c r="Q96" s="215"/>
      <c r="R96" s="215"/>
    </row>
    <row r="97" spans="1:24" s="121" customFormat="1">
      <c r="E97" s="216"/>
      <c r="G97" s="213"/>
      <c r="H97" s="213"/>
      <c r="K97" s="213"/>
      <c r="Q97" s="213"/>
    </row>
    <row r="98" spans="1:24" s="121" customFormat="1" ht="24" customHeight="1">
      <c r="B98" s="217" t="s">
        <v>109</v>
      </c>
      <c r="C98" s="217"/>
      <c r="D98" s="217"/>
      <c r="E98" s="217"/>
      <c r="F98" s="218"/>
      <c r="J98" s="219" t="s">
        <v>145</v>
      </c>
      <c r="K98" s="219"/>
      <c r="L98" s="219"/>
      <c r="M98" s="219"/>
      <c r="N98" s="219"/>
      <c r="O98" s="219"/>
      <c r="P98" s="219"/>
      <c r="Q98" s="219"/>
      <c r="R98" s="219"/>
      <c r="S98" s="219"/>
      <c r="T98" s="219"/>
      <c r="U98" s="219"/>
      <c r="V98" s="219"/>
      <c r="W98" s="20"/>
      <c r="X98" s="20"/>
    </row>
    <row r="99" spans="1:24" s="121" customFormat="1">
      <c r="E99" s="216"/>
      <c r="J99" s="20"/>
      <c r="K99" s="20"/>
      <c r="L99" s="20"/>
      <c r="M99" s="124"/>
      <c r="N99" s="124"/>
      <c r="O99" s="124"/>
      <c r="P99" s="20"/>
      <c r="Q99" s="20"/>
      <c r="R99" s="20"/>
      <c r="S99" s="20"/>
      <c r="T99" s="20"/>
      <c r="U99" s="20"/>
      <c r="V99" s="20"/>
      <c r="W99" s="20"/>
      <c r="X99" s="20"/>
    </row>
    <row r="100" spans="1:24" s="121" customFormat="1" ht="25.5" customHeight="1">
      <c r="B100" s="220" t="s">
        <v>110</v>
      </c>
      <c r="C100" s="220"/>
      <c r="D100" s="220"/>
      <c r="E100" s="220"/>
      <c r="F100" s="220"/>
      <c r="G100" s="220"/>
      <c r="H100" s="220"/>
      <c r="J100" s="152" t="s">
        <v>146</v>
      </c>
      <c r="K100" s="152"/>
      <c r="L100" s="152"/>
      <c r="M100" s="152"/>
      <c r="N100" s="152"/>
      <c r="O100" s="152"/>
      <c r="P100" s="152"/>
      <c r="Q100" s="152"/>
      <c r="R100" s="152"/>
      <c r="S100" s="152"/>
      <c r="T100" s="152"/>
      <c r="U100" s="152"/>
      <c r="V100" s="152"/>
      <c r="W100" s="122"/>
      <c r="X100" s="122"/>
    </row>
    <row r="101" spans="1:24" s="129" customFormat="1">
      <c r="A101" s="20"/>
      <c r="B101" s="124"/>
    </row>
    <row r="102" spans="1:24" s="129" customFormat="1">
      <c r="A102" s="20"/>
      <c r="B102" s="124"/>
    </row>
    <row r="103" spans="1:24" s="129" customFormat="1">
      <c r="A103" s="20"/>
      <c r="B103" s="124"/>
    </row>
    <row r="104" spans="1:24" s="129" customFormat="1">
      <c r="A104" s="20"/>
      <c r="B104" s="124"/>
    </row>
    <row r="105" spans="1:24" s="129" customFormat="1">
      <c r="A105" s="20"/>
      <c r="B105" s="124"/>
    </row>
    <row r="106" spans="1:24" s="129" customFormat="1">
      <c r="A106" s="20"/>
      <c r="B106" s="124"/>
    </row>
    <row r="107" spans="1:24">
      <c r="B107" s="124"/>
    </row>
    <row r="108" spans="1:24">
      <c r="B108" s="124"/>
    </row>
    <row r="109" spans="1:24">
      <c r="B109" s="124"/>
    </row>
    <row r="110" spans="1:24">
      <c r="B110" s="124"/>
    </row>
    <row r="111" spans="1:24">
      <c r="B111" s="124"/>
    </row>
    <row r="112" spans="1:24">
      <c r="B112" s="124"/>
    </row>
    <row r="113" spans="1:21" s="20" customFormat="1">
      <c r="B113" s="206"/>
      <c r="C113" s="206"/>
      <c r="D113" s="206"/>
      <c r="E113" s="206"/>
      <c r="F113" s="206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  <c r="T113" s="129"/>
      <c r="U113" s="129"/>
    </row>
    <row r="114" spans="1:21" s="20" customFormat="1">
      <c r="C114" s="129"/>
      <c r="D114" s="129"/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  <c r="Q114" s="129"/>
      <c r="R114" s="129"/>
      <c r="S114" s="129"/>
      <c r="T114" s="129"/>
      <c r="U114" s="129"/>
    </row>
    <row r="115" spans="1:21" s="20" customFormat="1">
      <c r="C115" s="129"/>
      <c r="D115" s="129"/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129"/>
      <c r="P115" s="129"/>
      <c r="Q115" s="129"/>
      <c r="R115" s="129"/>
      <c r="S115" s="129"/>
      <c r="T115" s="129"/>
      <c r="U115" s="129"/>
    </row>
    <row r="116" spans="1:21" s="20" customFormat="1">
      <c r="C116" s="129"/>
      <c r="D116" s="129"/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129"/>
      <c r="P116" s="129"/>
      <c r="Q116" s="129"/>
      <c r="R116" s="129"/>
      <c r="S116" s="129"/>
      <c r="T116" s="129"/>
      <c r="U116" s="129"/>
    </row>
    <row r="118" spans="1:21">
      <c r="A118" s="165"/>
      <c r="B118" s="165"/>
      <c r="C118" s="165"/>
      <c r="D118" s="165"/>
      <c r="E118" s="165"/>
    </row>
    <row r="119" spans="1:21">
      <c r="A119" s="165"/>
      <c r="B119" s="165"/>
      <c r="C119" s="165"/>
      <c r="D119" s="165"/>
      <c r="E119" s="165"/>
    </row>
    <row r="120" spans="1:21">
      <c r="A120" s="165"/>
      <c r="B120" s="165"/>
      <c r="C120" s="165"/>
      <c r="D120" s="165"/>
      <c r="E120" s="165"/>
    </row>
    <row r="121" spans="1:21">
      <c r="A121" s="123"/>
      <c r="B121" s="123"/>
    </row>
  </sheetData>
  <mergeCells count="80">
    <mergeCell ref="A120:E120"/>
    <mergeCell ref="A82:V82"/>
    <mergeCell ref="B93:J93"/>
    <mergeCell ref="B94:F94"/>
    <mergeCell ref="B98:F98"/>
    <mergeCell ref="J98:V98"/>
    <mergeCell ref="A118:E118"/>
    <mergeCell ref="A119:E119"/>
    <mergeCell ref="B100:H100"/>
    <mergeCell ref="J100:V100"/>
    <mergeCell ref="B113:F113"/>
    <mergeCell ref="A77:V77"/>
    <mergeCell ref="A65:V65"/>
    <mergeCell ref="N27:N28"/>
    <mergeCell ref="O27:O28"/>
    <mergeCell ref="P27:P28"/>
    <mergeCell ref="A59:V59"/>
    <mergeCell ref="A70:V70"/>
    <mergeCell ref="A52:V52"/>
    <mergeCell ref="V24:V28"/>
    <mergeCell ref="A30:V30"/>
    <mergeCell ref="A37:V37"/>
    <mergeCell ref="A42:V42"/>
    <mergeCell ref="A47:V47"/>
    <mergeCell ref="M25:P25"/>
    <mergeCell ref="U24:U28"/>
    <mergeCell ref="H24:H28"/>
    <mergeCell ref="A1:U1"/>
    <mergeCell ref="A2:U2"/>
    <mergeCell ref="A3:C3"/>
    <mergeCell ref="D3:K4"/>
    <mergeCell ref="L3:U4"/>
    <mergeCell ref="A4:C4"/>
    <mergeCell ref="A6:C6"/>
    <mergeCell ref="L6:U6"/>
    <mergeCell ref="A7:C7"/>
    <mergeCell ref="L7:U7"/>
    <mergeCell ref="A8:C8"/>
    <mergeCell ref="L8:U8"/>
    <mergeCell ref="A9:C9"/>
    <mergeCell ref="L9:U9"/>
    <mergeCell ref="L10:U10"/>
    <mergeCell ref="L11:U11"/>
    <mergeCell ref="C12:K12"/>
    <mergeCell ref="L12:U12"/>
    <mergeCell ref="C13:K13"/>
    <mergeCell ref="L13:U13"/>
    <mergeCell ref="C14:K14"/>
    <mergeCell ref="L14:U14"/>
    <mergeCell ref="C15:K15"/>
    <mergeCell ref="L15:U15"/>
    <mergeCell ref="C16:K16"/>
    <mergeCell ref="L16:U16"/>
    <mergeCell ref="C17:K17"/>
    <mergeCell ref="L17:U17"/>
    <mergeCell ref="B20:E20"/>
    <mergeCell ref="I20:L20"/>
    <mergeCell ref="B21:E21"/>
    <mergeCell ref="I21:L21"/>
    <mergeCell ref="A23:T23"/>
    <mergeCell ref="A24:A28"/>
    <mergeCell ref="B24:B28"/>
    <mergeCell ref="C24:C28"/>
    <mergeCell ref="D24:D28"/>
    <mergeCell ref="E24:E28"/>
    <mergeCell ref="F24:F28"/>
    <mergeCell ref="G24:G28"/>
    <mergeCell ref="Q25:Q28"/>
    <mergeCell ref="R25:R28"/>
    <mergeCell ref="S27:T27"/>
    <mergeCell ref="J25:J28"/>
    <mergeCell ref="K25:K28"/>
    <mergeCell ref="L25:L28"/>
    <mergeCell ref="I24:I28"/>
    <mergeCell ref="J24:K24"/>
    <mergeCell ref="L24:R24"/>
    <mergeCell ref="S24:T24"/>
    <mergeCell ref="S25:T25"/>
    <mergeCell ref="M26:M28"/>
    <mergeCell ref="N26:P26"/>
  </mergeCells>
  <printOptions horizontalCentered="1"/>
  <pageMargins left="0.31496062992125984" right="0.27559055118110237" top="0.31496062992125984" bottom="0.31496062992125984" header="0.39370078740157483" footer="0.15748031496062992"/>
  <pageSetup paperSize="9" scale="73" orientation="landscape" verticalDpi="300" r:id="rId1"/>
  <headerFooter scaleWithDoc="0" alignWithMargins="0"/>
  <rowBreaks count="2" manualBreakCount="2">
    <brk id="56" max="21" man="1"/>
    <brk id="78" max="21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Год план 1 курс</vt:lpstr>
      <vt:lpstr>Лист1</vt:lpstr>
      <vt:lpstr>Лист2</vt:lpstr>
      <vt:lpstr>Лист3</vt:lpstr>
      <vt:lpstr>'Год план 1 курс'!Область_печати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Admin</cp:lastModifiedBy>
  <cp:lastPrinted>2016-12-23T05:08:50Z</cp:lastPrinted>
  <dcterms:created xsi:type="dcterms:W3CDTF">2016-08-25T17:11:01Z</dcterms:created>
  <dcterms:modified xsi:type="dcterms:W3CDTF">2016-12-23T05:09:59Z</dcterms:modified>
</cp:coreProperties>
</file>