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85" yWindow="-135" windowWidth="15480" windowHeight="7230" activeTab="4"/>
  </bookViews>
  <sheets>
    <sheet name="РУП_2 траектория" sheetId="10" r:id="rId1"/>
    <sheet name="РУП_1 траектория" sheetId="6" r:id="rId2"/>
    <sheet name="УП" sheetId="5" r:id="rId3"/>
    <sheet name="Титул" sheetId="4" r:id="rId4"/>
    <sheet name="Год план 1 курс" sheetId="7" r:id="rId5"/>
    <sheet name="Год план 2 курс" sheetId="9" r:id="rId6"/>
  </sheets>
  <definedNames>
    <definedName name="_xlnm._FilterDatabase" localSheetId="1" hidden="1">'РУП_1 траектория'!$A$29:$AA$137</definedName>
    <definedName name="_xlnm._FilterDatabase" localSheetId="0" hidden="1">'РУП_2 траектория'!$A$29:$AA$137</definedName>
    <definedName name="_xlnm.Print_Titles" localSheetId="2">УП!$7:$7</definedName>
    <definedName name="_xlnm.Print_Area" localSheetId="4">'Год план 1 курс'!$A$1:$U$75</definedName>
    <definedName name="_xlnm.Print_Area" localSheetId="5">'Год план 2 курс'!$A$1:$U$78</definedName>
    <definedName name="_xlnm.Print_Area" localSheetId="1">'РУП_1 траектория'!$A$1:$AA$154</definedName>
    <definedName name="_xlnm.Print_Area" localSheetId="0">'РУП_2 траектория'!$A$1:$AA$154</definedName>
    <definedName name="_xlnm.Print_Area" localSheetId="3">Титул!$A$1:$BI$41</definedName>
    <definedName name="_xlnm.Print_Area" localSheetId="2">УП!$A$1:$W$71</definedName>
  </definedNames>
  <calcPr calcId="124519"/>
</workbook>
</file>

<file path=xl/calcChain.xml><?xml version="1.0" encoding="utf-8"?>
<calcChain xmlns="http://schemas.openxmlformats.org/spreadsheetml/2006/main">
  <c r="G62" i="7"/>
  <c r="L61"/>
  <c r="L62" s="1"/>
  <c r="H61"/>
  <c r="H62" s="1"/>
  <c r="L58"/>
  <c r="L63" s="1"/>
  <c r="G58"/>
  <c r="G63" s="1"/>
  <c r="H57"/>
  <c r="H56"/>
  <c r="H58" s="1"/>
  <c r="H63" s="1"/>
  <c r="T54"/>
  <c r="S54"/>
  <c r="P53"/>
  <c r="O53"/>
  <c r="N53"/>
  <c r="G53"/>
  <c r="R52"/>
  <c r="Q52"/>
  <c r="M52"/>
  <c r="L52" s="1"/>
  <c r="K52"/>
  <c r="J52"/>
  <c r="H52"/>
  <c r="R51"/>
  <c r="R53" s="1"/>
  <c r="Q51"/>
  <c r="M51"/>
  <c r="M53" s="1"/>
  <c r="K51"/>
  <c r="H51"/>
  <c r="R50"/>
  <c r="Q50"/>
  <c r="M50"/>
  <c r="K50"/>
  <c r="J50"/>
  <c r="H50"/>
  <c r="P48"/>
  <c r="O48"/>
  <c r="N48"/>
  <c r="G48"/>
  <c r="R47"/>
  <c r="Q47"/>
  <c r="M47"/>
  <c r="L47"/>
  <c r="K47"/>
  <c r="H47"/>
  <c r="R46"/>
  <c r="Q46"/>
  <c r="M46"/>
  <c r="L46"/>
  <c r="K46"/>
  <c r="H46"/>
  <c r="R45"/>
  <c r="R48" s="1"/>
  <c r="Q45"/>
  <c r="Q48" s="1"/>
  <c r="M45"/>
  <c r="M48" s="1"/>
  <c r="L45"/>
  <c r="L48" s="1"/>
  <c r="K45"/>
  <c r="H45"/>
  <c r="H48" s="1"/>
  <c r="P43"/>
  <c r="O43"/>
  <c r="N43"/>
  <c r="G43"/>
  <c r="R42"/>
  <c r="Q42"/>
  <c r="M42"/>
  <c r="K42"/>
  <c r="H42"/>
  <c r="R41"/>
  <c r="R43" s="1"/>
  <c r="Q41"/>
  <c r="M41"/>
  <c r="M43" s="1"/>
  <c r="K41"/>
  <c r="H41"/>
  <c r="H43" s="1"/>
  <c r="P39"/>
  <c r="N39"/>
  <c r="G39"/>
  <c r="R38"/>
  <c r="Q38"/>
  <c r="O38"/>
  <c r="M38" s="1"/>
  <c r="K38"/>
  <c r="J38"/>
  <c r="H38"/>
  <c r="R37"/>
  <c r="R39" s="1"/>
  <c r="Q37"/>
  <c r="Q39" s="1"/>
  <c r="O37"/>
  <c r="O39" s="1"/>
  <c r="K37"/>
  <c r="J37"/>
  <c r="H37"/>
  <c r="H39" s="1"/>
  <c r="P35"/>
  <c r="P54" s="1"/>
  <c r="O35"/>
  <c r="N35"/>
  <c r="N54" s="1"/>
  <c r="G35"/>
  <c r="G54" s="1"/>
  <c r="G64" s="1"/>
  <c r="R34"/>
  <c r="Q34"/>
  <c r="M34"/>
  <c r="L34" s="1"/>
  <c r="K34"/>
  <c r="J34"/>
  <c r="H34"/>
  <c r="R33"/>
  <c r="Q33"/>
  <c r="M33"/>
  <c r="L33" s="1"/>
  <c r="K33"/>
  <c r="J33"/>
  <c r="H33"/>
  <c r="R32"/>
  <c r="Q32"/>
  <c r="M32"/>
  <c r="L32" s="1"/>
  <c r="J32"/>
  <c r="H32"/>
  <c r="R31"/>
  <c r="R35" s="1"/>
  <c r="R54" s="1"/>
  <c r="Q31"/>
  <c r="Q35" s="1"/>
  <c r="M31"/>
  <c r="M35" s="1"/>
  <c r="J31"/>
  <c r="H31"/>
  <c r="H35" s="1"/>
  <c r="L31" l="1"/>
  <c r="L35" s="1"/>
  <c r="L38"/>
  <c r="L41"/>
  <c r="Q43"/>
  <c r="L42"/>
  <c r="L50"/>
  <c r="Q53"/>
  <c r="Q54" s="1"/>
  <c r="H53"/>
  <c r="H54" s="1"/>
  <c r="H64" s="1"/>
  <c r="O54"/>
  <c r="M37"/>
  <c r="L51"/>
  <c r="L53" s="1"/>
  <c r="L43" l="1"/>
  <c r="M39"/>
  <c r="M54" s="1"/>
  <c r="L37"/>
  <c r="L39" s="1"/>
  <c r="L54" s="1"/>
  <c r="L64" s="1"/>
  <c r="P34" i="5"/>
  <c r="Q34"/>
  <c r="R34"/>
  <c r="S34"/>
  <c r="T34"/>
  <c r="U34"/>
  <c r="V34"/>
  <c r="O34"/>
  <c r="P43"/>
  <c r="Q43"/>
  <c r="R43"/>
  <c r="S43"/>
  <c r="T43"/>
  <c r="U43"/>
  <c r="V43"/>
  <c r="O43"/>
  <c r="N43"/>
  <c r="M43"/>
  <c r="L43"/>
  <c r="K43"/>
  <c r="Q19"/>
  <c r="R19"/>
  <c r="S19"/>
  <c r="T19"/>
  <c r="U19"/>
  <c r="V19"/>
  <c r="BH31" i="4" l="1"/>
  <c r="BG31"/>
  <c r="BF31"/>
  <c r="BE31"/>
  <c r="BD31"/>
  <c r="BC31"/>
  <c r="BB31"/>
  <c r="BI29"/>
  <c r="BI28"/>
  <c r="BI27"/>
  <c r="BI26"/>
  <c r="BI31" l="1"/>
  <c r="N87" i="6"/>
  <c r="O87"/>
  <c r="P87"/>
  <c r="G87"/>
  <c r="N42" i="10"/>
  <c r="O42"/>
  <c r="P42"/>
  <c r="N35"/>
  <c r="O35"/>
  <c r="P35"/>
  <c r="N87"/>
  <c r="O87"/>
  <c r="P87"/>
  <c r="G87"/>
  <c r="R40" l="1"/>
  <c r="Q40"/>
  <c r="M40"/>
  <c r="K40"/>
  <c r="J40"/>
  <c r="H40"/>
  <c r="H86" i="6"/>
  <c r="R106" i="10"/>
  <c r="Q106"/>
  <c r="Q108" s="1"/>
  <c r="Q20" i="5"/>
  <c r="R20"/>
  <c r="S20"/>
  <c r="T20"/>
  <c r="U20"/>
  <c r="V20"/>
  <c r="V35"/>
  <c r="O35"/>
  <c r="P44"/>
  <c r="Q44"/>
  <c r="V44"/>
  <c r="O44"/>
  <c r="O41"/>
  <c r="L135" i="10"/>
  <c r="G135"/>
  <c r="H134"/>
  <c r="H133"/>
  <c r="G130"/>
  <c r="L129"/>
  <c r="H129"/>
  <c r="L128"/>
  <c r="H128"/>
  <c r="L127"/>
  <c r="H127"/>
  <c r="L126"/>
  <c r="H126"/>
  <c r="H130" s="1"/>
  <c r="L123"/>
  <c r="G123"/>
  <c r="H122"/>
  <c r="H123" s="1"/>
  <c r="Z120"/>
  <c r="Y119"/>
  <c r="X119"/>
  <c r="W119"/>
  <c r="V119"/>
  <c r="P119"/>
  <c r="O119"/>
  <c r="N119"/>
  <c r="G119"/>
  <c r="W118"/>
  <c r="V118"/>
  <c r="P118"/>
  <c r="O118"/>
  <c r="N118"/>
  <c r="G118"/>
  <c r="Y117"/>
  <c r="Y120" s="1"/>
  <c r="X117"/>
  <c r="X120" s="1"/>
  <c r="W117"/>
  <c r="V117"/>
  <c r="U117"/>
  <c r="T117"/>
  <c r="P117"/>
  <c r="O117"/>
  <c r="N117"/>
  <c r="G117"/>
  <c r="W116"/>
  <c r="W120" s="1"/>
  <c r="V116"/>
  <c r="U116"/>
  <c r="T116"/>
  <c r="S116"/>
  <c r="P116"/>
  <c r="O116"/>
  <c r="N116"/>
  <c r="G116"/>
  <c r="T115"/>
  <c r="S115"/>
  <c r="P115"/>
  <c r="O115"/>
  <c r="N115"/>
  <c r="G115"/>
  <c r="U114"/>
  <c r="U120" s="1"/>
  <c r="T114"/>
  <c r="S114"/>
  <c r="S120" s="1"/>
  <c r="P114"/>
  <c r="N114"/>
  <c r="G114"/>
  <c r="P112"/>
  <c r="O112"/>
  <c r="N112"/>
  <c r="G112"/>
  <c r="R111"/>
  <c r="Q111"/>
  <c r="M111"/>
  <c r="L111" s="1"/>
  <c r="K111"/>
  <c r="J111"/>
  <c r="H111"/>
  <c r="R110"/>
  <c r="R112" s="1"/>
  <c r="Q110"/>
  <c r="Q112" s="1"/>
  <c r="M110"/>
  <c r="K110"/>
  <c r="J110"/>
  <c r="H110"/>
  <c r="H112" s="1"/>
  <c r="P108"/>
  <c r="O108"/>
  <c r="N108"/>
  <c r="G108"/>
  <c r="R107"/>
  <c r="Q107"/>
  <c r="M107"/>
  <c r="K107"/>
  <c r="J107"/>
  <c r="H107"/>
  <c r="R108"/>
  <c r="M106"/>
  <c r="K106"/>
  <c r="J106"/>
  <c r="H106"/>
  <c r="H108" s="1"/>
  <c r="P104"/>
  <c r="O104"/>
  <c r="N104"/>
  <c r="G104"/>
  <c r="R103"/>
  <c r="Q103"/>
  <c r="M103"/>
  <c r="K103"/>
  <c r="J103"/>
  <c r="H103"/>
  <c r="R102"/>
  <c r="Q102"/>
  <c r="Q104" s="1"/>
  <c r="M102"/>
  <c r="K102"/>
  <c r="J102"/>
  <c r="H102"/>
  <c r="P100"/>
  <c r="O100"/>
  <c r="N100"/>
  <c r="G100"/>
  <c r="R99"/>
  <c r="R100" s="1"/>
  <c r="Q99"/>
  <c r="K99"/>
  <c r="J99"/>
  <c r="H99"/>
  <c r="R98"/>
  <c r="Q98"/>
  <c r="M98"/>
  <c r="M100" s="1"/>
  <c r="K98"/>
  <c r="J98"/>
  <c r="H98"/>
  <c r="P96"/>
  <c r="O96"/>
  <c r="N96"/>
  <c r="G96"/>
  <c r="R95"/>
  <c r="Q95"/>
  <c r="M95"/>
  <c r="K95"/>
  <c r="J95"/>
  <c r="H95"/>
  <c r="R94"/>
  <c r="Q94"/>
  <c r="M94"/>
  <c r="K94"/>
  <c r="J94"/>
  <c r="H94"/>
  <c r="R93"/>
  <c r="Q93"/>
  <c r="M93"/>
  <c r="M96" s="1"/>
  <c r="K93"/>
  <c r="J93"/>
  <c r="H93"/>
  <c r="P91"/>
  <c r="O91"/>
  <c r="N91"/>
  <c r="G91"/>
  <c r="R90"/>
  <c r="Q90"/>
  <c r="Q91" s="1"/>
  <c r="M90"/>
  <c r="K90"/>
  <c r="J90"/>
  <c r="H90"/>
  <c r="R89"/>
  <c r="R91" s="1"/>
  <c r="Q89"/>
  <c r="M89"/>
  <c r="L89" s="1"/>
  <c r="K89"/>
  <c r="J89"/>
  <c r="H89"/>
  <c r="R86"/>
  <c r="Q86"/>
  <c r="M86"/>
  <c r="K86"/>
  <c r="J86"/>
  <c r="R85"/>
  <c r="Q85"/>
  <c r="M85"/>
  <c r="K85"/>
  <c r="J85"/>
  <c r="H85"/>
  <c r="R84"/>
  <c r="Q84"/>
  <c r="M84"/>
  <c r="K84"/>
  <c r="J84"/>
  <c r="H84"/>
  <c r="P82"/>
  <c r="O82"/>
  <c r="N82"/>
  <c r="G82"/>
  <c r="R81"/>
  <c r="Q81"/>
  <c r="M81"/>
  <c r="K81"/>
  <c r="H81"/>
  <c r="R80"/>
  <c r="R82" s="1"/>
  <c r="Q80"/>
  <c r="M80"/>
  <c r="L80" s="1"/>
  <c r="K80"/>
  <c r="H80"/>
  <c r="P78"/>
  <c r="O78"/>
  <c r="N78"/>
  <c r="G78"/>
  <c r="R77"/>
  <c r="R78" s="1"/>
  <c r="Q77"/>
  <c r="M77"/>
  <c r="K77"/>
  <c r="H77"/>
  <c r="R76"/>
  <c r="Q76"/>
  <c r="M76"/>
  <c r="K76"/>
  <c r="J76"/>
  <c r="H76"/>
  <c r="P74"/>
  <c r="O74"/>
  <c r="N74"/>
  <c r="G74"/>
  <c r="R73"/>
  <c r="Q73"/>
  <c r="M73"/>
  <c r="K73"/>
  <c r="J73"/>
  <c r="H73"/>
  <c r="R72"/>
  <c r="Q72"/>
  <c r="M72"/>
  <c r="L72"/>
  <c r="K72"/>
  <c r="J72"/>
  <c r="H72"/>
  <c r="R71"/>
  <c r="R74" s="1"/>
  <c r="Q71"/>
  <c r="M71"/>
  <c r="K71"/>
  <c r="H71"/>
  <c r="P69"/>
  <c r="O69"/>
  <c r="N69"/>
  <c r="G69"/>
  <c r="R68"/>
  <c r="Q68"/>
  <c r="M68"/>
  <c r="K68"/>
  <c r="J68"/>
  <c r="R67"/>
  <c r="R118" s="1"/>
  <c r="Q67"/>
  <c r="Q118" s="1"/>
  <c r="M67"/>
  <c r="M118" s="1"/>
  <c r="K67"/>
  <c r="H67"/>
  <c r="H69" s="1"/>
  <c r="P65"/>
  <c r="O65"/>
  <c r="N65"/>
  <c r="G65"/>
  <c r="R64"/>
  <c r="Q64"/>
  <c r="M64"/>
  <c r="K64"/>
  <c r="J64"/>
  <c r="R63"/>
  <c r="Q63"/>
  <c r="M63"/>
  <c r="K63"/>
  <c r="H63"/>
  <c r="R62"/>
  <c r="Q62"/>
  <c r="M62"/>
  <c r="K62"/>
  <c r="J62"/>
  <c r="H62"/>
  <c r="P60"/>
  <c r="O60"/>
  <c r="N60"/>
  <c r="G60"/>
  <c r="R59"/>
  <c r="Q59"/>
  <c r="M59"/>
  <c r="K59"/>
  <c r="H59"/>
  <c r="R58"/>
  <c r="Q58"/>
  <c r="M58"/>
  <c r="K58"/>
  <c r="H58"/>
  <c r="R57"/>
  <c r="Q57"/>
  <c r="M57"/>
  <c r="K57"/>
  <c r="H57"/>
  <c r="P55"/>
  <c r="O55"/>
  <c r="N55"/>
  <c r="G55"/>
  <c r="R54"/>
  <c r="Q54"/>
  <c r="M54"/>
  <c r="L54" s="1"/>
  <c r="K54"/>
  <c r="H54"/>
  <c r="R53"/>
  <c r="Q53"/>
  <c r="M53"/>
  <c r="K53"/>
  <c r="H53"/>
  <c r="R52"/>
  <c r="R55" s="1"/>
  <c r="Q52"/>
  <c r="M52"/>
  <c r="K52"/>
  <c r="H52"/>
  <c r="H55" s="1"/>
  <c r="P50"/>
  <c r="O50"/>
  <c r="N50"/>
  <c r="G50"/>
  <c r="R49"/>
  <c r="Q49"/>
  <c r="M49"/>
  <c r="K49"/>
  <c r="H49"/>
  <c r="R48"/>
  <c r="Q48"/>
  <c r="M48"/>
  <c r="K48"/>
  <c r="H48"/>
  <c r="P46"/>
  <c r="N46"/>
  <c r="G46"/>
  <c r="R45"/>
  <c r="Q45"/>
  <c r="O45"/>
  <c r="M45" s="1"/>
  <c r="L45" s="1"/>
  <c r="K45"/>
  <c r="J45"/>
  <c r="H45"/>
  <c r="R44"/>
  <c r="Q44"/>
  <c r="Q46" s="1"/>
  <c r="O44"/>
  <c r="K44"/>
  <c r="J44"/>
  <c r="H44"/>
  <c r="H46" s="1"/>
  <c r="G42"/>
  <c r="R38"/>
  <c r="Q38"/>
  <c r="M38"/>
  <c r="K38"/>
  <c r="J38"/>
  <c r="H38"/>
  <c r="R37"/>
  <c r="Q37"/>
  <c r="M37"/>
  <c r="K37"/>
  <c r="J37"/>
  <c r="H37"/>
  <c r="G35"/>
  <c r="R34"/>
  <c r="Q34"/>
  <c r="M34"/>
  <c r="K34"/>
  <c r="J34"/>
  <c r="H34"/>
  <c r="R33"/>
  <c r="Q33"/>
  <c r="M33"/>
  <c r="L33" s="1"/>
  <c r="K33"/>
  <c r="J33"/>
  <c r="H33"/>
  <c r="R32"/>
  <c r="Q32"/>
  <c r="Q115" s="1"/>
  <c r="M32"/>
  <c r="J32"/>
  <c r="H32"/>
  <c r="R31"/>
  <c r="Q31"/>
  <c r="M31"/>
  <c r="J31"/>
  <c r="H31"/>
  <c r="N82" i="6"/>
  <c r="O82"/>
  <c r="P82"/>
  <c r="G82"/>
  <c r="N74"/>
  <c r="O74"/>
  <c r="P74"/>
  <c r="G74"/>
  <c r="W117"/>
  <c r="S35" i="5" s="1"/>
  <c r="V117" i="6"/>
  <c r="R35" i="5" s="1"/>
  <c r="U117" i="6"/>
  <c r="Q35" i="5" s="1"/>
  <c r="T117" i="6"/>
  <c r="P35" i="5" s="1"/>
  <c r="X119" i="6"/>
  <c r="T44" i="5" s="1"/>
  <c r="W119" i="6"/>
  <c r="S44" i="5" s="1"/>
  <c r="X117" i="6"/>
  <c r="T35" i="5" s="1"/>
  <c r="Z120" i="6"/>
  <c r="V119"/>
  <c r="R44" i="5" s="1"/>
  <c r="M63" i="6"/>
  <c r="N69"/>
  <c r="O69"/>
  <c r="P69"/>
  <c r="G69"/>
  <c r="N65"/>
  <c r="O65"/>
  <c r="P65"/>
  <c r="G65"/>
  <c r="S116"/>
  <c r="T116"/>
  <c r="G42"/>
  <c r="N117"/>
  <c r="O117"/>
  <c r="P117"/>
  <c r="G117"/>
  <c r="N96"/>
  <c r="O96"/>
  <c r="P96"/>
  <c r="G96"/>
  <c r="R94"/>
  <c r="Q94"/>
  <c r="M94"/>
  <c r="K94"/>
  <c r="J94"/>
  <c r="H94"/>
  <c r="N119"/>
  <c r="O119"/>
  <c r="P119"/>
  <c r="Y119"/>
  <c r="U44" i="5" s="1"/>
  <c r="G119" i="6"/>
  <c r="W118"/>
  <c r="V118"/>
  <c r="N118"/>
  <c r="O118"/>
  <c r="P118"/>
  <c r="G118"/>
  <c r="W116"/>
  <c r="V116"/>
  <c r="U116"/>
  <c r="N116"/>
  <c r="O116"/>
  <c r="P116"/>
  <c r="G116"/>
  <c r="T115"/>
  <c r="N115"/>
  <c r="O115"/>
  <c r="P115"/>
  <c r="G115"/>
  <c r="S115"/>
  <c r="U114"/>
  <c r="T114"/>
  <c r="S114"/>
  <c r="N114"/>
  <c r="P114"/>
  <c r="G114"/>
  <c r="O20" i="5" l="1"/>
  <c r="O19"/>
  <c r="P20"/>
  <c r="P19"/>
  <c r="R114" i="10"/>
  <c r="R35"/>
  <c r="M117"/>
  <c r="M42"/>
  <c r="H35"/>
  <c r="H50"/>
  <c r="Q55"/>
  <c r="M116"/>
  <c r="Q78"/>
  <c r="L84"/>
  <c r="R87"/>
  <c r="L94"/>
  <c r="G120"/>
  <c r="T120"/>
  <c r="R46"/>
  <c r="M55"/>
  <c r="Q60"/>
  <c r="L58"/>
  <c r="H65"/>
  <c r="Q65"/>
  <c r="L63"/>
  <c r="L71"/>
  <c r="Q74"/>
  <c r="H78"/>
  <c r="L77"/>
  <c r="H87"/>
  <c r="Q87"/>
  <c r="L90"/>
  <c r="H96"/>
  <c r="Q96"/>
  <c r="L102"/>
  <c r="M108"/>
  <c r="M112"/>
  <c r="G136"/>
  <c r="L40"/>
  <c r="H42"/>
  <c r="H117"/>
  <c r="Q117"/>
  <c r="Q42"/>
  <c r="Q114"/>
  <c r="Q35"/>
  <c r="L85"/>
  <c r="L87" s="1"/>
  <c r="M87"/>
  <c r="L34"/>
  <c r="M35"/>
  <c r="L37"/>
  <c r="R42"/>
  <c r="Q50"/>
  <c r="L49"/>
  <c r="H116"/>
  <c r="R116"/>
  <c r="L68"/>
  <c r="H82"/>
  <c r="Q82"/>
  <c r="L107"/>
  <c r="L130"/>
  <c r="N120"/>
  <c r="R117"/>
  <c r="O46"/>
  <c r="L48"/>
  <c r="R50"/>
  <c r="L52"/>
  <c r="L53"/>
  <c r="Q116"/>
  <c r="H60"/>
  <c r="M60"/>
  <c r="R60"/>
  <c r="L59"/>
  <c r="M65"/>
  <c r="R65"/>
  <c r="L64"/>
  <c r="L67"/>
  <c r="L69" s="1"/>
  <c r="R69"/>
  <c r="H74"/>
  <c r="L73"/>
  <c r="L76"/>
  <c r="M82"/>
  <c r="L81"/>
  <c r="L82" s="1"/>
  <c r="H119"/>
  <c r="Q119"/>
  <c r="Q120" s="1"/>
  <c r="L86"/>
  <c r="H91"/>
  <c r="M91"/>
  <c r="L93"/>
  <c r="L96" s="1"/>
  <c r="L95"/>
  <c r="L98"/>
  <c r="H100"/>
  <c r="M104"/>
  <c r="R104"/>
  <c r="L110"/>
  <c r="H115"/>
  <c r="M115"/>
  <c r="R115"/>
  <c r="L74"/>
  <c r="L78"/>
  <c r="R119"/>
  <c r="R96"/>
  <c r="L99"/>
  <c r="H104"/>
  <c r="V120"/>
  <c r="H135"/>
  <c r="P120"/>
  <c r="L112"/>
  <c r="H136"/>
  <c r="L50"/>
  <c r="G137"/>
  <c r="L136"/>
  <c r="L91"/>
  <c r="L31"/>
  <c r="L35" s="1"/>
  <c r="M44"/>
  <c r="M50"/>
  <c r="M74"/>
  <c r="L118"/>
  <c r="M119"/>
  <c r="L38"/>
  <c r="L42" s="1"/>
  <c r="L57"/>
  <c r="L60" s="1"/>
  <c r="L62"/>
  <c r="L65" s="1"/>
  <c r="M69"/>
  <c r="Q69"/>
  <c r="Q100"/>
  <c r="L103"/>
  <c r="L104" s="1"/>
  <c r="L106"/>
  <c r="L108" s="1"/>
  <c r="H114"/>
  <c r="O114"/>
  <c r="O120" s="1"/>
  <c r="H118"/>
  <c r="L32"/>
  <c r="L115" s="1"/>
  <c r="M78"/>
  <c r="W120" i="6"/>
  <c r="X120"/>
  <c r="S120"/>
  <c r="L94"/>
  <c r="T120"/>
  <c r="R120" i="10" l="1"/>
  <c r="L100"/>
  <c r="H120"/>
  <c r="H137" s="1"/>
  <c r="L55"/>
  <c r="L117"/>
  <c r="M46"/>
  <c r="L44"/>
  <c r="L46" s="1"/>
  <c r="M114"/>
  <c r="M120" s="1"/>
  <c r="L119"/>
  <c r="L116"/>
  <c r="L114" l="1"/>
  <c r="L120" s="1"/>
  <c r="L137" s="1"/>
  <c r="N55" i="6" l="1"/>
  <c r="O55"/>
  <c r="P55"/>
  <c r="G55"/>
  <c r="R52"/>
  <c r="Q52"/>
  <c r="M52"/>
  <c r="K52"/>
  <c r="H52"/>
  <c r="N42"/>
  <c r="O42"/>
  <c r="P42"/>
  <c r="N35"/>
  <c r="O35"/>
  <c r="P35"/>
  <c r="G35"/>
  <c r="R32"/>
  <c r="Q32"/>
  <c r="M32"/>
  <c r="J32"/>
  <c r="H32"/>
  <c r="R81"/>
  <c r="Q81"/>
  <c r="M81"/>
  <c r="K81"/>
  <c r="H81"/>
  <c r="H59"/>
  <c r="K48" i="5"/>
  <c r="T32"/>
  <c r="U32"/>
  <c r="V32"/>
  <c r="F32"/>
  <c r="N31"/>
  <c r="M31"/>
  <c r="L31"/>
  <c r="K31" s="1"/>
  <c r="G31"/>
  <c r="G26"/>
  <c r="N26"/>
  <c r="M26"/>
  <c r="L26"/>
  <c r="F17"/>
  <c r="K26" l="1"/>
  <c r="L52" i="6"/>
  <c r="L32"/>
  <c r="L81"/>
  <c r="G64" i="9"/>
  <c r="L63"/>
  <c r="H63"/>
  <c r="G60" l="1"/>
  <c r="G65" s="1"/>
  <c r="L59"/>
  <c r="H59"/>
  <c r="L58"/>
  <c r="H58"/>
  <c r="T56"/>
  <c r="S56"/>
  <c r="L60" l="1"/>
  <c r="H60"/>
  <c r="P55"/>
  <c r="O55"/>
  <c r="N55"/>
  <c r="G55"/>
  <c r="R54"/>
  <c r="Q54"/>
  <c r="M54"/>
  <c r="L54" s="1"/>
  <c r="K54"/>
  <c r="J54"/>
  <c r="H54"/>
  <c r="R53"/>
  <c r="Q53"/>
  <c r="M53"/>
  <c r="M55" s="1"/>
  <c r="K53"/>
  <c r="H53"/>
  <c r="H55" s="1"/>
  <c r="L53" l="1"/>
  <c r="L55" s="1"/>
  <c r="P51"/>
  <c r="O51"/>
  <c r="N51"/>
  <c r="G51"/>
  <c r="R50"/>
  <c r="Q50"/>
  <c r="M50"/>
  <c r="K50"/>
  <c r="J50"/>
  <c r="H50"/>
  <c r="R49"/>
  <c r="Q49"/>
  <c r="Q51" s="1"/>
  <c r="M49"/>
  <c r="M51" s="1"/>
  <c r="K49"/>
  <c r="H49"/>
  <c r="H51" s="1"/>
  <c r="P47"/>
  <c r="O47"/>
  <c r="N47"/>
  <c r="G47"/>
  <c r="R46"/>
  <c r="Q46"/>
  <c r="M46"/>
  <c r="K46"/>
  <c r="H46"/>
  <c r="R45"/>
  <c r="Q45"/>
  <c r="M45"/>
  <c r="K45"/>
  <c r="J45"/>
  <c r="H45"/>
  <c r="R44"/>
  <c r="Q44"/>
  <c r="M44"/>
  <c r="M47" s="1"/>
  <c r="K44"/>
  <c r="J44"/>
  <c r="P42"/>
  <c r="O42"/>
  <c r="N42"/>
  <c r="G42"/>
  <c r="R41"/>
  <c r="Q41"/>
  <c r="L41" s="1"/>
  <c r="M41"/>
  <c r="K41"/>
  <c r="J41"/>
  <c r="H41"/>
  <c r="R39"/>
  <c r="Q39"/>
  <c r="M39"/>
  <c r="L39" s="1"/>
  <c r="K39"/>
  <c r="J39"/>
  <c r="H39"/>
  <c r="R38"/>
  <c r="R42" s="1"/>
  <c r="Q38"/>
  <c r="M38"/>
  <c r="K38"/>
  <c r="J38"/>
  <c r="H38"/>
  <c r="P36"/>
  <c r="P56" s="1"/>
  <c r="O36"/>
  <c r="N36"/>
  <c r="G36"/>
  <c r="R35"/>
  <c r="Q35"/>
  <c r="M35"/>
  <c r="L35" s="1"/>
  <c r="K35"/>
  <c r="J35"/>
  <c r="H35"/>
  <c r="R34"/>
  <c r="Q34"/>
  <c r="M34"/>
  <c r="K34"/>
  <c r="J34"/>
  <c r="H34"/>
  <c r="R33"/>
  <c r="Q33"/>
  <c r="M33"/>
  <c r="K33"/>
  <c r="J33"/>
  <c r="H33"/>
  <c r="R32"/>
  <c r="Q32"/>
  <c r="M32"/>
  <c r="K32"/>
  <c r="J32"/>
  <c r="H32"/>
  <c r="R31"/>
  <c r="Q31"/>
  <c r="Q36" s="1"/>
  <c r="M31"/>
  <c r="L31" s="1"/>
  <c r="K31"/>
  <c r="J31"/>
  <c r="H31"/>
  <c r="H42" l="1"/>
  <c r="H47"/>
  <c r="M42"/>
  <c r="R47"/>
  <c r="R51"/>
  <c r="L33"/>
  <c r="L34"/>
  <c r="G56"/>
  <c r="G66" s="1"/>
  <c r="O56"/>
  <c r="Q42"/>
  <c r="L45"/>
  <c r="L50"/>
  <c r="H36"/>
  <c r="M36"/>
  <c r="M56" s="1"/>
  <c r="R36"/>
  <c r="L32"/>
  <c r="L38"/>
  <c r="L42" s="1"/>
  <c r="R55"/>
  <c r="Q55" s="1"/>
  <c r="L36"/>
  <c r="Q47"/>
  <c r="L46"/>
  <c r="H56"/>
  <c r="L49"/>
  <c r="L51" s="1"/>
  <c r="N56"/>
  <c r="L44"/>
  <c r="L47" l="1"/>
  <c r="L56" s="1"/>
  <c r="Q56"/>
  <c r="R56"/>
  <c r="K58" i="5"/>
  <c r="F58"/>
  <c r="G57"/>
  <c r="G56"/>
  <c r="F54"/>
  <c r="K53"/>
  <c r="G53"/>
  <c r="K52"/>
  <c r="G52"/>
  <c r="K51"/>
  <c r="G51"/>
  <c r="K50"/>
  <c r="G50"/>
  <c r="G48"/>
  <c r="K54" l="1"/>
  <c r="K59" s="1"/>
  <c r="G58"/>
  <c r="G54"/>
  <c r="G59" l="1"/>
  <c r="F59" s="1"/>
  <c r="F41"/>
  <c r="N40"/>
  <c r="M40"/>
  <c r="L40"/>
  <c r="G40"/>
  <c r="N39"/>
  <c r="M39"/>
  <c r="L39"/>
  <c r="G39"/>
  <c r="N24"/>
  <c r="M24"/>
  <c r="L24"/>
  <c r="G24"/>
  <c r="N25"/>
  <c r="M25"/>
  <c r="L25"/>
  <c r="G25"/>
  <c r="N30"/>
  <c r="M30"/>
  <c r="L30"/>
  <c r="G30"/>
  <c r="N29"/>
  <c r="M29"/>
  <c r="L29"/>
  <c r="G29"/>
  <c r="N28"/>
  <c r="M28"/>
  <c r="L28"/>
  <c r="G28"/>
  <c r="N27"/>
  <c r="M27"/>
  <c r="L27"/>
  <c r="G27"/>
  <c r="V21"/>
  <c r="U21"/>
  <c r="T21"/>
  <c r="S21"/>
  <c r="R21"/>
  <c r="Q21"/>
  <c r="P21"/>
  <c r="O21"/>
  <c r="G32" l="1"/>
  <c r="L32"/>
  <c r="N32"/>
  <c r="K24"/>
  <c r="M32"/>
  <c r="K30"/>
  <c r="K25"/>
  <c r="K40"/>
  <c r="K28"/>
  <c r="K29"/>
  <c r="K39"/>
  <c r="K27"/>
  <c r="V36"/>
  <c r="F21"/>
  <c r="N11"/>
  <c r="M11"/>
  <c r="L11"/>
  <c r="G11"/>
  <c r="N16"/>
  <c r="M16"/>
  <c r="L16"/>
  <c r="G16"/>
  <c r="N15"/>
  <c r="M15"/>
  <c r="L15"/>
  <c r="G15"/>
  <c r="N14"/>
  <c r="M14"/>
  <c r="L14"/>
  <c r="G14"/>
  <c r="N13"/>
  <c r="M13"/>
  <c r="L13"/>
  <c r="G13"/>
  <c r="N12"/>
  <c r="M12"/>
  <c r="L12"/>
  <c r="G12"/>
  <c r="N10"/>
  <c r="N17" s="1"/>
  <c r="M10"/>
  <c r="L10"/>
  <c r="G10"/>
  <c r="L135" i="6"/>
  <c r="G135"/>
  <c r="H134"/>
  <c r="H133"/>
  <c r="G130"/>
  <c r="L129"/>
  <c r="H129"/>
  <c r="L128"/>
  <c r="H128"/>
  <c r="L127"/>
  <c r="H127"/>
  <c r="L126"/>
  <c r="H126"/>
  <c r="L123"/>
  <c r="G123"/>
  <c r="H122"/>
  <c r="H123" s="1"/>
  <c r="Y117"/>
  <c r="U35" i="5" s="1"/>
  <c r="P112" i="6"/>
  <c r="O112"/>
  <c r="N112"/>
  <c r="G112"/>
  <c r="R111"/>
  <c r="Q111"/>
  <c r="M111"/>
  <c r="K111"/>
  <c r="J111"/>
  <c r="H111"/>
  <c r="R110"/>
  <c r="Q110"/>
  <c r="M110"/>
  <c r="K110"/>
  <c r="J110"/>
  <c r="H110"/>
  <c r="P108"/>
  <c r="O108"/>
  <c r="N108"/>
  <c r="G108"/>
  <c r="R107"/>
  <c r="Q107"/>
  <c r="M107"/>
  <c r="K107"/>
  <c r="J107"/>
  <c r="H107"/>
  <c r="R106"/>
  <c r="Q106"/>
  <c r="M106"/>
  <c r="K106"/>
  <c r="J106"/>
  <c r="H106"/>
  <c r="P104"/>
  <c r="O104"/>
  <c r="N104"/>
  <c r="G104"/>
  <c r="R103"/>
  <c r="Q103"/>
  <c r="M103"/>
  <c r="K103"/>
  <c r="J103"/>
  <c r="H103"/>
  <c r="R102"/>
  <c r="Q102"/>
  <c r="M102"/>
  <c r="K102"/>
  <c r="J102"/>
  <c r="H102"/>
  <c r="P100"/>
  <c r="O100"/>
  <c r="N100"/>
  <c r="G100"/>
  <c r="R99"/>
  <c r="Q99"/>
  <c r="K99"/>
  <c r="J99"/>
  <c r="H99"/>
  <c r="R98"/>
  <c r="Q98"/>
  <c r="M98"/>
  <c r="K98"/>
  <c r="J98"/>
  <c r="H98"/>
  <c r="P78"/>
  <c r="O78"/>
  <c r="N78"/>
  <c r="G78"/>
  <c r="R77"/>
  <c r="Q77"/>
  <c r="M77"/>
  <c r="K77"/>
  <c r="H77"/>
  <c r="R76"/>
  <c r="Q76"/>
  <c r="M76"/>
  <c r="K76"/>
  <c r="J76"/>
  <c r="H76"/>
  <c r="R95"/>
  <c r="Q95"/>
  <c r="M95"/>
  <c r="K95"/>
  <c r="J95"/>
  <c r="H95"/>
  <c r="R93"/>
  <c r="Q93"/>
  <c r="Q96" s="1"/>
  <c r="M93"/>
  <c r="K93"/>
  <c r="J93"/>
  <c r="H93"/>
  <c r="H96" s="1"/>
  <c r="P91"/>
  <c r="O91"/>
  <c r="N91"/>
  <c r="G91"/>
  <c r="R90"/>
  <c r="Q90"/>
  <c r="M90"/>
  <c r="K90"/>
  <c r="J90"/>
  <c r="H90"/>
  <c r="R89"/>
  <c r="Q89"/>
  <c r="M89"/>
  <c r="K89"/>
  <c r="J89"/>
  <c r="H89"/>
  <c r="R53"/>
  <c r="Q53"/>
  <c r="M53"/>
  <c r="K53"/>
  <c r="H53"/>
  <c r="R86"/>
  <c r="Q86"/>
  <c r="M86"/>
  <c r="K86"/>
  <c r="J86"/>
  <c r="R85"/>
  <c r="Q85"/>
  <c r="M85"/>
  <c r="K85"/>
  <c r="J85"/>
  <c r="H85"/>
  <c r="R84"/>
  <c r="Q84"/>
  <c r="M84"/>
  <c r="K84"/>
  <c r="J84"/>
  <c r="H84"/>
  <c r="R73"/>
  <c r="Q73"/>
  <c r="M73"/>
  <c r="K73"/>
  <c r="J73"/>
  <c r="H73"/>
  <c r="R80"/>
  <c r="R82" s="1"/>
  <c r="Q80"/>
  <c r="Q82" s="1"/>
  <c r="M80"/>
  <c r="M82" s="1"/>
  <c r="K80"/>
  <c r="H80"/>
  <c r="H82" s="1"/>
  <c r="R72"/>
  <c r="Q72"/>
  <c r="M72"/>
  <c r="K72"/>
  <c r="J72"/>
  <c r="H72"/>
  <c r="R71"/>
  <c r="Q71"/>
  <c r="M71"/>
  <c r="K71"/>
  <c r="H71"/>
  <c r="R54"/>
  <c r="Q54"/>
  <c r="M54"/>
  <c r="K54"/>
  <c r="H54"/>
  <c r="R68"/>
  <c r="Q68"/>
  <c r="M68"/>
  <c r="K68"/>
  <c r="J68"/>
  <c r="R64"/>
  <c r="Q64"/>
  <c r="M64"/>
  <c r="K64"/>
  <c r="J64"/>
  <c r="R67"/>
  <c r="Q67"/>
  <c r="M67"/>
  <c r="K67"/>
  <c r="H67"/>
  <c r="R63"/>
  <c r="Q63"/>
  <c r="K63"/>
  <c r="H63"/>
  <c r="R62"/>
  <c r="Q62"/>
  <c r="M62"/>
  <c r="K62"/>
  <c r="J62"/>
  <c r="H62"/>
  <c r="P60"/>
  <c r="O60"/>
  <c r="N60"/>
  <c r="G60"/>
  <c r="R59"/>
  <c r="Q59"/>
  <c r="M59"/>
  <c r="K59"/>
  <c r="R58"/>
  <c r="Q58"/>
  <c r="M58"/>
  <c r="K58"/>
  <c r="H58"/>
  <c r="R57"/>
  <c r="Q57"/>
  <c r="M57"/>
  <c r="K57"/>
  <c r="H57"/>
  <c r="P50"/>
  <c r="O50"/>
  <c r="N50"/>
  <c r="G50"/>
  <c r="R49"/>
  <c r="Q49"/>
  <c r="M49"/>
  <c r="K49"/>
  <c r="H49"/>
  <c r="R48"/>
  <c r="Q48"/>
  <c r="M48"/>
  <c r="K48"/>
  <c r="H48"/>
  <c r="P46"/>
  <c r="N46"/>
  <c r="G46"/>
  <c r="R45"/>
  <c r="Q45"/>
  <c r="O45"/>
  <c r="M45" s="1"/>
  <c r="K45"/>
  <c r="J45"/>
  <c r="H45"/>
  <c r="R44"/>
  <c r="Q44"/>
  <c r="O44"/>
  <c r="K44"/>
  <c r="J44"/>
  <c r="H44"/>
  <c r="R38"/>
  <c r="Q38"/>
  <c r="M38"/>
  <c r="K38"/>
  <c r="J38"/>
  <c r="H38"/>
  <c r="R40"/>
  <c r="Q40"/>
  <c r="M40"/>
  <c r="K40"/>
  <c r="J40"/>
  <c r="H40"/>
  <c r="R37"/>
  <c r="Q37"/>
  <c r="M37"/>
  <c r="K37"/>
  <c r="J37"/>
  <c r="H37"/>
  <c r="R33"/>
  <c r="Q33"/>
  <c r="M33"/>
  <c r="K33"/>
  <c r="J33"/>
  <c r="H33"/>
  <c r="R34"/>
  <c r="Q34"/>
  <c r="M34"/>
  <c r="K34"/>
  <c r="J34"/>
  <c r="H34"/>
  <c r="R31"/>
  <c r="Q31"/>
  <c r="M31"/>
  <c r="J31"/>
  <c r="H31"/>
  <c r="H87" l="1"/>
  <c r="Q87"/>
  <c r="G20" i="5"/>
  <c r="M87" i="6"/>
  <c r="R87"/>
  <c r="R96"/>
  <c r="K32" i="5"/>
  <c r="H65" i="6"/>
  <c r="H74"/>
  <c r="R74"/>
  <c r="Q74"/>
  <c r="M74"/>
  <c r="R65"/>
  <c r="Q65"/>
  <c r="M65"/>
  <c r="H119"/>
  <c r="Q119"/>
  <c r="M44" i="5" s="1"/>
  <c r="H118" i="6"/>
  <c r="H69"/>
  <c r="R118"/>
  <c r="R69"/>
  <c r="Q118"/>
  <c r="Q69"/>
  <c r="Y120"/>
  <c r="M118"/>
  <c r="M69"/>
  <c r="M44"/>
  <c r="O114"/>
  <c r="M96"/>
  <c r="R119"/>
  <c r="N44" i="5" s="1"/>
  <c r="R117" i="6"/>
  <c r="H117"/>
  <c r="Q117"/>
  <c r="M119"/>
  <c r="L44" i="5" s="1"/>
  <c r="M117" i="6"/>
  <c r="L130"/>
  <c r="L136" s="1"/>
  <c r="H100"/>
  <c r="R114"/>
  <c r="M114"/>
  <c r="Q116"/>
  <c r="M116"/>
  <c r="H116"/>
  <c r="R116"/>
  <c r="M115"/>
  <c r="R115"/>
  <c r="H115"/>
  <c r="Q115"/>
  <c r="Q114"/>
  <c r="H114"/>
  <c r="R112"/>
  <c r="Q50"/>
  <c r="R46"/>
  <c r="Q55"/>
  <c r="H108"/>
  <c r="Q108"/>
  <c r="H50"/>
  <c r="M55"/>
  <c r="H55"/>
  <c r="R55"/>
  <c r="G120"/>
  <c r="V120"/>
  <c r="L103"/>
  <c r="M42"/>
  <c r="Q112"/>
  <c r="R42"/>
  <c r="H42"/>
  <c r="Q42"/>
  <c r="L45"/>
  <c r="L59"/>
  <c r="L102"/>
  <c r="L110"/>
  <c r="L40"/>
  <c r="L68"/>
  <c r="H130"/>
  <c r="H35"/>
  <c r="U120"/>
  <c r="L73"/>
  <c r="L85"/>
  <c r="R78"/>
  <c r="R35"/>
  <c r="Q35"/>
  <c r="L64"/>
  <c r="L54"/>
  <c r="L84"/>
  <c r="M35"/>
  <c r="L49"/>
  <c r="L86"/>
  <c r="G136"/>
  <c r="L37"/>
  <c r="L72"/>
  <c r="M91"/>
  <c r="L93"/>
  <c r="L67"/>
  <c r="Q78"/>
  <c r="H46"/>
  <c r="M78"/>
  <c r="Q100"/>
  <c r="L34"/>
  <c r="K10" i="5"/>
  <c r="K13"/>
  <c r="K15"/>
  <c r="K16"/>
  <c r="K11"/>
  <c r="K12"/>
  <c r="K17" s="1"/>
  <c r="L38" i="6"/>
  <c r="Q46"/>
  <c r="M50"/>
  <c r="R50"/>
  <c r="L58"/>
  <c r="L63"/>
  <c r="L89"/>
  <c r="H91"/>
  <c r="Q91"/>
  <c r="L76"/>
  <c r="L98"/>
  <c r="L99"/>
  <c r="H104"/>
  <c r="Q104"/>
  <c r="L111"/>
  <c r="H135"/>
  <c r="K14" i="5"/>
  <c r="R104" i="6"/>
  <c r="M108"/>
  <c r="M17" i="5"/>
  <c r="L31" i="6"/>
  <c r="L33"/>
  <c r="L44"/>
  <c r="O46"/>
  <c r="L48"/>
  <c r="L57"/>
  <c r="H60"/>
  <c r="M60"/>
  <c r="R60"/>
  <c r="Q60" s="1"/>
  <c r="L62"/>
  <c r="L71"/>
  <c r="L80"/>
  <c r="L82" s="1"/>
  <c r="L53"/>
  <c r="L90"/>
  <c r="R91"/>
  <c r="L95"/>
  <c r="L77"/>
  <c r="M100"/>
  <c r="R100"/>
  <c r="L106"/>
  <c r="L107"/>
  <c r="R108"/>
  <c r="M112"/>
  <c r="G17" i="5"/>
  <c r="G21" s="1"/>
  <c r="H78" i="6"/>
  <c r="M104"/>
  <c r="H112"/>
  <c r="P120"/>
  <c r="N120"/>
  <c r="U36" i="5"/>
  <c r="M35" l="1"/>
  <c r="M34"/>
  <c r="L35"/>
  <c r="L34"/>
  <c r="N35"/>
  <c r="N34"/>
  <c r="N20"/>
  <c r="N21" s="1"/>
  <c r="N19"/>
  <c r="M20"/>
  <c r="M19"/>
  <c r="L20"/>
  <c r="L19"/>
  <c r="L87" i="6"/>
  <c r="L74"/>
  <c r="M46"/>
  <c r="L69"/>
  <c r="L65"/>
  <c r="L117"/>
  <c r="L96"/>
  <c r="L119"/>
  <c r="K44" i="5" s="1"/>
  <c r="L118" i="6"/>
  <c r="L116"/>
  <c r="L115"/>
  <c r="L104"/>
  <c r="L36" i="5"/>
  <c r="L112" i="6"/>
  <c r="L114"/>
  <c r="L100"/>
  <c r="L50"/>
  <c r="L46"/>
  <c r="H136"/>
  <c r="L42"/>
  <c r="L55"/>
  <c r="R120"/>
  <c r="H120"/>
  <c r="L60"/>
  <c r="N36" i="5"/>
  <c r="O120" i="6"/>
  <c r="L78"/>
  <c r="L35"/>
  <c r="Q120"/>
  <c r="M120"/>
  <c r="L91"/>
  <c r="M36" i="5"/>
  <c r="L17"/>
  <c r="L21" s="1"/>
  <c r="M21"/>
  <c r="L108" i="6"/>
  <c r="T36" i="5"/>
  <c r="K35" l="1"/>
  <c r="K34"/>
  <c r="K20"/>
  <c r="K21" s="1"/>
  <c r="K19"/>
  <c r="L120" i="6"/>
  <c r="L137" s="1"/>
  <c r="H137" s="1"/>
  <c r="G137" s="1"/>
  <c r="G44" i="5"/>
  <c r="F44" s="1"/>
  <c r="F45" s="1"/>
  <c r="N41"/>
  <c r="M41" s="1"/>
  <c r="L41" s="1"/>
  <c r="K41" s="1"/>
  <c r="G41" s="1"/>
  <c r="S36"/>
  <c r="G35" l="1"/>
  <c r="K36"/>
  <c r="U45"/>
  <c r="R36"/>
  <c r="F36" l="1"/>
  <c r="F46" s="1"/>
  <c r="V45" s="1"/>
  <c r="V46" s="1"/>
  <c r="G36"/>
  <c r="T45"/>
  <c r="U46"/>
  <c r="Q36"/>
  <c r="P36" s="1"/>
  <c r="S45" l="1"/>
  <c r="T46"/>
  <c r="O36"/>
  <c r="R45" l="1"/>
  <c r="S46"/>
  <c r="L64" i="9"/>
  <c r="L65" s="1"/>
  <c r="L66" s="1"/>
  <c r="H64"/>
  <c r="H65" s="1"/>
  <c r="H66" s="1"/>
  <c r="Q45" i="5" l="1"/>
  <c r="R46"/>
  <c r="P45" l="1"/>
  <c r="Q46"/>
  <c r="O45" l="1"/>
  <c r="P46"/>
  <c r="N45" l="1"/>
  <c r="O46"/>
  <c r="M45" l="1"/>
  <c r="N46"/>
  <c r="L45" l="1"/>
  <c r="M46"/>
  <c r="K45" l="1"/>
  <c r="L46"/>
  <c r="G45" l="1"/>
  <c r="G46" s="1"/>
  <c r="G60" s="1"/>
  <c r="F60" s="1"/>
  <c r="K46"/>
  <c r="K60" s="1"/>
</calcChain>
</file>

<file path=xl/sharedStrings.xml><?xml version="1.0" encoding="utf-8"?>
<sst xmlns="http://schemas.openxmlformats.org/spreadsheetml/2006/main" count="1432" uniqueCount="570">
  <si>
    <t>1 КУРС /              YEAR</t>
  </si>
  <si>
    <t>I</t>
  </si>
  <si>
    <t>::</t>
  </si>
  <si>
    <t>=</t>
  </si>
  <si>
    <t>II</t>
  </si>
  <si>
    <t>Х</t>
  </si>
  <si>
    <t>III</t>
  </si>
  <si>
    <t>IV</t>
  </si>
  <si>
    <t xml:space="preserve">// </t>
  </si>
  <si>
    <t>V</t>
  </si>
  <si>
    <t>-</t>
  </si>
  <si>
    <t xml:space="preserve"> -</t>
  </si>
  <si>
    <t>ҚАЗАҚСТАН РЕСПУБЛИКАСЫ БІЛІМ ЖӘНЕ ҒЫЛЫМ МИНИСТРЛІГІ / МИНИСТЕРСТВО  ОБРАЗОВАНИЯ И НАУКИ РЕСПУБЛИКИ  КАЗАХСТАН / MINISTRY OF EDUCATION AND SCIENCE OF THE REPUBLIC OF KAZAKHSTAN</t>
  </si>
  <si>
    <t xml:space="preserve">Ректор / Rector   </t>
  </si>
  <si>
    <t>N</t>
  </si>
  <si>
    <t xml:space="preserve"> </t>
  </si>
  <si>
    <t>I  ОҚУ  ПРОЦЕСІНІҢ ГРАФИГІ / 
I  ГРАФИК  УЧЕБНОГО  ПРОЦЕССА /
I  SCHEDULE OF EDUCATIONAL PROCESS</t>
  </si>
  <si>
    <t>Қыркүйек
Сентябрь
September</t>
  </si>
  <si>
    <t>Қазан
Октябрь
October</t>
  </si>
  <si>
    <t>Қараша
Ноябрь
November</t>
  </si>
  <si>
    <t>Желтоқсан
Декабрь
December</t>
  </si>
  <si>
    <t>Қаңтар
Январь
January</t>
  </si>
  <si>
    <t>Ақпан
Февраль
February</t>
  </si>
  <si>
    <t>Наурыз
Март
March</t>
  </si>
  <si>
    <t>Сәуір
Апрель
April</t>
  </si>
  <si>
    <t>Мамыр
Май
May</t>
  </si>
  <si>
    <t>Маусым
Июнь
June</t>
  </si>
  <si>
    <t>Шілде
Июль
July</t>
  </si>
  <si>
    <t>Тамыз
Август
August</t>
  </si>
  <si>
    <t>теориялық оқу / 
теоретическое обучение
theoretical training</t>
  </si>
  <si>
    <t>жазғы семестр / 
летний семестр
summer semester</t>
  </si>
  <si>
    <t>демалыс / 
каникулы
holidays</t>
  </si>
  <si>
    <t>Бақылау түрі 
Формы контроля
Forms of control</t>
  </si>
  <si>
    <t>БАОӨЖ / СРОП / IWST</t>
  </si>
  <si>
    <t>БАӨЖ / СРО / IWS</t>
  </si>
  <si>
    <t>Пререквизиттер
Пререквизиты
Prerequisites</t>
  </si>
  <si>
    <t>Семестрдағы апталар саны / Недель в семестре / Weeks in a semester</t>
  </si>
  <si>
    <t>1 сем / 
sеm</t>
  </si>
  <si>
    <t>2 сем / 
sеm</t>
  </si>
  <si>
    <t>3 сем / 
sеm</t>
  </si>
  <si>
    <t>4 сем / 
sеm</t>
  </si>
  <si>
    <t>5 сем / 
sеm</t>
  </si>
  <si>
    <t>6 сем / 
sеm</t>
  </si>
  <si>
    <t>7сем / 
sеm</t>
  </si>
  <si>
    <t>8 сем / 
sеm</t>
  </si>
  <si>
    <t>Пәндердің коды ( стандарт б/ша)
Код исциплины (по стандарту)
Discipline code (standard)</t>
  </si>
  <si>
    <t>Пәндердің коды ( университет тағайындаңан)
Код дисциплины (установлен университетом)
Discipline code (set by the university)</t>
  </si>
  <si>
    <t>Барлық сағ. / Всего часов /
Total hours</t>
  </si>
  <si>
    <t>Барлығы / Итого / Total</t>
  </si>
  <si>
    <t>Таңдау бойынша курстар / 
Курсы по выбору 
Elective Courses</t>
  </si>
  <si>
    <t>4. Оқытудың қосымша түрлері / Дополнительные виды обучения / Additional types of training</t>
  </si>
  <si>
    <t>Келісілген: / Согласовано / Approved by:</t>
  </si>
  <si>
    <t>Оқу жұмыс  жоспары / Рабочий учебный план / 
Working curriculum</t>
  </si>
  <si>
    <t>ОҚУ ЖҰМЫС ЖОСПАРЫ / РАБОЧИЙ УЧЕБНЫЙ ПЛАН / WORKING CURRICULUM</t>
  </si>
  <si>
    <t>Семестр / semester</t>
  </si>
  <si>
    <t>Д / ЛК /  lec</t>
  </si>
  <si>
    <t>Аудиториялық жұмыс / Аудиторная работа / 
Class work</t>
  </si>
  <si>
    <t xml:space="preserve">оның ішінде / 
в том числе / 
including </t>
  </si>
  <si>
    <t>Барлығы оқытудың қосымша түрлері бойынша
Итого по дополнительным видам 
обучения
Total for additional types of training</t>
  </si>
  <si>
    <t xml:space="preserve">Барлығы модуль бойынша  
Итого по модулю 
Total for module </t>
  </si>
  <si>
    <t>Барлығы 
Всего
Total</t>
  </si>
  <si>
    <t xml:space="preserve">Ж
</t>
  </si>
  <si>
    <t xml:space="preserve">О 
</t>
  </si>
  <si>
    <t xml:space="preserve">пп
</t>
  </si>
  <si>
    <t xml:space="preserve">Да 
</t>
  </si>
  <si>
    <t xml:space="preserve">Д
</t>
  </si>
  <si>
    <t xml:space="preserve">Шд
</t>
  </si>
  <si>
    <t xml:space="preserve">Қ
</t>
  </si>
  <si>
    <t>Курстық жұмыс (жоба)
 Курсовая работа (проект)
 Course work (project)</t>
  </si>
  <si>
    <t>Семестрдағы апталар саны Недель в семестре 
Weeks in a semester</t>
  </si>
  <si>
    <t xml:space="preserve"> Семей қ. ШӘКӘРІМ атындағы МЕМЛЕКЕТТІК УНИВЕРСИТЕТІ  / ГОСУДАРСТВЕННЫЙ  УНИВЕРСИТЕТ имени ШАКАРИМА  г. Семей /  SHAKARIM STATE UNIVERSITY of SEMEY </t>
  </si>
  <si>
    <t>БЕКІТЕМІН / УТВЕРЖДАЮ / APPROVE</t>
  </si>
  <si>
    <t xml:space="preserve">СМЖ 3 деңгей құжаты / Документ СМК 3 уровня / 3rd level QMS Document </t>
  </si>
  <si>
    <t>Оқу түрі / Форма обучения / Form of education - күндізгі / дневная / full-time</t>
  </si>
  <si>
    <t>(барлық оқу мерзіміне / на весь период обучения / for the entire period of training)</t>
  </si>
  <si>
    <t xml:space="preserve">ОҚУ ПРОЦЕСІНІҢ ЖОСПАРЫ 
ПЛАН УЧЕБНОГО ПРОЦЕССА
PLAN OF EDUCATIONAL PROCESS </t>
  </si>
  <si>
    <t xml:space="preserve">ПӘНДЕРДІҢ АТАЛУЫ 
НАИМЕНОВАНИЕ ДИСЦИПЛИН 
NAME OF DISCIPLINE </t>
  </si>
  <si>
    <t>Пәндер циклы / 
Цикл дисциплин /
Cycle of disciplines</t>
  </si>
  <si>
    <t>Кредиттер саны / Число кредитов / 
Credit number</t>
  </si>
  <si>
    <t xml:space="preserve">ECTS кредиттері / Кредиты ECTS / 
ECTS Credits </t>
  </si>
  <si>
    <t>РБ / РК / Midterm control</t>
  </si>
  <si>
    <t>Студенттердің жұмыс уақытының бюджеті сағатпен 
Бюджет рабочего времени (час) 
Budget of working time (hours)</t>
  </si>
  <si>
    <t>Барлық аудит. сағ.
Всего аудит. Часов
Total clasroom hours</t>
  </si>
  <si>
    <t>СПС 
СПЗ
SPL</t>
  </si>
  <si>
    <t>1 КУРС /  YEAR</t>
  </si>
  <si>
    <t>II КУРС
 YEAR</t>
  </si>
  <si>
    <t>III КУРС
 YEAR</t>
  </si>
  <si>
    <t>IV КУРС
 YEAR</t>
  </si>
  <si>
    <t>БҚТ сем.б/ша емт)
ИФК  экз. по сем)
FFC (semester)</t>
  </si>
  <si>
    <t xml:space="preserve">Семестр бойынша бөлу  
Распределение по семестрам 
Distribytion of semesters </t>
  </si>
  <si>
    <t>ЛС / ЛЗ / LC</t>
  </si>
  <si>
    <t>ПӘНДЕРДІҢ АТАЛУЫ 
НАИМЕНОВАНИЕ ДИСЦИПЛИН 
NAME OF DISCIPLINE</t>
  </si>
  <si>
    <t>Семестр
Semester</t>
  </si>
  <si>
    <t>Міндетті компонент / Обязательный компонент / Obligatory component - 20 кредит / кредитов / credits</t>
  </si>
  <si>
    <t>Міндетті компонент / Обязательный компонент / Obligatory component - 5 кредит / кредитов / credits</t>
  </si>
  <si>
    <t xml:space="preserve">Семей қаласының Шәкәрім атындағы МУ Ғылыми кенесімен бекітілді /                                                                                                                                                                                                Утверждено на заседании Ученого Совета ГУ имени Шакарима г.Семей
Approved at the meeting of Academic Council of Shakarim State University of Semey </t>
  </si>
  <si>
    <t xml:space="preserve"> Семей қ. ШӘКӘРІМ атындағы МЕМЛЕКЕТТІК УНИВЕРСИТЕТІ  / ГОСУДАРСТВЕННЫЙ  УНИВЕРСИТЕТ имени ШАКАРИМА  г. Семей / SHAKARIM STATE UNIVERSITY of SEMEY </t>
  </si>
  <si>
    <t xml:space="preserve">СМЖ 3 деңгей құжаты / Документ СМК 3 уровня / 
3rd level QMS Document </t>
  </si>
  <si>
    <t>II. Уақыт бюджеті бойынша енгізілген мәліметтер (апта) / 
II. Сводные данные по бюджету времени (в неделях) / 
 II. Summary data on time budget (in weeks)</t>
  </si>
  <si>
    <t>Курс
Year</t>
  </si>
  <si>
    <t>Демалыс 
Каникулы
Holidays</t>
  </si>
  <si>
    <t xml:space="preserve">Белгіленуі:   
Обозначения:
Symbols:       </t>
  </si>
  <si>
    <t>емтихандық сессия / 
экзаменационная сессия
examination period</t>
  </si>
  <si>
    <t>педагогикалық практика
педагогическая практика
teaching practice</t>
  </si>
  <si>
    <t>шолу дәрістері / 
обзорные лекции
survey lectures</t>
  </si>
  <si>
    <t>Кафедраның индексы
Индекс кафедры
Department index</t>
  </si>
  <si>
    <t>СПС / 
СПЗ / SPL</t>
  </si>
  <si>
    <t>Семестр бойынша бөлу  
Распределение по семестрам 
Distribution of semesters</t>
  </si>
  <si>
    <t>Барлығы модуль бойынша  
Итого по модулю 
Total for module</t>
  </si>
  <si>
    <t>Барлығы теориялық оқыту бойынша
Итого по теоретическому обучению
Total for theoretical training</t>
  </si>
  <si>
    <t>БАРЛЫҒЫ МОДУЛЬДАР БОЙЫНША
ИТОГО ПО МОДУЛЯМ 
TOTAL FOR MODULES</t>
  </si>
  <si>
    <t>1 цикл бойынша барлығы
Итого по циклу 1
Total for cycle 1</t>
  </si>
  <si>
    <t>2 цикл бойынша барлығы /
Итого по циклу 2
Total for cycle 2</t>
  </si>
  <si>
    <t>Кәсіби практика / 
Профессиональная практика / 
Vocational practice</t>
  </si>
  <si>
    <t>БАРЛЫҒЫ МОДУЛЬДАР БОЙЫНША
ИТОГО ПО МОДУЛЯМ 
TOTAL  FOR MODULES</t>
  </si>
  <si>
    <t xml:space="preserve">ЖБП (МК) цикл бойынша барлығы
Итого по циклу ООД (ОК)
Total for cycle GED (OC) </t>
  </si>
  <si>
    <t>ЖБП (ТК) цикл бойынша барлығы
Итого по циклу ООД (КВ)
Total for cycle GED (EC)</t>
  </si>
  <si>
    <t>БП (МК) цикл бойынша барлығы
Итого по циклу БД (ОК)
Total for cycle BD (OC)</t>
  </si>
  <si>
    <t>БП (ТК) цикл бойынша барлығы
Итого по циклу БД (КВ)
Total for cycle BD (EC)</t>
  </si>
  <si>
    <t>КП (МК) цикл бойынша барлығы
Итого по циклу ПД (ОК) 
Total for cycle PD (OC)</t>
  </si>
  <si>
    <t>КП (ТК) цикл бойынша барлығы
Итого по циклу ПД (КВ) 
Total for cycle PD (EC)</t>
  </si>
  <si>
    <t xml:space="preserve">Аптасына сағат саны / Часов в неделю / 
Hours in a week
</t>
  </si>
  <si>
    <t>Таңдау бойынша компонент* / Компонент по выбору* / Elective component * - 27 кредит / кредитов / credits</t>
  </si>
  <si>
    <t xml:space="preserve"> Ф РУП   042 - 1.02-2013</t>
  </si>
  <si>
    <t>Ф РУП   042 - 1.01-2013</t>
  </si>
  <si>
    <t>Ф РУП 042 - 1.03-2013</t>
  </si>
  <si>
    <t xml:space="preserve">Баспа / редакция / edition №2  от 26.02.2015  ж. / г. 
баспаның орнына / в замен редакции / replaces version №1 от 12.09.2013 ж. / г.
                     </t>
  </si>
  <si>
    <t xml:space="preserve">Баспа / редакция / edition №2  от 26.02.2015  ж. / г. 
баспаның орнына / в замен редакции / replaces version №1 от 12.09.2013 ж. / г. </t>
  </si>
  <si>
    <t>Баспа / редакция / edition №2  от 26.02.2015  ж. / г. 
баспаның орнына / в замен редакции / replaces version №1 от 12.09.2013 ж. / г.</t>
  </si>
  <si>
    <t xml:space="preserve">ОӘЖЖ проректор / Проректор по УМР / Vice-Rector for educational and methodical work  ______________ Г. Искакова / G. Iskakova   </t>
  </si>
  <si>
    <t>________________________  Ш. Амирбеков / Sh. Amirbekov</t>
  </si>
  <si>
    <t>Мамандық  / Специальность / Specialty 5B070300 - Ақпараттық жүйелер /  Информационные системы / Information systems</t>
  </si>
  <si>
    <t xml:space="preserve"> =</t>
  </si>
  <si>
    <t>//</t>
  </si>
  <si>
    <t>О</t>
  </si>
  <si>
    <t>Д</t>
  </si>
  <si>
    <t>Қ</t>
  </si>
  <si>
    <t>Теор. оқу 
Теоретическое обучение 
Theoretical training</t>
  </si>
  <si>
    <t xml:space="preserve">Емт.сессия
Экзаменацион. сессия 
Examination period </t>
  </si>
  <si>
    <t>Оқу сар 
Учебная практика 
Educational Practice</t>
  </si>
  <si>
    <t>Өндіріс. сар                                                              Производствен. практика
Manufacturing рractice</t>
  </si>
  <si>
    <t xml:space="preserve">Диплом жоба 
Дипломное проектирование 
Graduation work </t>
  </si>
  <si>
    <t>Мемлекеттік емтихан 
Государственные экзамены 
State examinations</t>
  </si>
  <si>
    <t>I КУРС /  YEAR</t>
  </si>
  <si>
    <t>2+1+0</t>
  </si>
  <si>
    <t>0+3+0</t>
  </si>
  <si>
    <t>1+1+1</t>
  </si>
  <si>
    <t>1+1+0</t>
  </si>
  <si>
    <t>1+2+0</t>
  </si>
  <si>
    <t>0+2+0</t>
  </si>
  <si>
    <t>ETN 2107 /          OET 2107 /         FET 2107</t>
  </si>
  <si>
    <t>Saya 2110 /                      Pol 2110 /              PS 2110</t>
  </si>
  <si>
    <t>KBShT 2206 /        P-oIYa 2206 /       POFL 2206</t>
  </si>
  <si>
    <t>Алгоритмдер, деректер құрылымы және программалау /                                                    Алгоритмы, структуры данных и программирование /                                                  Algorithms, data structures and programming</t>
  </si>
  <si>
    <t>АЖ-дегі мәліметтер базасы /                                             Базы данных в ИС /                                                                  Database of IS</t>
  </si>
  <si>
    <t>Ықтималдықтар теориясы және математикалық статистика /                                                                                 Теория вероятностей и математическая статистика /                                                              Theory of probability and mathematical statistics</t>
  </si>
  <si>
    <t>ITMS 2203 /    TVMS 2203 / TPMS 2203</t>
  </si>
  <si>
    <t>ДШ / ФK / PhT</t>
  </si>
  <si>
    <t>КП / ПП / VP</t>
  </si>
  <si>
    <t xml:space="preserve">Қазақ (орыс) тілі 2 /                                                               Казахский (русский) язык 2 /                                                             Kazakh (russian) language 2      </t>
  </si>
  <si>
    <t>Шет тілі 1 /                                                          Иностранный язык 1 /                                                                    Foreign language 1</t>
  </si>
  <si>
    <t>Шет тілі 2 /                                                                                 Иностранный язык 2 /                                                                 Foreign language 2</t>
  </si>
  <si>
    <t>Образовательная траектория - Информационные системы и технологии в бизнесе</t>
  </si>
  <si>
    <t>Еducational trajectory - Information systems and technology in business</t>
  </si>
  <si>
    <t>ЖБП (МК) / ООД (ОК) / GED (OC)</t>
  </si>
  <si>
    <t>3.  Кәсіптік пәндер  / Профилирующие дисциплины / Profile disciplines - 32 кредит / кредита / credits</t>
  </si>
  <si>
    <t>1+3+0</t>
  </si>
  <si>
    <t>AZhMB 2302 /   BDIS 2302 /         DIS 2302</t>
  </si>
  <si>
    <t>6 ҚЖ / КР / KW</t>
  </si>
  <si>
    <t>ДШ / ФK / FT</t>
  </si>
  <si>
    <t>Оқу /                                                                            Учебная /                                                                                                          Training</t>
  </si>
  <si>
    <t>ҚMА /                ИГА /                      FSC</t>
  </si>
  <si>
    <t xml:space="preserve">диплом жұмысын қорғау 
защита дипломной работы 
defense of graduation work </t>
  </si>
  <si>
    <t xml:space="preserve">диплом жұмысын дайынду / 
подготовка дипломной работы
writing of graduation work </t>
  </si>
  <si>
    <t>дипломалды практика / 
преддипломная практика
pre-diploma practice</t>
  </si>
  <si>
    <t>өндірістік практика / 
производственная практика
manufacturing practice</t>
  </si>
  <si>
    <t>оқу практика / 
учебная практика
educational practice</t>
  </si>
  <si>
    <t>мемлекеттік емтихан / 
государственный экзамен
state exam</t>
  </si>
  <si>
    <t>информатиканың мектеп курсы              школьный курс информатики          school course of informatics</t>
  </si>
  <si>
    <t>KN 2109 /              OP 2109 /              FLaw 2109</t>
  </si>
  <si>
    <t>KNB 2211 /         OPB 2211 /        BEB 2211</t>
  </si>
  <si>
    <t>ЕMM 2201</t>
  </si>
  <si>
    <t>JT 3204</t>
  </si>
  <si>
    <t>ShT 1108 / IYa 1108 / FL 1108</t>
  </si>
  <si>
    <t>GK 3210 / GS 3210 / GF 3210</t>
  </si>
  <si>
    <t>Еducational trajectory - Information systems and Web-technologies</t>
  </si>
  <si>
    <t>MT 3306</t>
  </si>
  <si>
    <t>EWKKT 3307 / TRWD 3307 / TDWD 3307</t>
  </si>
  <si>
    <t>FT 3308</t>
  </si>
  <si>
    <t xml:space="preserve">Дене шынықтыру / 
Физическая культура / 
Physical training </t>
  </si>
  <si>
    <t>Барлығы оқытудың қосымша түрлері бойынша
Итого по дополнительным видам обучения
Total for additional types of training</t>
  </si>
  <si>
    <t>1 апта / неделя / weeks</t>
  </si>
  <si>
    <t>5 апта / недель /weeks</t>
  </si>
  <si>
    <t>2 апта / недели / weeks</t>
  </si>
  <si>
    <t>4 апта / недели / weeks</t>
  </si>
  <si>
    <t>Кафедра меңгерушісі / Заведующий кафедрой / Head of the Department ________________ С. Смагулов / S. Smagulov</t>
  </si>
  <si>
    <t>Декан / Dean  ________________ А.Какимов / А. Kakimov</t>
  </si>
  <si>
    <t>ABT 2212 /               ABV 2212 /        ABW 2212</t>
  </si>
  <si>
    <t xml:space="preserve">Пререквизиттер / Пререквизиты / Prerequisites, Трансферт / Transfer </t>
  </si>
  <si>
    <t>қазақ тілінің мектеп курсы              школьный курс казахского языка                    school course of кazakh language</t>
  </si>
  <si>
    <t>шет тілінің мектеп курсы              школьный курс иностранного языка                                                       school course of foreign language</t>
  </si>
  <si>
    <t>Ж=</t>
  </si>
  <si>
    <t>ХЖ</t>
  </si>
  <si>
    <t>Образовательная траектория - Информационные системы и Web-технологии</t>
  </si>
  <si>
    <t>Білім беру траекториясы - Ақпараттық жүйелер және Web-технологиялар</t>
  </si>
  <si>
    <t>Eko 3203</t>
  </si>
  <si>
    <t xml:space="preserve">PT 2208 /                         TP 2208 /              TP 2208 </t>
  </si>
  <si>
    <t>OBP 2202 /         OOP 2202 /          OOP 2202</t>
  </si>
  <si>
    <t>Fil 2111 /              Fil 2111 /               Phi 2111</t>
  </si>
  <si>
    <t>Ale 2104 /            Soc 2104 /                Soc 2104</t>
  </si>
  <si>
    <t xml:space="preserve">Семей қаласының Шәкәрім атындағы МУ Ғылыми кенесімен бекітілді /                                                                                                                                                                                                Утверждено на заседании Ученого совета ГУ имени Шакарима г.Семей
Approved at the meeting of Academic сouncil of Shakarim State University of Semey </t>
  </si>
  <si>
    <t>1+0+1</t>
  </si>
  <si>
    <t>Философия /                                                                  Философия /                                                                       Philosophy</t>
  </si>
  <si>
    <t>Ақпараттық жүйелер негіздері /                                               Основы информационных систем /                        Fundamentals of information systems</t>
  </si>
  <si>
    <r>
      <t>TTK 2211 /             FTT 2211 /            FTT 2211</t>
    </r>
    <r>
      <rPr>
        <u/>
        <sz val="12"/>
        <color theme="1"/>
        <rFont val="Times New Roman"/>
        <family val="1"/>
        <charset val="204"/>
      </rPr>
      <t xml:space="preserve"> </t>
    </r>
  </si>
  <si>
    <t>тарихтың мектеп курсы              школьный курс истории                          school course history</t>
  </si>
  <si>
    <t>алгебра және геометрия пәндерінің мектеп курсы                               школьный курс алгебры и геометрии           school course algebra and geometry</t>
  </si>
  <si>
    <t>физиканың мектеп курсы              школьный курс физики                         school course of physics</t>
  </si>
  <si>
    <t>ЕMM 2201,                                                        Eko 3203,                                                                   EАТ 2213 / ITE 2213 / ITE 2213</t>
  </si>
  <si>
    <r>
      <t xml:space="preserve">Шифр Мамандығы </t>
    </r>
    <r>
      <rPr>
        <b/>
        <u/>
        <sz val="8"/>
        <rFont val="Times New Roman"/>
        <family val="1"/>
        <charset val="204"/>
      </rPr>
      <t>5B070300 - Ақпараттық жүйелер</t>
    </r>
  </si>
  <si>
    <r>
      <t xml:space="preserve">Code Specialty </t>
    </r>
    <r>
      <rPr>
        <b/>
        <u/>
        <sz val="8"/>
        <rFont val="Times New Roman"/>
        <family val="1"/>
        <charset val="204"/>
      </rPr>
      <t>5B070300 - Information systems</t>
    </r>
  </si>
  <si>
    <r>
      <t xml:space="preserve">Шифр Специальности </t>
    </r>
    <r>
      <rPr>
        <b/>
        <u/>
        <sz val="8"/>
        <rFont val="Times New Roman"/>
        <family val="1"/>
        <charset val="204"/>
      </rPr>
      <t>5B070300 - Информационные системы</t>
    </r>
  </si>
  <si>
    <r>
      <t xml:space="preserve">Еducational trajectory - </t>
    </r>
    <r>
      <rPr>
        <u/>
        <sz val="8"/>
        <rFont val="Times New Roman"/>
        <family val="1"/>
        <charset val="204"/>
      </rPr>
      <t>Information systems and technology in business</t>
    </r>
  </si>
  <si>
    <r>
      <t xml:space="preserve">Образовательная траектория - </t>
    </r>
    <r>
      <rPr>
        <u/>
        <sz val="8"/>
        <rFont val="Times New Roman"/>
        <family val="1"/>
        <charset val="204"/>
      </rPr>
      <t>Информационные системы и технологии в бизнесе</t>
    </r>
  </si>
  <si>
    <r>
      <t xml:space="preserve">Білім беру траекториясы - </t>
    </r>
    <r>
      <rPr>
        <u/>
        <sz val="8"/>
        <rFont val="Times New Roman"/>
        <family val="1"/>
        <charset val="204"/>
      </rPr>
      <t>Бизнестегі ақпараттық жүйелер мен технологиялар</t>
    </r>
  </si>
  <si>
    <r>
      <t xml:space="preserve">Оқу мерзімі  / Срок обучения / Period of training  </t>
    </r>
    <r>
      <rPr>
        <b/>
        <u/>
        <sz val="8"/>
        <rFont val="Times New Roman"/>
        <family val="1"/>
        <charset val="204"/>
      </rPr>
      <t>4</t>
    </r>
    <r>
      <rPr>
        <sz val="8"/>
        <rFont val="Times New Roman"/>
        <family val="1"/>
        <charset val="204"/>
      </rPr>
      <t xml:space="preserve"> жыл / года / years</t>
    </r>
  </si>
  <si>
    <r>
      <t xml:space="preserve">Академиялық дәрежесі: </t>
    </r>
    <r>
      <rPr>
        <u/>
        <sz val="8"/>
        <rFont val="Times New Roman"/>
        <family val="1"/>
        <charset val="204"/>
      </rPr>
      <t xml:space="preserve">"5В070300 - Ақпараттық жүйелер"  мамандығының техника және технология  бакалавры </t>
    </r>
  </si>
  <si>
    <r>
      <t xml:space="preserve">Академическая степень: </t>
    </r>
    <r>
      <rPr>
        <u/>
        <sz val="8"/>
        <rFont val="Times New Roman"/>
        <family val="1"/>
        <charset val="204"/>
      </rPr>
      <t>бакалавр техники и технологий по специальности "5В070300 - Информационные системы"</t>
    </r>
  </si>
  <si>
    <r>
      <t xml:space="preserve">Факультет </t>
    </r>
    <r>
      <rPr>
        <u/>
        <sz val="8"/>
        <rFont val="Times New Roman"/>
        <family val="1"/>
        <charset val="204"/>
      </rPr>
      <t>информационно-коммуникационных технологий</t>
    </r>
    <r>
      <rPr>
        <sz val="8"/>
        <rFont val="Times New Roman"/>
        <family val="1"/>
        <charset val="204"/>
      </rPr>
      <t xml:space="preserve"> </t>
    </r>
  </si>
  <si>
    <r>
      <rPr>
        <u/>
        <sz val="8"/>
        <rFont val="Times New Roman"/>
        <family val="1"/>
        <charset val="204"/>
      </rPr>
      <t>Ақпараттық-коммуникациялық технологиялар</t>
    </r>
    <r>
      <rPr>
        <sz val="8"/>
        <rFont val="Times New Roman"/>
        <family val="1"/>
        <charset val="204"/>
      </rPr>
      <t xml:space="preserve"> факультеті </t>
    </r>
  </si>
  <si>
    <t>18-18</t>
  </si>
  <si>
    <t>18-15, 18-27</t>
  </si>
  <si>
    <t>18-17</t>
  </si>
  <si>
    <t>18-37</t>
  </si>
  <si>
    <t>18-38</t>
  </si>
  <si>
    <t>18-12</t>
  </si>
  <si>
    <t>18-13</t>
  </si>
  <si>
    <r>
      <t xml:space="preserve">Faculty </t>
    </r>
    <r>
      <rPr>
        <u/>
        <sz val="8"/>
        <rFont val="Times New Roman"/>
        <family val="1"/>
        <charset val="204"/>
      </rPr>
      <t>of Information and communication technologies</t>
    </r>
  </si>
  <si>
    <r>
      <t xml:space="preserve">IBBATT 2212 / ITTIO 2212 / ITTEE </t>
    </r>
    <r>
      <rPr>
        <sz val="9"/>
        <color theme="1"/>
        <rFont val="Times New Roman"/>
        <family val="1"/>
        <charset val="204"/>
      </rPr>
      <t>2212</t>
    </r>
  </si>
  <si>
    <t>Модуль / Module 2.  Жалпы білім беретін 2 /  Общеобразовательный 2 /  General educational 2 - 10 кредит / кредитов / credits</t>
  </si>
  <si>
    <t>Модуль / Module 3.  Жалпы білім беретін 3 / Общеобразовательный 3 / General educational 3 - 7 кредит / кредитов / credits</t>
  </si>
  <si>
    <t>Модуль / Module 8. Программалау /  Программирование / Programming - 9 кредит / кредитов / credits</t>
  </si>
  <si>
    <t>Модуль / Module 9. Экономика-математикалық /  Экономико-математический / Economics and mathematics - 6 кредит / кредитов / credits</t>
  </si>
  <si>
    <t>Модуль / Module 10.  Мәліметтер базасы және ақпараттық технологиялар /  Базы данных и информационные технологии /  Databases and information technology - 6 кредит / кредитов / credits</t>
  </si>
  <si>
    <t>Модуль / Module 15. Экономикадағы ақпараттық жүйелер / Информационные системы в экономике / Information systems in economics - 6 кредит / кредитов / credits</t>
  </si>
  <si>
    <t>Модуль / Module 16. Интернеттегі программалау / Программирование для Интернета / Programming for Internet - 6 кредит / кредитов / credits</t>
  </si>
  <si>
    <t>Модуль / Module 17. Ақпараттық қауіпсіздік және компьютерлік желілер / Информационная безопасность и компьютерные сети / Information Security and Networking - 6 кредит / кредитов / credits</t>
  </si>
  <si>
    <t>Модуль / Module 18. Компьютерлік модельдеу / Компьютерное моделирование / Сomputer modeling - 6 кредит / кредитов / credits</t>
  </si>
  <si>
    <t>Білім беру траекториясы - Бизнестегі ақпараттық жүйелер және технологиялар</t>
  </si>
  <si>
    <t>Модуль / Module 20. Тәжірибелік дайындық /  Практическая подготовка / Practical training - 12 кредит / кредитов / credits</t>
  </si>
  <si>
    <t>Модуль / Module 19. Дене тәрбиесі / Физическая подготовка / Physical training - 4 кредит / кредита / credits</t>
  </si>
  <si>
    <t>Модуль / Module 20. Тәжірибелік дайындық / ПП-1   Практическая подготовка / PT-1 Practical training - 2 кредит / кредита / credits</t>
  </si>
  <si>
    <r>
      <t xml:space="preserve">Оқуға түскен жылы / Набор / Enrolment of  </t>
    </r>
    <r>
      <rPr>
        <b/>
        <u/>
        <sz val="8"/>
        <rFont val="Times New Roman"/>
        <family val="1"/>
        <charset val="204"/>
      </rPr>
      <t>2015</t>
    </r>
    <r>
      <rPr>
        <sz val="8"/>
        <rFont val="Times New Roman"/>
        <family val="1"/>
        <charset val="204"/>
      </rPr>
      <t xml:space="preserve"> жыл / года / years</t>
    </r>
  </si>
  <si>
    <t>Курс / Year 2</t>
  </si>
  <si>
    <t xml:space="preserve">на / for  2016  - 2017 оқу жылына / учебный год / academic year </t>
  </si>
  <si>
    <r>
      <t xml:space="preserve">Academic Degree: </t>
    </r>
    <r>
      <rPr>
        <u/>
        <sz val="8"/>
        <rFont val="Times New Roman"/>
        <family val="1"/>
        <charset val="204"/>
      </rPr>
      <t xml:space="preserve">bachelor of engineering and technology by specialtiy 5В070300 -"Information systems"   </t>
    </r>
    <r>
      <rPr>
        <sz val="8"/>
        <rFont val="Times New Roman"/>
        <family val="1"/>
        <charset val="204"/>
      </rPr>
      <t xml:space="preserve">                      </t>
    </r>
  </si>
  <si>
    <t>2 КУРС /  YEAR</t>
  </si>
  <si>
    <t>№ _____ хаттама / протокол / record "____" __________ 2016 жыл / года</t>
  </si>
  <si>
    <t>Кафедра меңгерушісі / Заведующий кафедрой /                                                                                                     Head of the Department ________________ С. Смагулов / S. Smagulov</t>
  </si>
  <si>
    <t xml:space="preserve">"_____" _________________ 2016  жыл / года </t>
  </si>
  <si>
    <r>
      <t xml:space="preserve">IBBATT 2212 / ITTIO 2212 / ITTEE </t>
    </r>
    <r>
      <rPr>
        <sz val="8"/>
        <color theme="1"/>
        <rFont val="Times New Roman"/>
        <family val="1"/>
        <charset val="204"/>
      </rPr>
      <t>2212</t>
    </r>
  </si>
  <si>
    <r>
      <t>TTK 2211 /             FTT 2211 /            FTT 2211</t>
    </r>
    <r>
      <rPr>
        <u/>
        <sz val="8"/>
        <color theme="1"/>
        <rFont val="Times New Roman"/>
        <family val="1"/>
        <charset val="204"/>
      </rPr>
      <t xml:space="preserve"> </t>
    </r>
  </si>
  <si>
    <t>18-19</t>
  </si>
  <si>
    <t>18-1</t>
  </si>
  <si>
    <t>18-20</t>
  </si>
  <si>
    <r>
      <t>Казақ бөлімі / Казахское отделение / Kazakh group: ____</t>
    </r>
    <r>
      <rPr>
        <sz val="8"/>
        <rFont val="Times New Roman"/>
        <family val="1"/>
        <charset val="204"/>
      </rPr>
      <t xml:space="preserve"> студент / студентов / students </t>
    </r>
  </si>
  <si>
    <t xml:space="preserve">Орыс бөлімі / Русское отделение / Russian group: ____ студент / студентов / students </t>
  </si>
  <si>
    <t>Модуль / Module 20. Тәжірибелік дайындық /  Практическая подготовка / Practical training - 2 кредит / кредитов / credits</t>
  </si>
  <si>
    <t>18-28</t>
  </si>
  <si>
    <t>18-6</t>
  </si>
  <si>
    <t>18-12, 18-17</t>
  </si>
  <si>
    <t>Модуль / Module 19. Дене тәрбиесі / Физическая подготовка / Physical training - 4  кредит / кредита / credits</t>
  </si>
  <si>
    <t>Әлеуметтану /                                                                                 Социология /                                                                                        Sociology</t>
  </si>
  <si>
    <t>Саясаттану /                                                                                      Политология /                                                                                      Political science</t>
  </si>
  <si>
    <t>Философия /                                                                                  Философия /                                                                                          Philosophy</t>
  </si>
  <si>
    <t>Абайтану /                                                                                      Абаеведение /                                                                                            Abai's works</t>
  </si>
  <si>
    <r>
      <rPr>
        <b/>
        <u/>
        <sz val="8"/>
        <rFont val="Times New Roman"/>
        <family val="1"/>
        <charset val="204"/>
      </rPr>
      <t>для полиязычных групп:</t>
    </r>
    <r>
      <rPr>
        <i/>
        <sz val="8"/>
        <rFont val="Times New Roman"/>
        <family val="1"/>
        <charset val="204"/>
      </rPr>
      <t xml:space="preserve">                                                                Инженерлік білім беруде ақпараттық технология мен техника /                                                                                 Информационные технологии и техника в инженерном образовании /                                                                                 Information technology and techniques in engineering education</t>
    </r>
  </si>
  <si>
    <t>Экономикалық теория негіздері /                                                      Основы экономической теории /                                                   Foundations of economic theory</t>
  </si>
  <si>
    <t>Кәсіпкерлік негізі және бизнес /                                                          Основы предпринимательства и бизнес /                                               Bases of  entrepreneurship and business</t>
  </si>
  <si>
    <r>
      <rPr>
        <b/>
        <u/>
        <sz val="8"/>
        <rFont val="Times New Roman"/>
        <family val="1"/>
        <charset val="204"/>
      </rPr>
      <t>для полиязычных групп:</t>
    </r>
    <r>
      <rPr>
        <i/>
        <sz val="8"/>
        <rFont val="Times New Roman"/>
        <family val="1"/>
        <charset val="204"/>
      </rPr>
      <t xml:space="preserve">                                                              Техникалық тезаурусты құрастыру /                                            Формирование технического тезауруса /                                                Formation of the technical thesaurus</t>
    </r>
  </si>
  <si>
    <t>Құқық негіздері /                                                                                    Основы права /                                                                                    Foundations of law</t>
  </si>
  <si>
    <t>Объектілі-бағытталған программалау /                                              Объектно-ориентированное программирование /                                                         Object-oriented programming</t>
  </si>
  <si>
    <t>Программалау технологиясы /                                                          Технология программирования /                                                Technology of programming</t>
  </si>
  <si>
    <t>Кәсіби бағытталған шет тілі /                                                            Профессионально-ориентированный иностранный язык /                                                                                     Professional oriented foreign language</t>
  </si>
  <si>
    <t>Экономика-математикалық модельдеу /                                             Экономико-математическое моделирование /                                          Economic-mathematical modeling</t>
  </si>
  <si>
    <t>БП (ТП) /            БД (КВ) /              BD (EC)</t>
  </si>
  <si>
    <t>БП (ТП) /          БД (КВ) /          BD (EC)</t>
  </si>
  <si>
    <t>БП (ТП) /           БД (КВ) /                 BD (EC)</t>
  </si>
  <si>
    <t>БП (ТП) /              БД (КВ) /            BD (EC)</t>
  </si>
  <si>
    <t>БП (ТП) /             БД (КВ) /               BD (EC)</t>
  </si>
  <si>
    <t>БП (МК) /              БД (ОК) /       BD (OC)</t>
  </si>
  <si>
    <t>БП (МК) /             БД (ОК) /                BD (OC)</t>
  </si>
  <si>
    <t>БП (ТП) /                БД (КВ) /            BD (EC)</t>
  </si>
  <si>
    <t>АЖ-дегі мәліметтер базасы /                                                                                   Базы данных в ИС /                                                                            Database of IS</t>
  </si>
  <si>
    <t>КП (МК) /            ПД (ОК) /                PD (OC)</t>
  </si>
  <si>
    <t>Экономикадағы ақпараттық технологиялар /                                   Информационные технологии в экономике /                                       Information technologies in economy</t>
  </si>
  <si>
    <t>БП (ТП) /            БД (КВ) /                    BD (EC)</t>
  </si>
  <si>
    <t>EАТ 2213 /                   ITE 2213/                     ITE 2213</t>
  </si>
  <si>
    <t>Өндірістік I /                                                                                     Производственная I /                                                                                                     Production I</t>
  </si>
  <si>
    <t>2+0+1</t>
  </si>
  <si>
    <t>Өндірістік II /
Производственная II /
Production II</t>
  </si>
  <si>
    <r>
      <t xml:space="preserve">Оқуға түскен жылы / Набор / Enrolment of  </t>
    </r>
    <r>
      <rPr>
        <b/>
        <u/>
        <sz val="9"/>
        <rFont val="Times New Roman"/>
        <family val="1"/>
        <charset val="204"/>
      </rPr>
      <t>2016</t>
    </r>
    <r>
      <rPr>
        <sz val="9"/>
        <rFont val="Times New Roman"/>
        <family val="1"/>
        <charset val="204"/>
      </rPr>
      <t xml:space="preserve"> жыл / года/ years</t>
    </r>
  </si>
  <si>
    <t>1+0+2</t>
  </si>
  <si>
    <t>Мәліметтер базасымен жұмыс жасау үшін қосымшалар құру /
Создание приложений для работы с базами данных /
Application creation for work with databases</t>
  </si>
  <si>
    <t xml:space="preserve">№ _____ хаттама / протокол / record "____" __________ 2016 жыл / года </t>
  </si>
  <si>
    <t xml:space="preserve">Топ / группа / group  </t>
  </si>
  <si>
    <t xml:space="preserve">Қазақ (орыс) тілі 1 /
Казахский (русский) язык 1 /
Kazakh (russian) language 1      </t>
  </si>
  <si>
    <t xml:space="preserve">Қазақ (орыс) тілі 2 /
Казахский (русский) язык 2 /
Kazakh (russian) language 2      </t>
  </si>
  <si>
    <t>Философия /
Философия /
Philosophy</t>
  </si>
  <si>
    <t>Кәсіпкерлік негізі және бизнес /
Основы предпринимательства и бизнес /
Bases of  entrepreneurship and business</t>
  </si>
  <si>
    <t>Шет тілі 1 /
Иностранный язык 1 /
Foreign language 1</t>
  </si>
  <si>
    <t>Шет тілі 2 /
Иностранный язык 2 /
Foreign language 2</t>
  </si>
  <si>
    <t>Алгоритмдер, деректер құрылымы және программалау /
Алгоритмы, структуры данных и программирование /
Algorithms, data structures and programming</t>
  </si>
  <si>
    <t>Ақпараттық жүйелер негіздері /
Основы информационных систем /
Fundamentals of information systems</t>
  </si>
  <si>
    <t>Программалау технологиясы /
Технология программирования /
Technology of programming</t>
  </si>
  <si>
    <t>Объектілі-бағытталған программалау /
Объектно-ориентированное программирование /
Object-oriented programming</t>
  </si>
  <si>
    <t>Кәсіби бағытталған шет тілі /
Профессионально-ориентированный иностранный язык /
Professional oriented foreign language</t>
  </si>
  <si>
    <t>Экономика-математикалық модельдеу /
Экономико-математическое моделирование /
Economic-mathematical modeling</t>
  </si>
  <si>
    <t>АЖ-дегі мәліметтер базасы /
Базы данных в ИС /
Database of IS</t>
  </si>
  <si>
    <t>Экономикадағы ақпараттық технологиялар /
Информационные технологии в экономике /
Information technologies in economy</t>
  </si>
  <si>
    <t>Эконометрика /
Эконометрика /
Econometrics</t>
  </si>
  <si>
    <t>Ақпараттық жүйелердегі мәліметтерді талдау /
Анализ данных в информационных системах /
Analysis of data in information systems</t>
  </si>
  <si>
    <t xml:space="preserve">Кәсіби қазақ (орыс) тілі /
Профессиональный казахский (русский) язык /
Professional kazakh (russian) language </t>
  </si>
  <si>
    <t>Графикалық құралдар /
Графические средства /
Graphic facilities</t>
  </si>
  <si>
    <t>Инженерлік және компьютерлік графика /
Инженерная и компьютерная графика /
Engineering and computer graphics</t>
  </si>
  <si>
    <t>Java-технологиялар /
Java-технологии / 
Java-technologies</t>
  </si>
  <si>
    <t>Ақпараттық жүйелердегі программалық қамтама /
Программное обеспечение в информационных системах /
Software in information systems</t>
  </si>
  <si>
    <t>Компьютерлік жүйелер сәулеті /
Архитектура компьютерных систем /
Architecture of сomputer systems</t>
  </si>
  <si>
    <t>Экономикадағы ақпараттық жүйелер /
Информационные системы в экономике /
Information systems in economy</t>
  </si>
  <si>
    <t>1С:Предприятие платформасы негізінде қолданбалы шешімдерді құру /
Разработка прикладных решений на основе платформы 1С:Предприятие /
Development of applied solutions based on the platform of 1C:Предприятие</t>
  </si>
  <si>
    <t>Ақпараттық жүйелерді жобалау /
Проектирование информационных систем /
Designing of information systems</t>
  </si>
  <si>
    <t>Интернет үшін программалау /
Программирование для Интернета /
Programming for Internet</t>
  </si>
  <si>
    <t>Ақпараттық қауіпсіздік және ақпаратты қорғау /
Информационная безопасность и защита информации /
Information security and information protection</t>
  </si>
  <si>
    <t>Компьютерлік желілер /
Компьютерные сети /
Computer networks</t>
  </si>
  <si>
    <t>Компьютерлік модельдеу негіздері /
Основы компьютерного моделирования /
Fundamentals of computer modeling</t>
  </si>
  <si>
    <t>Үшөлшемді модельдеу /
Трехмерное моделирование /
Three-dimensional modeling</t>
  </si>
  <si>
    <t>Оқу /
Учебная /
Training</t>
  </si>
  <si>
    <t>Қорытынды Мемлекеттік аттестация
Итоговая государственная аттестация
Final State Certification</t>
  </si>
  <si>
    <t>Мамандық бойынша мемлекеттік емтихан /
Государственный экзамен по специальности /
State examination in speciality</t>
  </si>
  <si>
    <t>қазақ (орыс) тілінің мектеп курсы
школьный курс казахского (русского) языка
school course of кazakh (russian) language</t>
  </si>
  <si>
    <t>тарихтың мектеп курсы
школьный курс истории
school course history</t>
  </si>
  <si>
    <t>шет тілінің мектеп курсы
школьный курс иностранного языка
school course of foreign language</t>
  </si>
  <si>
    <t>алгебра және геометрия пәндерінің мектеп курсы
школьный курс алгебры и геометрии
school course algebra and geometry</t>
  </si>
  <si>
    <t>физиканың мектеп курсы
школьный курс физики
school course of physics</t>
  </si>
  <si>
    <t>информатиканың мектеп курсы
школьный курс информатики
school course of informatics</t>
  </si>
  <si>
    <t>WEB-технологиялар /
WEB-технологии /
WEB-technologies</t>
  </si>
  <si>
    <t>Модуль / Module 21. Қорытынды аттестация  / Итоговая аттестация / Final Certification - 3 кредит / кредита / credits</t>
  </si>
  <si>
    <t>Жобаларды басқарудың ақпараттық технологиялары /
Информационные технологии управления проектами /
Information technology project management</t>
  </si>
  <si>
    <t>Мультимедиа технологиялар /
Мультимедиа технологии /
Multimedia technology</t>
  </si>
  <si>
    <t>Flash технологиялар /
Flash технологии /
Flash technology</t>
  </si>
  <si>
    <t>WEB программалау /
Web программирование /
Web programming</t>
  </si>
  <si>
    <t>Web графика /
Web графика /
Web graphics</t>
  </si>
  <si>
    <t>Өндірістік I /
Производственная I /
Production I</t>
  </si>
  <si>
    <t>Топ / группа / group</t>
  </si>
  <si>
    <t>Ректор / Rector  _________________  М. Ескендиров / М. Eskendirov</t>
  </si>
  <si>
    <t>K(O)T 1104 /
K(R)Ya 1104 /
K(R)L 1104</t>
  </si>
  <si>
    <t>Қазақстанның қазіргі заман тарихы /
Современная история Казахстана /
Modern history of Kazakhstan</t>
  </si>
  <si>
    <t>KКZT 1101 /
SIK 1101 /
MHK 1101</t>
  </si>
  <si>
    <t>ShT 1103 /
IYa 1103 /
FL 1103</t>
  </si>
  <si>
    <t>AKT 1105 / 
IKT 1105 / 
ICT 1105</t>
  </si>
  <si>
    <t>Fil 2102 /
Fil 2102 /
Phil 2102</t>
  </si>
  <si>
    <t>KK(O)T 2201 /
PK(R) Ya 2201 /
 PK(R) L 2201</t>
  </si>
  <si>
    <t>K(O)T 1104 / K(R)Ya 1104 / K(R)L 1104</t>
  </si>
  <si>
    <t>ShT 1103 / IYa 1103 / FL 1103</t>
  </si>
  <si>
    <t>KBShT 2202 /
P-oIYa 2202 /
POFL 2202</t>
  </si>
  <si>
    <t>Fiz 1201 /
Fiz 1201 /
Phys 1201</t>
  </si>
  <si>
    <t>Математика I /
Математика I /
Mathematics I</t>
  </si>
  <si>
    <t>Mat 1202 /
Mat 1202 / 
Math 1202</t>
  </si>
  <si>
    <t>Mat 1203 /
Mat 1203 / 
Math 1203</t>
  </si>
  <si>
    <t>Математика II /
Математика II /
Mathematics II</t>
  </si>
  <si>
    <t>Математика III /
Математика III /
Mathematics III</t>
  </si>
  <si>
    <t>Mat 2205 /
Mat 2205 / 
Math 2205</t>
  </si>
  <si>
    <t>Mat 1202 / Mat 1202 / Math 1202</t>
  </si>
  <si>
    <t>Mat 1203 / Mat 1203 / Math 1203</t>
  </si>
  <si>
    <t>ADKjP 1204 /
ASDiP 1204 /
ADSaP 1204</t>
  </si>
  <si>
    <t>IT-инфрақұрылымы /
IT-инфраструктура /
IT-infrastructure</t>
  </si>
  <si>
    <t>ITK 3208 /
ITI 3208 /
ITI 3208</t>
  </si>
  <si>
    <t>AKT 1105 / IKT 1105 / ICT 1105</t>
  </si>
  <si>
    <t>1. Жалпы білімдік пәндер / Общеобразовательные дисциплины / General educational diciplines - 28 кредит / кредитов / credits</t>
  </si>
  <si>
    <t>2.  Базалық пәндер / Базовые дисциплины / Basic diciplines - 69 кредит / кредитов / credits</t>
  </si>
  <si>
    <t>AJN 2301 /
OIS 2301 /
FIS 2301</t>
  </si>
  <si>
    <t>AKT 1105 / IKT 1105 / ICT 1105
ADKjP 1204 /ASDiP 1204 / ADSaP 1204</t>
  </si>
  <si>
    <t>Таңдау бойынша компонент* / Компонент по выбору* / Elective component * - 49 кредит / кредитов / credits</t>
  </si>
  <si>
    <t>Патенттану /
Патентоведение /
Patent engineering</t>
  </si>
  <si>
    <t>Pat  2212 /               Pat  2212 /        PE 2212</t>
  </si>
  <si>
    <t>Оқу  /
Учебная /
Training</t>
  </si>
  <si>
    <t>1 апта /
неделя /
weeks</t>
  </si>
  <si>
    <t>5 апта /
недель /
weeks</t>
  </si>
  <si>
    <t>15 апта /
недель /
weeks</t>
  </si>
  <si>
    <t>2 апта /
недели /
weeks</t>
  </si>
  <si>
    <t>4 апта /
недели /
weeks</t>
  </si>
  <si>
    <t>K(O)T 1104 (1) / K(R)Ya 1104 (1) / K(R)L 1104 (1)</t>
  </si>
  <si>
    <t>ShT 1103 (1) / IYa 1103 (1) / FL 1103 (1)</t>
  </si>
  <si>
    <t>ЖБП (МК)
ООД (ОК)
GED (OC)</t>
  </si>
  <si>
    <t>БП (МК)
БД (ОК)
BD (OC)</t>
  </si>
  <si>
    <t>КП (МК)
ПД (ОК)
PD (OC)</t>
  </si>
  <si>
    <t>БП (ТП)
БД (КВ)
BD (EC)</t>
  </si>
  <si>
    <t>ДШ
ФK
FT</t>
  </si>
  <si>
    <t>КП
ПП
VP</t>
  </si>
  <si>
    <t xml:space="preserve">Дене шынықтыру
Физическая культура
Physical training  
</t>
  </si>
  <si>
    <t>1-3 циклдар бойынша барлығы 
Итого по циклам 1-3
Total for cycles 1-3</t>
  </si>
  <si>
    <t>4 цикл бойынша барлығы 
Итого по циклу 4
Total for cycle 4</t>
  </si>
  <si>
    <t>1-4 циклдар бойынша барлығы
Итого по циклам 1-4
Total for cycles 1-4</t>
  </si>
  <si>
    <t>Қорытынды Мемлекеттік аттестация 
Итоговая государственная аттестация
Final State Certification</t>
  </si>
  <si>
    <t>Кәсіби қазақ (орыс) тілі /
Профессиональный казахский (русский) язык /
Professional kazakh (russian) language</t>
  </si>
  <si>
    <t>ЖБП (ТП)
ООД (КВ)
GED (EC)</t>
  </si>
  <si>
    <t>KКZT 1101
SIK 1101
MHK 1101</t>
  </si>
  <si>
    <t>Fil 2102
Fil 2102
Phil 2102</t>
  </si>
  <si>
    <t>K(O)T 1104
K(R)Ya 1104
K(R)L 1104</t>
  </si>
  <si>
    <t>ShT 1103
IYa 1103
FL 1103</t>
  </si>
  <si>
    <t>AKT 1105 
IKT 1105 
ICT 1105</t>
  </si>
  <si>
    <t>KK(O)T 2201
PK(R) Ya 2201
 PK(R) L 2201</t>
  </si>
  <si>
    <t>KBShT 2202
P-oIYa 2202
POFL 2202</t>
  </si>
  <si>
    <t>Fiz 1201
Fiz 1201
Phys 1201</t>
  </si>
  <si>
    <t>Mat 1202
Mat 1202 
Math 1202</t>
  </si>
  <si>
    <t>Mat 1203
Mat 1203 
Math 1203</t>
  </si>
  <si>
    <t>Mat 2205
Mat 2205 
Math 2205</t>
  </si>
  <si>
    <t>ADKjP 1204
ASDiP 1204
ADSaP 1204</t>
  </si>
  <si>
    <t>ITK 3208
ITI 3208
ITI 3208</t>
  </si>
  <si>
    <t>AJN 2301
OIS 2301
FIS 2301</t>
  </si>
  <si>
    <t>Кәсіби практика 
Профессиональная практика 
Vocational practice</t>
  </si>
  <si>
    <t>Дипломдық жұмысты жазу және қорғау немесе екі бейіндеуші пән бойынша мемлектеттік емтихан тапсыру /
Написание и защита дипломной работы или сдача государственых экзаменов по двум профилирующим дисциплинам /
Writing and defense of the diploma  or state exams in two profile disciplines</t>
  </si>
  <si>
    <t>Модуль / Module 5.  Кәсіптік-коммуникативті /  Профессионально-коммуникативный /  Professional-communicative - 7 кредит / кредитов / credits</t>
  </si>
  <si>
    <t>Модуль / Module 2.  Жалпы білім беретін 2 /  Общеобразовательный 2 /  General educational 2 - 9 кредит / кредитов / credits</t>
  </si>
  <si>
    <t>Модуль / Module 3. Қазақ (Орыс) тілі  / Казахский (Русский) язык /  Kazakh (Russian) language - 6 кредит / кредитов / credits</t>
  </si>
  <si>
    <t>Модуль / Module 4.  Шет тілі /  Иностранный язык /  Foreign language - 6 кредит / кредитов / credits</t>
  </si>
  <si>
    <t>Модуль / Module 6. Математика және физика /  Математика и физика / Mathematics and physics - 7 кредит / кредитов / credits</t>
  </si>
  <si>
    <t>Модуль / Module 1. Жалпы білім беретін 1 / Общеобразовательный 1 / General educational 1 - 10 кредит / кредитов / credits</t>
  </si>
  <si>
    <t>Модуль / Module 9. Экономика-математикалық / Экономико-математический / Economics and mathematics - 9 кредит / кредитов / credits</t>
  </si>
  <si>
    <t>4 ҚЖ / КР / KW</t>
  </si>
  <si>
    <t>Модуль / Module 7. Программалау негіздері / Основы программирования / Basics of programming - 9 кредит / кредитов / credits</t>
  </si>
  <si>
    <t>Модуль / Module 8. АЖ программалау  /  Программирование в ИС /  Programming in IS - 6 кредит / кредитов / credits</t>
  </si>
  <si>
    <t xml:space="preserve">PT 1208 /
TP 1208 /
TP 1208 </t>
  </si>
  <si>
    <t>OBP 2202 /
OOP 2202 /
OOP 2202</t>
  </si>
  <si>
    <t>AZhМT 3306 /
ADIS 3306 /
ADIS 3306</t>
  </si>
  <si>
    <t>MBZhK 3207 /
SPRBD 3207 /
ACWD 3207</t>
  </si>
  <si>
    <t>GK 3210 /
GS 3210 /
GF 3210</t>
  </si>
  <si>
    <t>IKG 3206 /
IKG 3206 /
ECG 3206</t>
  </si>
  <si>
    <t>AZhРK 3205 /
POIS 3205 /
SIS 3205</t>
  </si>
  <si>
    <t>WebT 2303</t>
  </si>
  <si>
    <t>KZhS 2209 /
AKS 2209 /
ACS 2209</t>
  </si>
  <si>
    <t>EAZh 3307 /
ISE 3307 /
ISE 3307</t>
  </si>
  <si>
    <t>1CKShК  3308 /
RPR1C 3308 /
DAS1C 3308</t>
  </si>
  <si>
    <t>AZhZh 4301 /
PIS 4301  /
DIS 4301</t>
  </si>
  <si>
    <t>AKAK 4302 /
IBZI 4302 /
ISIP 4302</t>
  </si>
  <si>
    <t>KZh 4304 /
KS 4304 /
CN 4304</t>
  </si>
  <si>
    <t>KMN 4305 /
OKM 4305 /
FCM 4305</t>
  </si>
  <si>
    <t>ADKjP 1204 / ASDiP 1204 / ADSaP 1204</t>
  </si>
  <si>
    <t xml:space="preserve">PT 1208 / TP 1208 / TP 1208 </t>
  </si>
  <si>
    <t>Mat 2205 / Mat 2205 / Math 2205</t>
  </si>
  <si>
    <t>AKT 1105 / IKT 1105 / ICT 1105
OBP 2202 / OOP 2202 / OOP 2202</t>
  </si>
  <si>
    <t>AKT 1105 / IKT 1105 / ICT 1105
KZhS 2209 / AKS 2209 / ACS 2209</t>
  </si>
  <si>
    <t>AKT 1105 / IKT 1105 / ICT 1105
KNB 2211 / OPB 2211 / BEB 2211</t>
  </si>
  <si>
    <t>Mat 2205 / Mat 2205 / Math 2205
KEN 1102 / OPE 1102 / FLE 1102</t>
  </si>
  <si>
    <t>Модуль / Module 13. Компьютерлік графика / Компьютерная графика / Сomputer graphics - 6 кредит / кредитов / credits</t>
  </si>
  <si>
    <t>Модуль / Module 14. Java-технологиялар / Java-технологии / Java-technologies - 9 кредит / кредитов / credits</t>
  </si>
  <si>
    <t>Модуль / Module 10. Web-технологиялар және компьютерлік жүйелер сәулеті / WEB-технологии  и  архитектура компьютерных систем / WEB-technologies and computer systems architecture - 6 кредит / кредитов / credits</t>
  </si>
  <si>
    <t>Модуль / Module 11.  Мәліметтер базасы және IT-инфрақұрылымы /  Базы данных и IT-инфраструктура /  Databases and IT-infrastructure - 6 кредит / кредитов / credits</t>
  </si>
  <si>
    <t>AZhMB 3302 / BDIS 3302 / DIS 3302
OBP 2202 / OOP 2202 / OOP 2202</t>
  </si>
  <si>
    <t xml:space="preserve">OBP 2202 / OOP 2202 / OOP 2202
</t>
  </si>
  <si>
    <t>JT 3204
WebT 2303</t>
  </si>
  <si>
    <t>EAZh 3307 / ISE 3307 / ISE 3307</t>
  </si>
  <si>
    <t>AZhN 2301 / OIS 2301 / FIS 2301
1CKShК  3308 / RPR1C 3308 / DAS1C 3308</t>
  </si>
  <si>
    <t>KZhS 2209 / AKS 2209 / ACS 2209
ITK 3208 / ITI 3208 / ITI 3208</t>
  </si>
  <si>
    <t>ЕMM 2201
Eko 3203
AZhМT 3306 / ADIS 3306 / ADIS 3306</t>
  </si>
  <si>
    <t>IKG 3206 / IKG 3206 / ECG 3206</t>
  </si>
  <si>
    <t>Модуль / Module 15. Flash технологиялар / Flash технологии / Flash technology  - 6 кредит / кредитов / credits</t>
  </si>
  <si>
    <t>IKG 3206 / IKG 3206 / ECG 3206
MT 3306
FT 3308</t>
  </si>
  <si>
    <t>EWKKT 3307 /
TRWD 3307 /
TDWD 3307</t>
  </si>
  <si>
    <t>2 МЕ /
ГЭ /
SE</t>
  </si>
  <si>
    <t>история және география пәндерінің мектеп курсы
школьный курс истории и географии
school course of history and geography</t>
  </si>
  <si>
    <t>AKZ 1101 / ChSM 1101 / MMW 1101</t>
  </si>
  <si>
    <t>III   ОҚУ ПРОЦЕСІНІҢ ЖОСПАРЫ / III ПЛАН УЧЕБНОГО ПРОЦЕССА / III PLAN OF EDUCATIONAL PROCESS Мамандық  / Специальность / Specialty 5B070300 - Ақпараттық жүйелер /  Информационные системы / Information systems</t>
  </si>
  <si>
    <t>________________________  М. Ескендиров / М. Eskendirov</t>
  </si>
  <si>
    <t>AJMB 3302 /
BDIS 3302 /
DIS 3302</t>
  </si>
  <si>
    <t>18-25</t>
  </si>
  <si>
    <t>Топ / группа / group ИС-603</t>
  </si>
  <si>
    <t>Топ / группа / group  ИС-604</t>
  </si>
  <si>
    <t>Ақпараттық-коммуникациялық технологиялар (ағылшын тілінде) /
Информационно-коммуникационные технологии (на англ.языке) / 
Information communication technologies (in English)</t>
  </si>
  <si>
    <t xml:space="preserve">Физика I /
Физика I /
Physics I </t>
  </si>
  <si>
    <r>
      <t xml:space="preserve">Шифр Мамандығы </t>
    </r>
    <r>
      <rPr>
        <b/>
        <u/>
        <sz val="9"/>
        <rFont val="Times New Roman"/>
        <family val="1"/>
        <charset val="204"/>
      </rPr>
      <t>5B070300 - Ақпараттық жүйелер</t>
    </r>
  </si>
  <si>
    <r>
      <t xml:space="preserve">Шифр Специальности </t>
    </r>
    <r>
      <rPr>
        <b/>
        <u/>
        <sz val="9"/>
        <rFont val="Times New Roman"/>
        <family val="1"/>
        <charset val="204"/>
      </rPr>
      <t>5B070300 - Информационные системы</t>
    </r>
  </si>
  <si>
    <r>
      <t xml:space="preserve">Code Specialty </t>
    </r>
    <r>
      <rPr>
        <b/>
        <u/>
        <sz val="9"/>
        <rFont val="Times New Roman"/>
        <family val="1"/>
        <charset val="204"/>
      </rPr>
      <t>5B070300 - Information systems</t>
    </r>
  </si>
  <si>
    <r>
      <t xml:space="preserve">Білім беру траекториясы - </t>
    </r>
    <r>
      <rPr>
        <u/>
        <sz val="9"/>
        <rFont val="Times New Roman"/>
        <family val="1"/>
        <charset val="204"/>
      </rPr>
      <t>Бизнестегі ақпараттық жүйелер мен технологиялар</t>
    </r>
  </si>
  <si>
    <r>
      <t xml:space="preserve">Образовательная траектория - </t>
    </r>
    <r>
      <rPr>
        <u/>
        <sz val="9"/>
        <rFont val="Times New Roman"/>
        <family val="1"/>
        <charset val="204"/>
      </rPr>
      <t>Информационные системы и технологии в бизнесе</t>
    </r>
  </si>
  <si>
    <r>
      <t xml:space="preserve">Еducational trajectory - </t>
    </r>
    <r>
      <rPr>
        <u/>
        <sz val="9"/>
        <rFont val="Times New Roman"/>
        <family val="1"/>
        <charset val="204"/>
      </rPr>
      <t>Information systems and technology in business</t>
    </r>
  </si>
  <si>
    <r>
      <t xml:space="preserve">Оқу мерзімі  / Срок обучения / Period of training  </t>
    </r>
    <r>
      <rPr>
        <b/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жыл / года / years</t>
    </r>
  </si>
  <si>
    <r>
      <rPr>
        <u/>
        <sz val="9"/>
        <rFont val="Times New Roman"/>
        <family val="1"/>
        <charset val="204"/>
      </rPr>
      <t>Ақпараттық-коммуникациялық технологиялар</t>
    </r>
    <r>
      <rPr>
        <sz val="9"/>
        <rFont val="Times New Roman"/>
        <family val="1"/>
        <charset val="204"/>
      </rPr>
      <t xml:space="preserve"> факультеті </t>
    </r>
  </si>
  <si>
    <r>
      <t xml:space="preserve">Факультет </t>
    </r>
    <r>
      <rPr>
        <u/>
        <sz val="9"/>
        <rFont val="Times New Roman"/>
        <family val="1"/>
        <charset val="204"/>
      </rPr>
      <t>информационно-коммуникационных технологий</t>
    </r>
    <r>
      <rPr>
        <sz val="9"/>
        <rFont val="Times New Roman"/>
        <family val="1"/>
        <charset val="204"/>
      </rPr>
      <t xml:space="preserve"> </t>
    </r>
  </si>
  <si>
    <r>
      <t xml:space="preserve">Faculty </t>
    </r>
    <r>
      <rPr>
        <u/>
        <sz val="9"/>
        <rFont val="Times New Roman"/>
        <family val="1"/>
        <charset val="204"/>
      </rPr>
      <t>of Information and communication technologies</t>
    </r>
  </si>
  <si>
    <r>
      <t xml:space="preserve">Курс / Year </t>
    </r>
    <r>
      <rPr>
        <b/>
        <u/>
        <sz val="9"/>
        <rFont val="Times New Roman"/>
        <family val="1"/>
        <charset val="204"/>
      </rPr>
      <t>1</t>
    </r>
  </si>
  <si>
    <r>
      <t xml:space="preserve">Оқуға түскен жылы / Набор / Enrolment of  </t>
    </r>
    <r>
      <rPr>
        <b/>
        <u/>
        <sz val="9"/>
        <rFont val="Times New Roman"/>
        <family val="1"/>
        <charset val="204"/>
      </rPr>
      <t>2016</t>
    </r>
    <r>
      <rPr>
        <sz val="9"/>
        <rFont val="Times New Roman"/>
        <family val="1"/>
        <charset val="204"/>
      </rPr>
      <t xml:space="preserve"> жыл / года / years</t>
    </r>
  </si>
  <si>
    <t>Физика I /
Физика I /
Physics I</t>
  </si>
  <si>
    <t>ОҮЖжҚБ жетекшісі / Руководитель ОПиСУП / Head of planning and support of the educational process ___________С.Тулеугалиева / S.Tuleugalieva</t>
  </si>
  <si>
    <t>WEB-құжаттарды құрастыру технологиясы /
Технологии разработки WEB-документов /
Technology development WEB-documents</t>
  </si>
  <si>
    <t>Академиялық мақсаттағы ағылшын тілі  /
Английский язык для академических целей /
English for academic purposes</t>
  </si>
  <si>
    <t>JSP 3214 /
PJS 3214 / 
PJS 3214</t>
  </si>
  <si>
    <t>EАТ 2215 /
ITE 2215/
ITE 2215</t>
  </si>
  <si>
    <t>ZhBAT 2215 /
ITUP 2215 /
ITPM 2215</t>
  </si>
  <si>
    <t>UМ 4216 /
TM 4216 /
TDM 4216</t>
  </si>
  <si>
    <t>WG 4216</t>
  </si>
  <si>
    <t xml:space="preserve">AZhN 2301 / OIS 2301 / FIS 2301
</t>
  </si>
  <si>
    <t xml:space="preserve"> AZhN 2301 / OIS 2301 / FIS 2301
EАТ 2213 / ITE 2213 / ITE 2213</t>
  </si>
  <si>
    <t>IP 4309 /
PI 4309 /
PI 4309</t>
  </si>
  <si>
    <t>WP 4309</t>
  </si>
  <si>
    <t>AMAT 2213 /
AYaAC 2213 /
EAP 2213</t>
  </si>
  <si>
    <t>AMAT 2213 / AYaAC 2213 / EAP 2213</t>
  </si>
  <si>
    <t>MBZhK 3207 / SPRBD 3207 / ACWD 3207
JSP 3214 / PJS 3214 / PJS 3214
AZhРK 3205 / POIS 3205 / SIS 3205</t>
  </si>
  <si>
    <t>Pat  2212 /
Pat  2212 /
PE 2212</t>
  </si>
  <si>
    <r>
      <t xml:space="preserve">IBBATT 2212 /
ITTIO 2212 /
ITTEE </t>
    </r>
    <r>
      <rPr>
        <sz val="9"/>
        <color theme="1"/>
        <rFont val="Times New Roman"/>
        <family val="1"/>
        <charset val="204"/>
      </rPr>
      <t>2212</t>
    </r>
  </si>
  <si>
    <t>KNB 2211 /
OPB 2211 /
BEB 2211</t>
  </si>
  <si>
    <r>
      <t>TTK 2211 /
FTT 2211 /
FTT 2211</t>
    </r>
    <r>
      <rPr>
        <u/>
        <sz val="12"/>
        <color theme="1"/>
        <rFont val="Times New Roman"/>
        <family val="1"/>
        <charset val="204"/>
      </rPr>
      <t xml:space="preserve"> </t>
    </r>
  </si>
  <si>
    <t>JavaScript-те программалау /
Программирование на JavaScript / 
Programming in JavaScript</t>
  </si>
  <si>
    <t>Модуль / Module 12.  Деректер базасын талдау / Анализ баз данных / Analysis of the database - 9 кредит / кредитов / credits</t>
  </si>
  <si>
    <t>ҚР Үкіметінің 23.08.2012 жылғы №1080 ( 13.05.2016 жылғы ҚР Үкіметінің қаулысы № 292 жаңа редакцияда) Қаулысымен бекітілген ҚР ЖБМБС пен ҚР БжҒЬ-нің 16.08.2013 ж. №343 бұйрығымен бекітілген № 100 қосымшасы негізінде құрастырылды  (5 шілде, 2016 бойынша өзгерістер бұйрықтар ҚР БҒМ-мен №425)</t>
  </si>
  <si>
    <t>Worked out on the base of SOS HE RK 
approved by a decision of the Government of the Republic of Kazakhstan, 
№1080(in a new edition of the act of the RK Government, May 13, 2016, №292 ), August 23, 2012 and appendix № 100  №343, August 16, 2013 (with changes by the decree of the MSE RK, July 5, 2016, №425)</t>
  </si>
  <si>
    <t xml:space="preserve">: : </t>
  </si>
  <si>
    <t>: :</t>
  </si>
  <si>
    <t xml:space="preserve">: :// </t>
  </si>
  <si>
    <t>Х/Да</t>
  </si>
  <si>
    <t xml:space="preserve">Х - Мемлекеттік емтихан тапсырушылар үшін / 
для тех кто сдает  Государственный экзамен /
for those who donate State Exam </t>
  </si>
  <si>
    <t>Да - Дипломдық жұмысты(Жобаны) қорғаушылар үшін /
для тех кто защищает дипломную работу (проект) /
for those who defend the thesis (project)"</t>
  </si>
  <si>
    <t>Х/Да-</t>
  </si>
  <si>
    <r>
      <t xml:space="preserve">Оқу мерзімі  / Срок обучения / Period of training  </t>
    </r>
    <r>
      <rPr>
        <b/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жыл / года/  years</t>
    </r>
  </si>
  <si>
    <r>
      <t xml:space="preserve">Оқу түрі / Форма обучения / Form of education - </t>
    </r>
    <r>
      <rPr>
        <b/>
        <sz val="9"/>
        <rFont val="Times New Roman"/>
        <family val="1"/>
        <charset val="204"/>
      </rPr>
      <t>күндізгі / дневная / full-time</t>
    </r>
  </si>
  <si>
    <t>Қазіргі әлемдегі адам / 
Человек в современном мире /
People in the modern world</t>
  </si>
  <si>
    <t xml:space="preserve">Тіршілік қауіпсіздігі негіздері /
Основы безопасности жизнедеятельности /
The foundations of security livelihoods </t>
  </si>
  <si>
    <t>Модуль / Module 19. Дене тәрбиесі / Физическая подготовка / Physical training - 8 кредит / кредитов / credits</t>
  </si>
  <si>
    <t>Таңдау бойынша компонент* / Компонент по выбору* / Elective component *  - 7 кредит / кредитов / credits</t>
  </si>
  <si>
    <t xml:space="preserve">Составлено на основании ГОС ВО РК, утвержденного постановлением Правительства Республики Казахстан  от 23 августа 2012 года № 1080 (в новой редакции постановления Правительства РК от 13.05.2016 г.  №292)  и приложения 100 утвержденного приказом МОН РК от 16 .08.2013 г. №343 (с изменениями приказам МОН РК  от 05 июля 2016 года №425)
</t>
  </si>
  <si>
    <t xml:space="preserve">БЕКІТЕМІН / УТВЕРЖДАЮ / APPROVE
Ректор / Rector  _________________   М. Ескендиров / M. Eskendirov
</t>
  </si>
  <si>
    <t>"_____" _________________ 2016  жыл / года/ year</t>
  </si>
  <si>
    <t>Міндетті компонент  / Обязательный компонент / Obligatory component - 21 кредит / кредит / credits</t>
  </si>
  <si>
    <t>KAA 1101 /
ChSM 1101 /
PMW 1101</t>
  </si>
  <si>
    <t>KEN 1102 /
OPE 1102 /
BLE 1102</t>
  </si>
  <si>
    <t>Құқық және экономика негіздері /
Основы права и экономики /
Basics of law and economics</t>
  </si>
  <si>
    <t>KEN 1102 / OPE 1102 / BLE 1102</t>
  </si>
  <si>
    <t>TKN 1103 /
OBZh 1103 /
FSL 1103</t>
  </si>
  <si>
    <t>Д / ЛК / Lec</t>
  </si>
  <si>
    <t>Ақпараттық-коммуникациялық технологиялар (ағылшын тілінде) /
Информационно-коммуникационные технологии (на англ. языке) / 
Information communication technologies (in English)</t>
  </si>
  <si>
    <r>
      <rPr>
        <b/>
        <u/>
        <sz val="9"/>
        <rFont val="Times New Roman"/>
        <family val="1"/>
        <charset val="204"/>
      </rPr>
      <t xml:space="preserve">для полиязычных групп:
</t>
    </r>
    <r>
      <rPr>
        <i/>
        <sz val="9"/>
        <rFont val="Times New Roman"/>
        <family val="1"/>
        <charset val="204"/>
      </rPr>
      <t>Инженерлік білім беруде ақпараттық технология мен техника (ағылшын тілінде)/
Информационные технологии и техника в инженерном образовании (на англ. языке)/
 Information technology and techniques in engineering education (in English)</t>
    </r>
  </si>
  <si>
    <r>
      <rPr>
        <b/>
        <u/>
        <sz val="9"/>
        <rFont val="Times New Roman"/>
        <family val="1"/>
        <charset val="204"/>
      </rPr>
      <t xml:space="preserve">для полиязычных групп:
</t>
    </r>
    <r>
      <rPr>
        <i/>
        <sz val="9"/>
        <rFont val="Times New Roman"/>
        <family val="1"/>
        <charset val="204"/>
      </rPr>
      <t>Техникалық тезаурусты құрастыру (ағылшын тілінде) /
Формирование технического тезауруса (на англ. языке)/
Formation of the technical thesaurus (in English)</t>
    </r>
  </si>
  <si>
    <t>Дипломалды (өндірістік) практика / 
Преддипломная (производственная) практика/
Prediploma (industrial) practice</t>
  </si>
  <si>
    <t>AKT 1105 / IKT 1105 / ICT 1105
TKN 1103 / OBZh 1103 / FSL 1103</t>
  </si>
  <si>
    <t>Присуждаемая степень: бакалавр техники и технологий по специальности 5B070300 – «Информационные системы»</t>
  </si>
  <si>
    <t xml:space="preserve"> Awarded degree: bachelor of engineering and technology by specialtiy «5В070300 - Information systems»</t>
  </si>
  <si>
    <t xml:space="preserve">Берілетін дәреже: «5В070300 - Ақпараттық жүйелер» мамандығы бойынша техника және технологиялар  бакалавры                    </t>
  </si>
  <si>
    <t>Берілетін дәреже: «5В070300 - Ақпараттық жүйелер» мамандығы бойынша техника және технологиялар  бакалавры</t>
  </si>
  <si>
    <r>
      <t xml:space="preserve">Оқу мерзімі  / Срок обучения / Period of training </t>
    </r>
    <r>
      <rPr>
        <b/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жыл / года/ years </t>
    </r>
  </si>
  <si>
    <r>
      <t xml:space="preserve">Оқуға түскен жылы / Набор / Enrolment of  </t>
    </r>
    <r>
      <rPr>
        <b/>
        <u/>
        <sz val="9"/>
        <rFont val="Times New Roman"/>
        <family val="1"/>
        <charset val="204"/>
      </rPr>
      <t>2016</t>
    </r>
    <r>
      <rPr>
        <b/>
        <sz val="9"/>
        <rFont val="Times New Roman"/>
        <family val="1"/>
        <charset val="204"/>
      </rPr>
      <t xml:space="preserve"> </t>
    </r>
    <r>
      <rPr>
        <sz val="9"/>
        <rFont val="Times New Roman"/>
        <family val="1"/>
        <charset val="204"/>
      </rPr>
      <t>жыл / года/ years</t>
    </r>
  </si>
  <si>
    <r>
      <t xml:space="preserve">Берілетін дәреже: </t>
    </r>
    <r>
      <rPr>
        <u/>
        <sz val="9"/>
        <rFont val="Times New Roman"/>
        <family val="1"/>
        <charset val="204"/>
      </rPr>
      <t>«5В070300 - Ақпараттық жүйелер» мамандығы бойынша техника және технологиялар  бакалавры</t>
    </r>
  </si>
  <si>
    <r>
      <t xml:space="preserve">Присуждаемая степень: </t>
    </r>
    <r>
      <rPr>
        <u/>
        <sz val="9"/>
        <rFont val="Times New Roman"/>
        <family val="1"/>
        <charset val="204"/>
      </rPr>
      <t>бакалавр техники и технологий по специальности 5B070300 – «Информационные системы»</t>
    </r>
  </si>
  <si>
    <r>
      <t xml:space="preserve"> Awarded degree: </t>
    </r>
    <r>
      <rPr>
        <u/>
        <sz val="9"/>
        <rFont val="Times New Roman"/>
        <family val="1"/>
        <charset val="204"/>
      </rPr>
      <t>bachelor of engineering and technology by specialtiy «5В070300 - Information systems»</t>
    </r>
  </si>
  <si>
    <t>ё</t>
  </si>
  <si>
    <t xml:space="preserve">ОӘІЖ проректор / Проректор по УМР / 
Vice-Rector for educational and methodical work  ___________________________ Г. Искакова / G. Iskakova </t>
  </si>
  <si>
    <t>ОҮЖжҚБ бастығы / Руководитель ОПиСУП /
Head of planning and support of the educational process _____________________С.Тулеугалиева / S.Tuleugalieva</t>
  </si>
  <si>
    <r>
      <t xml:space="preserve">Мамандық  / Специальность / Specialty </t>
    </r>
    <r>
      <rPr>
        <b/>
        <sz val="9"/>
        <rFont val="Times New Roman"/>
        <family val="1"/>
        <charset val="204"/>
      </rPr>
      <t>5B070300 - Ақпараттық жүйелер /  Информационные системы / Information systems</t>
    </r>
  </si>
  <si>
    <r>
      <t xml:space="preserve">Оқу мерзімі  / Срок обучения / Period of training </t>
    </r>
    <r>
      <rPr>
        <b/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жыл / года / years</t>
    </r>
  </si>
  <si>
    <r>
      <t xml:space="preserve">Казақ бөлімі / Казахское отделение / Kazakh group: </t>
    </r>
    <r>
      <rPr>
        <u/>
        <sz val="9"/>
        <rFont val="Times New Roman"/>
        <family val="1"/>
        <charset val="204"/>
      </rPr>
      <t xml:space="preserve"> 5</t>
    </r>
    <r>
      <rPr>
        <sz val="9"/>
        <rFont val="Times New Roman"/>
        <family val="1"/>
        <charset val="204"/>
      </rPr>
      <t xml:space="preserve"> студент / студентов / students </t>
    </r>
  </si>
  <si>
    <r>
      <t xml:space="preserve">Орыс бөлімі / Русское отделение / Russian group: </t>
    </r>
    <r>
      <rPr>
        <u/>
        <sz val="9"/>
        <rFont val="Times New Roman"/>
        <family val="1"/>
        <charset val="204"/>
      </rPr>
      <t>4</t>
    </r>
    <r>
      <rPr>
        <sz val="9"/>
        <rFont val="Times New Roman"/>
        <family val="1"/>
        <charset val="204"/>
      </rPr>
      <t xml:space="preserve"> студент / студента / students </t>
    </r>
  </si>
  <si>
    <t>ЕMM 2201
Eko 3203</t>
  </si>
  <si>
    <t>ДШ /
ФK /
FT</t>
  </si>
  <si>
    <t>КП /
ПП /
VP</t>
  </si>
  <si>
    <t xml:space="preserve">Аптасына сағат саны /
Часов в неделю / 
Hours in a week
</t>
  </si>
  <si>
    <t>3 цикл бойынша барлығы
Итого по циклу 3
Total for cycle 3</t>
  </si>
  <si>
    <t>ЖБП (ТК)
ООД (КВ)
GED (EC)</t>
  </si>
  <si>
    <t>БП (ТК)
БД (КВ)
BD (EC)</t>
  </si>
  <si>
    <t>КП (ТК)
ПД (КВ)
PD (ЕC)</t>
  </si>
  <si>
    <t>БП (ТК) /     БД (КВ) /      BD (EC)</t>
  </si>
  <si>
    <t>КП (ТК) /     ПД (КВ) /      PD (ЕC)</t>
  </si>
</sst>
</file>

<file path=xl/styles.xml><?xml version="1.0" encoding="utf-8"?>
<styleSheet xmlns="http://schemas.openxmlformats.org/spreadsheetml/2006/main">
  <fonts count="32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"/>
      <family val="2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u/>
      <sz val="8"/>
      <name val="Times New Roman"/>
      <family val="1"/>
      <charset val="204"/>
    </font>
    <font>
      <u/>
      <sz val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Calibri"/>
      <family val="2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u/>
      <sz val="9"/>
      <name val="Times New Roman"/>
      <family val="1"/>
      <charset val="204"/>
    </font>
    <font>
      <b/>
      <u/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i/>
      <sz val="9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u/>
      <sz val="8"/>
      <color theme="1"/>
      <name val="Times New Roman"/>
      <family val="1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b/>
      <sz val="9"/>
      <name val="Arial Cyr"/>
      <charset val="204"/>
    </font>
    <font>
      <sz val="9"/>
      <name val="Arial Cyr"/>
      <family val="2"/>
      <charset val="204"/>
    </font>
    <font>
      <sz val="9"/>
      <name val="Arial"/>
      <family val="2"/>
    </font>
    <font>
      <sz val="9"/>
      <color rgb="FF000000"/>
      <name val="Times New Roman"/>
      <family val="1"/>
      <charset val="204"/>
    </font>
    <font>
      <b/>
      <sz val="8"/>
      <color indexed="10"/>
      <name val="Times New Roman"/>
      <family val="1"/>
      <charset val="204"/>
    </font>
    <font>
      <sz val="6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sz val="12"/>
      <color rgb="FF333333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57">
    <xf numFmtId="0" fontId="0" fillId="0" borderId="0" xfId="0"/>
    <xf numFmtId="0" fontId="10" fillId="3" borderId="28" xfId="0" applyFont="1" applyFill="1" applyBorder="1" applyAlignment="1" applyProtection="1">
      <alignment horizontal="center" vertical="center" wrapText="1"/>
    </xf>
    <xf numFmtId="0" fontId="10" fillId="3" borderId="0" xfId="1" applyFont="1" applyFill="1" applyBorder="1"/>
    <xf numFmtId="0" fontId="10" fillId="3" borderId="18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0" fillId="3" borderId="7" xfId="1" applyFont="1" applyFill="1" applyBorder="1" applyAlignment="1">
      <alignment horizontal="center"/>
    </xf>
    <xf numFmtId="0" fontId="10" fillId="3" borderId="28" xfId="0" applyFont="1" applyFill="1" applyBorder="1" applyAlignment="1" applyProtection="1">
      <alignment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/>
    </xf>
    <xf numFmtId="0" fontId="10" fillId="3" borderId="30" xfId="0" applyFont="1" applyFill="1" applyBorder="1" applyAlignment="1" applyProtection="1">
      <alignment horizontal="center" vertical="center" wrapText="1"/>
    </xf>
    <xf numFmtId="0" fontId="10" fillId="3" borderId="0" xfId="0" applyFont="1" applyFill="1" applyBorder="1"/>
    <xf numFmtId="0" fontId="10" fillId="3" borderId="28" xfId="0" applyFont="1" applyFill="1" applyBorder="1" applyAlignment="1" applyProtection="1">
      <alignment horizontal="left" vertical="center" wrapText="1"/>
    </xf>
    <xf numFmtId="0" fontId="14" fillId="3" borderId="28" xfId="0" applyFont="1" applyFill="1" applyBorder="1" applyAlignment="1">
      <alignment horizontal="center" vertical="center"/>
    </xf>
    <xf numFmtId="0" fontId="10" fillId="3" borderId="28" xfId="0" applyFont="1" applyFill="1" applyBorder="1"/>
    <xf numFmtId="0" fontId="10" fillId="3" borderId="18" xfId="1" applyFont="1" applyFill="1" applyBorder="1" applyAlignment="1">
      <alignment vertical="center"/>
    </xf>
    <xf numFmtId="0" fontId="11" fillId="3" borderId="1" xfId="1" applyFont="1" applyFill="1" applyBorder="1" applyAlignment="1">
      <alignment horizontal="left" vertical="center" wrapText="1"/>
    </xf>
    <xf numFmtId="0" fontId="10" fillId="3" borderId="1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/>
    </xf>
    <xf numFmtId="0" fontId="10" fillId="3" borderId="1" xfId="1" applyFont="1" applyFill="1" applyBorder="1"/>
    <xf numFmtId="0" fontId="11" fillId="3" borderId="1" xfId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/>
    </xf>
    <xf numFmtId="0" fontId="10" fillId="3" borderId="28" xfId="0" applyFont="1" applyFill="1" applyBorder="1" applyAlignment="1">
      <alignment vertical="center" wrapText="1"/>
    </xf>
    <xf numFmtId="0" fontId="10" fillId="3" borderId="23" xfId="0" applyFont="1" applyFill="1" applyBorder="1" applyAlignment="1">
      <alignment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left" vertical="center" wrapText="1"/>
    </xf>
    <xf numFmtId="0" fontId="10" fillId="3" borderId="43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wrapText="1"/>
    </xf>
    <xf numFmtId="0" fontId="10" fillId="3" borderId="30" xfId="0" applyFont="1" applyFill="1" applyBorder="1" applyAlignment="1">
      <alignment horizontal="center" vertical="center" wrapText="1"/>
    </xf>
    <xf numFmtId="2" fontId="10" fillId="3" borderId="30" xfId="0" applyNumberFormat="1" applyFont="1" applyFill="1" applyBorder="1" applyAlignment="1">
      <alignment horizontal="center" wrapText="1"/>
    </xf>
    <xf numFmtId="0" fontId="10" fillId="3" borderId="2" xfId="1" applyFont="1" applyFill="1" applyBorder="1" applyAlignment="1">
      <alignment horizontal="left" vertical="center" wrapText="1"/>
    </xf>
    <xf numFmtId="0" fontId="11" fillId="3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1" fillId="3" borderId="28" xfId="1" applyFont="1" applyFill="1" applyBorder="1" applyAlignment="1">
      <alignment horizontal="center" vertical="center"/>
    </xf>
    <xf numFmtId="0" fontId="11" fillId="3" borderId="23" xfId="1" applyFont="1" applyFill="1" applyBorder="1" applyAlignment="1">
      <alignment horizontal="right"/>
    </xf>
    <xf numFmtId="0" fontId="10" fillId="3" borderId="28" xfId="1" applyFont="1" applyFill="1" applyBorder="1" applyAlignment="1">
      <alignment horizontal="left" vertical="center" wrapText="1"/>
    </xf>
    <xf numFmtId="0" fontId="11" fillId="3" borderId="28" xfId="1" applyFont="1" applyFill="1" applyBorder="1" applyAlignment="1">
      <alignment horizontal="right" vertical="center"/>
    </xf>
    <xf numFmtId="0" fontId="10" fillId="3" borderId="30" xfId="1" applyFont="1" applyFill="1" applyBorder="1" applyAlignment="1">
      <alignment horizontal="center"/>
    </xf>
    <xf numFmtId="0" fontId="11" fillId="3" borderId="18" xfId="1" applyFont="1" applyFill="1" applyBorder="1" applyAlignment="1">
      <alignment horizontal="right"/>
    </xf>
    <xf numFmtId="0" fontId="11" fillId="3" borderId="1" xfId="1" applyFont="1" applyFill="1" applyBorder="1" applyAlignment="1">
      <alignment horizontal="right" vertical="center"/>
    </xf>
    <xf numFmtId="0" fontId="11" fillId="3" borderId="7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left" vertical="center" wrapText="1"/>
    </xf>
    <xf numFmtId="0" fontId="10" fillId="3" borderId="14" xfId="1" applyFont="1" applyFill="1" applyBorder="1" applyAlignment="1">
      <alignment horizontal="center"/>
    </xf>
    <xf numFmtId="0" fontId="10" fillId="3" borderId="34" xfId="1" applyFont="1" applyFill="1" applyBorder="1" applyAlignment="1">
      <alignment horizontal="center"/>
    </xf>
    <xf numFmtId="0" fontId="10" fillId="3" borderId="18" xfId="1" applyFont="1" applyFill="1" applyBorder="1"/>
    <xf numFmtId="0" fontId="10" fillId="3" borderId="22" xfId="1" applyFont="1" applyFill="1" applyBorder="1" applyAlignment="1">
      <alignment horizontal="center" vertical="center"/>
    </xf>
    <xf numFmtId="0" fontId="11" fillId="3" borderId="2" xfId="1" applyFont="1" applyFill="1" applyBorder="1" applyAlignment="1">
      <alignment horizontal="left" vertical="center" wrapText="1"/>
    </xf>
    <xf numFmtId="0" fontId="10" fillId="3" borderId="2" xfId="1" applyFont="1" applyFill="1" applyBorder="1"/>
    <xf numFmtId="0" fontId="10" fillId="3" borderId="2" xfId="1" applyFont="1" applyFill="1" applyBorder="1" applyAlignment="1">
      <alignment horizontal="justify" vertical="center"/>
    </xf>
    <xf numFmtId="0" fontId="10" fillId="3" borderId="29" xfId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3" borderId="1" xfId="1" applyFont="1" applyFill="1" applyBorder="1" applyAlignment="1">
      <alignment horizontal="justify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vertical="center"/>
    </xf>
    <xf numFmtId="0" fontId="11" fillId="3" borderId="18" xfId="1" applyFont="1" applyFill="1" applyBorder="1"/>
    <xf numFmtId="0" fontId="11" fillId="3" borderId="1" xfId="1" applyFont="1" applyFill="1" applyBorder="1" applyAlignment="1">
      <alignment horizontal="center" vertical="center" wrapText="1"/>
    </xf>
    <xf numFmtId="0" fontId="11" fillId="3" borderId="1" xfId="1" applyFont="1" applyFill="1" applyBorder="1"/>
    <xf numFmtId="0" fontId="11" fillId="3" borderId="1" xfId="1" applyFont="1" applyFill="1" applyBorder="1" applyAlignment="1">
      <alignment horizontal="center"/>
    </xf>
    <xf numFmtId="0" fontId="11" fillId="3" borderId="1" xfId="1" applyFont="1" applyFill="1" applyBorder="1" applyAlignment="1">
      <alignment horizontal="justify" vertical="center"/>
    </xf>
    <xf numFmtId="0" fontId="11" fillId="3" borderId="1" xfId="1" applyFont="1" applyFill="1" applyBorder="1" applyAlignment="1">
      <alignment wrapText="1"/>
    </xf>
    <xf numFmtId="0" fontId="10" fillId="3" borderId="0" xfId="1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justify" vertical="center"/>
    </xf>
    <xf numFmtId="0" fontId="11" fillId="3" borderId="0" xfId="0" applyFont="1" applyFill="1" applyBorder="1" applyAlignment="1">
      <alignment horizontal="justify" vertical="center"/>
    </xf>
    <xf numFmtId="0" fontId="10" fillId="3" borderId="2" xfId="0" applyFont="1" applyFill="1" applyBorder="1" applyAlignment="1">
      <alignment horizontal="left" vertical="center" wrapText="1"/>
    </xf>
    <xf numFmtId="0" fontId="3" fillId="3" borderId="28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49" fontId="3" fillId="3" borderId="38" xfId="1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 applyProtection="1">
      <alignment vertical="center" wrapText="1"/>
    </xf>
    <xf numFmtId="0" fontId="2" fillId="3" borderId="0" xfId="1" applyFont="1" applyFill="1" applyBorder="1"/>
    <xf numFmtId="0" fontId="3" fillId="3" borderId="0" xfId="1" applyFont="1" applyFill="1" applyBorder="1" applyAlignment="1">
      <alignment vertical="center"/>
    </xf>
    <xf numFmtId="0" fontId="3" fillId="3" borderId="0" xfId="1" applyFont="1" applyFill="1" applyBorder="1"/>
    <xf numFmtId="0" fontId="4" fillId="3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18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30" xfId="1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3" fillId="3" borderId="56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3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left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justify" vertical="center"/>
    </xf>
    <xf numFmtId="49" fontId="3" fillId="3" borderId="2" xfId="1" applyNumberFormat="1" applyFont="1" applyFill="1" applyBorder="1" applyAlignment="1">
      <alignment horizontal="center" vertical="center"/>
    </xf>
    <xf numFmtId="49" fontId="3" fillId="3" borderId="28" xfId="1" applyNumberFormat="1" applyFont="1" applyFill="1" applyBorder="1" applyAlignment="1">
      <alignment horizontal="center" vertical="center"/>
    </xf>
    <xf numFmtId="49" fontId="3" fillId="3" borderId="14" xfId="1" applyNumberFormat="1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 vertical="center"/>
    </xf>
    <xf numFmtId="0" fontId="3" fillId="3" borderId="0" xfId="1" applyFont="1" applyFill="1" applyBorder="1" applyAlignment="1">
      <alignment wrapText="1"/>
    </xf>
    <xf numFmtId="49" fontId="3" fillId="3" borderId="0" xfId="1" applyNumberFormat="1" applyFont="1" applyFill="1" applyBorder="1" applyAlignment="1">
      <alignment horizontal="left"/>
    </xf>
    <xf numFmtId="0" fontId="3" fillId="3" borderId="31" xfId="1" applyFont="1" applyFill="1" applyBorder="1" applyAlignment="1">
      <alignment horizontal="center" vertical="center"/>
    </xf>
    <xf numFmtId="0" fontId="3" fillId="3" borderId="0" xfId="0" applyFont="1" applyFill="1" applyBorder="1"/>
    <xf numFmtId="0" fontId="3" fillId="3" borderId="28" xfId="0" applyFont="1" applyFill="1" applyBorder="1" applyAlignment="1" applyProtection="1">
      <alignment horizontal="left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3" fillId="3" borderId="28" xfId="0" applyFont="1" applyFill="1" applyBorder="1"/>
    <xf numFmtId="0" fontId="3" fillId="3" borderId="28" xfId="0" applyFont="1" applyFill="1" applyBorder="1" applyAlignment="1">
      <alignment vertical="center" wrapText="1"/>
    </xf>
    <xf numFmtId="0" fontId="19" fillId="3" borderId="28" xfId="0" applyFont="1" applyFill="1" applyBorder="1" applyAlignment="1">
      <alignment vertical="center" wrapText="1"/>
    </xf>
    <xf numFmtId="0" fontId="3" fillId="3" borderId="18" xfId="1" applyFont="1" applyFill="1" applyBorder="1" applyAlignment="1">
      <alignment vertical="center"/>
    </xf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/>
    <xf numFmtId="0" fontId="3" fillId="3" borderId="28" xfId="0" applyFont="1" applyFill="1" applyBorder="1" applyAlignment="1">
      <alignment horizontal="left" vertical="center" wrapText="1"/>
    </xf>
    <xf numFmtId="0" fontId="3" fillId="3" borderId="4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/>
    </xf>
    <xf numFmtId="0" fontId="4" fillId="3" borderId="18" xfId="1" applyFont="1" applyFill="1" applyBorder="1" applyAlignment="1">
      <alignment horizontal="right"/>
    </xf>
    <xf numFmtId="0" fontId="4" fillId="3" borderId="1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left" vertical="center" wrapText="1"/>
    </xf>
    <xf numFmtId="0" fontId="3" fillId="3" borderId="18" xfId="1" applyFont="1" applyFill="1" applyBorder="1"/>
    <xf numFmtId="0" fontId="3" fillId="3" borderId="22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2" xfId="1" applyFont="1" applyFill="1" applyBorder="1"/>
    <xf numFmtId="0" fontId="3" fillId="3" borderId="2" xfId="1" applyFont="1" applyFill="1" applyBorder="1" applyAlignment="1">
      <alignment horizontal="justify" vertical="center"/>
    </xf>
    <xf numFmtId="0" fontId="3" fillId="3" borderId="23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justify" vertical="center"/>
    </xf>
    <xf numFmtId="0" fontId="4" fillId="3" borderId="1" xfId="1" applyFont="1" applyFill="1" applyBorder="1" applyAlignment="1">
      <alignment wrapText="1"/>
    </xf>
    <xf numFmtId="0" fontId="3" fillId="3" borderId="38" xfId="0" applyFont="1" applyFill="1" applyBorder="1" applyAlignment="1">
      <alignment horizontal="center" vertical="center"/>
    </xf>
    <xf numFmtId="0" fontId="3" fillId="3" borderId="38" xfId="1" applyFont="1" applyFill="1" applyBorder="1" applyAlignment="1">
      <alignment horizontal="left" vertical="center" wrapText="1"/>
    </xf>
    <xf numFmtId="0" fontId="3" fillId="3" borderId="58" xfId="0" applyFont="1" applyFill="1" applyBorder="1" applyAlignment="1">
      <alignment horizontal="center" vertical="center"/>
    </xf>
    <xf numFmtId="0" fontId="3" fillId="3" borderId="38" xfId="0" applyFont="1" applyFill="1" applyBorder="1" applyAlignment="1" applyProtection="1">
      <alignment horizontal="left" vertical="center" wrapText="1"/>
    </xf>
    <xf numFmtId="0" fontId="3" fillId="3" borderId="38" xfId="0" applyFont="1" applyFill="1" applyBorder="1" applyAlignment="1">
      <alignment horizontal="center" vertical="center" wrapText="1"/>
    </xf>
    <xf numFmtId="0" fontId="8" fillId="3" borderId="38" xfId="0" applyFont="1" applyFill="1" applyBorder="1" applyAlignment="1">
      <alignment horizontal="center" vertical="center"/>
    </xf>
    <xf numFmtId="0" fontId="3" fillId="3" borderId="38" xfId="0" applyFont="1" applyFill="1" applyBorder="1" applyAlignment="1" applyProtection="1">
      <alignment horizontal="center" vertical="center" wrapText="1"/>
    </xf>
    <xf numFmtId="0" fontId="4" fillId="3" borderId="0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/>
    </xf>
    <xf numFmtId="0" fontId="3" fillId="3" borderId="0" xfId="1" applyFont="1" applyFill="1" applyBorder="1" applyAlignment="1"/>
    <xf numFmtId="0" fontId="3" fillId="3" borderId="0" xfId="1" applyFont="1" applyFill="1" applyBorder="1" applyAlignment="1">
      <alignment horizontal="left"/>
    </xf>
    <xf numFmtId="0" fontId="3" fillId="3" borderId="38" xfId="1" applyFont="1" applyFill="1" applyBorder="1" applyAlignment="1">
      <alignment horizontal="center" vertical="center" wrapText="1"/>
    </xf>
    <xf numFmtId="0" fontId="3" fillId="3" borderId="38" xfId="1" applyFont="1" applyFill="1" applyBorder="1" applyAlignment="1">
      <alignment horizontal="center" vertical="center"/>
    </xf>
    <xf numFmtId="0" fontId="3" fillId="3" borderId="28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vertical="center" wrapText="1"/>
    </xf>
    <xf numFmtId="0" fontId="3" fillId="3" borderId="58" xfId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49" fontId="3" fillId="3" borderId="28" xfId="0" applyNumberFormat="1" applyFont="1" applyFill="1" applyBorder="1" applyAlignment="1" applyProtection="1">
      <alignment horizontal="center" vertical="center" wrapText="1"/>
    </xf>
    <xf numFmtId="0" fontId="4" fillId="3" borderId="7" xfId="1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9" fillId="3" borderId="25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 applyProtection="1">
      <alignment horizontal="center" vertical="center" wrapText="1"/>
    </xf>
    <xf numFmtId="49" fontId="3" fillId="3" borderId="25" xfId="0" applyNumberFormat="1" applyFont="1" applyFill="1" applyBorder="1" applyAlignment="1" applyProtection="1">
      <alignment horizontal="center" vertical="center" wrapText="1"/>
    </xf>
    <xf numFmtId="0" fontId="3" fillId="3" borderId="25" xfId="0" applyFont="1" applyFill="1" applyBorder="1"/>
    <xf numFmtId="0" fontId="5" fillId="3" borderId="1" xfId="1" applyFont="1" applyFill="1" applyBorder="1" applyAlignment="1">
      <alignment horizontal="left" vertical="center" wrapText="1"/>
    </xf>
    <xf numFmtId="0" fontId="15" fillId="3" borderId="1" xfId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 applyProtection="1">
      <alignment horizontal="left" vertical="center" wrapText="1"/>
    </xf>
    <xf numFmtId="0" fontId="3" fillId="3" borderId="1" xfId="0" applyFont="1" applyFill="1" applyBorder="1"/>
    <xf numFmtId="0" fontId="10" fillId="3" borderId="27" xfId="0" applyFont="1" applyFill="1" applyBorder="1" applyAlignment="1" applyProtection="1">
      <alignment horizontal="center" vertical="center" wrapText="1"/>
    </xf>
    <xf numFmtId="0" fontId="10" fillId="3" borderId="58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0" fillId="3" borderId="31" xfId="0" applyFont="1" applyFill="1" applyBorder="1" applyAlignment="1" applyProtection="1">
      <alignment horizontal="center" vertical="center" wrapText="1"/>
    </xf>
    <xf numFmtId="0" fontId="10" fillId="3" borderId="26" xfId="0" applyFont="1" applyFill="1" applyBorder="1" applyAlignment="1">
      <alignment vertical="center"/>
    </xf>
    <xf numFmtId="0" fontId="10" fillId="3" borderId="58" xfId="0" applyFont="1" applyFill="1" applyBorder="1" applyAlignment="1">
      <alignment vertical="center"/>
    </xf>
    <xf numFmtId="0" fontId="10" fillId="3" borderId="38" xfId="0" applyFont="1" applyFill="1" applyBorder="1" applyAlignment="1">
      <alignment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56" xfId="0" applyFont="1" applyFill="1" applyBorder="1" applyAlignment="1">
      <alignment horizontal="center" vertical="center"/>
    </xf>
    <xf numFmtId="0" fontId="11" fillId="3" borderId="58" xfId="1" applyFont="1" applyFill="1" applyBorder="1" applyAlignment="1">
      <alignment horizontal="right"/>
    </xf>
    <xf numFmtId="0" fontId="10" fillId="3" borderId="38" xfId="1" applyFont="1" applyFill="1" applyBorder="1" applyAlignment="1">
      <alignment horizontal="left" vertical="center" wrapText="1"/>
    </xf>
    <xf numFmtId="0" fontId="11" fillId="3" borderId="38" xfId="1" applyFont="1" applyFill="1" applyBorder="1" applyAlignment="1">
      <alignment horizontal="center" vertical="center"/>
    </xf>
    <xf numFmtId="0" fontId="11" fillId="3" borderId="38" xfId="1" applyFont="1" applyFill="1" applyBorder="1" applyAlignment="1">
      <alignment horizontal="right" vertical="center"/>
    </xf>
    <xf numFmtId="0" fontId="10" fillId="3" borderId="31" xfId="1" applyFont="1" applyFill="1" applyBorder="1" applyAlignment="1">
      <alignment horizontal="center" vertical="center"/>
    </xf>
    <xf numFmtId="0" fontId="11" fillId="3" borderId="26" xfId="1" applyFont="1" applyFill="1" applyBorder="1" applyAlignment="1">
      <alignment horizontal="right"/>
    </xf>
    <xf numFmtId="0" fontId="10" fillId="3" borderId="4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right" vertical="center"/>
    </xf>
    <xf numFmtId="0" fontId="10" fillId="3" borderId="56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left" vertical="center" wrapText="1"/>
    </xf>
    <xf numFmtId="0" fontId="11" fillId="3" borderId="18" xfId="1" applyFont="1" applyFill="1" applyBorder="1" applyProtection="1"/>
    <xf numFmtId="0" fontId="11" fillId="3" borderId="1" xfId="1" applyFont="1" applyFill="1" applyBorder="1" applyAlignment="1" applyProtection="1">
      <alignment horizontal="left" vertical="center" wrapText="1"/>
    </xf>
    <xf numFmtId="0" fontId="11" fillId="3" borderId="1" xfId="1" applyFont="1" applyFill="1" applyBorder="1" applyAlignment="1" applyProtection="1">
      <alignment horizontal="center" vertical="center" wrapText="1"/>
    </xf>
    <xf numFmtId="0" fontId="11" fillId="3" borderId="1" xfId="1" applyFont="1" applyFill="1" applyBorder="1" applyAlignment="1" applyProtection="1">
      <alignment horizontal="center" vertical="center"/>
    </xf>
    <xf numFmtId="0" fontId="11" fillId="3" borderId="7" xfId="1" applyFont="1" applyFill="1" applyBorder="1" applyProtection="1"/>
    <xf numFmtId="0" fontId="10" fillId="3" borderId="0" xfId="1" applyFont="1" applyFill="1" applyBorder="1" applyProtection="1"/>
    <xf numFmtId="0" fontId="10" fillId="3" borderId="14" xfId="1" applyFont="1" applyFill="1" applyBorder="1" applyAlignment="1" applyProtection="1">
      <alignment horizontal="center" vertical="center"/>
    </xf>
    <xf numFmtId="0" fontId="11" fillId="3" borderId="18" xfId="1" applyFont="1" applyFill="1" applyBorder="1" applyAlignment="1" applyProtection="1">
      <alignment horizontal="right"/>
    </xf>
    <xf numFmtId="0" fontId="11" fillId="3" borderId="1" xfId="1" applyFont="1" applyFill="1" applyBorder="1" applyAlignment="1" applyProtection="1">
      <alignment horizontal="left" vertical="center"/>
    </xf>
    <xf numFmtId="0" fontId="11" fillId="3" borderId="1" xfId="1" applyFont="1" applyFill="1" applyBorder="1" applyAlignment="1" applyProtection="1">
      <alignment horizontal="right" vertical="center"/>
    </xf>
    <xf numFmtId="0" fontId="10" fillId="2" borderId="0" xfId="1" applyFont="1" applyFill="1"/>
    <xf numFmtId="0" fontId="10" fillId="2" borderId="8" xfId="1" applyFont="1" applyFill="1" applyBorder="1" applyAlignment="1">
      <alignment vertical="center"/>
    </xf>
    <xf numFmtId="0" fontId="10" fillId="2" borderId="0" xfId="1" applyFont="1" applyFill="1" applyAlignment="1"/>
    <xf numFmtId="0" fontId="11" fillId="2" borderId="0" xfId="1" applyFont="1" applyFill="1" applyAlignment="1"/>
    <xf numFmtId="0" fontId="10" fillId="2" borderId="0" xfId="1" applyFont="1" applyFill="1" applyAlignment="1">
      <alignment horizontal="centerContinuous"/>
    </xf>
    <xf numFmtId="0" fontId="10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Continuous"/>
    </xf>
    <xf numFmtId="0" fontId="11" fillId="2" borderId="0" xfId="1" applyFont="1" applyFill="1"/>
    <xf numFmtId="0" fontId="10" fillId="2" borderId="9" xfId="1" applyFont="1" applyFill="1" applyBorder="1"/>
    <xf numFmtId="0" fontId="10" fillId="2" borderId="10" xfId="1" applyFont="1" applyFill="1" applyBorder="1" applyAlignment="1">
      <alignment horizontal="center"/>
    </xf>
    <xf numFmtId="0" fontId="10" fillId="2" borderId="12" xfId="1" applyFont="1" applyFill="1" applyBorder="1" applyAlignment="1">
      <alignment horizontal="center"/>
    </xf>
    <xf numFmtId="0" fontId="10" fillId="2" borderId="13" xfId="1" applyFont="1" applyFill="1" applyBorder="1" applyAlignment="1">
      <alignment horizontal="center"/>
    </xf>
    <xf numFmtId="0" fontId="10" fillId="2" borderId="14" xfId="1" applyFont="1" applyFill="1" applyBorder="1" applyAlignment="1">
      <alignment horizontal="center"/>
    </xf>
    <xf numFmtId="0" fontId="10" fillId="2" borderId="15" xfId="1" applyFont="1" applyFill="1" applyBorder="1" applyAlignment="1">
      <alignment horizontal="center"/>
    </xf>
    <xf numFmtId="0" fontId="10" fillId="2" borderId="16" xfId="1" applyFont="1" applyFill="1" applyBorder="1" applyAlignment="1">
      <alignment horizontal="center"/>
    </xf>
    <xf numFmtId="0" fontId="10" fillId="2" borderId="17" xfId="1" applyFont="1" applyFill="1" applyBorder="1" applyAlignment="1">
      <alignment horizontal="center"/>
    </xf>
    <xf numFmtId="0" fontId="10" fillId="2" borderId="0" xfId="1" applyFont="1" applyFill="1" applyBorder="1" applyAlignment="1">
      <alignment horizontal="center"/>
    </xf>
    <xf numFmtId="0" fontId="10" fillId="2" borderId="18" xfId="1" applyFont="1" applyFill="1" applyBorder="1"/>
    <xf numFmtId="0" fontId="10" fillId="2" borderId="1" xfId="1" applyFont="1" applyFill="1" applyBorder="1" applyAlignment="1">
      <alignment horizontal="center"/>
    </xf>
    <xf numFmtId="0" fontId="10" fillId="2" borderId="19" xfId="1" applyFont="1" applyFill="1" applyBorder="1" applyAlignment="1">
      <alignment horizontal="center"/>
    </xf>
    <xf numFmtId="0" fontId="10" fillId="2" borderId="0" xfId="1" applyFont="1" applyFill="1" applyBorder="1"/>
    <xf numFmtId="0" fontId="11" fillId="2" borderId="0" xfId="1" applyFont="1" applyFill="1" applyBorder="1" applyAlignment="1">
      <alignment horizontal="center"/>
    </xf>
    <xf numFmtId="0" fontId="11" fillId="2" borderId="28" xfId="1" applyFont="1" applyFill="1" applyBorder="1" applyAlignment="1">
      <alignment vertical="center"/>
    </xf>
    <xf numFmtId="0" fontId="10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vertical="center"/>
    </xf>
    <xf numFmtId="0" fontId="11" fillId="2" borderId="0" xfId="1" applyFont="1" applyFill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Alignment="1">
      <alignment vertical="center"/>
    </xf>
    <xf numFmtId="0" fontId="10" fillId="2" borderId="0" xfId="1" applyFont="1" applyFill="1" applyAlignment="1">
      <alignment horizontal="left" vertical="center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 applyAlignment="1">
      <alignment horizontal="center"/>
    </xf>
    <xf numFmtId="0" fontId="25" fillId="2" borderId="0" xfId="0" applyFont="1" applyFill="1"/>
    <xf numFmtId="0" fontId="24" fillId="2" borderId="0" xfId="0" applyFont="1" applyFill="1" applyAlignment="1">
      <alignment horizontal="center"/>
    </xf>
    <xf numFmtId="0" fontId="25" fillId="2" borderId="0" xfId="0" applyFont="1" applyFill="1" applyAlignment="1"/>
    <xf numFmtId="0" fontId="10" fillId="3" borderId="28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vertical="center"/>
    </xf>
    <xf numFmtId="0" fontId="10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0" fontId="10" fillId="3" borderId="38" xfId="0" applyFont="1" applyFill="1" applyBorder="1"/>
    <xf numFmtId="0" fontId="10" fillId="3" borderId="38" xfId="0" applyFont="1" applyFill="1" applyBorder="1" applyAlignment="1" applyProtection="1">
      <alignment horizontal="center" vertical="center" wrapText="1"/>
    </xf>
    <xf numFmtId="0" fontId="10" fillId="3" borderId="2" xfId="0" applyFont="1" applyFill="1" applyBorder="1" applyAlignment="1" applyProtection="1">
      <alignment vertical="center" wrapText="1"/>
    </xf>
    <xf numFmtId="0" fontId="14" fillId="3" borderId="28" xfId="0" applyFont="1" applyFill="1" applyBorder="1" applyAlignment="1" applyProtection="1">
      <alignment horizontal="center" vertical="center" wrapText="1"/>
    </xf>
    <xf numFmtId="0" fontId="10" fillId="3" borderId="38" xfId="0" applyFont="1" applyFill="1" applyBorder="1" applyAlignment="1" applyProtection="1">
      <alignment horizontal="left" vertical="center" wrapText="1"/>
    </xf>
    <xf numFmtId="0" fontId="10" fillId="3" borderId="54" xfId="0" applyFont="1" applyFill="1" applyBorder="1"/>
    <xf numFmtId="0" fontId="10" fillId="3" borderId="14" xfId="0" applyFont="1" applyFill="1" applyBorder="1" applyAlignment="1" applyProtection="1">
      <alignment horizontal="left" vertical="center" wrapText="1"/>
    </xf>
    <xf numFmtId="0" fontId="10" fillId="3" borderId="14" xfId="0" applyFont="1" applyFill="1" applyBorder="1" applyAlignment="1" applyProtection="1">
      <alignment horizontal="center" vertical="center" wrapText="1"/>
    </xf>
    <xf numFmtId="0" fontId="10" fillId="3" borderId="28" xfId="1" applyFont="1" applyFill="1" applyBorder="1" applyAlignment="1" applyProtection="1">
      <alignment horizontal="left" vertical="center" wrapText="1"/>
    </xf>
    <xf numFmtId="0" fontId="10" fillId="3" borderId="28" xfId="0" applyFont="1" applyFill="1" applyBorder="1" applyAlignment="1" applyProtection="1">
      <alignment horizontal="center" vertical="center"/>
    </xf>
    <xf numFmtId="0" fontId="26" fillId="3" borderId="0" xfId="1" applyFont="1" applyFill="1" applyBorder="1"/>
    <xf numFmtId="0" fontId="22" fillId="3" borderId="0" xfId="1" applyFont="1" applyFill="1" applyBorder="1" applyAlignment="1">
      <alignment horizontal="center" vertical="center" wrapText="1"/>
    </xf>
    <xf numFmtId="0" fontId="23" fillId="3" borderId="0" xfId="1" applyFont="1" applyFill="1" applyBorder="1" applyAlignment="1">
      <alignment wrapText="1"/>
    </xf>
    <xf numFmtId="0" fontId="11" fillId="3" borderId="0" xfId="1" applyFont="1" applyFill="1" applyAlignment="1">
      <alignment vertical="center"/>
    </xf>
    <xf numFmtId="0" fontId="10" fillId="3" borderId="0" xfId="1" applyFont="1" applyFill="1" applyAlignment="1">
      <alignment vertical="center"/>
    </xf>
    <xf numFmtId="0" fontId="26" fillId="3" borderId="0" xfId="1" applyFont="1" applyFill="1" applyBorder="1" applyAlignment="1">
      <alignment horizontal="center" vertical="center"/>
    </xf>
    <xf numFmtId="0" fontId="26" fillId="3" borderId="0" xfId="1" applyFont="1" applyFill="1" applyBorder="1" applyAlignment="1">
      <alignment vertical="center"/>
    </xf>
    <xf numFmtId="0" fontId="24" fillId="3" borderId="0" xfId="1" applyFont="1" applyFill="1" applyAlignment="1">
      <alignment vertical="center"/>
    </xf>
    <xf numFmtId="0" fontId="23" fillId="3" borderId="0" xfId="1" applyFont="1" applyFill="1" applyAlignment="1">
      <alignment vertical="center"/>
    </xf>
    <xf numFmtId="0" fontId="10" fillId="3" borderId="5" xfId="1" applyFont="1" applyFill="1" applyBorder="1" applyAlignment="1">
      <alignment horizontal="center" vertical="center"/>
    </xf>
    <xf numFmtId="0" fontId="10" fillId="3" borderId="18" xfId="1" applyFont="1" applyFill="1" applyBorder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49" fontId="10" fillId="3" borderId="28" xfId="1" applyNumberFormat="1" applyFont="1" applyFill="1" applyBorder="1" applyAlignment="1">
      <alignment horizontal="center" vertical="center"/>
    </xf>
    <xf numFmtId="0" fontId="10" fillId="3" borderId="30" xfId="1" applyFont="1" applyFill="1" applyBorder="1" applyAlignment="1">
      <alignment horizontal="center" vertical="center"/>
    </xf>
    <xf numFmtId="49" fontId="10" fillId="3" borderId="2" xfId="1" applyNumberFormat="1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0" fillId="3" borderId="56" xfId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5" fillId="3" borderId="7" xfId="1" applyFont="1" applyFill="1" applyBorder="1" applyAlignment="1">
      <alignment horizontal="center" vertical="center"/>
    </xf>
    <xf numFmtId="49" fontId="10" fillId="3" borderId="38" xfId="1" applyNumberFormat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5" fillId="3" borderId="33" xfId="1" applyFont="1" applyFill="1" applyBorder="1" applyAlignment="1">
      <alignment horizontal="center" vertical="center"/>
    </xf>
    <xf numFmtId="49" fontId="10" fillId="3" borderId="14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5" fillId="3" borderId="31" xfId="1" applyFont="1" applyFill="1" applyBorder="1" applyAlignment="1">
      <alignment horizontal="center" vertical="center"/>
    </xf>
    <xf numFmtId="0" fontId="15" fillId="3" borderId="3" xfId="1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center" vertical="center" wrapText="1"/>
    </xf>
    <xf numFmtId="0" fontId="11" fillId="3" borderId="3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1" fillId="3" borderId="0" xfId="1" applyFont="1" applyFill="1" applyBorder="1" applyAlignment="1">
      <alignment horizontal="left" vertical="center" wrapText="1"/>
    </xf>
    <xf numFmtId="0" fontId="11" fillId="3" borderId="0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justify" vertical="center"/>
    </xf>
    <xf numFmtId="0" fontId="10" fillId="4" borderId="28" xfId="0" applyFont="1" applyFill="1" applyBorder="1" applyAlignment="1" applyProtection="1">
      <alignment vertical="center" wrapText="1"/>
    </xf>
    <xf numFmtId="0" fontId="10" fillId="2" borderId="0" xfId="1" applyFont="1" applyFill="1" applyAlignment="1">
      <alignment horizontal="left" vertical="center"/>
    </xf>
    <xf numFmtId="0" fontId="4" fillId="0" borderId="2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4" fillId="2" borderId="58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28" fillId="0" borderId="28" xfId="0" applyFont="1" applyFill="1" applyBorder="1" applyAlignment="1">
      <alignment horizontal="center"/>
    </xf>
    <xf numFmtId="0" fontId="28" fillId="0" borderId="30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6" xfId="0" applyFont="1" applyFill="1" applyBorder="1" applyAlignment="1">
      <alignment horizontal="center"/>
    </xf>
    <xf numFmtId="0" fontId="29" fillId="0" borderId="0" xfId="0" applyFont="1" applyBorder="1"/>
    <xf numFmtId="0" fontId="29" fillId="2" borderId="0" xfId="0" applyFont="1" applyFill="1" applyBorder="1"/>
    <xf numFmtId="0" fontId="4" fillId="2" borderId="3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10" fillId="3" borderId="24" xfId="0" applyFont="1" applyFill="1" applyBorder="1" applyAlignment="1">
      <alignment vertical="center"/>
    </xf>
    <xf numFmtId="0" fontId="10" fillId="3" borderId="2" xfId="0" applyFont="1" applyFill="1" applyBorder="1"/>
    <xf numFmtId="0" fontId="10" fillId="4" borderId="2" xfId="0" applyFont="1" applyFill="1" applyBorder="1" applyAlignment="1" applyProtection="1">
      <alignment vertical="center" wrapText="1"/>
    </xf>
    <xf numFmtId="0" fontId="3" fillId="2" borderId="28" xfId="1" applyFont="1" applyFill="1" applyBorder="1" applyAlignment="1">
      <alignment horizontal="center"/>
    </xf>
    <xf numFmtId="0" fontId="3" fillId="2" borderId="22" xfId="1" applyFont="1" applyFill="1" applyBorder="1" applyAlignment="1">
      <alignment horizontal="center"/>
    </xf>
    <xf numFmtId="0" fontId="3" fillId="2" borderId="23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0" fontId="4" fillId="0" borderId="4" xfId="0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/>
    </xf>
    <xf numFmtId="0" fontId="10" fillId="3" borderId="0" xfId="1" applyFont="1" applyFill="1"/>
    <xf numFmtId="0" fontId="11" fillId="3" borderId="32" xfId="1" applyFont="1" applyFill="1" applyBorder="1" applyAlignment="1">
      <alignment horizontal="right"/>
    </xf>
    <xf numFmtId="0" fontId="10" fillId="3" borderId="3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right" vertical="center"/>
    </xf>
    <xf numFmtId="0" fontId="31" fillId="0" borderId="0" xfId="0" applyFont="1"/>
    <xf numFmtId="0" fontId="27" fillId="3" borderId="0" xfId="0" applyFont="1" applyFill="1" applyAlignment="1">
      <alignment wrapText="1"/>
    </xf>
    <xf numFmtId="0" fontId="10" fillId="3" borderId="0" xfId="1" applyFont="1" applyFill="1" applyBorder="1" applyAlignment="1"/>
    <xf numFmtId="0" fontId="10" fillId="3" borderId="2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10" fillId="2" borderId="20" xfId="1" applyFont="1" applyFill="1" applyBorder="1" applyAlignment="1">
      <alignment horizontal="center"/>
    </xf>
    <xf numFmtId="0" fontId="10" fillId="2" borderId="21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/>
    </xf>
    <xf numFmtId="0" fontId="10" fillId="3" borderId="32" xfId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 vertical="center" wrapText="1"/>
    </xf>
    <xf numFmtId="0" fontId="10" fillId="3" borderId="0" xfId="1" applyFont="1" applyFill="1" applyBorder="1" applyAlignment="1" applyProtection="1">
      <alignment horizontal="left"/>
    </xf>
    <xf numFmtId="0" fontId="10" fillId="3" borderId="0" xfId="1" applyFont="1" applyFill="1" applyBorder="1" applyAlignment="1" applyProtection="1">
      <alignment vertical="center"/>
    </xf>
    <xf numFmtId="0" fontId="10" fillId="3" borderId="0" xfId="1" applyFont="1" applyFill="1" applyBorder="1" applyAlignment="1" applyProtection="1"/>
    <xf numFmtId="0" fontId="10" fillId="3" borderId="0" xfId="1" applyFont="1" applyFill="1" applyBorder="1" applyAlignment="1" applyProtection="1">
      <alignment horizontal="center"/>
    </xf>
    <xf numFmtId="0" fontId="14" fillId="3" borderId="30" xfId="0" applyFont="1" applyFill="1" applyBorder="1" applyAlignment="1" applyProtection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 applyProtection="1">
      <alignment horizontal="center" vertical="center" wrapText="1"/>
    </xf>
    <xf numFmtId="0" fontId="10" fillId="3" borderId="0" xfId="1" applyFont="1" applyFill="1" applyBorder="1" applyAlignment="1"/>
    <xf numFmtId="0" fontId="10" fillId="3" borderId="0" xfId="1" applyFont="1" applyFill="1" applyAlignment="1"/>
    <xf numFmtId="0" fontId="10" fillId="3" borderId="2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0" fillId="3" borderId="0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/>
    </xf>
    <xf numFmtId="0" fontId="10" fillId="3" borderId="0" xfId="1" applyFont="1" applyFill="1" applyBorder="1" applyAlignment="1" applyProtection="1"/>
    <xf numFmtId="0" fontId="10" fillId="3" borderId="0" xfId="1" applyFont="1" applyFill="1" applyBorder="1" applyAlignment="1" applyProtection="1">
      <alignment horizontal="left" wrapText="1"/>
    </xf>
    <xf numFmtId="0" fontId="10" fillId="3" borderId="33" xfId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10" fillId="3" borderId="28" xfId="1" applyFont="1" applyFill="1" applyBorder="1" applyAlignment="1" applyProtection="1">
      <alignment horizontal="center" wrapText="1"/>
    </xf>
    <xf numFmtId="0" fontId="10" fillId="3" borderId="25" xfId="1" applyFont="1" applyFill="1" applyBorder="1" applyAlignment="1" applyProtection="1">
      <alignment horizontal="center" vertical="center"/>
    </xf>
    <xf numFmtId="0" fontId="10" fillId="3" borderId="18" xfId="1" applyFont="1" applyFill="1" applyBorder="1" applyAlignment="1" applyProtection="1">
      <alignment horizontal="center"/>
    </xf>
    <xf numFmtId="0" fontId="10" fillId="3" borderId="1" xfId="1" applyFont="1" applyFill="1" applyBorder="1" applyAlignment="1" applyProtection="1">
      <alignment horizontal="center"/>
    </xf>
    <xf numFmtId="0" fontId="10" fillId="3" borderId="35" xfId="1" applyFont="1" applyFill="1" applyBorder="1" applyAlignment="1" applyProtection="1">
      <alignment horizontal="center"/>
    </xf>
    <xf numFmtId="0" fontId="10" fillId="3" borderId="22" xfId="0" applyFont="1" applyFill="1" applyBorder="1" applyAlignment="1" applyProtection="1">
      <alignment vertical="center"/>
    </xf>
    <xf numFmtId="0" fontId="10" fillId="3" borderId="2" xfId="0" applyFont="1" applyFill="1" applyBorder="1" applyAlignment="1" applyProtection="1">
      <alignment horizontal="center" vertical="center"/>
    </xf>
    <xf numFmtId="0" fontId="15" fillId="3" borderId="2" xfId="0" applyFont="1" applyFill="1" applyBorder="1" applyAlignment="1" applyProtection="1">
      <alignment horizontal="center" vertical="center"/>
    </xf>
    <xf numFmtId="0" fontId="10" fillId="3" borderId="29" xfId="0" applyFont="1" applyFill="1" applyBorder="1" applyAlignment="1" applyProtection="1">
      <alignment horizontal="center" vertical="center" wrapText="1"/>
    </xf>
    <xf numFmtId="0" fontId="10" fillId="3" borderId="0" xfId="0" applyFont="1" applyFill="1" applyBorder="1" applyProtection="1"/>
    <xf numFmtId="0" fontId="10" fillId="3" borderId="0" xfId="0" applyFont="1" applyFill="1" applyProtection="1"/>
    <xf numFmtId="0" fontId="10" fillId="3" borderId="23" xfId="0" applyFont="1" applyFill="1" applyBorder="1" applyAlignment="1" applyProtection="1">
      <alignment vertical="center"/>
    </xf>
    <xf numFmtId="0" fontId="15" fillId="3" borderId="28" xfId="0" applyFont="1" applyFill="1" applyBorder="1" applyAlignment="1" applyProtection="1">
      <alignment horizontal="center" vertical="center"/>
    </xf>
    <xf numFmtId="0" fontId="11" fillId="3" borderId="18" xfId="1" applyFont="1" applyFill="1" applyBorder="1" applyAlignment="1" applyProtection="1">
      <alignment vertical="center"/>
    </xf>
    <xf numFmtId="0" fontId="11" fillId="3" borderId="1" xfId="0" applyFont="1" applyFill="1" applyBorder="1" applyAlignment="1" applyProtection="1">
      <alignment horizontal="left" vertical="center" wrapText="1"/>
    </xf>
    <xf numFmtId="0" fontId="10" fillId="3" borderId="20" xfId="1" applyFont="1" applyFill="1" applyBorder="1" applyProtection="1"/>
    <xf numFmtId="0" fontId="11" fillId="3" borderId="1" xfId="0" applyFont="1" applyFill="1" applyBorder="1" applyAlignment="1" applyProtection="1">
      <alignment horizontal="center" vertical="center"/>
    </xf>
    <xf numFmtId="0" fontId="11" fillId="3" borderId="7" xfId="1" applyFont="1" applyFill="1" applyBorder="1" applyAlignment="1" applyProtection="1">
      <alignment horizontal="center"/>
    </xf>
    <xf numFmtId="0" fontId="10" fillId="3" borderId="16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14" xfId="0" applyFont="1" applyFill="1" applyBorder="1" applyAlignment="1" applyProtection="1">
      <alignment horizontal="center" vertical="center"/>
    </xf>
    <xf numFmtId="0" fontId="10" fillId="3" borderId="14" xfId="1" applyFont="1" applyFill="1" applyBorder="1" applyAlignment="1" applyProtection="1">
      <alignment horizontal="center" vertical="center" wrapText="1"/>
    </xf>
    <xf numFmtId="0" fontId="10" fillId="3" borderId="34" xfId="1" applyFont="1" applyFill="1" applyBorder="1" applyAlignment="1" applyProtection="1">
      <alignment horizontal="center" vertical="center"/>
    </xf>
    <xf numFmtId="0" fontId="11" fillId="3" borderId="1" xfId="0" applyFont="1" applyFill="1" applyBorder="1" applyAlignment="1" applyProtection="1">
      <alignment horizontal="center"/>
    </xf>
    <xf numFmtId="0" fontId="11" fillId="3" borderId="1" xfId="1" applyFont="1" applyFill="1" applyBorder="1" applyAlignment="1" applyProtection="1">
      <alignment vertical="center" wrapText="1"/>
    </xf>
    <xf numFmtId="0" fontId="11" fillId="3" borderId="1" xfId="1" applyFont="1" applyFill="1" applyBorder="1" applyAlignment="1" applyProtection="1">
      <alignment horizontal="center"/>
    </xf>
    <xf numFmtId="0" fontId="10" fillId="3" borderId="28" xfId="0" applyFont="1" applyFill="1" applyBorder="1" applyProtection="1"/>
    <xf numFmtId="0" fontId="10" fillId="3" borderId="25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 applyProtection="1">
      <alignment vertical="center"/>
    </xf>
    <xf numFmtId="0" fontId="10" fillId="3" borderId="16" xfId="1" applyFont="1" applyFill="1" applyBorder="1" applyAlignment="1" applyProtection="1">
      <alignment vertical="center"/>
    </xf>
    <xf numFmtId="0" fontId="10" fillId="3" borderId="14" xfId="1" applyFont="1" applyFill="1" applyBorder="1" applyAlignment="1" applyProtection="1">
      <alignment horizontal="left" vertical="center" wrapText="1"/>
    </xf>
    <xf numFmtId="0" fontId="10" fillId="3" borderId="23" xfId="0" applyFont="1" applyFill="1" applyBorder="1" applyAlignment="1" applyProtection="1">
      <alignment horizontal="center" vertical="center"/>
    </xf>
    <xf numFmtId="0" fontId="11" fillId="3" borderId="1" xfId="1" applyFont="1" applyFill="1" applyBorder="1" applyAlignment="1" applyProtection="1">
      <alignment horizontal="right"/>
    </xf>
    <xf numFmtId="0" fontId="10" fillId="3" borderId="16" xfId="1" applyFont="1" applyFill="1" applyBorder="1" applyAlignment="1" applyProtection="1">
      <alignment horizontal="right" vertical="center"/>
    </xf>
    <xf numFmtId="0" fontId="10" fillId="3" borderId="34" xfId="1" applyFont="1" applyFill="1" applyBorder="1" applyProtection="1"/>
    <xf numFmtId="0" fontId="11" fillId="3" borderId="36" xfId="1" applyFont="1" applyFill="1" applyBorder="1" applyAlignment="1" applyProtection="1">
      <alignment horizontal="center"/>
    </xf>
    <xf numFmtId="0" fontId="11" fillId="3" borderId="3" xfId="1" applyFont="1" applyFill="1" applyBorder="1" applyAlignment="1" applyProtection="1">
      <alignment horizontal="left" vertical="center" wrapText="1"/>
    </xf>
    <xf numFmtId="0" fontId="11" fillId="3" borderId="37" xfId="1" applyFont="1" applyFill="1" applyBorder="1" applyAlignment="1" applyProtection="1">
      <alignment horizontal="center" vertical="center"/>
    </xf>
    <xf numFmtId="0" fontId="11" fillId="3" borderId="37" xfId="1" applyFont="1" applyFill="1" applyBorder="1" applyAlignment="1" applyProtection="1">
      <alignment horizontal="center"/>
    </xf>
    <xf numFmtId="0" fontId="11" fillId="3" borderId="3" xfId="1" applyFont="1" applyFill="1" applyBorder="1" applyAlignment="1" applyProtection="1">
      <alignment horizontal="center"/>
    </xf>
    <xf numFmtId="0" fontId="11" fillId="3" borderId="3" xfId="1" applyFont="1" applyFill="1" applyBorder="1" applyAlignment="1" applyProtection="1">
      <alignment horizontal="center" vertical="center"/>
    </xf>
    <xf numFmtId="0" fontId="11" fillId="3" borderId="33" xfId="1" applyFont="1" applyFill="1" applyBorder="1" applyProtection="1"/>
    <xf numFmtId="0" fontId="10" fillId="3" borderId="12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left" vertical="center" wrapText="1"/>
    </xf>
    <xf numFmtId="0" fontId="10" fillId="3" borderId="38" xfId="1" applyFont="1" applyFill="1" applyBorder="1" applyAlignment="1" applyProtection="1">
      <alignment horizontal="center" vertical="center"/>
    </xf>
    <xf numFmtId="0" fontId="10" fillId="3" borderId="38" xfId="0" applyFont="1" applyFill="1" applyBorder="1" applyAlignment="1" applyProtection="1">
      <alignment horizontal="center" vertical="center"/>
    </xf>
    <xf numFmtId="0" fontId="10" fillId="3" borderId="39" xfId="1" applyFont="1" applyFill="1" applyBorder="1" applyProtection="1"/>
    <xf numFmtId="0" fontId="10" fillId="3" borderId="18" xfId="1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center" vertical="center"/>
    </xf>
    <xf numFmtId="0" fontId="10" fillId="3" borderId="1" xfId="1" applyFont="1" applyFill="1" applyBorder="1" applyAlignment="1" applyProtection="1">
      <alignment horizontal="justify" vertical="center"/>
    </xf>
    <xf numFmtId="0" fontId="10" fillId="3" borderId="7" xfId="1" applyFont="1" applyFill="1" applyBorder="1" applyProtection="1"/>
    <xf numFmtId="0" fontId="10" fillId="3" borderId="38" xfId="1" applyFont="1" applyFill="1" applyBorder="1" applyAlignment="1" applyProtection="1">
      <alignment horizontal="left" vertical="center" wrapText="1"/>
    </xf>
    <xf numFmtId="0" fontId="10" fillId="3" borderId="30" xfId="0" applyFont="1" applyFill="1" applyBorder="1" applyAlignment="1" applyProtection="1">
      <alignment horizontal="center" vertical="center"/>
    </xf>
    <xf numFmtId="0" fontId="10" fillId="3" borderId="18" xfId="1" applyFont="1" applyFill="1" applyBorder="1" applyProtection="1"/>
    <xf numFmtId="0" fontId="10" fillId="3" borderId="1" xfId="1" applyFont="1" applyFill="1" applyBorder="1" applyProtection="1"/>
    <xf numFmtId="0" fontId="10" fillId="3" borderId="18" xfId="1" applyFont="1" applyFill="1" applyBorder="1" applyAlignment="1" applyProtection="1">
      <alignment vertical="center"/>
    </xf>
    <xf numFmtId="0" fontId="14" fillId="3" borderId="28" xfId="0" applyFont="1" applyFill="1" applyBorder="1" applyAlignment="1" applyProtection="1">
      <alignment horizontal="center" vertical="center"/>
    </xf>
    <xf numFmtId="0" fontId="11" fillId="3" borderId="1" xfId="1" applyFont="1" applyFill="1" applyBorder="1" applyProtection="1"/>
    <xf numFmtId="0" fontId="10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justify" vertical="center"/>
    </xf>
    <xf numFmtId="0" fontId="10" fillId="3" borderId="0" xfId="1" applyFont="1" applyFill="1" applyAlignment="1" applyProtection="1">
      <alignment vertical="center"/>
    </xf>
    <xf numFmtId="0" fontId="16" fillId="3" borderId="28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1" fillId="3" borderId="47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21" xfId="1" applyFont="1" applyFill="1" applyBorder="1" applyAlignment="1">
      <alignment horizontal="center" vertical="center"/>
    </xf>
    <xf numFmtId="0" fontId="10" fillId="3" borderId="0" xfId="1" applyFont="1" applyFill="1" applyBorder="1" applyAlignment="1"/>
    <xf numFmtId="0" fontId="10" fillId="3" borderId="0" xfId="1" applyFont="1" applyFill="1" applyAlignment="1"/>
    <xf numFmtId="0" fontId="10" fillId="3" borderId="0" xfId="1" applyFont="1" applyFill="1" applyBorder="1" applyAlignment="1">
      <alignment horizontal="left" wrapText="1"/>
    </xf>
    <xf numFmtId="0" fontId="11" fillId="3" borderId="47" xfId="1" applyFont="1" applyFill="1" applyBorder="1" applyAlignment="1">
      <alignment horizontal="center" vertical="center" wrapText="1"/>
    </xf>
    <xf numFmtId="0" fontId="10" fillId="3" borderId="47" xfId="1" applyFont="1" applyFill="1" applyBorder="1" applyAlignment="1">
      <alignment horizontal="center" vertical="center"/>
    </xf>
    <xf numFmtId="0" fontId="10" fillId="3" borderId="20" xfId="1" applyFont="1" applyFill="1" applyBorder="1" applyAlignment="1">
      <alignment horizontal="center" vertical="center"/>
    </xf>
    <xf numFmtId="0" fontId="10" fillId="3" borderId="21" xfId="1" applyFont="1" applyFill="1" applyBorder="1" applyAlignment="1">
      <alignment horizontal="center" vertical="center"/>
    </xf>
    <xf numFmtId="0" fontId="10" fillId="3" borderId="0" xfId="1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 wrapText="1"/>
    </xf>
    <xf numFmtId="0" fontId="10" fillId="3" borderId="56" xfId="1" applyFont="1" applyFill="1" applyBorder="1" applyAlignment="1">
      <alignment horizontal="center" vertical="center" wrapText="1"/>
    </xf>
    <xf numFmtId="0" fontId="10" fillId="3" borderId="28" xfId="1" applyFont="1" applyFill="1" applyBorder="1" applyAlignment="1">
      <alignment horizontal="center" vertical="center" textRotation="90" wrapText="1"/>
    </xf>
    <xf numFmtId="0" fontId="10" fillId="3" borderId="28" xfId="1" applyFont="1" applyFill="1" applyBorder="1" applyAlignment="1"/>
    <xf numFmtId="0" fontId="10" fillId="3" borderId="25" xfId="1" applyFont="1" applyFill="1" applyBorder="1" applyAlignment="1"/>
    <xf numFmtId="0" fontId="10" fillId="3" borderId="28" xfId="1" applyFont="1" applyFill="1" applyBorder="1" applyAlignment="1">
      <alignment horizontal="center" vertical="center" textRotation="90"/>
    </xf>
    <xf numFmtId="0" fontId="10" fillId="3" borderId="25" xfId="1" applyFont="1" applyFill="1" applyBorder="1" applyAlignment="1">
      <alignment horizontal="center" vertical="center" textRotation="90"/>
    </xf>
    <xf numFmtId="0" fontId="10" fillId="3" borderId="28" xfId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  <xf numFmtId="0" fontId="10" fillId="3" borderId="14" xfId="1" applyFont="1" applyFill="1" applyBorder="1" applyAlignment="1">
      <alignment horizontal="center" vertical="center" textRotation="90"/>
    </xf>
    <xf numFmtId="0" fontId="10" fillId="3" borderId="3" xfId="1" applyFont="1" applyFill="1" applyBorder="1" applyAlignment="1">
      <alignment horizontal="center" vertical="center" textRotation="90"/>
    </xf>
    <xf numFmtId="0" fontId="10" fillId="3" borderId="38" xfId="1" applyFont="1" applyFill="1" applyBorder="1" applyAlignment="1">
      <alignment horizontal="center" vertical="center" textRotation="90" wrapText="1"/>
    </xf>
    <xf numFmtId="0" fontId="10" fillId="3" borderId="25" xfId="1" applyFont="1" applyFill="1" applyBorder="1" applyAlignment="1">
      <alignment horizontal="center" vertical="center" textRotation="90" wrapText="1"/>
    </xf>
    <xf numFmtId="0" fontId="10" fillId="3" borderId="28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 textRotation="90"/>
    </xf>
    <xf numFmtId="0" fontId="10" fillId="3" borderId="2" xfId="1" applyFont="1" applyFill="1" applyBorder="1" applyAlignment="1">
      <alignment horizontal="center" vertical="center" textRotation="90" wrapText="1"/>
    </xf>
    <xf numFmtId="0" fontId="10" fillId="3" borderId="9" xfId="1" applyFont="1" applyFill="1" applyBorder="1" applyAlignment="1">
      <alignment horizontal="left" wrapText="1"/>
    </xf>
    <xf numFmtId="0" fontId="10" fillId="3" borderId="9" xfId="1" applyFont="1" applyFill="1" applyBorder="1" applyAlignment="1">
      <alignment horizontal="left"/>
    </xf>
    <xf numFmtId="0" fontId="10" fillId="3" borderId="58" xfId="1" applyFont="1" applyFill="1" applyBorder="1" applyAlignment="1">
      <alignment horizontal="center" vertical="center"/>
    </xf>
    <xf numFmtId="0" fontId="10" fillId="3" borderId="23" xfId="1" applyFont="1" applyFill="1" applyBorder="1" applyAlignment="1">
      <alignment horizontal="center" vertical="center"/>
    </xf>
    <xf numFmtId="0" fontId="10" fillId="3" borderId="24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/>
    </xf>
    <xf numFmtId="0" fontId="10" fillId="3" borderId="10" xfId="1" applyFont="1" applyFill="1" applyBorder="1" applyAlignment="1">
      <alignment horizontal="center" vertical="center" textRotation="90" wrapText="1"/>
    </xf>
    <xf numFmtId="0" fontId="10" fillId="3" borderId="38" xfId="1" applyFont="1" applyFill="1" applyBorder="1" applyAlignment="1">
      <alignment horizontal="center" vertical="center"/>
    </xf>
    <xf numFmtId="0" fontId="10" fillId="3" borderId="45" xfId="1" applyFont="1" applyFill="1" applyBorder="1" applyAlignment="1">
      <alignment horizontal="center" vertical="center"/>
    </xf>
    <xf numFmtId="0" fontId="10" fillId="3" borderId="46" xfId="1" applyFont="1" applyFill="1" applyBorder="1" applyAlignment="1">
      <alignment horizontal="center" vertical="center"/>
    </xf>
    <xf numFmtId="0" fontId="10" fillId="3" borderId="52" xfId="1" applyFont="1" applyFill="1" applyBorder="1" applyAlignment="1">
      <alignment horizontal="center"/>
    </xf>
    <xf numFmtId="0" fontId="10" fillId="3" borderId="8" xfId="1" applyFont="1" applyFill="1" applyBorder="1" applyAlignment="1">
      <alignment horizontal="center"/>
    </xf>
    <xf numFmtId="0" fontId="10" fillId="3" borderId="11" xfId="1" applyFont="1" applyFill="1" applyBorder="1" applyAlignment="1">
      <alignment horizontal="center"/>
    </xf>
    <xf numFmtId="0" fontId="10" fillId="3" borderId="36" xfId="1" applyFont="1" applyFill="1" applyBorder="1" applyAlignment="1">
      <alignment horizontal="center"/>
    </xf>
    <xf numFmtId="0" fontId="10" fillId="3" borderId="9" xfId="1" applyFont="1" applyFill="1" applyBorder="1" applyAlignment="1">
      <alignment horizontal="center"/>
    </xf>
    <xf numFmtId="0" fontId="10" fillId="3" borderId="48" xfId="1" applyFont="1" applyFill="1" applyBorder="1" applyAlignment="1">
      <alignment horizontal="center"/>
    </xf>
    <xf numFmtId="0" fontId="10" fillId="3" borderId="53" xfId="1" applyFont="1" applyFill="1" applyBorder="1" applyAlignment="1">
      <alignment horizontal="center" vertical="center" wrapText="1"/>
    </xf>
    <xf numFmtId="0" fontId="10" fillId="3" borderId="54" xfId="1" applyFont="1" applyFill="1" applyBorder="1" applyAlignment="1">
      <alignment horizontal="center" vertical="center"/>
    </xf>
    <xf numFmtId="0" fontId="10" fillId="3" borderId="55" xfId="1" applyFont="1" applyFill="1" applyBorder="1" applyAlignment="1">
      <alignment horizontal="center" vertical="center"/>
    </xf>
    <xf numFmtId="0" fontId="10" fillId="3" borderId="52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1" xfId="1" applyFont="1" applyFill="1" applyBorder="1" applyAlignment="1">
      <alignment horizontal="center" vertical="center" wrapText="1"/>
    </xf>
    <xf numFmtId="0" fontId="10" fillId="3" borderId="36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0" fillId="3" borderId="48" xfId="1" applyFont="1" applyFill="1" applyBorder="1" applyAlignment="1">
      <alignment horizontal="center" vertical="center" wrapText="1"/>
    </xf>
    <xf numFmtId="0" fontId="10" fillId="3" borderId="52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11" xfId="1" applyFont="1" applyFill="1" applyBorder="1" applyAlignment="1">
      <alignment horizontal="center" vertical="center"/>
    </xf>
    <xf numFmtId="0" fontId="10" fillId="3" borderId="36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0" fillId="3" borderId="48" xfId="1" applyFont="1" applyFill="1" applyBorder="1" applyAlignment="1">
      <alignment horizontal="center" vertical="center"/>
    </xf>
    <xf numFmtId="0" fontId="10" fillId="3" borderId="49" xfId="1" applyFont="1" applyFill="1" applyBorder="1" applyAlignment="1">
      <alignment horizontal="center" wrapText="1"/>
    </xf>
    <xf numFmtId="0" fontId="10" fillId="3" borderId="50" xfId="1" applyFont="1" applyFill="1" applyBorder="1" applyAlignment="1">
      <alignment horizontal="center"/>
    </xf>
    <xf numFmtId="0" fontId="10" fillId="3" borderId="51" xfId="1" applyFont="1" applyFill="1" applyBorder="1" applyAlignment="1">
      <alignment horizontal="center"/>
    </xf>
    <xf numFmtId="0" fontId="10" fillId="3" borderId="38" xfId="1" applyFont="1" applyFill="1" applyBorder="1" applyAlignment="1"/>
    <xf numFmtId="0" fontId="10" fillId="3" borderId="59" xfId="1" applyFont="1" applyFill="1" applyBorder="1" applyAlignment="1">
      <alignment horizontal="center" vertical="center" wrapText="1"/>
    </xf>
    <xf numFmtId="0" fontId="10" fillId="3" borderId="0" xfId="1" applyFont="1" applyFill="1" applyAlignment="1">
      <alignment horizontal="center"/>
    </xf>
    <xf numFmtId="0" fontId="10" fillId="3" borderId="0" xfId="1" applyFont="1" applyFill="1" applyBorder="1" applyAlignment="1">
      <alignment horizontal="center"/>
    </xf>
    <xf numFmtId="0" fontId="11" fillId="3" borderId="0" xfId="1" applyFont="1" applyFill="1" applyBorder="1" applyAlignment="1">
      <alignment horizontal="center"/>
    </xf>
    <xf numFmtId="0" fontId="10" fillId="3" borderId="25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9" xfId="1" applyFont="1" applyFill="1" applyBorder="1" applyAlignment="1" applyProtection="1">
      <alignment horizontal="left"/>
    </xf>
    <xf numFmtId="0" fontId="10" fillId="3" borderId="58" xfId="1" applyFont="1" applyFill="1" applyBorder="1" applyAlignment="1" applyProtection="1">
      <alignment horizontal="center" vertical="center"/>
    </xf>
    <xf numFmtId="0" fontId="10" fillId="3" borderId="23" xfId="1" applyFont="1" applyFill="1" applyBorder="1" applyAlignment="1" applyProtection="1">
      <alignment horizontal="center" vertical="center"/>
    </xf>
    <xf numFmtId="0" fontId="10" fillId="3" borderId="24" xfId="1" applyFont="1" applyFill="1" applyBorder="1" applyAlignment="1" applyProtection="1">
      <alignment horizontal="center" vertical="center"/>
    </xf>
    <xf numFmtId="0" fontId="10" fillId="3" borderId="38" xfId="1" applyFont="1" applyFill="1" applyBorder="1" applyAlignment="1" applyProtection="1">
      <alignment horizontal="center" vertical="center" wrapText="1"/>
    </xf>
    <xf numFmtId="0" fontId="10" fillId="3" borderId="28" xfId="1" applyFont="1" applyFill="1" applyBorder="1" applyAlignment="1" applyProtection="1">
      <alignment horizontal="center" vertical="center"/>
    </xf>
    <xf numFmtId="0" fontId="10" fillId="3" borderId="25" xfId="1" applyFont="1" applyFill="1" applyBorder="1" applyAlignment="1" applyProtection="1">
      <alignment horizontal="center" vertical="center"/>
    </xf>
    <xf numFmtId="0" fontId="10" fillId="3" borderId="38" xfId="1" applyFont="1" applyFill="1" applyBorder="1" applyAlignment="1" applyProtection="1">
      <alignment horizontal="center" vertical="center" textRotation="90" wrapText="1"/>
    </xf>
    <xf numFmtId="0" fontId="10" fillId="3" borderId="28" xfId="1" applyFont="1" applyFill="1" applyBorder="1" applyAlignment="1" applyProtection="1">
      <alignment horizontal="center" vertical="center" textRotation="90" wrapText="1"/>
    </xf>
    <xf numFmtId="0" fontId="10" fillId="3" borderId="25" xfId="1" applyFont="1" applyFill="1" applyBorder="1" applyAlignment="1" applyProtection="1">
      <alignment horizontal="center" vertical="center" textRotation="90" wrapText="1"/>
    </xf>
    <xf numFmtId="0" fontId="10" fillId="3" borderId="28" xfId="1" applyFont="1" applyFill="1" applyBorder="1" applyAlignment="1" applyProtection="1">
      <alignment horizontal="center" vertical="center" textRotation="90"/>
    </xf>
    <xf numFmtId="0" fontId="10" fillId="3" borderId="25" xfId="1" applyFont="1" applyFill="1" applyBorder="1" applyAlignment="1" applyProtection="1">
      <alignment horizontal="center" vertical="center" textRotation="90"/>
    </xf>
    <xf numFmtId="0" fontId="10" fillId="3" borderId="10" xfId="1" applyFont="1" applyFill="1" applyBorder="1" applyAlignment="1" applyProtection="1">
      <alignment horizontal="center" vertical="center" textRotation="90" wrapText="1"/>
    </xf>
    <xf numFmtId="0" fontId="10" fillId="3" borderId="14" xfId="1" applyFont="1" applyFill="1" applyBorder="1" applyAlignment="1" applyProtection="1">
      <alignment horizontal="center" vertical="center" textRotation="90"/>
    </xf>
    <xf numFmtId="0" fontId="10" fillId="3" borderId="3" xfId="1" applyFont="1" applyFill="1" applyBorder="1" applyAlignment="1" applyProtection="1">
      <alignment horizontal="center" vertical="center" textRotation="90"/>
    </xf>
    <xf numFmtId="0" fontId="10" fillId="3" borderId="38" xfId="1" applyFont="1" applyFill="1" applyBorder="1" applyAlignment="1" applyProtection="1">
      <alignment horizontal="center" vertical="center"/>
    </xf>
    <xf numFmtId="0" fontId="10" fillId="3" borderId="38" xfId="1" applyFont="1" applyFill="1" applyBorder="1" applyAlignment="1" applyProtection="1"/>
    <xf numFmtId="0" fontId="10" fillId="3" borderId="14" xfId="1" applyFont="1" applyFill="1" applyBorder="1" applyAlignment="1" applyProtection="1">
      <alignment horizontal="center" vertical="center"/>
    </xf>
    <xf numFmtId="0" fontId="10" fillId="3" borderId="3" xfId="1" applyFont="1" applyFill="1" applyBorder="1" applyAlignment="1" applyProtection="1">
      <alignment horizontal="center" vertical="center"/>
    </xf>
    <xf numFmtId="0" fontId="10" fillId="3" borderId="28" xfId="1" applyFont="1" applyFill="1" applyBorder="1" applyAlignment="1" applyProtection="1">
      <alignment horizontal="center" vertical="center" wrapText="1"/>
    </xf>
    <xf numFmtId="0" fontId="15" fillId="3" borderId="47" xfId="0" applyFont="1" applyFill="1" applyBorder="1" applyAlignment="1" applyProtection="1">
      <alignment horizontal="left" vertical="center"/>
    </xf>
    <xf numFmtId="0" fontId="15" fillId="3" borderId="20" xfId="0" applyFont="1" applyFill="1" applyBorder="1" applyAlignment="1" applyProtection="1">
      <alignment horizontal="left" vertical="center"/>
    </xf>
    <xf numFmtId="0" fontId="15" fillId="3" borderId="21" xfId="0" applyFont="1" applyFill="1" applyBorder="1" applyAlignment="1" applyProtection="1">
      <alignment horizontal="left" vertical="center"/>
    </xf>
    <xf numFmtId="0" fontId="10" fillId="3" borderId="40" xfId="1" applyFont="1" applyFill="1" applyBorder="1" applyAlignment="1" applyProtection="1">
      <alignment horizontal="center" vertical="center" wrapText="1"/>
    </xf>
    <xf numFmtId="0" fontId="10" fillId="3" borderId="41" xfId="1" applyFont="1" applyFill="1" applyBorder="1" applyAlignment="1" applyProtection="1">
      <alignment horizontal="center" vertical="center"/>
    </xf>
    <xf numFmtId="0" fontId="10" fillId="3" borderId="42" xfId="1" applyFont="1" applyFill="1" applyBorder="1" applyAlignment="1" applyProtection="1">
      <alignment horizontal="center" vertical="center"/>
    </xf>
    <xf numFmtId="0" fontId="10" fillId="3" borderId="28" xfId="1" applyFont="1" applyFill="1" applyBorder="1" applyAlignment="1" applyProtection="1"/>
    <xf numFmtId="0" fontId="10" fillId="3" borderId="25" xfId="1" applyFont="1" applyFill="1" applyBorder="1" applyAlignment="1" applyProtection="1"/>
    <xf numFmtId="0" fontId="10" fillId="3" borderId="59" xfId="1" applyFont="1" applyFill="1" applyBorder="1" applyAlignment="1" applyProtection="1">
      <alignment horizontal="center" vertical="center" wrapText="1"/>
    </xf>
    <xf numFmtId="0" fontId="10" fillId="3" borderId="54" xfId="1" applyFont="1" applyFill="1" applyBorder="1" applyAlignment="1" applyProtection="1">
      <alignment horizontal="center" vertical="center"/>
    </xf>
    <xf numFmtId="0" fontId="10" fillId="3" borderId="45" xfId="1" applyFont="1" applyFill="1" applyBorder="1" applyAlignment="1" applyProtection="1">
      <alignment horizontal="center" vertical="center"/>
    </xf>
    <xf numFmtId="0" fontId="10" fillId="3" borderId="46" xfId="1" applyFont="1" applyFill="1" applyBorder="1" applyAlignment="1" applyProtection="1">
      <alignment horizontal="center" vertical="center"/>
    </xf>
    <xf numFmtId="0" fontId="11" fillId="3" borderId="52" xfId="1" applyFont="1" applyFill="1" applyBorder="1" applyAlignment="1" applyProtection="1">
      <alignment horizontal="center" vertical="center"/>
    </xf>
    <xf numFmtId="0" fontId="11" fillId="3" borderId="8" xfId="1" applyFont="1" applyFill="1" applyBorder="1" applyAlignment="1" applyProtection="1">
      <alignment horizontal="center" vertical="center"/>
    </xf>
    <xf numFmtId="0" fontId="11" fillId="3" borderId="11" xfId="1" applyFont="1" applyFill="1" applyBorder="1" applyAlignment="1" applyProtection="1">
      <alignment horizontal="center" vertical="center"/>
    </xf>
    <xf numFmtId="0" fontId="10" fillId="3" borderId="0" xfId="1" applyFont="1" applyFill="1" applyBorder="1" applyAlignment="1" applyProtection="1"/>
    <xf numFmtId="0" fontId="10" fillId="3" borderId="0" xfId="1" applyFont="1" applyFill="1" applyAlignment="1" applyProtection="1"/>
    <xf numFmtId="0" fontId="15" fillId="3" borderId="47" xfId="1" applyFont="1" applyFill="1" applyBorder="1" applyAlignment="1" applyProtection="1">
      <alignment horizontal="left" vertical="center"/>
    </xf>
    <xf numFmtId="0" fontId="15" fillId="3" borderId="20" xfId="1" applyFont="1" applyFill="1" applyBorder="1" applyAlignment="1" applyProtection="1">
      <alignment horizontal="left" vertical="center"/>
    </xf>
    <xf numFmtId="0" fontId="15" fillId="3" borderId="21" xfId="1" applyFont="1" applyFill="1" applyBorder="1" applyAlignment="1" applyProtection="1">
      <alignment horizontal="left" vertical="center"/>
    </xf>
    <xf numFmtId="0" fontId="10" fillId="3" borderId="0" xfId="1" applyFont="1" applyFill="1" applyBorder="1" applyAlignment="1" applyProtection="1">
      <alignment horizontal="left" vertical="center" wrapText="1"/>
    </xf>
    <xf numFmtId="0" fontId="10" fillId="3" borderId="0" xfId="1" applyFont="1" applyFill="1" applyBorder="1" applyAlignment="1" applyProtection="1">
      <alignment horizontal="justify" vertical="center"/>
    </xf>
    <xf numFmtId="0" fontId="11" fillId="3" borderId="47" xfId="1" applyFont="1" applyFill="1" applyBorder="1" applyAlignment="1" applyProtection="1">
      <alignment horizontal="center" vertical="center"/>
    </xf>
    <xf numFmtId="0" fontId="11" fillId="3" borderId="20" xfId="1" applyFont="1" applyFill="1" applyBorder="1" applyAlignment="1" applyProtection="1">
      <alignment horizontal="center" vertical="center"/>
    </xf>
    <xf numFmtId="0" fontId="11" fillId="3" borderId="21" xfId="1" applyFont="1" applyFill="1" applyBorder="1" applyAlignment="1" applyProtection="1">
      <alignment horizontal="center" vertical="center"/>
    </xf>
    <xf numFmtId="0" fontId="10" fillId="3" borderId="0" xfId="1" applyFont="1" applyFill="1" applyBorder="1" applyAlignment="1" applyProtection="1">
      <alignment horizontal="center" wrapText="1"/>
    </xf>
    <xf numFmtId="0" fontId="10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 vertical="center" wrapText="1"/>
    </xf>
    <xf numFmtId="0" fontId="11" fillId="2" borderId="0" xfId="1" applyFont="1" applyFill="1" applyAlignment="1">
      <alignment horizontal="center" vertical="center"/>
    </xf>
    <xf numFmtId="0" fontId="10" fillId="2" borderId="0" xfId="1" applyFont="1" applyFill="1" applyAlignment="1">
      <alignment horizontal="center" vertical="top"/>
    </xf>
    <xf numFmtId="0" fontId="10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 wrapText="1"/>
    </xf>
    <xf numFmtId="0" fontId="11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 wrapText="1"/>
    </xf>
    <xf numFmtId="0" fontId="10" fillId="3" borderId="0" xfId="1" applyFont="1" applyFill="1" applyAlignment="1">
      <alignment horizontal="left" vertical="center" wrapText="1"/>
    </xf>
    <xf numFmtId="0" fontId="10" fillId="2" borderId="52" xfId="1" applyFont="1" applyFill="1" applyBorder="1" applyAlignment="1">
      <alignment horizontal="center"/>
    </xf>
    <xf numFmtId="0" fontId="10" fillId="2" borderId="8" xfId="1" applyFont="1" applyFill="1" applyBorder="1" applyAlignment="1">
      <alignment horizontal="center"/>
    </xf>
    <xf numFmtId="0" fontId="10" fillId="2" borderId="11" xfId="1" applyFont="1" applyFill="1" applyBorder="1" applyAlignment="1">
      <alignment horizontal="center"/>
    </xf>
    <xf numFmtId="0" fontId="10" fillId="2" borderId="36" xfId="1" applyFont="1" applyFill="1" applyBorder="1" applyAlignment="1">
      <alignment horizontal="center"/>
    </xf>
    <xf numFmtId="0" fontId="10" fillId="2" borderId="9" xfId="1" applyFont="1" applyFill="1" applyBorder="1" applyAlignment="1">
      <alignment horizontal="center"/>
    </xf>
    <xf numFmtId="0" fontId="10" fillId="2" borderId="48" xfId="1" applyFont="1" applyFill="1" applyBorder="1" applyAlignment="1">
      <alignment horizontal="center"/>
    </xf>
    <xf numFmtId="0" fontId="10" fillId="2" borderId="47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 wrapText="1"/>
    </xf>
    <xf numFmtId="0" fontId="10" fillId="2" borderId="21" xfId="1" applyFont="1" applyFill="1" applyBorder="1" applyAlignment="1">
      <alignment horizontal="center" wrapText="1"/>
    </xf>
    <xf numFmtId="0" fontId="10" fillId="2" borderId="20" xfId="1" applyFont="1" applyFill="1" applyBorder="1" applyAlignment="1">
      <alignment horizontal="center"/>
    </xf>
    <xf numFmtId="0" fontId="10" fillId="2" borderId="21" xfId="1" applyFont="1" applyFill="1" applyBorder="1" applyAlignment="1">
      <alignment horizontal="center"/>
    </xf>
    <xf numFmtId="0" fontId="10" fillId="2" borderId="52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/>
    </xf>
    <xf numFmtId="0" fontId="10" fillId="2" borderId="11" xfId="1" applyFont="1" applyFill="1" applyBorder="1" applyAlignment="1">
      <alignment horizontal="center" vertical="center"/>
    </xf>
    <xf numFmtId="0" fontId="10" fillId="2" borderId="36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48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 wrapText="1"/>
    </xf>
    <xf numFmtId="0" fontId="10" fillId="2" borderId="36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left" vertical="center" wrapText="1"/>
    </xf>
    <xf numFmtId="0" fontId="10" fillId="2" borderId="40" xfId="1" applyFont="1" applyFill="1" applyBorder="1" applyAlignment="1">
      <alignment horizontal="center" vertical="center" textRotation="90" wrapText="1"/>
    </xf>
    <xf numFmtId="0" fontId="10" fillId="2" borderId="41" xfId="1" applyFont="1" applyFill="1" applyBorder="1" applyAlignment="1">
      <alignment horizontal="center" vertical="center" textRotation="90" wrapText="1"/>
    </xf>
    <xf numFmtId="0" fontId="10" fillId="2" borderId="42" xfId="1" applyFont="1" applyFill="1" applyBorder="1" applyAlignment="1">
      <alignment horizontal="center" vertical="center" wrapText="1"/>
    </xf>
    <xf numFmtId="0" fontId="10" fillId="2" borderId="47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/>
    </xf>
    <xf numFmtId="0" fontId="10" fillId="2" borderId="21" xfId="1" applyFont="1" applyFill="1" applyBorder="1" applyAlignment="1">
      <alignment horizontal="center" vertical="center"/>
    </xf>
    <xf numFmtId="0" fontId="10" fillId="2" borderId="42" xfId="1" applyFont="1" applyFill="1" applyBorder="1" applyAlignment="1">
      <alignment horizontal="center" vertical="center" textRotation="90" wrapText="1"/>
    </xf>
    <xf numFmtId="0" fontId="10" fillId="2" borderId="12" xfId="1" applyFont="1" applyFill="1" applyBorder="1" applyAlignment="1">
      <alignment horizontal="center" vertical="center" textRotation="90"/>
    </xf>
    <xf numFmtId="0" fontId="10" fillId="2" borderId="16" xfId="1" applyFont="1" applyFill="1" applyBorder="1" applyAlignment="1">
      <alignment horizontal="center" vertical="center" textRotation="90"/>
    </xf>
    <xf numFmtId="0" fontId="10" fillId="2" borderId="32" xfId="1" applyFont="1" applyFill="1" applyBorder="1" applyAlignment="1">
      <alignment horizontal="center" vertical="center" textRotation="90"/>
    </xf>
    <xf numFmtId="0" fontId="10" fillId="2" borderId="10" xfId="1" applyFont="1" applyFill="1" applyBorder="1" applyAlignment="1">
      <alignment horizontal="center" vertical="center" textRotation="90"/>
    </xf>
    <xf numFmtId="0" fontId="10" fillId="2" borderId="14" xfId="1" applyFont="1" applyFill="1" applyBorder="1" applyAlignment="1">
      <alignment horizontal="center" vertical="center" textRotation="90"/>
    </xf>
    <xf numFmtId="0" fontId="10" fillId="2" borderId="3" xfId="1" applyFont="1" applyFill="1" applyBorder="1" applyAlignment="1">
      <alignment horizontal="center" vertical="center" textRotation="90"/>
    </xf>
    <xf numFmtId="0" fontId="10" fillId="2" borderId="0" xfId="1" applyFont="1" applyFill="1" applyAlignment="1">
      <alignment horizontal="left" vertical="center"/>
    </xf>
    <xf numFmtId="0" fontId="10" fillId="2" borderId="0" xfId="1" applyFont="1" applyFill="1" applyAlignment="1">
      <alignment horizontal="left" wrapText="1"/>
    </xf>
    <xf numFmtId="0" fontId="10" fillId="2" borderId="0" xfId="1" applyFont="1" applyFill="1" applyAlignment="1">
      <alignment horizontal="right" wrapText="1"/>
    </xf>
    <xf numFmtId="0" fontId="10" fillId="2" borderId="40" xfId="1" applyFont="1" applyFill="1" applyBorder="1" applyAlignment="1">
      <alignment horizontal="center" vertical="center" textRotation="255" wrapText="1"/>
    </xf>
    <xf numFmtId="0" fontId="10" fillId="2" borderId="41" xfId="1" applyFont="1" applyFill="1" applyBorder="1" applyAlignment="1">
      <alignment horizontal="center" vertical="center" textRotation="255"/>
    </xf>
    <xf numFmtId="0" fontId="10" fillId="2" borderId="42" xfId="1" applyFont="1" applyFill="1" applyBorder="1" applyAlignment="1">
      <alignment horizontal="center" vertical="center" textRotation="255"/>
    </xf>
    <xf numFmtId="0" fontId="10" fillId="2" borderId="8" xfId="1" applyFont="1" applyFill="1" applyBorder="1" applyAlignment="1">
      <alignment horizontal="center" vertical="center" textRotation="90" wrapText="1"/>
    </xf>
    <xf numFmtId="0" fontId="10" fillId="2" borderId="0" xfId="1" applyFont="1" applyFill="1" applyBorder="1" applyAlignment="1">
      <alignment horizontal="center" vertical="center" textRotation="90" wrapText="1"/>
    </xf>
    <xf numFmtId="0" fontId="11" fillId="2" borderId="0" xfId="1" applyFont="1" applyFill="1" applyAlignment="1">
      <alignment horizontal="left" wrapText="1"/>
    </xf>
    <xf numFmtId="0" fontId="10" fillId="2" borderId="8" xfId="1" applyFont="1" applyFill="1" applyBorder="1" applyAlignment="1"/>
    <xf numFmtId="0" fontId="10" fillId="2" borderId="11" xfId="1" applyFont="1" applyFill="1" applyBorder="1" applyAlignment="1"/>
    <xf numFmtId="0" fontId="10" fillId="3" borderId="0" xfId="1" applyFont="1" applyFill="1" applyAlignment="1">
      <alignment wrapText="1"/>
    </xf>
    <xf numFmtId="0" fontId="30" fillId="0" borderId="0" xfId="0" applyFont="1" applyAlignment="1"/>
    <xf numFmtId="0" fontId="10" fillId="3" borderId="0" xfId="1" applyFont="1" applyFill="1" applyAlignment="1">
      <alignment horizontal="left" wrapText="1"/>
    </xf>
    <xf numFmtId="0" fontId="10" fillId="3" borderId="0" xfId="1" applyFont="1" applyFill="1" applyBorder="1" applyAlignment="1">
      <alignment horizontal="left" vertical="center"/>
    </xf>
    <xf numFmtId="0" fontId="10" fillId="3" borderId="54" xfId="1" applyFont="1" applyFill="1" applyBorder="1" applyAlignment="1">
      <alignment horizontal="center" vertical="center" wrapText="1"/>
    </xf>
    <xf numFmtId="0" fontId="11" fillId="3" borderId="0" xfId="1" applyFont="1" applyFill="1" applyBorder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43" xfId="1" applyFont="1" applyFill="1" applyBorder="1" applyAlignment="1">
      <alignment horizontal="center" vertical="center" wrapText="1"/>
    </xf>
    <xf numFmtId="0" fontId="10" fillId="3" borderId="60" xfId="1" applyFont="1" applyFill="1" applyBorder="1" applyAlignment="1">
      <alignment horizontal="center" vertical="center" wrapText="1"/>
    </xf>
    <xf numFmtId="0" fontId="10" fillId="3" borderId="3" xfId="1" applyFont="1" applyFill="1" applyBorder="1" applyAlignment="1">
      <alignment horizontal="center" vertical="center" textRotation="90" wrapText="1"/>
    </xf>
    <xf numFmtId="0" fontId="15" fillId="3" borderId="47" xfId="1" applyFont="1" applyFill="1" applyBorder="1" applyAlignment="1">
      <alignment horizontal="center" vertical="center"/>
    </xf>
    <xf numFmtId="0" fontId="15" fillId="3" borderId="20" xfId="1" applyFont="1" applyFill="1" applyBorder="1" applyAlignment="1">
      <alignment horizontal="center" vertical="center"/>
    </xf>
    <xf numFmtId="0" fontId="15" fillId="3" borderId="21" xfId="1" applyFont="1" applyFill="1" applyBorder="1" applyAlignment="1">
      <alignment horizontal="center" vertical="center"/>
    </xf>
    <xf numFmtId="0" fontId="15" fillId="3" borderId="47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1" xfId="0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textRotation="90" wrapText="1"/>
    </xf>
    <xf numFmtId="0" fontId="15" fillId="3" borderId="47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center" vertical="center" wrapText="1"/>
    </xf>
    <xf numFmtId="0" fontId="10" fillId="3" borderId="0" xfId="1" applyFont="1" applyFill="1" applyBorder="1" applyAlignment="1">
      <alignment horizontal="left"/>
    </xf>
    <xf numFmtId="0" fontId="10" fillId="3" borderId="0" xfId="1" applyFont="1" applyFill="1" applyBorder="1" applyAlignment="1" applyProtection="1">
      <alignment horizontal="left" wrapText="1"/>
    </xf>
    <xf numFmtId="0" fontId="11" fillId="3" borderId="0" xfId="1" applyFont="1" applyFill="1" applyBorder="1" applyAlignment="1">
      <alignment horizontal="left" vertical="center"/>
    </xf>
    <xf numFmtId="0" fontId="10" fillId="3" borderId="44" xfId="1" applyFont="1" applyFill="1" applyBorder="1" applyAlignment="1">
      <alignment horizontal="center" vertical="center" wrapText="1"/>
    </xf>
    <xf numFmtId="0" fontId="10" fillId="3" borderId="26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/>
    </xf>
    <xf numFmtId="0" fontId="10" fillId="3" borderId="3" xfId="1" applyFont="1" applyFill="1" applyBorder="1" applyAlignment="1">
      <alignment horizontal="center"/>
    </xf>
    <xf numFmtId="0" fontId="10" fillId="3" borderId="33" xfId="1" applyFont="1" applyFill="1" applyBorder="1" applyAlignment="1">
      <alignment horizontal="center"/>
    </xf>
    <xf numFmtId="0" fontId="10" fillId="3" borderId="22" xfId="1" applyFont="1" applyFill="1" applyBorder="1" applyAlignment="1">
      <alignment horizontal="center" wrapText="1"/>
    </xf>
    <xf numFmtId="0" fontId="10" fillId="3" borderId="2" xfId="1" applyFont="1" applyFill="1" applyBorder="1" applyAlignment="1">
      <alignment horizontal="center"/>
    </xf>
    <xf numFmtId="0" fontId="10" fillId="3" borderId="57" xfId="1" applyFont="1" applyFill="1" applyBorder="1" applyAlignment="1">
      <alignment horizontal="center"/>
    </xf>
    <xf numFmtId="0" fontId="10" fillId="3" borderId="62" xfId="1" applyFont="1" applyFill="1" applyBorder="1" applyAlignment="1">
      <alignment horizontal="center" vertical="center" wrapText="1"/>
    </xf>
    <xf numFmtId="0" fontId="10" fillId="3" borderId="2" xfId="1" applyFont="1" applyFill="1" applyBorder="1" applyAlignment="1">
      <alignment horizontal="center" vertical="center" wrapText="1"/>
    </xf>
    <xf numFmtId="0" fontId="10" fillId="3" borderId="29" xfId="1" applyFont="1" applyFill="1" applyBorder="1" applyAlignment="1">
      <alignment horizontal="center" vertical="center" wrapText="1"/>
    </xf>
    <xf numFmtId="0" fontId="10" fillId="3" borderId="63" xfId="1" applyFont="1" applyFill="1" applyBorder="1" applyAlignment="1">
      <alignment horizontal="center" vertical="center" wrapText="1"/>
    </xf>
    <xf numFmtId="0" fontId="10" fillId="3" borderId="4" xfId="1" applyFont="1" applyFill="1" applyBorder="1" applyAlignment="1">
      <alignment horizontal="center" vertical="center" wrapText="1"/>
    </xf>
    <xf numFmtId="0" fontId="10" fillId="3" borderId="26" xfId="1" applyFont="1" applyFill="1" applyBorder="1" applyAlignment="1">
      <alignment horizontal="center" wrapText="1"/>
    </xf>
    <xf numFmtId="0" fontId="10" fillId="3" borderId="4" xfId="1" applyFont="1" applyFill="1" applyBorder="1" applyAlignment="1">
      <alignment horizontal="center"/>
    </xf>
    <xf numFmtId="0" fontId="10" fillId="3" borderId="5" xfId="1" applyFont="1" applyFill="1" applyBorder="1" applyAlignment="1">
      <alignment horizontal="center"/>
    </xf>
    <xf numFmtId="0" fontId="10" fillId="3" borderId="39" xfId="1" applyFont="1" applyFill="1" applyBorder="1" applyAlignment="1">
      <alignment horizontal="center" vertical="center" textRotation="90" wrapText="1"/>
    </xf>
    <xf numFmtId="0" fontId="10" fillId="3" borderId="34" xfId="1" applyFont="1" applyFill="1" applyBorder="1" applyAlignment="1">
      <alignment horizontal="center" vertical="center" textRotation="90" wrapText="1"/>
    </xf>
    <xf numFmtId="0" fontId="10" fillId="3" borderId="33" xfId="1" applyFont="1" applyFill="1" applyBorder="1" applyAlignment="1">
      <alignment horizontal="center" vertical="center" textRotation="90" wrapText="1"/>
    </xf>
    <xf numFmtId="0" fontId="10" fillId="3" borderId="4" xfId="1" applyFont="1" applyFill="1" applyBorder="1" applyAlignment="1"/>
    <xf numFmtId="0" fontId="10" fillId="3" borderId="4" xfId="1" applyFont="1" applyFill="1" applyBorder="1" applyAlignment="1">
      <alignment horizontal="center" vertical="center" textRotation="90"/>
    </xf>
    <xf numFmtId="0" fontId="10" fillId="3" borderId="61" xfId="1" applyFont="1" applyFill="1" applyBorder="1" applyAlignment="1">
      <alignment horizontal="center" vertical="center" wrapText="1"/>
    </xf>
    <xf numFmtId="0" fontId="3" fillId="3" borderId="0" xfId="1" applyFont="1" applyFill="1" applyBorder="1" applyAlignment="1">
      <alignment horizontal="center"/>
    </xf>
    <xf numFmtId="0" fontId="4" fillId="3" borderId="47" xfId="1" applyFont="1" applyFill="1" applyBorder="1" applyAlignment="1">
      <alignment horizontal="center" vertical="center"/>
    </xf>
    <xf numFmtId="0" fontId="4" fillId="3" borderId="20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52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/>
    </xf>
    <xf numFmtId="0" fontId="3" fillId="3" borderId="0" xfId="1" applyFont="1" applyFill="1" applyBorder="1" applyAlignment="1">
      <alignment horizontal="left" vertical="center" wrapText="1"/>
    </xf>
    <xf numFmtId="0" fontId="3" fillId="3" borderId="0" xfId="1" applyFont="1" applyFill="1" applyBorder="1" applyAlignment="1"/>
    <xf numFmtId="0" fontId="3" fillId="3" borderId="0" xfId="1" applyFont="1" applyFill="1" applyBorder="1" applyAlignment="1">
      <alignment horizontal="left" wrapText="1"/>
    </xf>
    <xf numFmtId="0" fontId="27" fillId="5" borderId="0" xfId="0" applyFont="1" applyFill="1" applyAlignment="1">
      <alignment wrapText="1"/>
    </xf>
    <xf numFmtId="0" fontId="3" fillId="3" borderId="39" xfId="1" applyFont="1" applyFill="1" applyBorder="1" applyAlignment="1">
      <alignment horizontal="center" vertical="center" textRotation="90" wrapText="1"/>
    </xf>
    <xf numFmtId="0" fontId="3" fillId="3" borderId="34" xfId="1" applyFont="1" applyFill="1" applyBorder="1" applyAlignment="1">
      <alignment horizontal="center" vertical="center" textRotation="90" wrapText="1"/>
    </xf>
    <xf numFmtId="0" fontId="3" fillId="3" borderId="33" xfId="1" applyFont="1" applyFill="1" applyBorder="1" applyAlignment="1">
      <alignment horizontal="center" vertical="center" textRotation="90" wrapText="1"/>
    </xf>
    <xf numFmtId="0" fontId="3" fillId="3" borderId="28" xfId="1" applyFont="1" applyFill="1" applyBorder="1" applyAlignment="1">
      <alignment horizontal="center" vertical="center" textRotation="90" wrapText="1"/>
    </xf>
    <xf numFmtId="0" fontId="3" fillId="3" borderId="28" xfId="1" applyFont="1" applyFill="1" applyBorder="1" applyAlignment="1"/>
    <xf numFmtId="0" fontId="3" fillId="3" borderId="4" xfId="1" applyFont="1" applyFill="1" applyBorder="1" applyAlignment="1"/>
    <xf numFmtId="0" fontId="3" fillId="3" borderId="28" xfId="1" applyFont="1" applyFill="1" applyBorder="1" applyAlignment="1">
      <alignment horizontal="center" vertical="center" textRotation="90"/>
    </xf>
    <xf numFmtId="0" fontId="3" fillId="3" borderId="4" xfId="1" applyFont="1" applyFill="1" applyBorder="1" applyAlignment="1">
      <alignment horizontal="center" vertical="center" textRotation="90"/>
    </xf>
    <xf numFmtId="0" fontId="3" fillId="3" borderId="43" xfId="1" applyFont="1" applyFill="1" applyBorder="1" applyAlignment="1">
      <alignment horizontal="center" vertical="center" wrapText="1"/>
    </xf>
    <xf numFmtId="0" fontId="3" fillId="3" borderId="60" xfId="1" applyFont="1" applyFill="1" applyBorder="1" applyAlignment="1">
      <alignment horizontal="center" vertical="center" wrapText="1"/>
    </xf>
    <xf numFmtId="0" fontId="3" fillId="3" borderId="44" xfId="1" applyFont="1" applyFill="1" applyBorder="1" applyAlignment="1">
      <alignment horizontal="center" vertical="center" wrapText="1"/>
    </xf>
    <xf numFmtId="0" fontId="3" fillId="3" borderId="38" xfId="1" applyFont="1" applyFill="1" applyBorder="1" applyAlignment="1">
      <alignment horizontal="center" vertical="center" wrapText="1"/>
    </xf>
    <xf numFmtId="0" fontId="3" fillId="3" borderId="38" xfId="1" applyFont="1" applyFill="1" applyBorder="1" applyAlignment="1">
      <alignment horizontal="center" vertical="center"/>
    </xf>
    <xf numFmtId="0" fontId="3" fillId="3" borderId="59" xfId="1" applyFont="1" applyFill="1" applyBorder="1" applyAlignment="1">
      <alignment horizontal="center" vertical="center" wrapText="1"/>
    </xf>
    <xf numFmtId="0" fontId="3" fillId="3" borderId="54" xfId="1" applyFont="1" applyFill="1" applyBorder="1" applyAlignment="1">
      <alignment horizontal="center" vertical="center" wrapText="1"/>
    </xf>
    <xf numFmtId="0" fontId="3" fillId="3" borderId="61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textRotation="90"/>
    </xf>
    <xf numFmtId="0" fontId="3" fillId="3" borderId="14" xfId="1" applyFont="1" applyFill="1" applyBorder="1" applyAlignment="1">
      <alignment horizontal="center" vertical="center" textRotation="90"/>
    </xf>
    <xf numFmtId="0" fontId="3" fillId="3" borderId="3" xfId="1" applyFont="1" applyFill="1" applyBorder="1" applyAlignment="1">
      <alignment horizontal="center" vertical="center" textRotation="90"/>
    </xf>
    <xf numFmtId="0" fontId="3" fillId="3" borderId="28" xfId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textRotation="90" wrapText="1"/>
    </xf>
    <xf numFmtId="0" fontId="3" fillId="3" borderId="10" xfId="1" applyFont="1" applyFill="1" applyBorder="1" applyAlignment="1">
      <alignment horizontal="center" vertical="center" textRotation="90" wrapText="1"/>
    </xf>
    <xf numFmtId="0" fontId="3" fillId="3" borderId="38" xfId="1" applyFont="1" applyFill="1" applyBorder="1" applyAlignment="1">
      <alignment horizontal="center" vertical="center" textRotation="90" wrapText="1"/>
    </xf>
    <xf numFmtId="0" fontId="3" fillId="3" borderId="28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 vertical="center"/>
    </xf>
    <xf numFmtId="0" fontId="3" fillId="3" borderId="3" xfId="1" applyFont="1" applyFill="1" applyBorder="1" applyAlignment="1">
      <alignment horizontal="center" vertical="center" textRotation="90" wrapText="1"/>
    </xf>
    <xf numFmtId="0" fontId="3" fillId="3" borderId="58" xfId="1" applyFont="1" applyFill="1" applyBorder="1" applyAlignment="1">
      <alignment horizontal="center" vertical="center"/>
    </xf>
    <xf numFmtId="0" fontId="3" fillId="3" borderId="23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 textRotation="90" wrapText="1"/>
    </xf>
    <xf numFmtId="0" fontId="3" fillId="3" borderId="0" xfId="1" applyFont="1" applyFill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3" fillId="3" borderId="52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3" borderId="3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33" xfId="1" applyFont="1" applyFill="1" applyBorder="1" applyAlignment="1">
      <alignment horizontal="center"/>
    </xf>
    <xf numFmtId="0" fontId="3" fillId="3" borderId="22" xfId="1" applyFont="1" applyFill="1" applyBorder="1" applyAlignment="1">
      <alignment horizontal="center" wrapText="1"/>
    </xf>
    <xf numFmtId="0" fontId="3" fillId="3" borderId="2" xfId="1" applyFont="1" applyFill="1" applyBorder="1" applyAlignment="1">
      <alignment horizontal="center"/>
    </xf>
    <xf numFmtId="0" fontId="3" fillId="3" borderId="57" xfId="1" applyFont="1" applyFill="1" applyBorder="1" applyAlignment="1">
      <alignment horizontal="center"/>
    </xf>
    <xf numFmtId="0" fontId="3" fillId="3" borderId="52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36" xfId="1" applyFont="1" applyFill="1" applyBorder="1" applyAlignment="1">
      <alignment horizontal="center" vertical="center"/>
    </xf>
    <xf numFmtId="0" fontId="3" fillId="3" borderId="9" xfId="1" applyFont="1" applyFill="1" applyBorder="1" applyAlignment="1">
      <alignment horizontal="center" vertical="center"/>
    </xf>
    <xf numFmtId="0" fontId="3" fillId="3" borderId="48" xfId="1" applyFont="1" applyFill="1" applyBorder="1" applyAlignment="1">
      <alignment horizontal="center" vertical="center"/>
    </xf>
    <xf numFmtId="0" fontId="3" fillId="3" borderId="62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3" fillId="3" borderId="29" xfId="1" applyFont="1" applyFill="1" applyBorder="1" applyAlignment="1">
      <alignment horizontal="center" vertical="center" wrapText="1"/>
    </xf>
    <xf numFmtId="0" fontId="3" fillId="3" borderId="6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6" xfId="1" applyFont="1" applyFill="1" applyBorder="1" applyAlignment="1">
      <alignment horizontal="center" vertical="center" wrapText="1"/>
    </xf>
    <xf numFmtId="0" fontId="3" fillId="3" borderId="26" xfId="1" applyFont="1" applyFill="1" applyBorder="1" applyAlignment="1">
      <alignment horizontal="center" wrapText="1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4" fillId="3" borderId="0" xfId="1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A153"/>
  <sheetViews>
    <sheetView view="pageBreakPreview" topLeftCell="A12" zoomScaleSheetLayoutView="100" workbookViewId="0">
      <selection activeCell="L24" sqref="L24:R24"/>
    </sheetView>
  </sheetViews>
  <sheetFormatPr defaultRowHeight="12"/>
  <cols>
    <col min="1" max="1" width="2.7109375" style="2" customWidth="1"/>
    <col min="2" max="2" width="40.7109375" style="2" customWidth="1"/>
    <col min="3" max="3" width="10" style="381" customWidth="1"/>
    <col min="4" max="4" width="3.85546875" style="2" customWidth="1"/>
    <col min="5" max="5" width="12.42578125" style="2" customWidth="1"/>
    <col min="6" max="6" width="12.28515625" style="381" customWidth="1"/>
    <col min="7" max="7" width="5" style="2" customWidth="1"/>
    <col min="8" max="8" width="5.42578125" style="2" customWidth="1"/>
    <col min="9" max="9" width="6.140625" style="2" customWidth="1"/>
    <col min="10" max="10" width="5.28515625" style="2" customWidth="1"/>
    <col min="11" max="11" width="7.5703125" style="2" customWidth="1"/>
    <col min="12" max="12" width="5.28515625" style="2" customWidth="1"/>
    <col min="13" max="13" width="7.140625" style="2" customWidth="1"/>
    <col min="14" max="14" width="5.140625" style="2" customWidth="1"/>
    <col min="15" max="15" width="6.5703125" style="2" customWidth="1"/>
    <col min="16" max="16" width="4.7109375" style="2" customWidth="1"/>
    <col min="17" max="17" width="5.85546875" style="2" customWidth="1"/>
    <col min="18" max="18" width="6.42578125" style="2" customWidth="1"/>
    <col min="19" max="19" width="6" style="2" customWidth="1"/>
    <col min="20" max="20" width="6.42578125" style="2" customWidth="1"/>
    <col min="21" max="21" width="5.85546875" style="2" customWidth="1"/>
    <col min="22" max="22" width="6.42578125" style="2" customWidth="1"/>
    <col min="23" max="23" width="6.5703125" style="2" customWidth="1"/>
    <col min="24" max="24" width="7" style="2" customWidth="1"/>
    <col min="25" max="25" width="6.28515625" style="2" customWidth="1"/>
    <col min="26" max="26" width="8" style="2" customWidth="1"/>
    <col min="27" max="27" width="31.85546875" style="381" customWidth="1"/>
    <col min="28" max="16384" width="9.140625" style="2"/>
  </cols>
  <sheetData>
    <row r="1" spans="1:27" ht="12.75" customHeight="1">
      <c r="A1" s="500" t="s">
        <v>12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2"/>
    </row>
    <row r="2" spans="1:27" ht="13.5" customHeight="1" thickBot="1">
      <c r="A2" s="503" t="s">
        <v>70</v>
      </c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  <c r="AA2" s="505"/>
    </row>
    <row r="3" spans="1:27" ht="23.25" customHeight="1">
      <c r="A3" s="506" t="s">
        <v>72</v>
      </c>
      <c r="B3" s="507"/>
      <c r="C3" s="507"/>
      <c r="D3" s="507"/>
      <c r="E3" s="507"/>
      <c r="F3" s="508"/>
      <c r="G3" s="509" t="s">
        <v>128</v>
      </c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1"/>
      <c r="T3" s="515" t="s">
        <v>123</v>
      </c>
      <c r="U3" s="516"/>
      <c r="V3" s="516"/>
      <c r="W3" s="516"/>
      <c r="X3" s="516"/>
      <c r="Y3" s="516"/>
      <c r="Z3" s="516"/>
      <c r="AA3" s="517"/>
    </row>
    <row r="4" spans="1:27" ht="24" customHeight="1" thickBot="1">
      <c r="A4" s="521" t="s">
        <v>52</v>
      </c>
      <c r="B4" s="522"/>
      <c r="C4" s="522"/>
      <c r="D4" s="522"/>
      <c r="E4" s="522"/>
      <c r="F4" s="523"/>
      <c r="G4" s="512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4"/>
      <c r="T4" s="518"/>
      <c r="U4" s="519"/>
      <c r="V4" s="519"/>
      <c r="W4" s="519"/>
      <c r="X4" s="519"/>
      <c r="Y4" s="519"/>
      <c r="Z4" s="519"/>
      <c r="AA4" s="520"/>
    </row>
    <row r="5" spans="1:27" ht="13.5" customHeight="1">
      <c r="A5" s="381"/>
      <c r="B5" s="381"/>
      <c r="D5" s="381"/>
      <c r="E5" s="381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</row>
    <row r="6" spans="1:27" ht="13.5" customHeight="1">
      <c r="A6" s="527" t="s">
        <v>71</v>
      </c>
      <c r="B6" s="527"/>
      <c r="C6" s="527"/>
      <c r="D6" s="527"/>
      <c r="E6" s="527"/>
      <c r="F6" s="527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</row>
    <row r="7" spans="1:27" ht="13.5" customHeight="1">
      <c r="A7" s="527" t="s">
        <v>354</v>
      </c>
      <c r="B7" s="527"/>
      <c r="C7" s="527"/>
      <c r="D7" s="527"/>
      <c r="E7" s="527"/>
      <c r="F7" s="527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</row>
    <row r="8" spans="1:27" ht="13.5" customHeight="1">
      <c r="A8" s="527" t="s">
        <v>259</v>
      </c>
      <c r="B8" s="527"/>
      <c r="C8" s="527"/>
      <c r="D8" s="527"/>
      <c r="E8" s="527"/>
      <c r="F8" s="527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</row>
    <row r="9" spans="1:27" ht="13.5" customHeight="1">
      <c r="A9" s="381"/>
      <c r="B9" s="381"/>
      <c r="D9" s="381"/>
      <c r="E9" s="381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</row>
    <row r="10" spans="1:27" ht="13.5" customHeight="1">
      <c r="A10" s="528" t="s">
        <v>53</v>
      </c>
      <c r="B10" s="528"/>
      <c r="C10" s="528"/>
      <c r="D10" s="528"/>
      <c r="E10" s="528"/>
      <c r="F10" s="528"/>
      <c r="G10" s="528"/>
      <c r="H10" s="528"/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  <c r="AA10" s="528"/>
    </row>
    <row r="11" spans="1:27" ht="13.5" customHeight="1">
      <c r="A11" s="527" t="s">
        <v>74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7"/>
      <c r="W11" s="527"/>
      <c r="X11" s="527"/>
      <c r="Y11" s="527"/>
      <c r="Z11" s="527"/>
      <c r="AA11" s="527"/>
    </row>
    <row r="12" spans="1:27" ht="13.5" customHeight="1">
      <c r="A12" s="527" t="s">
        <v>556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7"/>
      <c r="N12" s="527"/>
      <c r="O12" s="527"/>
      <c r="P12" s="527"/>
      <c r="Q12" s="527"/>
      <c r="R12" s="527"/>
      <c r="S12" s="527"/>
      <c r="T12" s="527"/>
      <c r="U12" s="527"/>
      <c r="V12" s="527"/>
      <c r="W12" s="527"/>
      <c r="X12" s="527"/>
      <c r="Y12" s="527"/>
      <c r="Z12" s="527"/>
      <c r="AA12" s="527"/>
    </row>
    <row r="13" spans="1:27" ht="13.5" customHeight="1">
      <c r="A13" s="527" t="s">
        <v>204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7"/>
      <c r="N13" s="527"/>
      <c r="O13" s="527"/>
      <c r="P13" s="527"/>
      <c r="Q13" s="527"/>
      <c r="R13" s="527"/>
      <c r="S13" s="527"/>
      <c r="T13" s="527"/>
      <c r="U13" s="527"/>
      <c r="V13" s="527"/>
      <c r="W13" s="527"/>
      <c r="X13" s="527"/>
      <c r="Y13" s="527"/>
      <c r="Z13" s="527"/>
      <c r="AA13" s="527"/>
    </row>
    <row r="14" spans="1:27" ht="13.5" customHeight="1">
      <c r="A14" s="527" t="s">
        <v>203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527"/>
      <c r="P14" s="527"/>
      <c r="Q14" s="527"/>
      <c r="R14" s="527"/>
      <c r="S14" s="527"/>
      <c r="T14" s="527"/>
      <c r="U14" s="527"/>
      <c r="V14" s="527"/>
      <c r="W14" s="527"/>
      <c r="X14" s="527"/>
      <c r="Y14" s="527"/>
      <c r="Z14" s="527"/>
      <c r="AA14" s="527"/>
    </row>
    <row r="15" spans="1:27" ht="13.5" customHeight="1">
      <c r="A15" s="527" t="s">
        <v>185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7"/>
      <c r="Y15" s="527"/>
      <c r="Z15" s="527"/>
      <c r="AA15" s="527"/>
    </row>
    <row r="16" spans="1:27" ht="13.5" customHeight="1">
      <c r="A16" s="527" t="s">
        <v>548</v>
      </c>
      <c r="B16" s="527"/>
      <c r="C16" s="527"/>
      <c r="D16" s="527"/>
      <c r="E16" s="527"/>
      <c r="F16" s="527"/>
      <c r="G16" s="527"/>
      <c r="H16" s="527"/>
      <c r="I16" s="527"/>
      <c r="J16" s="527"/>
      <c r="K16" s="527"/>
      <c r="L16" s="527"/>
      <c r="M16" s="527"/>
      <c r="N16" s="527"/>
      <c r="O16" s="527"/>
      <c r="P16" s="527"/>
      <c r="Q16" s="527"/>
      <c r="R16" s="527"/>
      <c r="S16" s="527"/>
      <c r="T16" s="527"/>
      <c r="U16" s="527"/>
      <c r="V16" s="527"/>
      <c r="W16" s="527"/>
      <c r="X16" s="527"/>
      <c r="Y16" s="527"/>
      <c r="Z16" s="527"/>
      <c r="AA16" s="527"/>
    </row>
    <row r="17" spans="1:27" ht="14.25" customHeight="1">
      <c r="A17" s="527" t="s">
        <v>524</v>
      </c>
      <c r="B17" s="527"/>
      <c r="C17" s="527"/>
      <c r="D17" s="527"/>
      <c r="E17" s="527"/>
      <c r="F17" s="527"/>
      <c r="G17" s="527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  <c r="AA17" s="527"/>
    </row>
    <row r="18" spans="1:27" ht="14.25" customHeight="1">
      <c r="A18" s="526" t="s">
        <v>547</v>
      </c>
      <c r="B18" s="526"/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</row>
    <row r="19" spans="1:27" ht="14.25" customHeight="1">
      <c r="A19" s="526" t="s">
        <v>544</v>
      </c>
      <c r="B19" s="526"/>
      <c r="C19" s="526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</row>
    <row r="20" spans="1:27" ht="14.25" customHeight="1">
      <c r="A20" s="526" t="s">
        <v>545</v>
      </c>
      <c r="B20" s="526"/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  <c r="W20" s="526"/>
      <c r="X20" s="526"/>
      <c r="Y20" s="526"/>
      <c r="Z20" s="526"/>
      <c r="AA20" s="526"/>
    </row>
    <row r="21" spans="1:27" ht="14.25" customHeight="1">
      <c r="A21" s="527" t="s">
        <v>549</v>
      </c>
      <c r="B21" s="527"/>
      <c r="C21" s="527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  <c r="AA21" s="527"/>
    </row>
    <row r="22" spans="1:27" ht="14.25" customHeight="1">
      <c r="A22" s="381"/>
      <c r="B22" s="381"/>
      <c r="D22" s="381"/>
      <c r="E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</row>
    <row r="23" spans="1:27" ht="35.25" customHeight="1" thickBot="1">
      <c r="A23" s="489" t="s">
        <v>75</v>
      </c>
      <c r="B23" s="490"/>
      <c r="C23" s="490"/>
      <c r="D23" s="490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  <c r="AA23" s="380"/>
    </row>
    <row r="24" spans="1:27" ht="48.75" customHeight="1">
      <c r="A24" s="491" t="s">
        <v>14</v>
      </c>
      <c r="B24" s="494" t="s">
        <v>76</v>
      </c>
      <c r="C24" s="496" t="s">
        <v>77</v>
      </c>
      <c r="D24" s="484" t="s">
        <v>54</v>
      </c>
      <c r="E24" s="484" t="s">
        <v>45</v>
      </c>
      <c r="F24" s="484" t="s">
        <v>46</v>
      </c>
      <c r="G24" s="484" t="s">
        <v>78</v>
      </c>
      <c r="H24" s="496" t="s">
        <v>79</v>
      </c>
      <c r="I24" s="484" t="s">
        <v>68</v>
      </c>
      <c r="J24" s="494" t="s">
        <v>32</v>
      </c>
      <c r="K24" s="497"/>
      <c r="L24" s="494" t="s">
        <v>81</v>
      </c>
      <c r="M24" s="524"/>
      <c r="N24" s="524"/>
      <c r="O24" s="524"/>
      <c r="P24" s="524"/>
      <c r="Q24" s="524"/>
      <c r="R24" s="524"/>
      <c r="S24" s="525" t="s">
        <v>89</v>
      </c>
      <c r="T24" s="507"/>
      <c r="U24" s="507"/>
      <c r="V24" s="507"/>
      <c r="W24" s="507"/>
      <c r="X24" s="507"/>
      <c r="Y24" s="507"/>
      <c r="Z24" s="507"/>
      <c r="AA24" s="471" t="s">
        <v>198</v>
      </c>
    </row>
    <row r="25" spans="1:27" ht="41.25" customHeight="1">
      <c r="A25" s="492"/>
      <c r="B25" s="486"/>
      <c r="C25" s="482"/>
      <c r="D25" s="474"/>
      <c r="E25" s="474"/>
      <c r="F25" s="474"/>
      <c r="G25" s="477"/>
      <c r="H25" s="482"/>
      <c r="I25" s="486"/>
      <c r="J25" s="474" t="s">
        <v>80</v>
      </c>
      <c r="K25" s="474" t="s">
        <v>88</v>
      </c>
      <c r="L25" s="474" t="s">
        <v>47</v>
      </c>
      <c r="M25" s="479" t="s">
        <v>56</v>
      </c>
      <c r="N25" s="479"/>
      <c r="O25" s="479"/>
      <c r="P25" s="479"/>
      <c r="Q25" s="478" t="s">
        <v>33</v>
      </c>
      <c r="R25" s="478" t="s">
        <v>34</v>
      </c>
      <c r="S25" s="479" t="s">
        <v>0</v>
      </c>
      <c r="T25" s="479"/>
      <c r="U25" s="479" t="s">
        <v>85</v>
      </c>
      <c r="V25" s="479"/>
      <c r="W25" s="479" t="s">
        <v>86</v>
      </c>
      <c r="X25" s="479"/>
      <c r="Y25" s="479" t="s">
        <v>87</v>
      </c>
      <c r="Z25" s="479"/>
      <c r="AA25" s="472"/>
    </row>
    <row r="26" spans="1:27" ht="36.75" customHeight="1">
      <c r="A26" s="492"/>
      <c r="B26" s="486"/>
      <c r="C26" s="482"/>
      <c r="D26" s="474"/>
      <c r="E26" s="474"/>
      <c r="F26" s="474"/>
      <c r="G26" s="477"/>
      <c r="H26" s="482"/>
      <c r="I26" s="486"/>
      <c r="J26" s="475"/>
      <c r="K26" s="477"/>
      <c r="L26" s="477"/>
      <c r="M26" s="485" t="s">
        <v>82</v>
      </c>
      <c r="N26" s="479" t="s">
        <v>57</v>
      </c>
      <c r="O26" s="486"/>
      <c r="P26" s="486"/>
      <c r="Q26" s="480"/>
      <c r="R26" s="482"/>
      <c r="S26" s="375" t="s">
        <v>37</v>
      </c>
      <c r="T26" s="375" t="s">
        <v>38</v>
      </c>
      <c r="U26" s="375" t="s">
        <v>39</v>
      </c>
      <c r="V26" s="375" t="s">
        <v>40</v>
      </c>
      <c r="W26" s="375" t="s">
        <v>41</v>
      </c>
      <c r="X26" s="375" t="s">
        <v>42</v>
      </c>
      <c r="Y26" s="375" t="s">
        <v>43</v>
      </c>
      <c r="Z26" s="375" t="s">
        <v>44</v>
      </c>
      <c r="AA26" s="472"/>
    </row>
    <row r="27" spans="1:27" ht="15" customHeight="1">
      <c r="A27" s="492"/>
      <c r="B27" s="486"/>
      <c r="C27" s="482"/>
      <c r="D27" s="474"/>
      <c r="E27" s="474"/>
      <c r="F27" s="474"/>
      <c r="G27" s="477"/>
      <c r="H27" s="482"/>
      <c r="I27" s="486"/>
      <c r="J27" s="475"/>
      <c r="K27" s="477"/>
      <c r="L27" s="477"/>
      <c r="M27" s="482"/>
      <c r="N27" s="487" t="s">
        <v>538</v>
      </c>
      <c r="O27" s="488" t="s">
        <v>83</v>
      </c>
      <c r="P27" s="487" t="s">
        <v>90</v>
      </c>
      <c r="Q27" s="480"/>
      <c r="R27" s="482"/>
      <c r="S27" s="498" t="s">
        <v>36</v>
      </c>
      <c r="T27" s="499"/>
      <c r="U27" s="499"/>
      <c r="V27" s="499"/>
      <c r="W27" s="499"/>
      <c r="X27" s="499"/>
      <c r="Y27" s="499"/>
      <c r="Z27" s="499"/>
      <c r="AA27" s="472"/>
    </row>
    <row r="28" spans="1:27" ht="45.75" customHeight="1" thickBot="1">
      <c r="A28" s="493"/>
      <c r="B28" s="495"/>
      <c r="C28" s="483"/>
      <c r="D28" s="485"/>
      <c r="E28" s="485"/>
      <c r="F28" s="485"/>
      <c r="G28" s="478"/>
      <c r="H28" s="483"/>
      <c r="I28" s="495"/>
      <c r="J28" s="476"/>
      <c r="K28" s="478"/>
      <c r="L28" s="478"/>
      <c r="M28" s="482"/>
      <c r="N28" s="478"/>
      <c r="O28" s="478"/>
      <c r="P28" s="478"/>
      <c r="Q28" s="481"/>
      <c r="R28" s="483"/>
      <c r="S28" s="378">
        <v>15</v>
      </c>
      <c r="T28" s="378">
        <v>15</v>
      </c>
      <c r="U28" s="378">
        <v>15</v>
      </c>
      <c r="V28" s="378">
        <v>15</v>
      </c>
      <c r="W28" s="378">
        <v>15</v>
      </c>
      <c r="X28" s="378">
        <v>15</v>
      </c>
      <c r="Y28" s="378">
        <v>15</v>
      </c>
      <c r="Z28" s="378">
        <v>0</v>
      </c>
      <c r="AA28" s="473"/>
    </row>
    <row r="29" spans="1:27" ht="12.75" thickBot="1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4">
        <v>9</v>
      </c>
      <c r="J29" s="4">
        <v>10</v>
      </c>
      <c r="K29" s="4">
        <v>11</v>
      </c>
      <c r="L29" s="4">
        <v>12</v>
      </c>
      <c r="M29" s="4">
        <v>13</v>
      </c>
      <c r="N29" s="4">
        <v>14</v>
      </c>
      <c r="O29" s="4">
        <v>15</v>
      </c>
      <c r="P29" s="4">
        <v>16</v>
      </c>
      <c r="Q29" s="4">
        <v>17</v>
      </c>
      <c r="R29" s="4">
        <v>18</v>
      </c>
      <c r="S29" s="4">
        <v>19</v>
      </c>
      <c r="T29" s="4">
        <v>20</v>
      </c>
      <c r="U29" s="4">
        <v>21</v>
      </c>
      <c r="V29" s="4">
        <v>22</v>
      </c>
      <c r="W29" s="4">
        <v>23</v>
      </c>
      <c r="X29" s="4">
        <v>24</v>
      </c>
      <c r="Y29" s="4">
        <v>25</v>
      </c>
      <c r="Z29" s="4">
        <v>26</v>
      </c>
      <c r="AA29" s="5">
        <v>27</v>
      </c>
    </row>
    <row r="30" spans="1:27" ht="13.5" customHeight="1" thickBot="1">
      <c r="A30" s="451" t="s">
        <v>427</v>
      </c>
      <c r="B30" s="452"/>
      <c r="C30" s="452"/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3"/>
    </row>
    <row r="31" spans="1:27" s="10" customFormat="1" ht="36">
      <c r="A31" s="163">
        <v>1</v>
      </c>
      <c r="B31" s="249" t="s">
        <v>356</v>
      </c>
      <c r="C31" s="7" t="s">
        <v>393</v>
      </c>
      <c r="D31" s="243">
        <v>2</v>
      </c>
      <c r="E31" s="246" t="s">
        <v>357</v>
      </c>
      <c r="F31" s="8"/>
      <c r="G31" s="243">
        <v>3</v>
      </c>
      <c r="H31" s="243">
        <f>IF(G31=3,5,IF(G31=2,3))</f>
        <v>5</v>
      </c>
      <c r="I31" s="243"/>
      <c r="J31" s="243">
        <f>IF(OR(D31=1,D31=2,D31=3,D31=4,D31=5,D31=6,D31=7,D31=8),2,4)</f>
        <v>2</v>
      </c>
      <c r="K31" s="246" t="s">
        <v>469</v>
      </c>
      <c r="L31" s="243">
        <f>M31+R31+Q31</f>
        <v>135</v>
      </c>
      <c r="M31" s="243">
        <f>SUM(N31:P31)</f>
        <v>45</v>
      </c>
      <c r="N31" s="243">
        <v>30</v>
      </c>
      <c r="O31" s="243">
        <v>15</v>
      </c>
      <c r="P31" s="243"/>
      <c r="Q31" s="243">
        <f>G31*7.5</f>
        <v>22.5</v>
      </c>
      <c r="R31" s="243">
        <f>G31*22.5</f>
        <v>67.5</v>
      </c>
      <c r="S31" s="243"/>
      <c r="T31" s="243" t="s">
        <v>144</v>
      </c>
      <c r="U31" s="243"/>
      <c r="V31" s="243"/>
      <c r="W31" s="243"/>
      <c r="X31" s="243"/>
      <c r="Y31" s="243"/>
      <c r="Z31" s="243"/>
      <c r="AA31" s="9" t="s">
        <v>340</v>
      </c>
    </row>
    <row r="32" spans="1:27" s="10" customFormat="1" ht="48">
      <c r="A32" s="163">
        <v>2</v>
      </c>
      <c r="B32" s="249" t="s">
        <v>525</v>
      </c>
      <c r="C32" s="7" t="s">
        <v>565</v>
      </c>
      <c r="D32" s="243">
        <v>1</v>
      </c>
      <c r="E32" s="8"/>
      <c r="F32" s="1" t="s">
        <v>533</v>
      </c>
      <c r="G32" s="243">
        <v>3</v>
      </c>
      <c r="H32" s="243">
        <f>IF(G32=3,5,IF(G32=2,3))</f>
        <v>5</v>
      </c>
      <c r="I32" s="243"/>
      <c r="J32" s="243">
        <f>IF(OR(D32=1,D32=2,D32=3,D32=4,D32=5,D32=6,D32=7,D32=8),2,4)</f>
        <v>2</v>
      </c>
      <c r="K32" s="243"/>
      <c r="L32" s="243">
        <f>M32+R32+Q32</f>
        <v>135</v>
      </c>
      <c r="M32" s="243">
        <f>SUM(N32:P32)</f>
        <v>45</v>
      </c>
      <c r="N32" s="243">
        <v>30</v>
      </c>
      <c r="O32" s="243">
        <v>15</v>
      </c>
      <c r="P32" s="243"/>
      <c r="Q32" s="243">
        <f>G32*7.5</f>
        <v>22.5</v>
      </c>
      <c r="R32" s="243">
        <f>G32*22.5</f>
        <v>67.5</v>
      </c>
      <c r="S32" s="243" t="s">
        <v>144</v>
      </c>
      <c r="T32" s="243"/>
      <c r="U32" s="243"/>
      <c r="V32" s="243"/>
      <c r="W32" s="243"/>
      <c r="X32" s="243"/>
      <c r="Y32" s="243"/>
      <c r="Z32" s="243"/>
      <c r="AA32" s="9" t="s">
        <v>470</v>
      </c>
    </row>
    <row r="33" spans="1:27" s="10" customFormat="1" ht="48">
      <c r="A33" s="163">
        <v>3</v>
      </c>
      <c r="B33" s="6" t="s">
        <v>535</v>
      </c>
      <c r="C33" s="7" t="s">
        <v>565</v>
      </c>
      <c r="D33" s="243">
        <v>2</v>
      </c>
      <c r="E33" s="8"/>
      <c r="F33" s="1" t="s">
        <v>534</v>
      </c>
      <c r="G33" s="243">
        <v>2</v>
      </c>
      <c r="H33" s="243">
        <f>IF(G33=3,5,IF(G33=2,3))</f>
        <v>3</v>
      </c>
      <c r="I33" s="243"/>
      <c r="J33" s="243">
        <f>IF(OR(D33=1,D33=2,D33=3,D33=4,D33=5,D33=6,D33=7,D33=8),2,4)</f>
        <v>2</v>
      </c>
      <c r="K33" s="243">
        <f>D33</f>
        <v>2</v>
      </c>
      <c r="L33" s="243">
        <f>M33+R33+Q33</f>
        <v>90</v>
      </c>
      <c r="M33" s="243">
        <f>SUM(N33:P33)</f>
        <v>30</v>
      </c>
      <c r="N33" s="243">
        <v>15</v>
      </c>
      <c r="O33" s="243">
        <v>15</v>
      </c>
      <c r="P33" s="243"/>
      <c r="Q33" s="243">
        <f>G33*7.5</f>
        <v>15</v>
      </c>
      <c r="R33" s="243">
        <f>G33*22.5</f>
        <v>45</v>
      </c>
      <c r="S33" s="243"/>
      <c r="T33" s="243" t="s">
        <v>147</v>
      </c>
      <c r="U33" s="243"/>
      <c r="V33" s="243"/>
      <c r="W33" s="243"/>
      <c r="X33" s="243"/>
      <c r="Y33" s="243"/>
      <c r="Z33" s="243"/>
      <c r="AA33" s="9" t="s">
        <v>470</v>
      </c>
    </row>
    <row r="34" spans="1:27" s="10" customFormat="1" ht="36.75" thickBot="1">
      <c r="A34" s="163">
        <v>4</v>
      </c>
      <c r="B34" s="6" t="s">
        <v>526</v>
      </c>
      <c r="C34" s="7" t="s">
        <v>565</v>
      </c>
      <c r="D34" s="243">
        <v>2</v>
      </c>
      <c r="E34" s="1"/>
      <c r="F34" s="1" t="s">
        <v>537</v>
      </c>
      <c r="G34" s="12">
        <v>2</v>
      </c>
      <c r="H34" s="243">
        <f>IF(G34=3,5,IF(G34=2,3))</f>
        <v>3</v>
      </c>
      <c r="I34" s="12"/>
      <c r="J34" s="12">
        <f>IF(OR(D34=1,D34=2,D34=3,D34=4,D34=5,D34=6,D34=7,D34=8),2,4)</f>
        <v>2</v>
      </c>
      <c r="K34" s="243">
        <f>D34</f>
        <v>2</v>
      </c>
      <c r="L34" s="243">
        <f>M34+R34+Q34</f>
        <v>90</v>
      </c>
      <c r="M34" s="12">
        <f>SUM(N34:P34)</f>
        <v>30</v>
      </c>
      <c r="N34" s="12">
        <v>15</v>
      </c>
      <c r="O34" s="12">
        <v>15</v>
      </c>
      <c r="P34" s="7"/>
      <c r="Q34" s="243">
        <f>G34*7.5</f>
        <v>15</v>
      </c>
      <c r="R34" s="243">
        <f>G34*22.5</f>
        <v>45</v>
      </c>
      <c r="S34" s="12"/>
      <c r="T34" s="12" t="s">
        <v>147</v>
      </c>
      <c r="U34" s="243"/>
      <c r="V34" s="12"/>
      <c r="W34" s="243"/>
      <c r="X34" s="243"/>
      <c r="Y34" s="13"/>
      <c r="Z34" s="243"/>
      <c r="AA34" s="9" t="s">
        <v>343</v>
      </c>
    </row>
    <row r="35" spans="1:27" ht="36.75" thickBot="1">
      <c r="A35" s="14"/>
      <c r="B35" s="15" t="s">
        <v>59</v>
      </c>
      <c r="C35" s="16"/>
      <c r="D35" s="4"/>
      <c r="E35" s="17"/>
      <c r="F35" s="18"/>
      <c r="G35" s="19">
        <f>G31+G33+G34+G32</f>
        <v>10</v>
      </c>
      <c r="H35" s="19">
        <f>H31+H33+H34+H32</f>
        <v>16</v>
      </c>
      <c r="I35" s="19"/>
      <c r="J35" s="19"/>
      <c r="K35" s="19"/>
      <c r="L35" s="19">
        <f t="shared" ref="L35:R35" si="0">L31+L33+L34+L32</f>
        <v>450</v>
      </c>
      <c r="M35" s="19">
        <f t="shared" si="0"/>
        <v>150</v>
      </c>
      <c r="N35" s="19">
        <f t="shared" si="0"/>
        <v>90</v>
      </c>
      <c r="O35" s="19">
        <f t="shared" si="0"/>
        <v>60</v>
      </c>
      <c r="P35" s="19">
        <f t="shared" si="0"/>
        <v>0</v>
      </c>
      <c r="Q35" s="19">
        <f t="shared" si="0"/>
        <v>75</v>
      </c>
      <c r="R35" s="19">
        <f t="shared" si="0"/>
        <v>225</v>
      </c>
      <c r="S35" s="19">
        <v>3</v>
      </c>
      <c r="T35" s="19">
        <v>7</v>
      </c>
      <c r="U35" s="19"/>
      <c r="V35" s="19"/>
      <c r="W35" s="19"/>
      <c r="X35" s="19"/>
      <c r="Y35" s="19"/>
      <c r="Z35" s="19"/>
      <c r="AA35" s="5"/>
    </row>
    <row r="36" spans="1:27" ht="12.75" thickBot="1">
      <c r="A36" s="451" t="s">
        <v>423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3"/>
    </row>
    <row r="37" spans="1:27" s="10" customFormat="1" ht="36">
      <c r="A37" s="163">
        <v>5</v>
      </c>
      <c r="B37" s="11" t="s">
        <v>308</v>
      </c>
      <c r="C37" s="7" t="s">
        <v>393</v>
      </c>
      <c r="D37" s="243">
        <v>3</v>
      </c>
      <c r="E37" s="1" t="s">
        <v>360</v>
      </c>
      <c r="F37" s="8"/>
      <c r="G37" s="243">
        <v>3</v>
      </c>
      <c r="H37" s="243">
        <f>IF(G37=3,5,IF(G37=2,3))</f>
        <v>5</v>
      </c>
      <c r="I37" s="243"/>
      <c r="J37" s="243">
        <f>IF(OR(D37=1,D37=2,D37=3,D37=4,D37=5,D37=6,D37=7,D37=8),2,4)</f>
        <v>2</v>
      </c>
      <c r="K37" s="243">
        <f>D37</f>
        <v>3</v>
      </c>
      <c r="L37" s="243">
        <f>M37+R37+Q37</f>
        <v>135</v>
      </c>
      <c r="M37" s="243">
        <f>SUM(N37:P37)</f>
        <v>45</v>
      </c>
      <c r="N37" s="243">
        <v>30</v>
      </c>
      <c r="O37" s="243">
        <v>15</v>
      </c>
      <c r="P37" s="243"/>
      <c r="Q37" s="243">
        <f>G37*7.5</f>
        <v>22.5</v>
      </c>
      <c r="R37" s="243">
        <f>G37*22.5</f>
        <v>67.5</v>
      </c>
      <c r="S37" s="243"/>
      <c r="T37" s="243"/>
      <c r="U37" s="243" t="s">
        <v>144</v>
      </c>
      <c r="V37" s="243"/>
      <c r="W37" s="13"/>
      <c r="X37" s="243"/>
      <c r="Y37" s="243"/>
      <c r="Z37" s="243"/>
      <c r="AA37" s="9" t="s">
        <v>471</v>
      </c>
    </row>
    <row r="38" spans="1:27" s="10" customFormat="1" ht="36">
      <c r="A38" s="465">
        <v>6</v>
      </c>
      <c r="B38" s="21" t="s">
        <v>309</v>
      </c>
      <c r="C38" s="7" t="s">
        <v>566</v>
      </c>
      <c r="D38" s="462">
        <v>3</v>
      </c>
      <c r="E38" s="462"/>
      <c r="F38" s="1" t="s">
        <v>510</v>
      </c>
      <c r="G38" s="462">
        <v>3</v>
      </c>
      <c r="H38" s="462">
        <f>IF(G38=3,5,IF(G38=2,3))</f>
        <v>5</v>
      </c>
      <c r="I38" s="462"/>
      <c r="J38" s="462">
        <f>IF(OR(D38=1,D38=2,D38=3,D38=4,D38=5,D38=6,D38=7,D38=8),2,4)</f>
        <v>2</v>
      </c>
      <c r="K38" s="462">
        <f>D38</f>
        <v>3</v>
      </c>
      <c r="L38" s="462">
        <f>M38+R38+Q38</f>
        <v>135</v>
      </c>
      <c r="M38" s="462">
        <f>SUM(N38:P38)</f>
        <v>45</v>
      </c>
      <c r="N38" s="462">
        <v>15</v>
      </c>
      <c r="O38" s="462">
        <v>30</v>
      </c>
      <c r="P38" s="462"/>
      <c r="Q38" s="462">
        <f>G38*7.5</f>
        <v>22.5</v>
      </c>
      <c r="R38" s="462">
        <f>G38*22.5</f>
        <v>67.5</v>
      </c>
      <c r="S38" s="462"/>
      <c r="T38" s="462"/>
      <c r="U38" s="462" t="s">
        <v>148</v>
      </c>
      <c r="V38" s="462"/>
      <c r="W38" s="462"/>
      <c r="X38" s="462"/>
      <c r="Y38" s="462"/>
      <c r="Z38" s="462"/>
      <c r="AA38" s="9" t="s">
        <v>536</v>
      </c>
    </row>
    <row r="39" spans="1:27" s="10" customFormat="1" ht="72">
      <c r="A39" s="470"/>
      <c r="B39" s="449" t="s">
        <v>541</v>
      </c>
      <c r="C39" s="7" t="s">
        <v>566</v>
      </c>
      <c r="D39" s="463"/>
      <c r="E39" s="463"/>
      <c r="F39" s="1" t="s">
        <v>511</v>
      </c>
      <c r="G39" s="463"/>
      <c r="H39" s="463"/>
      <c r="I39" s="463"/>
      <c r="J39" s="463"/>
      <c r="K39" s="463"/>
      <c r="L39" s="463"/>
      <c r="M39" s="463"/>
      <c r="N39" s="463"/>
      <c r="O39" s="463"/>
      <c r="P39" s="463"/>
      <c r="Q39" s="463"/>
      <c r="R39" s="463"/>
      <c r="S39" s="463"/>
      <c r="T39" s="463"/>
      <c r="U39" s="463"/>
      <c r="V39" s="463"/>
      <c r="W39" s="463"/>
      <c r="X39" s="463"/>
      <c r="Y39" s="463"/>
      <c r="Z39" s="463"/>
      <c r="AA39" s="9" t="s">
        <v>183</v>
      </c>
    </row>
    <row r="40" spans="1:27" s="10" customFormat="1" ht="36">
      <c r="A40" s="465">
        <v>7</v>
      </c>
      <c r="B40" s="11" t="s">
        <v>383</v>
      </c>
      <c r="C40" s="7" t="s">
        <v>566</v>
      </c>
      <c r="D40" s="462">
        <v>4</v>
      </c>
      <c r="E40" s="468"/>
      <c r="F40" s="1" t="s">
        <v>508</v>
      </c>
      <c r="G40" s="462">
        <v>3</v>
      </c>
      <c r="H40" s="462">
        <f>IF(G40=3,5,IF(G40=2,3))</f>
        <v>5</v>
      </c>
      <c r="I40" s="462"/>
      <c r="J40" s="462">
        <f>IF(OR(D40=1,D40=2,D40=3,D40=4,D40=5,D40=6,D40=7,D40=8),2,4)</f>
        <v>2</v>
      </c>
      <c r="K40" s="462">
        <f>D40</f>
        <v>4</v>
      </c>
      <c r="L40" s="462">
        <f>M40+R40+Q40</f>
        <v>135</v>
      </c>
      <c r="M40" s="462">
        <f>SUM(N40:P40)</f>
        <v>45</v>
      </c>
      <c r="N40" s="462">
        <v>15</v>
      </c>
      <c r="O40" s="462">
        <v>30</v>
      </c>
      <c r="P40" s="462"/>
      <c r="Q40" s="462">
        <f>G40*7.5</f>
        <v>22.5</v>
      </c>
      <c r="R40" s="462">
        <f>G40*22.5</f>
        <v>67.5</v>
      </c>
      <c r="S40" s="462"/>
      <c r="T40" s="462"/>
      <c r="U40" s="529"/>
      <c r="V40" s="462" t="s">
        <v>148</v>
      </c>
      <c r="W40" s="529"/>
      <c r="X40" s="462"/>
      <c r="Y40" s="462"/>
      <c r="Z40" s="462"/>
      <c r="AA40" s="9" t="s">
        <v>536</v>
      </c>
    </row>
    <row r="41" spans="1:27" s="10" customFormat="1" ht="84.75" thickBot="1">
      <c r="A41" s="466"/>
      <c r="B41" s="450" t="s">
        <v>540</v>
      </c>
      <c r="C41" s="71" t="s">
        <v>566</v>
      </c>
      <c r="D41" s="467"/>
      <c r="E41" s="469"/>
      <c r="F41" s="70" t="s">
        <v>509</v>
      </c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  <c r="S41" s="467"/>
      <c r="T41" s="467"/>
      <c r="U41" s="530"/>
      <c r="V41" s="467"/>
      <c r="W41" s="530"/>
      <c r="X41" s="467"/>
      <c r="Y41" s="467"/>
      <c r="Z41" s="467"/>
      <c r="AA41" s="369" t="s">
        <v>183</v>
      </c>
    </row>
    <row r="42" spans="1:27" ht="36.75" thickBot="1">
      <c r="A42" s="14"/>
      <c r="B42" s="15" t="s">
        <v>59</v>
      </c>
      <c r="C42" s="16"/>
      <c r="D42" s="4"/>
      <c r="E42" s="17"/>
      <c r="F42" s="18"/>
      <c r="G42" s="19">
        <f>G38+G37+G40</f>
        <v>9</v>
      </c>
      <c r="H42" s="19">
        <f>H38+H37+H40</f>
        <v>15</v>
      </c>
      <c r="I42" s="19"/>
      <c r="J42" s="19"/>
      <c r="K42" s="19"/>
      <c r="L42" s="19">
        <f t="shared" ref="L42:R42" si="1">L38+L37+L40</f>
        <v>405</v>
      </c>
      <c r="M42" s="19">
        <f t="shared" si="1"/>
        <v>135</v>
      </c>
      <c r="N42" s="19">
        <f t="shared" si="1"/>
        <v>60</v>
      </c>
      <c r="O42" s="19">
        <f t="shared" si="1"/>
        <v>75</v>
      </c>
      <c r="P42" s="19">
        <f t="shared" si="1"/>
        <v>0</v>
      </c>
      <c r="Q42" s="19">
        <f t="shared" si="1"/>
        <v>67.5</v>
      </c>
      <c r="R42" s="19">
        <f t="shared" si="1"/>
        <v>202.5</v>
      </c>
      <c r="S42" s="19"/>
      <c r="T42" s="19"/>
      <c r="U42" s="19">
        <v>6</v>
      </c>
      <c r="V42" s="19">
        <v>3</v>
      </c>
      <c r="W42" s="19"/>
      <c r="X42" s="19"/>
      <c r="Y42" s="19"/>
      <c r="Z42" s="19"/>
      <c r="AA42" s="5"/>
    </row>
    <row r="43" spans="1:27" ht="12.75" thickBot="1">
      <c r="A43" s="451" t="s">
        <v>424</v>
      </c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2"/>
      <c r="AA43" s="453"/>
    </row>
    <row r="44" spans="1:27" s="10" customFormat="1" ht="48">
      <c r="A44" s="163">
        <v>8</v>
      </c>
      <c r="B44" s="6" t="s">
        <v>306</v>
      </c>
      <c r="C44" s="7" t="s">
        <v>393</v>
      </c>
      <c r="D44" s="243">
        <v>1</v>
      </c>
      <c r="E44" s="1" t="s">
        <v>355</v>
      </c>
      <c r="F44" s="8"/>
      <c r="G44" s="243">
        <v>3</v>
      </c>
      <c r="H44" s="243">
        <f>IF(G44=3,5,IF(G44=2,3))</f>
        <v>5</v>
      </c>
      <c r="I44" s="243"/>
      <c r="J44" s="243">
        <f>IF(OR(D44=1,D44=2,D44=3,D44=4,D44=5,D44=6,D44=7,D44=8),2,4)</f>
        <v>2</v>
      </c>
      <c r="K44" s="243">
        <f>D44</f>
        <v>1</v>
      </c>
      <c r="L44" s="243">
        <f>M44+R44+Q44</f>
        <v>135</v>
      </c>
      <c r="M44" s="243">
        <f>SUM(N44:P44)</f>
        <v>45</v>
      </c>
      <c r="N44" s="243"/>
      <c r="O44" s="243">
        <f>3*15</f>
        <v>45</v>
      </c>
      <c r="P44" s="243"/>
      <c r="Q44" s="243">
        <f>G44*7.5</f>
        <v>22.5</v>
      </c>
      <c r="R44" s="243">
        <f>G44*22.5</f>
        <v>67.5</v>
      </c>
      <c r="S44" s="243" t="s">
        <v>145</v>
      </c>
      <c r="T44" s="243"/>
      <c r="U44" s="243"/>
      <c r="V44" s="243"/>
      <c r="W44" s="243"/>
      <c r="X44" s="243"/>
      <c r="Y44" s="243"/>
      <c r="Z44" s="243"/>
      <c r="AA44" s="9" t="s">
        <v>339</v>
      </c>
    </row>
    <row r="45" spans="1:27" s="10" customFormat="1" ht="36.75" thickBot="1">
      <c r="A45" s="163">
        <v>9</v>
      </c>
      <c r="B45" s="6" t="s">
        <v>307</v>
      </c>
      <c r="C45" s="7" t="s">
        <v>393</v>
      </c>
      <c r="D45" s="243">
        <v>2</v>
      </c>
      <c r="E45" s="1" t="s">
        <v>355</v>
      </c>
      <c r="F45" s="8"/>
      <c r="G45" s="243">
        <v>3</v>
      </c>
      <c r="H45" s="243">
        <f>IF(G45=3,5,IF(G45=2,3))</f>
        <v>5</v>
      </c>
      <c r="I45" s="243"/>
      <c r="J45" s="243">
        <f>IF(OR(D45=1,D45=2,D45=3,D45=4,D45=5,D45=6,D45=7,D45=8),2,4)</f>
        <v>2</v>
      </c>
      <c r="K45" s="243">
        <f>D45</f>
        <v>2</v>
      </c>
      <c r="L45" s="243">
        <f>M45+R45+Q45</f>
        <v>135</v>
      </c>
      <c r="M45" s="243">
        <f>SUM(N45:P45)</f>
        <v>45</v>
      </c>
      <c r="N45" s="243"/>
      <c r="O45" s="243">
        <f>3*15</f>
        <v>45</v>
      </c>
      <c r="P45" s="243"/>
      <c r="Q45" s="243">
        <f>G45*7.5</f>
        <v>22.5</v>
      </c>
      <c r="R45" s="243">
        <f>G45*22.5</f>
        <v>67.5</v>
      </c>
      <c r="S45" s="243"/>
      <c r="T45" s="243" t="s">
        <v>145</v>
      </c>
      <c r="U45" s="243"/>
      <c r="V45" s="243"/>
      <c r="W45" s="243"/>
      <c r="X45" s="243"/>
      <c r="Y45" s="243"/>
      <c r="Z45" s="243"/>
      <c r="AA45" s="9" t="s">
        <v>391</v>
      </c>
    </row>
    <row r="46" spans="1:27" ht="37.5" customHeight="1" thickBot="1">
      <c r="A46" s="14"/>
      <c r="B46" s="15" t="s">
        <v>59</v>
      </c>
      <c r="C46" s="16"/>
      <c r="D46" s="4"/>
      <c r="E46" s="17"/>
      <c r="F46" s="18"/>
      <c r="G46" s="19">
        <f>G44+G45</f>
        <v>6</v>
      </c>
      <c r="H46" s="19">
        <f>H44+H45</f>
        <v>10</v>
      </c>
      <c r="I46" s="19"/>
      <c r="J46" s="19"/>
      <c r="K46" s="19"/>
      <c r="L46" s="19">
        <f t="shared" ref="L46:R46" si="2">L44+L45</f>
        <v>270</v>
      </c>
      <c r="M46" s="19">
        <f t="shared" si="2"/>
        <v>90</v>
      </c>
      <c r="N46" s="19">
        <f t="shared" si="2"/>
        <v>0</v>
      </c>
      <c r="O46" s="19">
        <f t="shared" si="2"/>
        <v>90</v>
      </c>
      <c r="P46" s="19">
        <f t="shared" si="2"/>
        <v>0</v>
      </c>
      <c r="Q46" s="19">
        <f t="shared" si="2"/>
        <v>45</v>
      </c>
      <c r="R46" s="19">
        <f t="shared" si="2"/>
        <v>135</v>
      </c>
      <c r="S46" s="19">
        <v>3</v>
      </c>
      <c r="T46" s="19">
        <v>3</v>
      </c>
      <c r="U46" s="19"/>
      <c r="V46" s="19"/>
      <c r="W46" s="19"/>
      <c r="X46" s="19"/>
      <c r="Y46" s="19"/>
      <c r="Z46" s="19"/>
      <c r="AA46" s="5"/>
    </row>
    <row r="47" spans="1:27" ht="12.75" thickBot="1">
      <c r="A47" s="451" t="s">
        <v>425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3"/>
    </row>
    <row r="48" spans="1:27" s="10" customFormat="1" ht="36">
      <c r="A48" s="163">
        <v>10</v>
      </c>
      <c r="B48" s="6" t="s">
        <v>310</v>
      </c>
      <c r="C48" s="7" t="s">
        <v>393</v>
      </c>
      <c r="D48" s="243">
        <v>1</v>
      </c>
      <c r="E48" s="1" t="s">
        <v>358</v>
      </c>
      <c r="F48" s="8"/>
      <c r="G48" s="243">
        <v>3</v>
      </c>
      <c r="H48" s="243">
        <f>IF(G48=3,5,IF(G48=2,3))</f>
        <v>5</v>
      </c>
      <c r="I48" s="243"/>
      <c r="J48" s="243">
        <v>2</v>
      </c>
      <c r="K48" s="243">
        <f>D48</f>
        <v>1</v>
      </c>
      <c r="L48" s="243">
        <f>M48+R48+Q48</f>
        <v>135</v>
      </c>
      <c r="M48" s="243">
        <f>SUM(N48:P48)</f>
        <v>45</v>
      </c>
      <c r="N48" s="243"/>
      <c r="O48" s="243">
        <v>45</v>
      </c>
      <c r="P48" s="243"/>
      <c r="Q48" s="243">
        <f>G48*7.5</f>
        <v>22.5</v>
      </c>
      <c r="R48" s="243">
        <f>G48*22.5</f>
        <v>67.5</v>
      </c>
      <c r="S48" s="243" t="s">
        <v>145</v>
      </c>
      <c r="T48" s="243"/>
      <c r="U48" s="243"/>
      <c r="V48" s="243"/>
      <c r="W48" s="243"/>
      <c r="X48" s="243"/>
      <c r="Y48" s="243"/>
      <c r="Z48" s="243"/>
      <c r="AA48" s="9" t="s">
        <v>341</v>
      </c>
    </row>
    <row r="49" spans="1:27" s="10" customFormat="1" ht="36.75" thickBot="1">
      <c r="A49" s="163">
        <v>11</v>
      </c>
      <c r="B49" s="6" t="s">
        <v>311</v>
      </c>
      <c r="C49" s="7" t="s">
        <v>393</v>
      </c>
      <c r="D49" s="243">
        <v>2</v>
      </c>
      <c r="E49" s="1" t="s">
        <v>358</v>
      </c>
      <c r="F49" s="8"/>
      <c r="G49" s="243">
        <v>3</v>
      </c>
      <c r="H49" s="243">
        <f>IF(G49=3,5,IF(G49=2,3))</f>
        <v>5</v>
      </c>
      <c r="I49" s="243"/>
      <c r="J49" s="243">
        <v>2</v>
      </c>
      <c r="K49" s="243">
        <f>D49</f>
        <v>2</v>
      </c>
      <c r="L49" s="243">
        <f>M49+R49+Q49</f>
        <v>135</v>
      </c>
      <c r="M49" s="243">
        <f>SUM(N49:P49)</f>
        <v>45</v>
      </c>
      <c r="N49" s="243"/>
      <c r="O49" s="243">
        <v>45</v>
      </c>
      <c r="P49" s="243"/>
      <c r="Q49" s="243">
        <f>G49*7.5</f>
        <v>22.5</v>
      </c>
      <c r="R49" s="243">
        <f>G49*22.5</f>
        <v>67.5</v>
      </c>
      <c r="S49" s="243"/>
      <c r="T49" s="243" t="s">
        <v>145</v>
      </c>
      <c r="U49" s="243"/>
      <c r="V49" s="243"/>
      <c r="W49" s="243"/>
      <c r="X49" s="243"/>
      <c r="Y49" s="243"/>
      <c r="Z49" s="243"/>
      <c r="AA49" s="9" t="s">
        <v>392</v>
      </c>
    </row>
    <row r="50" spans="1:27" ht="37.5" customHeight="1" thickBot="1">
      <c r="A50" s="14"/>
      <c r="B50" s="15" t="s">
        <v>59</v>
      </c>
      <c r="C50" s="16"/>
      <c r="D50" s="4"/>
      <c r="E50" s="17"/>
      <c r="F50" s="18"/>
      <c r="G50" s="19">
        <f>G48+G49</f>
        <v>6</v>
      </c>
      <c r="H50" s="19">
        <f>H48+H49</f>
        <v>10</v>
      </c>
      <c r="I50" s="19"/>
      <c r="J50" s="19"/>
      <c r="K50" s="19"/>
      <c r="L50" s="19">
        <f t="shared" ref="L50:R50" si="3">L48+L49</f>
        <v>270</v>
      </c>
      <c r="M50" s="19">
        <f t="shared" si="3"/>
        <v>90</v>
      </c>
      <c r="N50" s="19">
        <f t="shared" si="3"/>
        <v>0</v>
      </c>
      <c r="O50" s="19">
        <f t="shared" si="3"/>
        <v>90</v>
      </c>
      <c r="P50" s="19">
        <f t="shared" si="3"/>
        <v>0</v>
      </c>
      <c r="Q50" s="19">
        <f t="shared" si="3"/>
        <v>45</v>
      </c>
      <c r="R50" s="19">
        <f t="shared" si="3"/>
        <v>135</v>
      </c>
      <c r="S50" s="19">
        <v>3</v>
      </c>
      <c r="T50" s="19">
        <v>3</v>
      </c>
      <c r="U50" s="19"/>
      <c r="V50" s="19"/>
      <c r="W50" s="19"/>
      <c r="X50" s="19"/>
      <c r="Y50" s="19"/>
      <c r="Z50" s="19"/>
      <c r="AA50" s="5"/>
    </row>
    <row r="51" spans="1:27" ht="12.75" thickBot="1">
      <c r="A51" s="451" t="s">
        <v>422</v>
      </c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3"/>
    </row>
    <row r="52" spans="1:27" s="10" customFormat="1" ht="36">
      <c r="A52" s="163">
        <v>12</v>
      </c>
      <c r="B52" s="6" t="s">
        <v>495</v>
      </c>
      <c r="C52" s="7" t="s">
        <v>566</v>
      </c>
      <c r="D52" s="243">
        <v>3</v>
      </c>
      <c r="F52" s="1" t="s">
        <v>505</v>
      </c>
      <c r="G52" s="243">
        <v>3</v>
      </c>
      <c r="H52" s="243">
        <f>IF(G52=3,5,IF(G52=2,3))</f>
        <v>5</v>
      </c>
      <c r="I52" s="243"/>
      <c r="J52" s="243">
        <v>2</v>
      </c>
      <c r="K52" s="243">
        <f>D52</f>
        <v>3</v>
      </c>
      <c r="L52" s="243">
        <f>M52+R52+Q52</f>
        <v>135</v>
      </c>
      <c r="M52" s="243">
        <f>SUM(N52:P52)</f>
        <v>45</v>
      </c>
      <c r="N52" s="243"/>
      <c r="O52" s="243">
        <v>45</v>
      </c>
      <c r="P52" s="243"/>
      <c r="Q52" s="243">
        <f>G52*7.5</f>
        <v>22.5</v>
      </c>
      <c r="R52" s="243">
        <f>G52*22.5</f>
        <v>67.5</v>
      </c>
      <c r="T52" s="243"/>
      <c r="U52" s="243" t="s">
        <v>145</v>
      </c>
      <c r="V52" s="243"/>
      <c r="W52" s="243"/>
      <c r="X52" s="243"/>
      <c r="Y52" s="243"/>
      <c r="Z52" s="243"/>
      <c r="AA52" s="9" t="s">
        <v>363</v>
      </c>
    </row>
    <row r="53" spans="1:27" s="10" customFormat="1" ht="48">
      <c r="A53" s="22">
        <v>13</v>
      </c>
      <c r="B53" s="11" t="s">
        <v>404</v>
      </c>
      <c r="C53" s="7" t="s">
        <v>394</v>
      </c>
      <c r="D53" s="243">
        <v>3</v>
      </c>
      <c r="E53" s="1" t="s">
        <v>361</v>
      </c>
      <c r="F53" s="243"/>
      <c r="G53" s="243">
        <v>2</v>
      </c>
      <c r="H53" s="243">
        <f>IF(G53=3,5,IF(G53=2,3))</f>
        <v>3</v>
      </c>
      <c r="I53" s="243"/>
      <c r="J53" s="243">
        <v>2</v>
      </c>
      <c r="K53" s="243">
        <f>D53</f>
        <v>3</v>
      </c>
      <c r="L53" s="243">
        <f>M53+R53+Q53</f>
        <v>90</v>
      </c>
      <c r="M53" s="243">
        <f>G53*15</f>
        <v>30</v>
      </c>
      <c r="N53" s="243"/>
      <c r="O53" s="243">
        <v>30</v>
      </c>
      <c r="P53" s="243"/>
      <c r="Q53" s="243">
        <f>G53*7.5</f>
        <v>15</v>
      </c>
      <c r="R53" s="243">
        <f>G53*22.5</f>
        <v>45</v>
      </c>
      <c r="S53" s="243"/>
      <c r="T53" s="243"/>
      <c r="U53" s="243" t="s">
        <v>149</v>
      </c>
      <c r="V53" s="243"/>
      <c r="X53" s="243"/>
      <c r="Y53" s="243"/>
      <c r="Z53" s="243"/>
      <c r="AA53" s="9" t="s">
        <v>362</v>
      </c>
    </row>
    <row r="54" spans="1:27" s="10" customFormat="1" ht="48.75" thickBot="1">
      <c r="A54" s="22">
        <v>14</v>
      </c>
      <c r="B54" s="11" t="s">
        <v>316</v>
      </c>
      <c r="C54" s="7" t="s">
        <v>394</v>
      </c>
      <c r="D54" s="243">
        <v>4</v>
      </c>
      <c r="E54" s="1" t="s">
        <v>364</v>
      </c>
      <c r="F54" s="243"/>
      <c r="G54" s="243">
        <v>2</v>
      </c>
      <c r="H54" s="243">
        <f>IF(G54=3,5,IF(G54=2,3))</f>
        <v>3</v>
      </c>
      <c r="I54" s="243"/>
      <c r="J54" s="372">
        <v>2</v>
      </c>
      <c r="K54" s="243">
        <f>D54</f>
        <v>4</v>
      </c>
      <c r="L54" s="243">
        <f>M54+R54+Q54</f>
        <v>90</v>
      </c>
      <c r="M54" s="243">
        <f>G54*15</f>
        <v>30</v>
      </c>
      <c r="N54" s="243"/>
      <c r="O54" s="243">
        <v>30</v>
      </c>
      <c r="P54" s="243"/>
      <c r="Q54" s="243">
        <f>G54*7.5</f>
        <v>15</v>
      </c>
      <c r="R54" s="243">
        <f>G54*22.5</f>
        <v>45</v>
      </c>
      <c r="S54" s="243"/>
      <c r="T54" s="243"/>
      <c r="U54" s="243"/>
      <c r="V54" s="243" t="s">
        <v>149</v>
      </c>
      <c r="W54" s="243"/>
      <c r="X54" s="243"/>
      <c r="Y54" s="243"/>
      <c r="Z54" s="243"/>
      <c r="AA54" s="9" t="s">
        <v>506</v>
      </c>
    </row>
    <row r="55" spans="1:27" ht="37.5" customHeight="1" thickBot="1">
      <c r="A55" s="14"/>
      <c r="B55" s="15" t="s">
        <v>59</v>
      </c>
      <c r="C55" s="16"/>
      <c r="D55" s="4"/>
      <c r="E55" s="17"/>
      <c r="F55" s="18"/>
      <c r="G55" s="19">
        <f>G52+G53+G54</f>
        <v>7</v>
      </c>
      <c r="H55" s="19">
        <f t="shared" ref="H55:R55" si="4">H52+H53+H54</f>
        <v>11</v>
      </c>
      <c r="I55" s="19"/>
      <c r="J55" s="19"/>
      <c r="K55" s="19"/>
      <c r="L55" s="19">
        <f t="shared" si="4"/>
        <v>315</v>
      </c>
      <c r="M55" s="19">
        <f t="shared" si="4"/>
        <v>105</v>
      </c>
      <c r="N55" s="19">
        <f t="shared" si="4"/>
        <v>0</v>
      </c>
      <c r="O55" s="19">
        <f t="shared" si="4"/>
        <v>105</v>
      </c>
      <c r="P55" s="19">
        <f t="shared" si="4"/>
        <v>0</v>
      </c>
      <c r="Q55" s="19">
        <f t="shared" si="4"/>
        <v>52.5</v>
      </c>
      <c r="R55" s="19">
        <f t="shared" si="4"/>
        <v>157.5</v>
      </c>
      <c r="S55" s="19"/>
      <c r="T55" s="19"/>
      <c r="U55" s="19">
        <v>5</v>
      </c>
      <c r="V55" s="19">
        <v>2</v>
      </c>
      <c r="W55" s="19"/>
      <c r="X55" s="19"/>
      <c r="Y55" s="19"/>
      <c r="Z55" s="19"/>
      <c r="AA55" s="5"/>
    </row>
    <row r="56" spans="1:27" ht="12.75" thickBot="1">
      <c r="A56" s="451" t="s">
        <v>426</v>
      </c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453"/>
    </row>
    <row r="57" spans="1:27" s="10" customFormat="1" ht="49.5" customHeight="1">
      <c r="A57" s="163">
        <v>15</v>
      </c>
      <c r="B57" s="11" t="s">
        <v>366</v>
      </c>
      <c r="C57" s="7" t="s">
        <v>394</v>
      </c>
      <c r="D57" s="243">
        <v>1</v>
      </c>
      <c r="E57" s="250" t="s">
        <v>367</v>
      </c>
      <c r="F57" s="243"/>
      <c r="G57" s="243">
        <v>3</v>
      </c>
      <c r="H57" s="243">
        <f>IF(G57=3,5,IF(G57=2,3))</f>
        <v>5</v>
      </c>
      <c r="I57" s="243"/>
      <c r="J57" s="243">
        <v>2</v>
      </c>
      <c r="K57" s="243">
        <f>D57</f>
        <v>1</v>
      </c>
      <c r="L57" s="243">
        <f>M57+R57+Q57</f>
        <v>135</v>
      </c>
      <c r="M57" s="243">
        <f>G57*15</f>
        <v>45</v>
      </c>
      <c r="N57" s="243">
        <v>30</v>
      </c>
      <c r="O57" s="243">
        <v>15</v>
      </c>
      <c r="P57" s="243"/>
      <c r="Q57" s="243">
        <f>G57*7.5</f>
        <v>22.5</v>
      </c>
      <c r="R57" s="243">
        <f>G57*22.5</f>
        <v>67.5</v>
      </c>
      <c r="S57" s="243" t="s">
        <v>144</v>
      </c>
      <c r="T57" s="243"/>
      <c r="U57" s="243"/>
      <c r="V57" s="243"/>
      <c r="W57" s="243"/>
      <c r="X57" s="243"/>
      <c r="Y57" s="243"/>
      <c r="Z57" s="243"/>
      <c r="AA57" s="9" t="s">
        <v>342</v>
      </c>
    </row>
    <row r="58" spans="1:27" s="10" customFormat="1" ht="36">
      <c r="A58" s="163">
        <v>16</v>
      </c>
      <c r="B58" s="11" t="s">
        <v>369</v>
      </c>
      <c r="C58" s="7" t="s">
        <v>394</v>
      </c>
      <c r="D58" s="243">
        <v>2</v>
      </c>
      <c r="E58" s="250" t="s">
        <v>368</v>
      </c>
      <c r="F58" s="243"/>
      <c r="G58" s="243">
        <v>2</v>
      </c>
      <c r="H58" s="243">
        <f>IF(G58=3,5,IF(G58=2,3))</f>
        <v>3</v>
      </c>
      <c r="I58" s="243"/>
      <c r="J58" s="243">
        <v>2</v>
      </c>
      <c r="K58" s="243">
        <f>D58</f>
        <v>2</v>
      </c>
      <c r="L58" s="243">
        <f>M58+R58+Q58</f>
        <v>90</v>
      </c>
      <c r="M58" s="243">
        <f>G58*15</f>
        <v>30</v>
      </c>
      <c r="N58" s="243">
        <v>15</v>
      </c>
      <c r="O58" s="243">
        <v>15</v>
      </c>
      <c r="P58" s="243"/>
      <c r="Q58" s="243">
        <f>G58*7.5</f>
        <v>15</v>
      </c>
      <c r="R58" s="243">
        <f>G58*22.5</f>
        <v>45</v>
      </c>
      <c r="S58" s="243"/>
      <c r="T58" s="243" t="s">
        <v>147</v>
      </c>
      <c r="U58" s="243"/>
      <c r="V58" s="243"/>
      <c r="W58" s="243"/>
      <c r="X58" s="243"/>
      <c r="Y58" s="243"/>
      <c r="Z58" s="243"/>
      <c r="AA58" s="367" t="s">
        <v>372</v>
      </c>
    </row>
    <row r="59" spans="1:27" s="10" customFormat="1" ht="36.75" thickBot="1">
      <c r="A59" s="163">
        <v>17</v>
      </c>
      <c r="B59" s="11" t="s">
        <v>479</v>
      </c>
      <c r="C59" s="7" t="s">
        <v>394</v>
      </c>
      <c r="D59" s="243">
        <v>1</v>
      </c>
      <c r="E59" s="1" t="s">
        <v>365</v>
      </c>
      <c r="F59" s="13"/>
      <c r="G59" s="243">
        <v>2</v>
      </c>
      <c r="H59" s="243">
        <f>IF(G59=3,5,IF(G59=2,3))</f>
        <v>3</v>
      </c>
      <c r="I59" s="243"/>
      <c r="J59" s="243">
        <v>2</v>
      </c>
      <c r="K59" s="243">
        <f>D59</f>
        <v>1</v>
      </c>
      <c r="L59" s="243">
        <f>M59+R59+Q59</f>
        <v>90</v>
      </c>
      <c r="M59" s="243">
        <f>G59*15</f>
        <v>30</v>
      </c>
      <c r="N59" s="243">
        <v>15</v>
      </c>
      <c r="O59" s="243">
        <v>15</v>
      </c>
      <c r="P59" s="243"/>
      <c r="Q59" s="243">
        <f>G59*7.5</f>
        <v>15</v>
      </c>
      <c r="R59" s="243">
        <f>G59*22.5</f>
        <v>45</v>
      </c>
      <c r="S59" s="243" t="s">
        <v>147</v>
      </c>
      <c r="U59" s="13"/>
      <c r="V59" s="13"/>
      <c r="W59" s="13"/>
      <c r="X59" s="13"/>
      <c r="Y59" s="13"/>
      <c r="Z59" s="13"/>
      <c r="AA59" s="9" t="s">
        <v>343</v>
      </c>
    </row>
    <row r="60" spans="1:27" ht="37.5" customHeight="1" thickBot="1">
      <c r="A60" s="14"/>
      <c r="B60" s="15" t="s">
        <v>59</v>
      </c>
      <c r="C60" s="16"/>
      <c r="D60" s="4"/>
      <c r="E60" s="17"/>
      <c r="F60" s="18"/>
      <c r="G60" s="19">
        <f>G57+G58+G59</f>
        <v>7</v>
      </c>
      <c r="H60" s="19">
        <f>H57+H58+H59</f>
        <v>11</v>
      </c>
      <c r="I60" s="19"/>
      <c r="J60" s="19"/>
      <c r="K60" s="19"/>
      <c r="L60" s="19">
        <f t="shared" ref="L60:R60" si="5">L57+L58+L59</f>
        <v>315</v>
      </c>
      <c r="M60" s="19">
        <f t="shared" si="5"/>
        <v>105</v>
      </c>
      <c r="N60" s="19">
        <f t="shared" si="5"/>
        <v>60</v>
      </c>
      <c r="O60" s="19">
        <f t="shared" si="5"/>
        <v>45</v>
      </c>
      <c r="P60" s="19">
        <f t="shared" si="5"/>
        <v>0</v>
      </c>
      <c r="Q60" s="19">
        <f t="shared" si="5"/>
        <v>52.5</v>
      </c>
      <c r="R60" s="19">
        <f t="shared" si="5"/>
        <v>157.5</v>
      </c>
      <c r="S60" s="19">
        <v>5</v>
      </c>
      <c r="T60" s="19">
        <v>2</v>
      </c>
      <c r="U60" s="19"/>
      <c r="V60" s="19"/>
      <c r="W60" s="19"/>
      <c r="X60" s="19"/>
      <c r="Y60" s="19"/>
      <c r="Z60" s="19"/>
      <c r="AA60" s="5"/>
    </row>
    <row r="61" spans="1:27" ht="12.75" thickBot="1">
      <c r="A61" s="451" t="s">
        <v>430</v>
      </c>
      <c r="B61" s="452"/>
      <c r="C61" s="452"/>
      <c r="D61" s="452"/>
      <c r="E61" s="452"/>
      <c r="F61" s="452"/>
      <c r="G61" s="452"/>
      <c r="H61" s="452"/>
      <c r="I61" s="452"/>
      <c r="J61" s="452"/>
      <c r="K61" s="452"/>
      <c r="L61" s="452"/>
      <c r="M61" s="452"/>
      <c r="N61" s="452"/>
      <c r="O61" s="452"/>
      <c r="P61" s="452"/>
      <c r="Q61" s="452"/>
      <c r="R61" s="452"/>
      <c r="S61" s="452"/>
      <c r="T61" s="452"/>
      <c r="U61" s="452"/>
      <c r="V61" s="452"/>
      <c r="W61" s="452"/>
      <c r="X61" s="452"/>
      <c r="Y61" s="452"/>
      <c r="Z61" s="452"/>
      <c r="AA61" s="453"/>
    </row>
    <row r="62" spans="1:27" s="10" customFormat="1" ht="60">
      <c r="A62" s="177">
        <v>18</v>
      </c>
      <c r="B62" s="6" t="s">
        <v>478</v>
      </c>
      <c r="C62" s="7" t="s">
        <v>393</v>
      </c>
      <c r="D62" s="179">
        <v>1</v>
      </c>
      <c r="E62" s="1" t="s">
        <v>359</v>
      </c>
      <c r="F62" s="180"/>
      <c r="G62" s="179">
        <v>3</v>
      </c>
      <c r="H62" s="179">
        <f>IF(G62=3,5,IF(G62=2,3))</f>
        <v>5</v>
      </c>
      <c r="I62" s="179"/>
      <c r="J62" s="179">
        <f>IF(OR(D62=1,D62=2,D62=3,D62=4,D62=5,D62=6,D62=7,D62=8),2,4)</f>
        <v>2</v>
      </c>
      <c r="K62" s="179">
        <f>D62</f>
        <v>1</v>
      </c>
      <c r="L62" s="179">
        <f>M62+R62+Q62</f>
        <v>135</v>
      </c>
      <c r="M62" s="179">
        <f>SUM(N62:P62)</f>
        <v>45</v>
      </c>
      <c r="N62" s="179">
        <v>15</v>
      </c>
      <c r="O62" s="179">
        <v>15</v>
      </c>
      <c r="P62" s="179">
        <v>15</v>
      </c>
      <c r="Q62" s="179">
        <f>G62*7.5</f>
        <v>22.5</v>
      </c>
      <c r="R62" s="179">
        <f>G62*22.5</f>
        <v>67.5</v>
      </c>
      <c r="S62" s="179" t="s">
        <v>146</v>
      </c>
      <c r="U62" s="179"/>
      <c r="V62" s="179"/>
      <c r="W62" s="179"/>
      <c r="X62" s="179"/>
      <c r="Y62" s="179"/>
      <c r="Z62" s="179"/>
      <c r="AA62" s="181" t="s">
        <v>344</v>
      </c>
    </row>
    <row r="63" spans="1:27" s="10" customFormat="1" ht="53.25" customHeight="1">
      <c r="A63" s="22">
        <v>19</v>
      </c>
      <c r="B63" s="11" t="s">
        <v>312</v>
      </c>
      <c r="C63" s="7" t="s">
        <v>394</v>
      </c>
      <c r="D63" s="243">
        <v>1</v>
      </c>
      <c r="E63" s="1" t="s">
        <v>374</v>
      </c>
      <c r="F63" s="243"/>
      <c r="G63" s="243">
        <v>3</v>
      </c>
      <c r="H63" s="243">
        <f>IF(G63=3,5,IF(G63=2,3))</f>
        <v>5</v>
      </c>
      <c r="I63" s="243"/>
      <c r="J63" s="243">
        <v>2</v>
      </c>
      <c r="K63" s="243">
        <f>D63</f>
        <v>1</v>
      </c>
      <c r="L63" s="243">
        <f>M63+R63+Q63</f>
        <v>135</v>
      </c>
      <c r="M63" s="373">
        <f>SUM(N63:P63)</f>
        <v>45</v>
      </c>
      <c r="N63" s="243">
        <v>15</v>
      </c>
      <c r="O63" s="243"/>
      <c r="P63" s="243">
        <v>30</v>
      </c>
      <c r="Q63" s="243">
        <f>G63*7.5</f>
        <v>22.5</v>
      </c>
      <c r="R63" s="243">
        <f>G63*22.5</f>
        <v>67.5</v>
      </c>
      <c r="S63" s="243" t="s">
        <v>302</v>
      </c>
      <c r="T63" s="243"/>
      <c r="U63" s="243"/>
      <c r="V63" s="243"/>
      <c r="W63" s="243"/>
      <c r="X63" s="243"/>
      <c r="Y63" s="243"/>
      <c r="Z63" s="243"/>
      <c r="AA63" s="9" t="s">
        <v>344</v>
      </c>
    </row>
    <row r="64" spans="1:27" s="10" customFormat="1" ht="36.75" thickBot="1">
      <c r="A64" s="163">
        <v>20</v>
      </c>
      <c r="B64" s="24" t="s">
        <v>314</v>
      </c>
      <c r="C64" s="7" t="s">
        <v>566</v>
      </c>
      <c r="D64" s="25">
        <v>2</v>
      </c>
      <c r="E64" s="243"/>
      <c r="F64" s="1" t="s">
        <v>432</v>
      </c>
      <c r="G64" s="243">
        <v>3</v>
      </c>
      <c r="H64" s="243">
        <v>5</v>
      </c>
      <c r="I64" s="243"/>
      <c r="J64" s="243">
        <f>IF(OR(D64=1,D64=2,D64=3,D64=4,D64=5,D64=6,D64=7,D64=8),2,4)</f>
        <v>2</v>
      </c>
      <c r="K64" s="243">
        <f>D64</f>
        <v>2</v>
      </c>
      <c r="L64" s="243">
        <f>M64+R64+Q64</f>
        <v>135</v>
      </c>
      <c r="M64" s="243">
        <f>SUM(N64:P64)</f>
        <v>45</v>
      </c>
      <c r="N64" s="243">
        <v>15</v>
      </c>
      <c r="O64" s="243">
        <v>30</v>
      </c>
      <c r="P64" s="243"/>
      <c r="Q64" s="243">
        <f>G64*7.5</f>
        <v>22.5</v>
      </c>
      <c r="R64" s="243">
        <f>G64*22.5</f>
        <v>67.5</v>
      </c>
      <c r="S64" s="243"/>
      <c r="T64" s="243" t="s">
        <v>148</v>
      </c>
      <c r="U64" s="243"/>
      <c r="V64" s="243"/>
      <c r="W64" s="243"/>
      <c r="X64" s="243"/>
      <c r="Y64" s="243"/>
      <c r="Z64" s="243"/>
      <c r="AA64" s="9" t="s">
        <v>447</v>
      </c>
    </row>
    <row r="65" spans="1:27" ht="37.5" customHeight="1" thickBot="1">
      <c r="A65" s="14"/>
      <c r="B65" s="15" t="s">
        <v>59</v>
      </c>
      <c r="C65" s="16"/>
      <c r="D65" s="4"/>
      <c r="E65" s="17"/>
      <c r="F65" s="18"/>
      <c r="G65" s="19">
        <f>G62+G63+G64</f>
        <v>9</v>
      </c>
      <c r="H65" s="19">
        <f t="shared" ref="H65:R65" si="6">H62+H63+H64</f>
        <v>15</v>
      </c>
      <c r="I65" s="19"/>
      <c r="J65" s="19"/>
      <c r="K65" s="19"/>
      <c r="L65" s="19">
        <f t="shared" si="6"/>
        <v>405</v>
      </c>
      <c r="M65" s="19">
        <f t="shared" si="6"/>
        <v>135</v>
      </c>
      <c r="N65" s="19">
        <f t="shared" si="6"/>
        <v>45</v>
      </c>
      <c r="O65" s="19">
        <f t="shared" si="6"/>
        <v>45</v>
      </c>
      <c r="P65" s="19">
        <f t="shared" si="6"/>
        <v>45</v>
      </c>
      <c r="Q65" s="19">
        <f t="shared" si="6"/>
        <v>67.5</v>
      </c>
      <c r="R65" s="19">
        <f t="shared" si="6"/>
        <v>202.5</v>
      </c>
      <c r="S65" s="19">
        <v>6</v>
      </c>
      <c r="T65" s="19">
        <v>3</v>
      </c>
      <c r="U65" s="19"/>
      <c r="V65" s="19"/>
      <c r="W65" s="19"/>
      <c r="X65" s="19"/>
      <c r="Y65" s="19"/>
      <c r="Z65" s="19"/>
      <c r="AA65" s="5"/>
    </row>
    <row r="66" spans="1:27" ht="12.75" thickBot="1">
      <c r="A66" s="451" t="s">
        <v>431</v>
      </c>
      <c r="B66" s="452"/>
      <c r="C66" s="452"/>
      <c r="D66" s="452"/>
      <c r="E66" s="452"/>
      <c r="F66" s="452"/>
      <c r="G66" s="452"/>
      <c r="H66" s="452"/>
      <c r="I66" s="452"/>
      <c r="J66" s="452"/>
      <c r="K66" s="452"/>
      <c r="L66" s="452"/>
      <c r="M66" s="452"/>
      <c r="N66" s="452"/>
      <c r="O66" s="452"/>
      <c r="P66" s="452"/>
      <c r="Q66" s="452"/>
      <c r="R66" s="452"/>
      <c r="S66" s="452"/>
      <c r="T66" s="452"/>
      <c r="U66" s="452"/>
      <c r="V66" s="452"/>
      <c r="W66" s="452"/>
      <c r="X66" s="452"/>
      <c r="Y66" s="452"/>
      <c r="Z66" s="452"/>
      <c r="AA66" s="453"/>
    </row>
    <row r="67" spans="1:27" s="10" customFormat="1" ht="36">
      <c r="A67" s="183">
        <v>21</v>
      </c>
      <c r="B67" s="251" t="s">
        <v>313</v>
      </c>
      <c r="C67" s="178" t="s">
        <v>395</v>
      </c>
      <c r="D67" s="179">
        <v>4</v>
      </c>
      <c r="E67" s="248" t="s">
        <v>380</v>
      </c>
      <c r="F67" s="247"/>
      <c r="G67" s="179">
        <v>2</v>
      </c>
      <c r="H67" s="179">
        <f>IF(G67=3,5,IF(G67=2,3))</f>
        <v>3</v>
      </c>
      <c r="I67" s="247"/>
      <c r="J67" s="179">
        <v>2</v>
      </c>
      <c r="K67" s="179">
        <f>D67</f>
        <v>4</v>
      </c>
      <c r="L67" s="179">
        <f>M67+R67+Q67</f>
        <v>90</v>
      </c>
      <c r="M67" s="179">
        <f>G67*15</f>
        <v>30</v>
      </c>
      <c r="N67" s="179">
        <v>15</v>
      </c>
      <c r="O67" s="179"/>
      <c r="P67" s="179">
        <v>15</v>
      </c>
      <c r="Q67" s="179">
        <f>G67*7.5</f>
        <v>15</v>
      </c>
      <c r="R67" s="179">
        <f>G67*22.5</f>
        <v>45</v>
      </c>
      <c r="S67" s="247"/>
      <c r="T67" s="252"/>
      <c r="U67" s="247"/>
      <c r="V67" s="179" t="s">
        <v>211</v>
      </c>
      <c r="W67" s="247"/>
      <c r="X67" s="247"/>
      <c r="Y67" s="247"/>
      <c r="Z67" s="247"/>
      <c r="AA67" s="9" t="s">
        <v>377</v>
      </c>
    </row>
    <row r="68" spans="1:27" s="10" customFormat="1" ht="42.75" customHeight="1" thickBot="1">
      <c r="A68" s="244">
        <v>22</v>
      </c>
      <c r="B68" s="68" t="s">
        <v>315</v>
      </c>
      <c r="C68" s="55" t="s">
        <v>566</v>
      </c>
      <c r="D68" s="373">
        <v>3</v>
      </c>
      <c r="E68" s="373"/>
      <c r="F68" s="246" t="s">
        <v>433</v>
      </c>
      <c r="G68" s="373">
        <v>4</v>
      </c>
      <c r="H68" s="373">
        <v>6</v>
      </c>
      <c r="I68" s="373"/>
      <c r="J68" s="373">
        <f>IF(OR(D68=1,D68=2,D68=3,D68=4,D68=5,D68=6,D68=7,D68=8),2,4)</f>
        <v>2</v>
      </c>
      <c r="K68" s="373">
        <f>D68</f>
        <v>3</v>
      </c>
      <c r="L68" s="373">
        <f>M68+R68+Q68</f>
        <v>180</v>
      </c>
      <c r="M68" s="373">
        <f>SUM(N68:P68)</f>
        <v>60</v>
      </c>
      <c r="N68" s="373">
        <v>15</v>
      </c>
      <c r="O68" s="373">
        <v>45</v>
      </c>
      <c r="P68" s="373"/>
      <c r="Q68" s="373">
        <f>G68*7.5</f>
        <v>30</v>
      </c>
      <c r="R68" s="373">
        <f>G68*22.5</f>
        <v>90</v>
      </c>
      <c r="S68" s="373"/>
      <c r="T68" s="373"/>
      <c r="U68" s="373" t="s">
        <v>166</v>
      </c>
      <c r="W68" s="373"/>
      <c r="X68" s="373"/>
      <c r="Y68" s="373"/>
      <c r="Z68" s="373"/>
      <c r="AA68" s="9" t="s">
        <v>448</v>
      </c>
    </row>
    <row r="69" spans="1:27" ht="37.5" customHeight="1" thickBot="1">
      <c r="A69" s="14"/>
      <c r="B69" s="15" t="s">
        <v>59</v>
      </c>
      <c r="C69" s="16"/>
      <c r="D69" s="4"/>
      <c r="E69" s="17"/>
      <c r="F69" s="18"/>
      <c r="G69" s="19">
        <f>G67+G68</f>
        <v>6</v>
      </c>
      <c r="H69" s="19">
        <f t="shared" ref="H69:R69" si="7">H67+H68</f>
        <v>9</v>
      </c>
      <c r="I69" s="19"/>
      <c r="J69" s="19"/>
      <c r="K69" s="19"/>
      <c r="L69" s="19">
        <f t="shared" si="7"/>
        <v>270</v>
      </c>
      <c r="M69" s="19">
        <f t="shared" si="7"/>
        <v>90</v>
      </c>
      <c r="N69" s="19">
        <f t="shared" si="7"/>
        <v>30</v>
      </c>
      <c r="O69" s="19">
        <f t="shared" si="7"/>
        <v>45</v>
      </c>
      <c r="P69" s="19">
        <f t="shared" si="7"/>
        <v>15</v>
      </c>
      <c r="Q69" s="19">
        <f t="shared" si="7"/>
        <v>45</v>
      </c>
      <c r="R69" s="19">
        <f t="shared" si="7"/>
        <v>135</v>
      </c>
      <c r="S69" s="19"/>
      <c r="T69" s="19"/>
      <c r="U69" s="19">
        <v>4</v>
      </c>
      <c r="V69" s="19">
        <v>2</v>
      </c>
      <c r="W69" s="19"/>
      <c r="X69" s="19"/>
      <c r="Y69" s="19"/>
      <c r="Z69" s="19"/>
      <c r="AA69" s="5"/>
    </row>
    <row r="70" spans="1:27" ht="12.75" thickBot="1">
      <c r="A70" s="451" t="s">
        <v>428</v>
      </c>
      <c r="B70" s="452"/>
      <c r="C70" s="452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3"/>
    </row>
    <row r="71" spans="1:27" s="10" customFormat="1" ht="36">
      <c r="A71" s="22">
        <v>23</v>
      </c>
      <c r="B71" s="11" t="s">
        <v>370</v>
      </c>
      <c r="C71" s="7" t="s">
        <v>394</v>
      </c>
      <c r="D71" s="243">
        <v>3</v>
      </c>
      <c r="E71" s="250" t="s">
        <v>371</v>
      </c>
      <c r="F71" s="243"/>
      <c r="G71" s="372">
        <v>3</v>
      </c>
      <c r="H71" s="243">
        <f>IF(G71=3,5,IF(G71=2,3))</f>
        <v>5</v>
      </c>
      <c r="I71" s="372"/>
      <c r="J71" s="372">
        <v>2</v>
      </c>
      <c r="K71" s="243">
        <f>D71</f>
        <v>3</v>
      </c>
      <c r="L71" s="243">
        <f>M71+R71+Q71</f>
        <v>135</v>
      </c>
      <c r="M71" s="243">
        <f>G71*15</f>
        <v>45</v>
      </c>
      <c r="N71" s="243">
        <v>15</v>
      </c>
      <c r="O71" s="243">
        <v>30</v>
      </c>
      <c r="P71" s="243"/>
      <c r="Q71" s="243">
        <f>G71*7.5</f>
        <v>22.5</v>
      </c>
      <c r="R71" s="243">
        <f>G71*22.5</f>
        <v>67.5</v>
      </c>
      <c r="S71" s="243"/>
      <c r="T71" s="243"/>
      <c r="U71" s="243" t="s">
        <v>148</v>
      </c>
      <c r="V71" s="243"/>
      <c r="W71" s="243"/>
      <c r="X71" s="243"/>
      <c r="Y71" s="243"/>
      <c r="Z71" s="243"/>
      <c r="AA71" s="367" t="s">
        <v>373</v>
      </c>
    </row>
    <row r="72" spans="1:27" s="10" customFormat="1" ht="36">
      <c r="A72" s="374">
        <v>24</v>
      </c>
      <c r="B72" s="21" t="s">
        <v>317</v>
      </c>
      <c r="C72" s="7" t="s">
        <v>566</v>
      </c>
      <c r="D72" s="372">
        <v>4</v>
      </c>
      <c r="E72" s="243"/>
      <c r="F72" s="243" t="s">
        <v>181</v>
      </c>
      <c r="G72" s="372">
        <v>3</v>
      </c>
      <c r="H72" s="372">
        <f>IF(G72=3,5,IF(G72=2,3))</f>
        <v>5</v>
      </c>
      <c r="I72" s="372"/>
      <c r="J72" s="372">
        <f>IF(OR(D72=1,D72=2,D72=3,D72=4,D72=5,D72=6,D72=7,D72=8),2,4)</f>
        <v>2</v>
      </c>
      <c r="K72" s="372">
        <f>D72</f>
        <v>4</v>
      </c>
      <c r="L72" s="372">
        <f>M72+R72+Q72</f>
        <v>135</v>
      </c>
      <c r="M72" s="372">
        <f>SUM(N72:P72)</f>
        <v>45</v>
      </c>
      <c r="N72" s="372">
        <v>15</v>
      </c>
      <c r="O72" s="372">
        <v>30</v>
      </c>
      <c r="P72" s="372"/>
      <c r="Q72" s="372">
        <f>G72*7.5</f>
        <v>22.5</v>
      </c>
      <c r="R72" s="372">
        <f>G72*22.5</f>
        <v>67.5</v>
      </c>
      <c r="S72" s="372"/>
      <c r="T72" s="372"/>
      <c r="V72" s="243" t="s">
        <v>148</v>
      </c>
      <c r="W72" s="243"/>
      <c r="X72" s="243"/>
      <c r="Y72" s="243"/>
      <c r="Z72" s="243"/>
      <c r="AA72" s="367" t="s">
        <v>449</v>
      </c>
    </row>
    <row r="73" spans="1:27" s="10" customFormat="1" ht="60.75" thickBot="1">
      <c r="A73" s="324">
        <v>25</v>
      </c>
      <c r="B73" s="24" t="s">
        <v>347</v>
      </c>
      <c r="C73" s="7" t="s">
        <v>568</v>
      </c>
      <c r="D73" s="243">
        <v>4</v>
      </c>
      <c r="E73" s="243"/>
      <c r="F73" s="70" t="s">
        <v>498</v>
      </c>
      <c r="G73" s="243">
        <v>3</v>
      </c>
      <c r="H73" s="243">
        <f>IF(G73=3,5,IF(G73=2,3))</f>
        <v>5</v>
      </c>
      <c r="I73" s="243"/>
      <c r="J73" s="243">
        <f>IF(OR(D73=1,D73=2,D73=3,D73=4,D73=5,D73=6,D73=7,D73=8),2,4)</f>
        <v>2</v>
      </c>
      <c r="K73" s="243">
        <f>D73</f>
        <v>4</v>
      </c>
      <c r="L73" s="243">
        <f>M73+R73+Q73</f>
        <v>135</v>
      </c>
      <c r="M73" s="243">
        <f>SUM(N73:P73)</f>
        <v>45</v>
      </c>
      <c r="N73" s="243">
        <v>15</v>
      </c>
      <c r="O73" s="243">
        <v>30</v>
      </c>
      <c r="P73" s="243"/>
      <c r="Q73" s="243">
        <f>G73*7.5</f>
        <v>22.5</v>
      </c>
      <c r="R73" s="243">
        <f>G73*22.5</f>
        <v>67.5</v>
      </c>
      <c r="S73" s="243"/>
      <c r="T73" s="243"/>
      <c r="U73" s="243"/>
      <c r="V73" s="243" t="s">
        <v>148</v>
      </c>
      <c r="W73" s="243"/>
      <c r="X73" s="243"/>
      <c r="Y73" s="243"/>
      <c r="Z73" s="243"/>
      <c r="AA73" s="9" t="s">
        <v>452</v>
      </c>
    </row>
    <row r="74" spans="1:27" ht="37.5" customHeight="1" thickBot="1">
      <c r="A74" s="14"/>
      <c r="B74" s="15" t="s">
        <v>59</v>
      </c>
      <c r="C74" s="16"/>
      <c r="D74" s="4"/>
      <c r="E74" s="17"/>
      <c r="F74" s="18"/>
      <c r="G74" s="19">
        <f>G71+G72+G73</f>
        <v>9</v>
      </c>
      <c r="H74" s="19">
        <f t="shared" ref="H74:R74" si="8">H71+H72+H73</f>
        <v>15</v>
      </c>
      <c r="I74" s="19"/>
      <c r="J74" s="19"/>
      <c r="K74" s="19"/>
      <c r="L74" s="19">
        <f t="shared" si="8"/>
        <v>405</v>
      </c>
      <c r="M74" s="19">
        <f t="shared" si="8"/>
        <v>135</v>
      </c>
      <c r="N74" s="19">
        <f t="shared" si="8"/>
        <v>45</v>
      </c>
      <c r="O74" s="19">
        <f t="shared" si="8"/>
        <v>90</v>
      </c>
      <c r="P74" s="19">
        <f t="shared" si="8"/>
        <v>0</v>
      </c>
      <c r="Q74" s="19">
        <f t="shared" si="8"/>
        <v>67.5</v>
      </c>
      <c r="R74" s="19">
        <f t="shared" si="8"/>
        <v>202.5</v>
      </c>
      <c r="S74" s="19"/>
      <c r="T74" s="19"/>
      <c r="U74" s="19">
        <v>3</v>
      </c>
      <c r="V74" s="19">
        <v>6</v>
      </c>
      <c r="W74" s="19"/>
      <c r="X74" s="19"/>
      <c r="Y74" s="19"/>
      <c r="Z74" s="19"/>
      <c r="AA74" s="5"/>
    </row>
    <row r="75" spans="1:27" ht="12.75" thickBot="1">
      <c r="A75" s="451" t="s">
        <v>456</v>
      </c>
      <c r="B75" s="452"/>
      <c r="C75" s="452"/>
      <c r="D75" s="452"/>
      <c r="E75" s="452"/>
      <c r="F75" s="452"/>
      <c r="G75" s="452"/>
      <c r="H75" s="452"/>
      <c r="I75" s="452"/>
      <c r="J75" s="452"/>
      <c r="K75" s="452"/>
      <c r="L75" s="452"/>
      <c r="M75" s="452"/>
      <c r="N75" s="452"/>
      <c r="O75" s="452"/>
      <c r="P75" s="452"/>
      <c r="Q75" s="452"/>
      <c r="R75" s="452"/>
      <c r="S75" s="452"/>
      <c r="T75" s="452"/>
      <c r="U75" s="452"/>
      <c r="V75" s="452"/>
      <c r="W75" s="452"/>
      <c r="X75" s="452"/>
      <c r="Y75" s="452"/>
      <c r="Z75" s="452"/>
      <c r="AA75" s="453"/>
    </row>
    <row r="76" spans="1:27" s="10" customFormat="1" ht="36">
      <c r="A76" s="163">
        <v>26</v>
      </c>
      <c r="B76" s="21" t="s">
        <v>345</v>
      </c>
      <c r="C76" s="7" t="s">
        <v>567</v>
      </c>
      <c r="D76" s="25">
        <v>4</v>
      </c>
      <c r="E76" s="243"/>
      <c r="F76" s="27" t="s">
        <v>439</v>
      </c>
      <c r="G76" s="243">
        <v>3</v>
      </c>
      <c r="H76" s="243">
        <f>IF(G76=3,5,IF(G76=2,3))</f>
        <v>5</v>
      </c>
      <c r="I76" s="1" t="s">
        <v>429</v>
      </c>
      <c r="J76" s="243">
        <f>IF(OR(D76=1,D76=2,D76=3,D76=4,D76=5,D76=6,D76=7,D76=8),2,4)</f>
        <v>2</v>
      </c>
      <c r="K76" s="243">
        <f>D76</f>
        <v>4</v>
      </c>
      <c r="L76" s="243">
        <f>M76+R76+Q76</f>
        <v>135</v>
      </c>
      <c r="M76" s="243">
        <f>SUM(N76:P76)</f>
        <v>45</v>
      </c>
      <c r="N76" s="243">
        <v>15</v>
      </c>
      <c r="O76" s="243">
        <v>30</v>
      </c>
      <c r="P76" s="243"/>
      <c r="Q76" s="243">
        <f>G76*7.5</f>
        <v>22.5</v>
      </c>
      <c r="R76" s="243">
        <f>G76*22.5</f>
        <v>67.5</v>
      </c>
      <c r="S76" s="243"/>
      <c r="T76" s="243"/>
      <c r="U76" s="243"/>
      <c r="V76" s="243" t="s">
        <v>148</v>
      </c>
      <c r="X76" s="243"/>
      <c r="Y76" s="243"/>
      <c r="Z76" s="243"/>
      <c r="AA76" s="23" t="s">
        <v>377</v>
      </c>
    </row>
    <row r="77" spans="1:27" s="10" customFormat="1" ht="36.75" thickBot="1">
      <c r="A77" s="22">
        <v>27</v>
      </c>
      <c r="B77" s="21" t="s">
        <v>327</v>
      </c>
      <c r="C77" s="7" t="s">
        <v>566</v>
      </c>
      <c r="D77" s="243">
        <v>4</v>
      </c>
      <c r="E77" s="13"/>
      <c r="F77" s="1" t="s">
        <v>440</v>
      </c>
      <c r="G77" s="243">
        <v>3</v>
      </c>
      <c r="H77" s="243">
        <f>IF(G77=3,5,IF(G77=2,3))</f>
        <v>5</v>
      </c>
      <c r="I77" s="243"/>
      <c r="J77" s="243">
        <v>2</v>
      </c>
      <c r="K77" s="243">
        <f>D77</f>
        <v>4</v>
      </c>
      <c r="L77" s="243">
        <f>M77+R77+Q77</f>
        <v>135</v>
      </c>
      <c r="M77" s="243">
        <f>SUM(N77:P77)</f>
        <v>45</v>
      </c>
      <c r="N77" s="243">
        <v>30</v>
      </c>
      <c r="O77" s="243">
        <v>15</v>
      </c>
      <c r="P77" s="243"/>
      <c r="Q77" s="243">
        <f>G77*7.5</f>
        <v>22.5</v>
      </c>
      <c r="R77" s="243">
        <f>G77*22.5</f>
        <v>67.5</v>
      </c>
      <c r="S77" s="243"/>
      <c r="T77" s="13"/>
      <c r="U77" s="13"/>
      <c r="V77" s="243" t="s">
        <v>144</v>
      </c>
      <c r="W77" s="243"/>
      <c r="Y77" s="243"/>
      <c r="Z77" s="243"/>
      <c r="AA77" s="30" t="s">
        <v>543</v>
      </c>
    </row>
    <row r="78" spans="1:27" ht="37.5" customHeight="1" thickBot="1">
      <c r="A78" s="14"/>
      <c r="B78" s="15" t="s">
        <v>59</v>
      </c>
      <c r="C78" s="16"/>
      <c r="D78" s="4"/>
      <c r="E78" s="17"/>
      <c r="F78" s="18"/>
      <c r="G78" s="19">
        <f>G77+G76</f>
        <v>6</v>
      </c>
      <c r="H78" s="19">
        <f>H77+H76</f>
        <v>10</v>
      </c>
      <c r="I78" s="19"/>
      <c r="J78" s="19"/>
      <c r="K78" s="19"/>
      <c r="L78" s="19">
        <f t="shared" ref="L78:R78" si="9">L77+L76</f>
        <v>270</v>
      </c>
      <c r="M78" s="19">
        <f t="shared" si="9"/>
        <v>90</v>
      </c>
      <c r="N78" s="19">
        <f t="shared" si="9"/>
        <v>45</v>
      </c>
      <c r="O78" s="19">
        <f t="shared" si="9"/>
        <v>45</v>
      </c>
      <c r="P78" s="19">
        <f t="shared" si="9"/>
        <v>0</v>
      </c>
      <c r="Q78" s="19">
        <f t="shared" si="9"/>
        <v>45</v>
      </c>
      <c r="R78" s="19">
        <f t="shared" si="9"/>
        <v>135</v>
      </c>
      <c r="S78" s="19"/>
      <c r="T78" s="19"/>
      <c r="U78" s="19"/>
      <c r="V78" s="19">
        <v>6</v>
      </c>
      <c r="W78" s="19"/>
      <c r="X78" s="19"/>
      <c r="Y78" s="19"/>
      <c r="Z78" s="19"/>
      <c r="AA78" s="5"/>
    </row>
    <row r="79" spans="1:27" ht="12.75" thickBot="1">
      <c r="A79" s="451" t="s">
        <v>457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64"/>
      <c r="V79" s="452"/>
      <c r="W79" s="452"/>
      <c r="X79" s="452"/>
      <c r="Y79" s="452"/>
      <c r="Z79" s="452"/>
      <c r="AA79" s="453"/>
    </row>
    <row r="80" spans="1:27" s="10" customFormat="1" ht="36">
      <c r="A80" s="163">
        <v>28</v>
      </c>
      <c r="B80" s="11" t="s">
        <v>318</v>
      </c>
      <c r="C80" s="7" t="s">
        <v>395</v>
      </c>
      <c r="D80" s="243">
        <v>5</v>
      </c>
      <c r="E80" s="1" t="s">
        <v>474</v>
      </c>
      <c r="F80" s="13"/>
      <c r="G80" s="372">
        <v>3</v>
      </c>
      <c r="H80" s="243">
        <f>IF(G80=3,5,IF(G80=2,3))</f>
        <v>5</v>
      </c>
      <c r="I80" s="13"/>
      <c r="J80" s="243">
        <v>2</v>
      </c>
      <c r="K80" s="243">
        <f>D80</f>
        <v>5</v>
      </c>
      <c r="L80" s="243">
        <f>M80+R80+Q80</f>
        <v>135</v>
      </c>
      <c r="M80" s="243">
        <f>G80*15</f>
        <v>45</v>
      </c>
      <c r="N80" s="243">
        <v>30</v>
      </c>
      <c r="O80" s="243"/>
      <c r="P80" s="243">
        <v>15</v>
      </c>
      <c r="Q80" s="243">
        <f>G80*7.5</f>
        <v>22.5</v>
      </c>
      <c r="R80" s="243">
        <f>G80*22.5</f>
        <v>67.5</v>
      </c>
      <c r="S80" s="13"/>
      <c r="T80" s="13"/>
      <c r="U80" s="13"/>
      <c r="V80" s="243"/>
      <c r="W80" s="243" t="s">
        <v>299</v>
      </c>
      <c r="X80" s="13"/>
      <c r="Y80" s="13"/>
      <c r="Z80" s="13"/>
      <c r="AA80" s="9" t="s">
        <v>450</v>
      </c>
    </row>
    <row r="81" spans="1:27" s="10" customFormat="1" ht="36.75" thickBot="1">
      <c r="A81" s="374">
        <v>29</v>
      </c>
      <c r="B81" s="253" t="s">
        <v>375</v>
      </c>
      <c r="C81" s="7" t="s">
        <v>394</v>
      </c>
      <c r="D81" s="243">
        <v>5</v>
      </c>
      <c r="E81" s="254" t="s">
        <v>376</v>
      </c>
      <c r="F81" s="13"/>
      <c r="G81" s="372">
        <v>3</v>
      </c>
      <c r="H81" s="243">
        <f>IF(G81=3,5,IF(G81=2,3))</f>
        <v>5</v>
      </c>
      <c r="I81" s="13"/>
      <c r="J81" s="243">
        <v>2</v>
      </c>
      <c r="K81" s="243">
        <f>D81</f>
        <v>5</v>
      </c>
      <c r="L81" s="243">
        <f>M81+R81+Q81</f>
        <v>135</v>
      </c>
      <c r="M81" s="243">
        <f>G81*15</f>
        <v>45</v>
      </c>
      <c r="N81" s="243">
        <v>15</v>
      </c>
      <c r="O81" s="243">
        <v>30</v>
      </c>
      <c r="P81" s="243"/>
      <c r="Q81" s="243">
        <f>G81*7.5</f>
        <v>22.5</v>
      </c>
      <c r="R81" s="243">
        <f>G81*22.5</f>
        <v>67.5</v>
      </c>
      <c r="S81" s="13"/>
      <c r="T81" s="13"/>
      <c r="U81" s="13"/>
      <c r="V81" s="243"/>
      <c r="W81" s="243" t="s">
        <v>148</v>
      </c>
      <c r="X81" s="13"/>
      <c r="Y81" s="13"/>
      <c r="Z81" s="13"/>
      <c r="AA81" s="9" t="s">
        <v>451</v>
      </c>
    </row>
    <row r="82" spans="1:27" ht="37.5" customHeight="1" thickBot="1">
      <c r="A82" s="14"/>
      <c r="B82" s="15" t="s">
        <v>59</v>
      </c>
      <c r="C82" s="16"/>
      <c r="D82" s="4"/>
      <c r="E82" s="17"/>
      <c r="F82" s="18"/>
      <c r="G82" s="19">
        <f>G80+G81</f>
        <v>6</v>
      </c>
      <c r="H82" s="19">
        <f t="shared" ref="H82:R82" si="10">H80+H81</f>
        <v>10</v>
      </c>
      <c r="I82" s="19"/>
      <c r="J82" s="19"/>
      <c r="K82" s="19"/>
      <c r="L82" s="19">
        <f t="shared" si="10"/>
        <v>270</v>
      </c>
      <c r="M82" s="19">
        <f t="shared" si="10"/>
        <v>90</v>
      </c>
      <c r="N82" s="19">
        <f t="shared" si="10"/>
        <v>45</v>
      </c>
      <c r="O82" s="19">
        <f t="shared" si="10"/>
        <v>30</v>
      </c>
      <c r="P82" s="19">
        <f t="shared" si="10"/>
        <v>15</v>
      </c>
      <c r="Q82" s="19">
        <f t="shared" si="10"/>
        <v>45</v>
      </c>
      <c r="R82" s="19">
        <f t="shared" si="10"/>
        <v>135</v>
      </c>
      <c r="S82" s="19"/>
      <c r="T82" s="19"/>
      <c r="U82" s="19"/>
      <c r="V82" s="19"/>
      <c r="W82" s="19">
        <v>3</v>
      </c>
      <c r="X82" s="19"/>
      <c r="Y82" s="19"/>
      <c r="Z82" s="19"/>
      <c r="AA82" s="5"/>
    </row>
    <row r="83" spans="1:27" ht="12.75" thickBot="1">
      <c r="A83" s="451" t="s">
        <v>513</v>
      </c>
      <c r="B83" s="452"/>
      <c r="C83" s="452"/>
      <c r="D83" s="452"/>
      <c r="E83" s="452"/>
      <c r="F83" s="452"/>
      <c r="G83" s="452"/>
      <c r="H83" s="452"/>
      <c r="I83" s="452"/>
      <c r="J83" s="452"/>
      <c r="K83" s="452"/>
      <c r="L83" s="452"/>
      <c r="M83" s="452"/>
      <c r="N83" s="452"/>
      <c r="O83" s="452"/>
      <c r="P83" s="452"/>
      <c r="Q83" s="452"/>
      <c r="R83" s="452"/>
      <c r="S83" s="452"/>
      <c r="T83" s="452"/>
      <c r="U83" s="452"/>
      <c r="V83" s="452"/>
      <c r="W83" s="452"/>
      <c r="X83" s="452"/>
      <c r="Y83" s="452"/>
      <c r="Z83" s="452"/>
      <c r="AA83" s="453"/>
    </row>
    <row r="84" spans="1:27" s="10" customFormat="1" ht="36">
      <c r="A84" s="48">
        <v>30</v>
      </c>
      <c r="B84" s="68" t="s">
        <v>320</v>
      </c>
      <c r="C84" s="7" t="s">
        <v>566</v>
      </c>
      <c r="D84" s="243">
        <v>5</v>
      </c>
      <c r="E84" s="373"/>
      <c r="F84" s="373" t="s">
        <v>205</v>
      </c>
      <c r="G84" s="243">
        <v>3</v>
      </c>
      <c r="H84" s="243">
        <f>IF(G84=3,5,IF(G84=2,3))</f>
        <v>5</v>
      </c>
      <c r="I84" s="243"/>
      <c r="J84" s="243">
        <f>IF(OR(D84=1,D84=2,D84=3,D84=4,D84=5,D84=6,D84=7,D84=8),2,4)</f>
        <v>2</v>
      </c>
      <c r="K84" s="243">
        <f>D84</f>
        <v>5</v>
      </c>
      <c r="L84" s="243">
        <f>M84+R84+Q84</f>
        <v>135</v>
      </c>
      <c r="M84" s="243">
        <f>SUM(N84:P84)</f>
        <v>45</v>
      </c>
      <c r="N84" s="243">
        <v>15</v>
      </c>
      <c r="O84" s="243">
        <v>30</v>
      </c>
      <c r="P84" s="243"/>
      <c r="Q84" s="243">
        <f>G84*7.5</f>
        <v>22.5</v>
      </c>
      <c r="R84" s="243">
        <f>G84*22.5</f>
        <v>67.5</v>
      </c>
      <c r="S84" s="243"/>
      <c r="T84" s="243"/>
      <c r="U84" s="247"/>
      <c r="W84" s="243" t="s">
        <v>148</v>
      </c>
      <c r="X84" s="33"/>
      <c r="Y84" s="33"/>
      <c r="Z84" s="33"/>
      <c r="AA84" s="367" t="s">
        <v>453</v>
      </c>
    </row>
    <row r="85" spans="1:27" s="10" customFormat="1" ht="36">
      <c r="A85" s="163">
        <v>31</v>
      </c>
      <c r="B85" s="24" t="s">
        <v>348</v>
      </c>
      <c r="C85" s="7" t="s">
        <v>569</v>
      </c>
      <c r="D85" s="243">
        <v>6</v>
      </c>
      <c r="E85" s="325"/>
      <c r="F85" s="1" t="s">
        <v>186</v>
      </c>
      <c r="G85" s="243">
        <v>3</v>
      </c>
      <c r="H85" s="243">
        <f>IF(G85=3,5,IF(G85=2,3))</f>
        <v>5</v>
      </c>
      <c r="I85" s="243"/>
      <c r="J85" s="243">
        <f>IF(OR(D85=1,D85=2,D85=3,D85=4,D85=5,D85=6,D85=7,D85=8),2,4)</f>
        <v>2</v>
      </c>
      <c r="K85" s="243">
        <f>D85</f>
        <v>6</v>
      </c>
      <c r="L85" s="243">
        <f>M85+R85+Q85</f>
        <v>135</v>
      </c>
      <c r="M85" s="243">
        <f>SUM(N85:P85)</f>
        <v>45</v>
      </c>
      <c r="N85" s="243">
        <v>15</v>
      </c>
      <c r="O85" s="243">
        <v>30</v>
      </c>
      <c r="P85" s="243"/>
      <c r="Q85" s="243">
        <f>G85*7.5</f>
        <v>22.5</v>
      </c>
      <c r="R85" s="243">
        <f>G85*22.5</f>
        <v>67.5</v>
      </c>
      <c r="S85" s="243"/>
      <c r="T85" s="243"/>
      <c r="U85" s="243"/>
      <c r="V85" s="243"/>
      <c r="W85" s="243"/>
      <c r="X85" s="243" t="s">
        <v>148</v>
      </c>
      <c r="Y85" s="243"/>
      <c r="Z85" s="243"/>
      <c r="AA85" s="9" t="s">
        <v>184</v>
      </c>
    </row>
    <row r="86" spans="1:27" s="10" customFormat="1" ht="48.75" thickBot="1">
      <c r="A86" s="163">
        <v>32</v>
      </c>
      <c r="B86" s="24" t="s">
        <v>303</v>
      </c>
      <c r="C86" s="7" t="s">
        <v>566</v>
      </c>
      <c r="D86" s="243">
        <v>6</v>
      </c>
      <c r="E86" s="13"/>
      <c r="F86" s="1" t="s">
        <v>435</v>
      </c>
      <c r="G86" s="243">
        <v>3</v>
      </c>
      <c r="H86" s="243">
        <v>5</v>
      </c>
      <c r="I86" s="1" t="s">
        <v>168</v>
      </c>
      <c r="J86" s="243">
        <f>IF(OR(D86=1,D86=2,D86=3,D86=4,D86=5,D86=6,D86=7,D86=8),2,4)</f>
        <v>2</v>
      </c>
      <c r="K86" s="243">
        <f>D86</f>
        <v>6</v>
      </c>
      <c r="L86" s="243">
        <f>M86+R86+Q86</f>
        <v>135</v>
      </c>
      <c r="M86" s="243">
        <f>SUM(N86:P86)</f>
        <v>45</v>
      </c>
      <c r="N86" s="243">
        <v>15</v>
      </c>
      <c r="O86" s="243">
        <v>30</v>
      </c>
      <c r="P86" s="243"/>
      <c r="Q86" s="243">
        <f>G86*7.5</f>
        <v>22.5</v>
      </c>
      <c r="R86" s="243">
        <f>G86*22.5</f>
        <v>67.5</v>
      </c>
      <c r="S86" s="243"/>
      <c r="T86" s="243"/>
      <c r="U86" s="243"/>
      <c r="V86" s="243"/>
      <c r="X86" s="243" t="s">
        <v>148</v>
      </c>
      <c r="Y86" s="243"/>
      <c r="Z86" s="243"/>
      <c r="AA86" s="9" t="s">
        <v>458</v>
      </c>
    </row>
    <row r="87" spans="1:27" ht="37.5" customHeight="1" thickBot="1">
      <c r="A87" s="14"/>
      <c r="B87" s="15" t="s">
        <v>59</v>
      </c>
      <c r="C87" s="16"/>
      <c r="D87" s="4"/>
      <c r="E87" s="17"/>
      <c r="F87" s="18"/>
      <c r="G87" s="19">
        <f>G85+G86+G84</f>
        <v>9</v>
      </c>
      <c r="H87" s="19">
        <f t="shared" ref="H87:R87" si="11">H85+H86+H84</f>
        <v>15</v>
      </c>
      <c r="I87" s="19"/>
      <c r="J87" s="19"/>
      <c r="K87" s="19"/>
      <c r="L87" s="19">
        <f>L85+L86+L84</f>
        <v>405</v>
      </c>
      <c r="M87" s="19">
        <f t="shared" si="11"/>
        <v>135</v>
      </c>
      <c r="N87" s="19">
        <f t="shared" si="11"/>
        <v>45</v>
      </c>
      <c r="O87" s="19">
        <f t="shared" si="11"/>
        <v>90</v>
      </c>
      <c r="P87" s="19">
        <f t="shared" si="11"/>
        <v>0</v>
      </c>
      <c r="Q87" s="19">
        <f t="shared" si="11"/>
        <v>67.5</v>
      </c>
      <c r="R87" s="19">
        <f t="shared" si="11"/>
        <v>202.5</v>
      </c>
      <c r="S87" s="19"/>
      <c r="T87" s="19"/>
      <c r="U87" s="19"/>
      <c r="V87" s="19"/>
      <c r="W87" s="19">
        <v>3</v>
      </c>
      <c r="X87" s="19">
        <v>6</v>
      </c>
      <c r="Y87" s="19"/>
      <c r="Z87" s="19"/>
      <c r="AA87" s="5"/>
    </row>
    <row r="88" spans="1:27" ht="12.75" thickBot="1">
      <c r="A88" s="451" t="s">
        <v>454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453"/>
    </row>
    <row r="89" spans="1:27" s="10" customFormat="1" ht="36">
      <c r="A89" s="22">
        <v>33</v>
      </c>
      <c r="B89" s="24" t="s">
        <v>323</v>
      </c>
      <c r="C89" s="7" t="s">
        <v>566</v>
      </c>
      <c r="D89" s="243">
        <v>5</v>
      </c>
      <c r="E89" s="13"/>
      <c r="F89" s="1" t="s">
        <v>436</v>
      </c>
      <c r="G89" s="243">
        <v>3</v>
      </c>
      <c r="H89" s="243">
        <f>IF(G89=3,5,IF(G89=2,3))</f>
        <v>5</v>
      </c>
      <c r="I89" s="243"/>
      <c r="J89" s="243">
        <f>IF(OR(D89=1,D89=2,D89=3,D89=4,D89=5,D89=6,D89=7,D89=8),2,4)</f>
        <v>2</v>
      </c>
      <c r="K89" s="243">
        <f>D89</f>
        <v>5</v>
      </c>
      <c r="L89" s="243">
        <f>M89+R89+Q89</f>
        <v>135</v>
      </c>
      <c r="M89" s="243">
        <f>SUM(N89:P89)</f>
        <v>45</v>
      </c>
      <c r="N89" s="243">
        <v>15</v>
      </c>
      <c r="O89" s="243">
        <v>30</v>
      </c>
      <c r="P89" s="243"/>
      <c r="Q89" s="243">
        <f>G89*7.5</f>
        <v>22.5</v>
      </c>
      <c r="R89" s="243">
        <f>G89*22.5</f>
        <v>67.5</v>
      </c>
      <c r="S89" s="243"/>
      <c r="T89" s="243"/>
      <c r="U89" s="243"/>
      <c r="V89" s="243"/>
      <c r="W89" s="243" t="s">
        <v>148</v>
      </c>
      <c r="X89" s="26"/>
      <c r="Y89" s="243"/>
      <c r="Z89" s="243"/>
      <c r="AA89" s="23" t="s">
        <v>377</v>
      </c>
    </row>
    <row r="90" spans="1:27" s="10" customFormat="1" ht="36.75" thickBot="1">
      <c r="A90" s="22">
        <v>34</v>
      </c>
      <c r="B90" s="24" t="s">
        <v>324</v>
      </c>
      <c r="C90" s="7" t="s">
        <v>566</v>
      </c>
      <c r="D90" s="243">
        <v>6</v>
      </c>
      <c r="E90" s="243"/>
      <c r="F90" s="1" t="s">
        <v>437</v>
      </c>
      <c r="G90" s="243">
        <v>3</v>
      </c>
      <c r="H90" s="243">
        <f>IF(G90=3,5,IF(G90=2,3))</f>
        <v>5</v>
      </c>
      <c r="I90" s="1"/>
      <c r="J90" s="243">
        <f>IF(OR(D90=1,D90=2,D90=3,D90=4,D90=5,D90=6,D90=7,D90=8),2,4)</f>
        <v>2</v>
      </c>
      <c r="K90" s="243">
        <f>D90</f>
        <v>6</v>
      </c>
      <c r="L90" s="243">
        <f>M90+R90+Q90</f>
        <v>135</v>
      </c>
      <c r="M90" s="243">
        <f>SUM(N90:P90)</f>
        <v>45</v>
      </c>
      <c r="N90" s="243">
        <v>15</v>
      </c>
      <c r="O90" s="243">
        <v>30</v>
      </c>
      <c r="P90" s="243"/>
      <c r="Q90" s="243">
        <f>G90*7.5</f>
        <v>22.5</v>
      </c>
      <c r="R90" s="243">
        <f>G90*22.5</f>
        <v>67.5</v>
      </c>
      <c r="S90" s="243"/>
      <c r="T90" s="243"/>
      <c r="U90" s="243"/>
      <c r="V90" s="243"/>
      <c r="W90" s="243"/>
      <c r="X90" s="243" t="s">
        <v>148</v>
      </c>
      <c r="Y90" s="243"/>
      <c r="Z90" s="243"/>
      <c r="AA90" s="23" t="s">
        <v>184</v>
      </c>
    </row>
    <row r="91" spans="1:27" ht="37.5" customHeight="1" thickBot="1">
      <c r="A91" s="14"/>
      <c r="B91" s="15" t="s">
        <v>59</v>
      </c>
      <c r="C91" s="16"/>
      <c r="D91" s="4"/>
      <c r="E91" s="17"/>
      <c r="F91" s="18"/>
      <c r="G91" s="19">
        <f>G90+G89</f>
        <v>6</v>
      </c>
      <c r="H91" s="19">
        <f>H90+H89</f>
        <v>10</v>
      </c>
      <c r="I91" s="19"/>
      <c r="J91" s="19"/>
      <c r="K91" s="19"/>
      <c r="L91" s="19">
        <f t="shared" ref="L91:R91" si="12">L90+L89</f>
        <v>270</v>
      </c>
      <c r="M91" s="19">
        <f t="shared" si="12"/>
        <v>90</v>
      </c>
      <c r="N91" s="19">
        <f t="shared" si="12"/>
        <v>30</v>
      </c>
      <c r="O91" s="19">
        <f t="shared" si="12"/>
        <v>60</v>
      </c>
      <c r="P91" s="19">
        <f t="shared" si="12"/>
        <v>0</v>
      </c>
      <c r="Q91" s="19">
        <f t="shared" si="12"/>
        <v>45</v>
      </c>
      <c r="R91" s="19">
        <f t="shared" si="12"/>
        <v>135</v>
      </c>
      <c r="S91" s="19"/>
      <c r="T91" s="19"/>
      <c r="U91" s="19"/>
      <c r="V91" s="19"/>
      <c r="W91" s="19">
        <v>3</v>
      </c>
      <c r="X91" s="19">
        <v>3</v>
      </c>
      <c r="Y91" s="19"/>
      <c r="Z91" s="19"/>
      <c r="AA91" s="5"/>
    </row>
    <row r="92" spans="1:27" ht="12.75" thickBot="1">
      <c r="A92" s="451" t="s">
        <v>455</v>
      </c>
      <c r="B92" s="452"/>
      <c r="C92" s="452"/>
      <c r="D92" s="452"/>
      <c r="E92" s="452"/>
      <c r="F92" s="452"/>
      <c r="G92" s="452"/>
      <c r="H92" s="452"/>
      <c r="I92" s="452"/>
      <c r="J92" s="452"/>
      <c r="K92" s="452"/>
      <c r="L92" s="452"/>
      <c r="M92" s="452"/>
      <c r="N92" s="452"/>
      <c r="O92" s="452"/>
      <c r="P92" s="452"/>
      <c r="Q92" s="452"/>
      <c r="R92" s="452"/>
      <c r="S92" s="452"/>
      <c r="T92" s="452"/>
      <c r="U92" s="452"/>
      <c r="V92" s="452"/>
      <c r="W92" s="452"/>
      <c r="X92" s="452"/>
      <c r="Y92" s="452"/>
      <c r="Z92" s="452"/>
      <c r="AA92" s="453"/>
    </row>
    <row r="93" spans="1:27" s="10" customFormat="1" ht="36">
      <c r="A93" s="183">
        <v>35</v>
      </c>
      <c r="B93" s="184" t="s">
        <v>325</v>
      </c>
      <c r="C93" s="178" t="s">
        <v>566</v>
      </c>
      <c r="D93" s="179">
        <v>5</v>
      </c>
      <c r="E93" s="179"/>
      <c r="F93" s="179" t="s">
        <v>182</v>
      </c>
      <c r="G93" s="179">
        <v>3</v>
      </c>
      <c r="H93" s="179">
        <f>IF(G93=3,5,IF(G93=2,3))</f>
        <v>5</v>
      </c>
      <c r="I93" s="179"/>
      <c r="J93" s="179">
        <f>IF(OR(D93=1,D93=2,D93=3,D93=4,D93=5,D93=6,D93=7,D93=8),2,4)</f>
        <v>2</v>
      </c>
      <c r="K93" s="179">
        <f>D93</f>
        <v>5</v>
      </c>
      <c r="L93" s="179">
        <f>M93+R93+Q93</f>
        <v>135</v>
      </c>
      <c r="M93" s="179">
        <f>SUM(N93:P93)</f>
        <v>45</v>
      </c>
      <c r="N93" s="179">
        <v>15</v>
      </c>
      <c r="O93" s="179">
        <v>30</v>
      </c>
      <c r="P93" s="179"/>
      <c r="Q93" s="179">
        <f>G93*7.5</f>
        <v>22.5</v>
      </c>
      <c r="R93" s="179">
        <f>G93*22.5</f>
        <v>67.5</v>
      </c>
      <c r="S93" s="179"/>
      <c r="T93" s="179"/>
      <c r="U93" s="179"/>
      <c r="V93" s="179"/>
      <c r="W93" s="179" t="s">
        <v>148</v>
      </c>
      <c r="X93" s="179"/>
      <c r="Y93" s="179"/>
      <c r="Z93" s="179"/>
      <c r="AA93" s="181" t="s">
        <v>459</v>
      </c>
    </row>
    <row r="94" spans="1:27" s="10" customFormat="1" ht="36">
      <c r="A94" s="244">
        <v>36</v>
      </c>
      <c r="B94" s="245" t="s">
        <v>512</v>
      </c>
      <c r="C94" s="55" t="s">
        <v>566</v>
      </c>
      <c r="D94" s="373">
        <v>6</v>
      </c>
      <c r="E94" s="373"/>
      <c r="F94" s="55" t="s">
        <v>496</v>
      </c>
      <c r="G94" s="373">
        <v>3</v>
      </c>
      <c r="H94" s="373">
        <f>IF(G94=3,5,IF(G94=2,3))</f>
        <v>5</v>
      </c>
      <c r="I94" s="373"/>
      <c r="J94" s="373">
        <f>IF(OR(D94=1,D94=2,D94=3,D94=4,D94=5,D94=6,D94=7,D94=8),2,4)</f>
        <v>2</v>
      </c>
      <c r="K94" s="373">
        <f>D94</f>
        <v>6</v>
      </c>
      <c r="L94" s="373">
        <f>M94+R94+Q94</f>
        <v>135</v>
      </c>
      <c r="M94" s="373">
        <f>SUM(N94:P94)</f>
        <v>45</v>
      </c>
      <c r="N94" s="373">
        <v>15</v>
      </c>
      <c r="O94" s="373">
        <v>30</v>
      </c>
      <c r="P94" s="373"/>
      <c r="Q94" s="373">
        <f>G94*7.5</f>
        <v>22.5</v>
      </c>
      <c r="R94" s="373">
        <f>G94*22.5</f>
        <v>67.5</v>
      </c>
      <c r="S94" s="373"/>
      <c r="T94" s="373"/>
      <c r="U94" s="373"/>
      <c r="V94" s="373"/>
      <c r="X94" s="373" t="s">
        <v>148</v>
      </c>
      <c r="Y94" s="373"/>
      <c r="Z94" s="373"/>
      <c r="AA94" s="368" t="s">
        <v>460</v>
      </c>
    </row>
    <row r="95" spans="1:27" s="10" customFormat="1" ht="48.75" thickBot="1">
      <c r="A95" s="182">
        <v>37</v>
      </c>
      <c r="B95" s="185" t="s">
        <v>326</v>
      </c>
      <c r="C95" s="7" t="s">
        <v>566</v>
      </c>
      <c r="D95" s="72">
        <v>6</v>
      </c>
      <c r="E95" s="72"/>
      <c r="F95" s="70" t="s">
        <v>438</v>
      </c>
      <c r="G95" s="72">
        <v>3</v>
      </c>
      <c r="H95" s="72">
        <f>IF(G95=3,5,IF(G95=2,3))</f>
        <v>5</v>
      </c>
      <c r="I95" s="72"/>
      <c r="J95" s="72">
        <f>IF(OR(D95=1,D95=2,D95=3,D95=4,D95=5,D95=6,D95=7,D95=8),2,4)</f>
        <v>2</v>
      </c>
      <c r="K95" s="72">
        <f>D95</f>
        <v>6</v>
      </c>
      <c r="L95" s="72">
        <f>M95+R95+Q95</f>
        <v>135</v>
      </c>
      <c r="M95" s="72">
        <f>SUM(N95:P95)</f>
        <v>45</v>
      </c>
      <c r="N95" s="72">
        <v>15</v>
      </c>
      <c r="O95" s="72">
        <v>30</v>
      </c>
      <c r="P95" s="72"/>
      <c r="Q95" s="72">
        <f>G95*7.5</f>
        <v>22.5</v>
      </c>
      <c r="R95" s="72">
        <f>G95*22.5</f>
        <v>67.5</v>
      </c>
      <c r="S95" s="72"/>
      <c r="T95" s="72"/>
      <c r="U95" s="72"/>
      <c r="V95" s="72"/>
      <c r="W95" s="72"/>
      <c r="X95" s="72" t="s">
        <v>148</v>
      </c>
      <c r="Y95" s="72"/>
      <c r="Z95" s="72"/>
      <c r="AA95" s="186" t="s">
        <v>182</v>
      </c>
    </row>
    <row r="96" spans="1:27" ht="37.5" customHeight="1" thickBot="1">
      <c r="A96" s="14"/>
      <c r="B96" s="15" t="s">
        <v>59</v>
      </c>
      <c r="C96" s="16"/>
      <c r="D96" s="4"/>
      <c r="E96" s="17"/>
      <c r="F96" s="18"/>
      <c r="G96" s="19">
        <f>G93+G94+G95</f>
        <v>9</v>
      </c>
      <c r="H96" s="19">
        <f t="shared" ref="H96:R96" si="13">H93+H94+H95</f>
        <v>15</v>
      </c>
      <c r="I96" s="19"/>
      <c r="J96" s="19"/>
      <c r="K96" s="19"/>
      <c r="L96" s="19">
        <f t="shared" si="13"/>
        <v>405</v>
      </c>
      <c r="M96" s="19">
        <f t="shared" si="13"/>
        <v>135</v>
      </c>
      <c r="N96" s="19">
        <f t="shared" si="13"/>
        <v>45</v>
      </c>
      <c r="O96" s="19">
        <f t="shared" si="13"/>
        <v>90</v>
      </c>
      <c r="P96" s="19">
        <f t="shared" si="13"/>
        <v>0</v>
      </c>
      <c r="Q96" s="19">
        <f t="shared" si="13"/>
        <v>67.5</v>
      </c>
      <c r="R96" s="19">
        <f t="shared" si="13"/>
        <v>202.5</v>
      </c>
      <c r="S96" s="19"/>
      <c r="T96" s="19"/>
      <c r="U96" s="19"/>
      <c r="V96" s="19"/>
      <c r="W96" s="19">
        <v>3</v>
      </c>
      <c r="X96" s="19">
        <v>6</v>
      </c>
      <c r="Y96" s="19"/>
      <c r="Z96" s="19"/>
      <c r="AA96" s="5"/>
    </row>
    <row r="97" spans="1:27" ht="12.75" thickBot="1">
      <c r="A97" s="457" t="s">
        <v>466</v>
      </c>
      <c r="B97" s="452"/>
      <c r="C97" s="452"/>
      <c r="D97" s="452"/>
      <c r="E97" s="452"/>
      <c r="F97" s="452"/>
      <c r="G97" s="452"/>
      <c r="H97" s="452"/>
      <c r="I97" s="452"/>
      <c r="J97" s="452"/>
      <c r="K97" s="452"/>
      <c r="L97" s="452"/>
      <c r="M97" s="452"/>
      <c r="N97" s="452"/>
      <c r="O97" s="452"/>
      <c r="P97" s="452"/>
      <c r="Q97" s="452"/>
      <c r="R97" s="452"/>
      <c r="S97" s="452"/>
      <c r="T97" s="452"/>
      <c r="U97" s="452"/>
      <c r="V97" s="452"/>
      <c r="W97" s="452"/>
      <c r="X97" s="452"/>
      <c r="Y97" s="452"/>
      <c r="Z97" s="452"/>
      <c r="AA97" s="453"/>
    </row>
    <row r="98" spans="1:27" s="10" customFormat="1" ht="39.75" customHeight="1">
      <c r="A98" s="22">
        <v>38</v>
      </c>
      <c r="B98" s="24" t="s">
        <v>494</v>
      </c>
      <c r="C98" s="7" t="s">
        <v>569</v>
      </c>
      <c r="D98" s="243">
        <v>5</v>
      </c>
      <c r="E98" s="243"/>
      <c r="F98" s="1" t="s">
        <v>468</v>
      </c>
      <c r="G98" s="243">
        <v>3</v>
      </c>
      <c r="H98" s="243">
        <f>IF(G98=3,5,IF(G98=2,3))</f>
        <v>5</v>
      </c>
      <c r="I98" s="243"/>
      <c r="J98" s="243">
        <f>IF(OR(D98=1,D98=2,D98=3,D98=4,D98=5,D98=6,D98=7,D98=8),2,4)</f>
        <v>2</v>
      </c>
      <c r="K98" s="243">
        <f>D98</f>
        <v>5</v>
      </c>
      <c r="L98" s="243">
        <f>M98+R98+Q98</f>
        <v>135</v>
      </c>
      <c r="M98" s="243">
        <f>SUM(N98:P98)</f>
        <v>45</v>
      </c>
      <c r="N98" s="243">
        <v>15</v>
      </c>
      <c r="O98" s="243">
        <v>30</v>
      </c>
      <c r="P98" s="243"/>
      <c r="Q98" s="243">
        <f>G98*7.5</f>
        <v>22.5</v>
      </c>
      <c r="R98" s="243">
        <f>G98*22.5</f>
        <v>67.5</v>
      </c>
      <c r="S98" s="243"/>
      <c r="T98" s="243"/>
      <c r="U98" s="243"/>
      <c r="V98" s="243"/>
      <c r="W98" s="27" t="s">
        <v>148</v>
      </c>
      <c r="X98" s="27"/>
      <c r="Y98" s="27"/>
      <c r="Z98" s="243"/>
      <c r="AA98" s="9" t="s">
        <v>439</v>
      </c>
    </row>
    <row r="99" spans="1:27" s="10" customFormat="1" ht="36.75" thickBot="1">
      <c r="A99" s="22">
        <v>39</v>
      </c>
      <c r="B99" s="21" t="s">
        <v>349</v>
      </c>
      <c r="C99" s="7" t="s">
        <v>569</v>
      </c>
      <c r="D99" s="243">
        <v>6</v>
      </c>
      <c r="E99" s="243"/>
      <c r="F99" s="1" t="s">
        <v>188</v>
      </c>
      <c r="G99" s="243">
        <v>3</v>
      </c>
      <c r="H99" s="243">
        <f>IF(G99=3,5,IF(G99=2,3))</f>
        <v>5</v>
      </c>
      <c r="I99" s="243"/>
      <c r="J99" s="243">
        <f>IF(OR(D99=1,D99=2,D99=3,D99=4,D99=5,D99=6,D99=7,D99=8),2,4)</f>
        <v>2</v>
      </c>
      <c r="K99" s="243">
        <f>D99</f>
        <v>6</v>
      </c>
      <c r="L99" s="243">
        <f>M99+R99+Q99</f>
        <v>135</v>
      </c>
      <c r="M99" s="243">
        <v>45</v>
      </c>
      <c r="N99" s="243">
        <v>15</v>
      </c>
      <c r="O99" s="243">
        <v>30</v>
      </c>
      <c r="P99" s="243"/>
      <c r="Q99" s="243">
        <f>G99*7.5</f>
        <v>22.5</v>
      </c>
      <c r="R99" s="243">
        <f>G99*22.5</f>
        <v>67.5</v>
      </c>
      <c r="S99" s="243"/>
      <c r="T99" s="243"/>
      <c r="U99" s="243"/>
      <c r="V99" s="243"/>
      <c r="W99" s="243"/>
      <c r="X99" s="243" t="s">
        <v>148</v>
      </c>
      <c r="Y99" s="243"/>
      <c r="Z99" s="243"/>
      <c r="AA99" s="9" t="s">
        <v>187</v>
      </c>
    </row>
    <row r="100" spans="1:27" ht="37.5" customHeight="1" thickBot="1">
      <c r="A100" s="14"/>
      <c r="B100" s="15" t="s">
        <v>59</v>
      </c>
      <c r="C100" s="16"/>
      <c r="D100" s="4"/>
      <c r="E100" s="17"/>
      <c r="F100" s="18"/>
      <c r="G100" s="19">
        <f>G99+G98</f>
        <v>6</v>
      </c>
      <c r="H100" s="19">
        <f t="shared" ref="H100:R100" si="14">H99+H98</f>
        <v>10</v>
      </c>
      <c r="I100" s="19"/>
      <c r="J100" s="19"/>
      <c r="K100" s="19"/>
      <c r="L100" s="19">
        <f t="shared" si="14"/>
        <v>270</v>
      </c>
      <c r="M100" s="19">
        <f t="shared" si="14"/>
        <v>90</v>
      </c>
      <c r="N100" s="19">
        <f t="shared" si="14"/>
        <v>30</v>
      </c>
      <c r="O100" s="19">
        <f t="shared" si="14"/>
        <v>60</v>
      </c>
      <c r="P100" s="19">
        <f t="shared" si="14"/>
        <v>0</v>
      </c>
      <c r="Q100" s="19">
        <f t="shared" si="14"/>
        <v>45</v>
      </c>
      <c r="R100" s="19">
        <f t="shared" si="14"/>
        <v>135</v>
      </c>
      <c r="S100" s="19"/>
      <c r="T100" s="19"/>
      <c r="U100" s="19"/>
      <c r="V100" s="19"/>
      <c r="W100" s="19">
        <v>3</v>
      </c>
      <c r="X100" s="19">
        <v>3</v>
      </c>
      <c r="Y100" s="19"/>
      <c r="Z100" s="19"/>
      <c r="AA100" s="5"/>
    </row>
    <row r="101" spans="1:27" ht="12.75" thickBot="1">
      <c r="A101" s="457" t="s">
        <v>245</v>
      </c>
      <c r="B101" s="452"/>
      <c r="C101" s="452"/>
      <c r="D101" s="452"/>
      <c r="E101" s="452"/>
      <c r="F101" s="452"/>
      <c r="G101" s="452"/>
      <c r="H101" s="452"/>
      <c r="I101" s="452"/>
      <c r="J101" s="452"/>
      <c r="K101" s="452"/>
      <c r="L101" s="452"/>
      <c r="M101" s="452"/>
      <c r="N101" s="452"/>
      <c r="O101" s="452"/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3"/>
    </row>
    <row r="102" spans="1:27" s="10" customFormat="1" ht="36">
      <c r="A102" s="22">
        <v>40</v>
      </c>
      <c r="B102" s="24" t="s">
        <v>330</v>
      </c>
      <c r="C102" s="7" t="s">
        <v>567</v>
      </c>
      <c r="D102" s="243">
        <v>7</v>
      </c>
      <c r="E102" s="13"/>
      <c r="F102" s="1" t="s">
        <v>443</v>
      </c>
      <c r="G102" s="243">
        <v>3</v>
      </c>
      <c r="H102" s="243">
        <f>IF(G102=3,5,IF(G102=2,3))</f>
        <v>5</v>
      </c>
      <c r="I102" s="243"/>
      <c r="J102" s="243">
        <f>IF(OR(D102=1,D102=2,D102=3,D102=4,D102=5,D102=6,D102=7,D102=8),2,4)</f>
        <v>2</v>
      </c>
      <c r="K102" s="243">
        <f>D102</f>
        <v>7</v>
      </c>
      <c r="L102" s="243">
        <f>M102+R102+Q102</f>
        <v>135</v>
      </c>
      <c r="M102" s="243">
        <f>SUM(N102:P102)</f>
        <v>45</v>
      </c>
      <c r="N102" s="243">
        <v>15</v>
      </c>
      <c r="O102" s="243">
        <v>30</v>
      </c>
      <c r="P102" s="243"/>
      <c r="Q102" s="243">
        <f>G102*7.5</f>
        <v>22.5</v>
      </c>
      <c r="R102" s="243">
        <f>G102*22.5</f>
        <v>67.5</v>
      </c>
      <c r="S102" s="243"/>
      <c r="T102" s="243"/>
      <c r="U102" s="243"/>
      <c r="W102" s="243"/>
      <c r="X102" s="243"/>
      <c r="Y102" s="243" t="s">
        <v>148</v>
      </c>
      <c r="Z102" s="243"/>
      <c r="AA102" s="29" t="s">
        <v>501</v>
      </c>
    </row>
    <row r="103" spans="1:27" s="10" customFormat="1" ht="48.75" thickBot="1">
      <c r="A103" s="22">
        <v>41</v>
      </c>
      <c r="B103" s="24" t="s">
        <v>350</v>
      </c>
      <c r="C103" s="7" t="s">
        <v>569</v>
      </c>
      <c r="D103" s="243">
        <v>7</v>
      </c>
      <c r="E103" s="243"/>
      <c r="F103" s="1" t="s">
        <v>504</v>
      </c>
      <c r="G103" s="243">
        <v>3</v>
      </c>
      <c r="H103" s="243">
        <f>IF(G103=3,5,IF(G103=2,3))</f>
        <v>5</v>
      </c>
      <c r="I103" s="1"/>
      <c r="J103" s="243">
        <f>IF(OR(D103=1,D103=2,D103=3,D103=4,D103=5,D103=6,D103=7,D103=8),2,4)</f>
        <v>2</v>
      </c>
      <c r="K103" s="243">
        <f>D103</f>
        <v>7</v>
      </c>
      <c r="L103" s="243">
        <f>M103+R103+Q103</f>
        <v>135</v>
      </c>
      <c r="M103" s="243">
        <f>SUM(N103:P103)</f>
        <v>45</v>
      </c>
      <c r="N103" s="243">
        <v>15</v>
      </c>
      <c r="O103" s="243">
        <v>30</v>
      </c>
      <c r="P103" s="243"/>
      <c r="Q103" s="243">
        <f>G103*7.5</f>
        <v>22.5</v>
      </c>
      <c r="R103" s="243">
        <f>G103*22.5</f>
        <v>67.5</v>
      </c>
      <c r="S103" s="243"/>
      <c r="T103" s="243"/>
      <c r="U103" s="243"/>
      <c r="V103" s="243"/>
      <c r="W103" s="243"/>
      <c r="X103" s="243"/>
      <c r="Y103" s="243" t="s">
        <v>148</v>
      </c>
      <c r="Z103" s="243"/>
      <c r="AA103" s="29" t="s">
        <v>507</v>
      </c>
    </row>
    <row r="104" spans="1:27" ht="37.5" customHeight="1" thickBot="1">
      <c r="A104" s="14"/>
      <c r="B104" s="15" t="s">
        <v>59</v>
      </c>
      <c r="C104" s="16"/>
      <c r="D104" s="4"/>
      <c r="E104" s="17"/>
      <c r="F104" s="18"/>
      <c r="G104" s="19">
        <f>G103+G102</f>
        <v>6</v>
      </c>
      <c r="H104" s="19">
        <f>H103+H102</f>
        <v>10</v>
      </c>
      <c r="I104" s="19"/>
      <c r="J104" s="19"/>
      <c r="K104" s="19"/>
      <c r="L104" s="19">
        <f t="shared" ref="L104:R104" si="15">L103+L102</f>
        <v>270</v>
      </c>
      <c r="M104" s="19">
        <f t="shared" si="15"/>
        <v>90</v>
      </c>
      <c r="N104" s="19">
        <f t="shared" si="15"/>
        <v>30</v>
      </c>
      <c r="O104" s="19">
        <f t="shared" si="15"/>
        <v>60</v>
      </c>
      <c r="P104" s="19">
        <f t="shared" si="15"/>
        <v>0</v>
      </c>
      <c r="Q104" s="19">
        <f t="shared" si="15"/>
        <v>45</v>
      </c>
      <c r="R104" s="19">
        <f t="shared" si="15"/>
        <v>135</v>
      </c>
      <c r="S104" s="19"/>
      <c r="T104" s="19"/>
      <c r="U104" s="19"/>
      <c r="V104" s="19"/>
      <c r="W104" s="19"/>
      <c r="X104" s="19"/>
      <c r="Y104" s="19">
        <v>6</v>
      </c>
      <c r="Z104" s="19"/>
      <c r="AA104" s="5"/>
    </row>
    <row r="105" spans="1:27" ht="12.75" thickBot="1">
      <c r="A105" s="457" t="s">
        <v>246</v>
      </c>
      <c r="B105" s="452"/>
      <c r="C105" s="452"/>
      <c r="D105" s="452"/>
      <c r="E105" s="452"/>
      <c r="F105" s="452"/>
      <c r="G105" s="452"/>
      <c r="H105" s="452"/>
      <c r="I105" s="452"/>
      <c r="J105" s="452"/>
      <c r="K105" s="452"/>
      <c r="L105" s="452"/>
      <c r="M105" s="452"/>
      <c r="N105" s="452"/>
      <c r="O105" s="452"/>
      <c r="P105" s="452"/>
      <c r="Q105" s="452"/>
      <c r="R105" s="452"/>
      <c r="S105" s="452"/>
      <c r="T105" s="452"/>
      <c r="U105" s="452"/>
      <c r="V105" s="452"/>
      <c r="W105" s="452"/>
      <c r="X105" s="452"/>
      <c r="Y105" s="452"/>
      <c r="Z105" s="452"/>
      <c r="AA105" s="453"/>
    </row>
    <row r="106" spans="1:27" s="10" customFormat="1" ht="48">
      <c r="A106" s="163">
        <v>42</v>
      </c>
      <c r="B106" s="24" t="s">
        <v>332</v>
      </c>
      <c r="C106" s="7" t="s">
        <v>567</v>
      </c>
      <c r="D106" s="25">
        <v>7</v>
      </c>
      <c r="E106" s="243"/>
      <c r="F106" s="1" t="s">
        <v>444</v>
      </c>
      <c r="G106" s="243">
        <v>3</v>
      </c>
      <c r="H106" s="243">
        <f>IF(G106=3,5,IF(G106=2,3))</f>
        <v>5</v>
      </c>
      <c r="I106" s="243"/>
      <c r="J106" s="243">
        <f>IF(OR(D106=1,D106=2,D106=3,D106=4,D106=5,D106=6,D106=7,D106=8),2,4)</f>
        <v>2</v>
      </c>
      <c r="K106" s="243">
        <f>D106</f>
        <v>7</v>
      </c>
      <c r="L106" s="243">
        <f>M106+R106+Q106</f>
        <v>135</v>
      </c>
      <c r="M106" s="243">
        <f>SUM(N106:P106)</f>
        <v>45</v>
      </c>
      <c r="N106" s="243">
        <v>15</v>
      </c>
      <c r="O106" s="243">
        <v>30</v>
      </c>
      <c r="P106" s="243"/>
      <c r="Q106" s="243">
        <f>G106*7.5</f>
        <v>22.5</v>
      </c>
      <c r="R106" s="243">
        <f>G106*22.5</f>
        <v>67.5</v>
      </c>
      <c r="S106" s="243"/>
      <c r="T106" s="243"/>
      <c r="U106" s="243"/>
      <c r="V106" s="243"/>
      <c r="W106" s="243"/>
      <c r="X106" s="243"/>
      <c r="Y106" s="243" t="s">
        <v>148</v>
      </c>
      <c r="Z106" s="243"/>
      <c r="AA106" s="30" t="s">
        <v>451</v>
      </c>
    </row>
    <row r="107" spans="1:27" s="10" customFormat="1" ht="36.75" thickBot="1">
      <c r="A107" s="163">
        <v>43</v>
      </c>
      <c r="B107" s="24" t="s">
        <v>333</v>
      </c>
      <c r="C107" s="7" t="s">
        <v>567</v>
      </c>
      <c r="D107" s="25">
        <v>7</v>
      </c>
      <c r="E107" s="243"/>
      <c r="F107" s="1" t="s">
        <v>445</v>
      </c>
      <c r="G107" s="243">
        <v>3</v>
      </c>
      <c r="H107" s="243">
        <f>IF(G107=3,5,IF(G107=2,3))</f>
        <v>5</v>
      </c>
      <c r="I107" s="243"/>
      <c r="J107" s="243">
        <f>IF(OR(D107=1,D107=2,D107=3,D107=4,D107=5,D107=6,D107=7,D107=8),2,4)</f>
        <v>2</v>
      </c>
      <c r="K107" s="243">
        <f>D107</f>
        <v>7</v>
      </c>
      <c r="L107" s="243">
        <f>M107+R107+Q107</f>
        <v>135</v>
      </c>
      <c r="M107" s="243">
        <f>SUM(N107:P107)</f>
        <v>45</v>
      </c>
      <c r="N107" s="243">
        <v>30</v>
      </c>
      <c r="O107" s="243">
        <v>15</v>
      </c>
      <c r="P107" s="243"/>
      <c r="Q107" s="243">
        <f>G107*7.5</f>
        <v>22.5</v>
      </c>
      <c r="R107" s="243">
        <f>G107*22.5</f>
        <v>67.5</v>
      </c>
      <c r="S107" s="72"/>
      <c r="T107" s="243"/>
      <c r="U107" s="243"/>
      <c r="V107" s="243"/>
      <c r="W107" s="243"/>
      <c r="X107" s="243"/>
      <c r="Y107" s="243" t="s">
        <v>144</v>
      </c>
      <c r="Z107" s="243"/>
      <c r="AA107" s="30" t="s">
        <v>463</v>
      </c>
    </row>
    <row r="108" spans="1:27" ht="37.5" customHeight="1" thickBot="1">
      <c r="A108" s="14"/>
      <c r="B108" s="15" t="s">
        <v>59</v>
      </c>
      <c r="C108" s="16"/>
      <c r="D108" s="4"/>
      <c r="E108" s="17"/>
      <c r="F108" s="18"/>
      <c r="G108" s="19">
        <f>G106+G107</f>
        <v>6</v>
      </c>
      <c r="H108" s="19">
        <f>H106+H107</f>
        <v>10</v>
      </c>
      <c r="I108" s="19"/>
      <c r="J108" s="19"/>
      <c r="K108" s="19"/>
      <c r="L108" s="19">
        <f t="shared" ref="L108:R108" si="16">L106+L107</f>
        <v>270</v>
      </c>
      <c r="M108" s="19">
        <f t="shared" si="16"/>
        <v>90</v>
      </c>
      <c r="N108" s="19">
        <f t="shared" si="16"/>
        <v>45</v>
      </c>
      <c r="O108" s="19">
        <f t="shared" si="16"/>
        <v>45</v>
      </c>
      <c r="P108" s="19">
        <f t="shared" si="16"/>
        <v>0</v>
      </c>
      <c r="Q108" s="19">
        <f t="shared" si="16"/>
        <v>45</v>
      </c>
      <c r="R108" s="19">
        <f t="shared" si="16"/>
        <v>135</v>
      </c>
      <c r="T108" s="19"/>
      <c r="U108" s="19"/>
      <c r="V108" s="19"/>
      <c r="W108" s="19"/>
      <c r="X108" s="19"/>
      <c r="Y108" s="19">
        <v>6</v>
      </c>
      <c r="Z108" s="19"/>
      <c r="AA108" s="5"/>
    </row>
    <row r="109" spans="1:27" ht="12.75" thickBot="1">
      <c r="A109" s="457" t="s">
        <v>247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3"/>
    </row>
    <row r="110" spans="1:27" s="10" customFormat="1" ht="36">
      <c r="A110" s="163">
        <v>44</v>
      </c>
      <c r="B110" s="24" t="s">
        <v>334</v>
      </c>
      <c r="C110" s="7" t="s">
        <v>567</v>
      </c>
      <c r="D110" s="25">
        <v>7</v>
      </c>
      <c r="E110" s="243"/>
      <c r="F110" s="1" t="s">
        <v>446</v>
      </c>
      <c r="G110" s="243">
        <v>3</v>
      </c>
      <c r="H110" s="243">
        <f>IF(G110=3,5,IF(G110=2,3))</f>
        <v>5</v>
      </c>
      <c r="I110" s="243"/>
      <c r="J110" s="243">
        <f>IF(OR(D110=1,D110=2,D110=3,D110=4,D110=5,D110=6,D110=7,D110=8),2,4)</f>
        <v>2</v>
      </c>
      <c r="K110" s="243">
        <f>D110</f>
        <v>7</v>
      </c>
      <c r="L110" s="243">
        <f>M110+R110+Q110</f>
        <v>135</v>
      </c>
      <c r="M110" s="243">
        <f>SUM(N110:P110)</f>
        <v>45</v>
      </c>
      <c r="N110" s="243">
        <v>15</v>
      </c>
      <c r="O110" s="243">
        <v>30</v>
      </c>
      <c r="P110" s="243"/>
      <c r="Q110" s="243">
        <f>G110*7.5</f>
        <v>22.5</v>
      </c>
      <c r="R110" s="243">
        <f>G110*22.5</f>
        <v>67.5</v>
      </c>
      <c r="S110" s="243"/>
      <c r="T110" s="243"/>
      <c r="U110" s="243"/>
      <c r="V110" s="243"/>
      <c r="W110" s="243"/>
      <c r="X110" s="243"/>
      <c r="Y110" s="243" t="s">
        <v>148</v>
      </c>
      <c r="Z110" s="243"/>
      <c r="AA110" s="30" t="s">
        <v>560</v>
      </c>
    </row>
    <row r="111" spans="1:27" s="10" customFormat="1" ht="36.75" thickBot="1">
      <c r="A111" s="22">
        <v>45</v>
      </c>
      <c r="B111" s="24" t="s">
        <v>351</v>
      </c>
      <c r="C111" s="7" t="s">
        <v>566</v>
      </c>
      <c r="D111" s="243">
        <v>7</v>
      </c>
      <c r="E111" s="243"/>
      <c r="F111" s="1" t="s">
        <v>500</v>
      </c>
      <c r="G111" s="243">
        <v>3</v>
      </c>
      <c r="H111" s="243">
        <f>IF(G111=3,5,IF(G111=2,3))</f>
        <v>5</v>
      </c>
      <c r="I111" s="243"/>
      <c r="J111" s="243">
        <f>IF(OR(D111=1,D111=2,D111=3,D111=4,D111=5,D111=6,D111=7,D111=8),2,4)</f>
        <v>2</v>
      </c>
      <c r="K111" s="243">
        <f>D111</f>
        <v>7</v>
      </c>
      <c r="L111" s="243">
        <f>M111+R111+Q111</f>
        <v>135</v>
      </c>
      <c r="M111" s="243">
        <f>SUM(N111:P111)</f>
        <v>45</v>
      </c>
      <c r="N111" s="243">
        <v>15</v>
      </c>
      <c r="O111" s="243">
        <v>30</v>
      </c>
      <c r="P111" s="243"/>
      <c r="Q111" s="243">
        <f>G111*7.5</f>
        <v>22.5</v>
      </c>
      <c r="R111" s="243">
        <f>G111*22.5</f>
        <v>67.5</v>
      </c>
      <c r="S111" s="243"/>
      <c r="T111" s="243"/>
      <c r="U111" s="243"/>
      <c r="V111" s="243"/>
      <c r="W111" s="243"/>
      <c r="X111" s="243"/>
      <c r="Y111" s="243" t="s">
        <v>148</v>
      </c>
      <c r="Z111" s="243"/>
      <c r="AA111" s="30" t="s">
        <v>467</v>
      </c>
    </row>
    <row r="112" spans="1:27" ht="37.5" customHeight="1" thickBot="1">
      <c r="A112" s="14"/>
      <c r="B112" s="15" t="s">
        <v>59</v>
      </c>
      <c r="C112" s="16"/>
      <c r="D112" s="4"/>
      <c r="E112" s="17"/>
      <c r="F112" s="18"/>
      <c r="G112" s="19">
        <f>G110+G111</f>
        <v>6</v>
      </c>
      <c r="H112" s="19">
        <f>H110+H111</f>
        <v>10</v>
      </c>
      <c r="I112" s="19"/>
      <c r="J112" s="19"/>
      <c r="K112" s="19"/>
      <c r="L112" s="19">
        <f t="shared" ref="L112:R112" si="17">L110+L111</f>
        <v>270</v>
      </c>
      <c r="M112" s="19">
        <f t="shared" si="17"/>
        <v>90</v>
      </c>
      <c r="N112" s="19">
        <f t="shared" si="17"/>
        <v>30</v>
      </c>
      <c r="O112" s="19">
        <f t="shared" si="17"/>
        <v>60</v>
      </c>
      <c r="P112" s="19">
        <f t="shared" si="17"/>
        <v>0</v>
      </c>
      <c r="Q112" s="19">
        <f t="shared" si="17"/>
        <v>45</v>
      </c>
      <c r="R112" s="19">
        <f t="shared" si="17"/>
        <v>135</v>
      </c>
      <c r="S112" s="19"/>
      <c r="T112" s="19"/>
      <c r="U112" s="19"/>
      <c r="V112" s="19"/>
      <c r="W112" s="19"/>
      <c r="X112" s="19"/>
      <c r="Y112" s="19">
        <v>6</v>
      </c>
      <c r="Z112" s="19"/>
      <c r="AA112" s="5"/>
    </row>
    <row r="113" spans="1:27" ht="13.5" customHeight="1" thickBot="1">
      <c r="A113" s="458"/>
      <c r="B113" s="459"/>
      <c r="C113" s="459"/>
      <c r="D113" s="459"/>
      <c r="E113" s="459"/>
      <c r="F113" s="459"/>
      <c r="G113" s="459"/>
      <c r="H113" s="459"/>
      <c r="I113" s="459"/>
      <c r="J113" s="459"/>
      <c r="K113" s="459"/>
      <c r="L113" s="459"/>
      <c r="M113" s="459"/>
      <c r="N113" s="459"/>
      <c r="O113" s="459"/>
      <c r="P113" s="459"/>
      <c r="Q113" s="459"/>
      <c r="R113" s="459"/>
      <c r="S113" s="459"/>
      <c r="T113" s="459"/>
      <c r="U113" s="459"/>
      <c r="V113" s="459"/>
      <c r="W113" s="459"/>
      <c r="X113" s="459"/>
      <c r="Y113" s="459"/>
      <c r="Z113" s="459"/>
      <c r="AA113" s="460"/>
    </row>
    <row r="114" spans="1:27" ht="36">
      <c r="A114" s="187"/>
      <c r="B114" s="188" t="s">
        <v>115</v>
      </c>
      <c r="C114" s="189"/>
      <c r="D114" s="190"/>
      <c r="E114" s="190"/>
      <c r="F114" s="189"/>
      <c r="G114" s="189">
        <f>G31+G37+G44+G45+G48+G49+G62</f>
        <v>21</v>
      </c>
      <c r="H114" s="189">
        <f t="shared" ref="H114:R114" si="18">H31+H37+H44+H45+H48+H49+H62</f>
        <v>35</v>
      </c>
      <c r="I114" s="189"/>
      <c r="J114" s="189"/>
      <c r="K114" s="189"/>
      <c r="L114" s="189">
        <f t="shared" si="18"/>
        <v>945</v>
      </c>
      <c r="M114" s="189">
        <f t="shared" si="18"/>
        <v>315</v>
      </c>
      <c r="N114" s="189">
        <f t="shared" si="18"/>
        <v>75</v>
      </c>
      <c r="O114" s="189">
        <f t="shared" si="18"/>
        <v>225</v>
      </c>
      <c r="P114" s="189">
        <f t="shared" si="18"/>
        <v>15</v>
      </c>
      <c r="Q114" s="189">
        <f t="shared" si="18"/>
        <v>157.5</v>
      </c>
      <c r="R114" s="189">
        <f t="shared" si="18"/>
        <v>472.5</v>
      </c>
      <c r="S114" s="189">
        <f>G44+G48+G62</f>
        <v>9</v>
      </c>
      <c r="T114" s="189">
        <f>G45+G49+G31</f>
        <v>9</v>
      </c>
      <c r="U114" s="189">
        <f>G37</f>
        <v>3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91"/>
    </row>
    <row r="115" spans="1:27" ht="36">
      <c r="A115" s="36"/>
      <c r="B115" s="37" t="s">
        <v>116</v>
      </c>
      <c r="C115" s="35"/>
      <c r="D115" s="38"/>
      <c r="E115" s="38"/>
      <c r="F115" s="35"/>
      <c r="G115" s="35">
        <f>G32+G33+G34</f>
        <v>7</v>
      </c>
      <c r="H115" s="35">
        <f>H32+H33+H34</f>
        <v>11</v>
      </c>
      <c r="I115" s="35"/>
      <c r="J115" s="35"/>
      <c r="K115" s="35"/>
      <c r="L115" s="35">
        <f t="shared" ref="L115:R115" si="19">L32+L33+L34</f>
        <v>315</v>
      </c>
      <c r="M115" s="35">
        <f t="shared" si="19"/>
        <v>105</v>
      </c>
      <c r="N115" s="35">
        <f t="shared" si="19"/>
        <v>60</v>
      </c>
      <c r="O115" s="35">
        <f t="shared" si="19"/>
        <v>45</v>
      </c>
      <c r="P115" s="35">
        <f t="shared" si="19"/>
        <v>0</v>
      </c>
      <c r="Q115" s="35">
        <f t="shared" si="19"/>
        <v>52.5</v>
      </c>
      <c r="R115" s="35">
        <f t="shared" si="19"/>
        <v>157.5</v>
      </c>
      <c r="S115" s="35">
        <f>G32</f>
        <v>3</v>
      </c>
      <c r="T115" s="35">
        <f>G33+G34</f>
        <v>4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9"/>
    </row>
    <row r="116" spans="1:27" ht="36">
      <c r="A116" s="36"/>
      <c r="B116" s="37" t="s">
        <v>117</v>
      </c>
      <c r="C116" s="35"/>
      <c r="D116" s="38"/>
      <c r="E116" s="38"/>
      <c r="F116" s="35"/>
      <c r="G116" s="35">
        <f>G53+G54+G57+G58+G59+G63+G71+G81</f>
        <v>20</v>
      </c>
      <c r="H116" s="35">
        <f>H53+H54+H57+H58+H59+H63+H71+H81</f>
        <v>32</v>
      </c>
      <c r="I116" s="35"/>
      <c r="J116" s="35"/>
      <c r="K116" s="35"/>
      <c r="L116" s="35">
        <f t="shared" ref="L116:R116" si="20">L53+L54+L57+L58+L59+L63+L71+L81</f>
        <v>900</v>
      </c>
      <c r="M116" s="35">
        <f t="shared" si="20"/>
        <v>300</v>
      </c>
      <c r="N116" s="35">
        <f t="shared" si="20"/>
        <v>105</v>
      </c>
      <c r="O116" s="35">
        <f t="shared" si="20"/>
        <v>165</v>
      </c>
      <c r="P116" s="35">
        <f t="shared" si="20"/>
        <v>30</v>
      </c>
      <c r="Q116" s="35">
        <f t="shared" si="20"/>
        <v>150</v>
      </c>
      <c r="R116" s="35">
        <f t="shared" si="20"/>
        <v>450</v>
      </c>
      <c r="S116" s="35">
        <f>G57+G59+G63</f>
        <v>8</v>
      </c>
      <c r="T116" s="35">
        <f>G58</f>
        <v>2</v>
      </c>
      <c r="U116" s="35">
        <f>G71+G53</f>
        <v>5</v>
      </c>
      <c r="V116" s="35">
        <f>G54</f>
        <v>2</v>
      </c>
      <c r="W116" s="35">
        <f>G81</f>
        <v>3</v>
      </c>
      <c r="X116" s="35">
        <v>0</v>
      </c>
      <c r="Y116" s="35">
        <v>0</v>
      </c>
      <c r="Z116" s="35">
        <v>0</v>
      </c>
      <c r="AA116" s="39"/>
    </row>
    <row r="117" spans="1:27" ht="36">
      <c r="A117" s="36"/>
      <c r="B117" s="37" t="s">
        <v>118</v>
      </c>
      <c r="C117" s="35"/>
      <c r="D117" s="38"/>
      <c r="E117" s="38"/>
      <c r="F117" s="35"/>
      <c r="G117" s="35">
        <f>G38+G40+G52+G64+G68+G72+G73+G84+G86+G89+G90+G93+G94+G95+G77+G111</f>
        <v>49</v>
      </c>
      <c r="H117" s="35">
        <f>H38+H40+H52+H64+H68+H72+H73+H84+H86+H89+H90+H93+H94+H95+H77+H111</f>
        <v>81</v>
      </c>
      <c r="I117" s="35"/>
      <c r="J117" s="35"/>
      <c r="K117" s="35"/>
      <c r="L117" s="35">
        <f t="shared" ref="L117:R117" si="21">L38+L40+L52+L64+L68+L72+L73+L84+L86+L89+L90+L93+L94+L95+L77+L111</f>
        <v>2205</v>
      </c>
      <c r="M117" s="35">
        <f t="shared" si="21"/>
        <v>735</v>
      </c>
      <c r="N117" s="35">
        <f t="shared" si="21"/>
        <v>240</v>
      </c>
      <c r="O117" s="35">
        <f t="shared" si="21"/>
        <v>495</v>
      </c>
      <c r="P117" s="35">
        <f t="shared" si="21"/>
        <v>0</v>
      </c>
      <c r="Q117" s="35">
        <f t="shared" si="21"/>
        <v>367.5</v>
      </c>
      <c r="R117" s="35">
        <f t="shared" si="21"/>
        <v>1102.5</v>
      </c>
      <c r="S117" s="35">
        <v>0</v>
      </c>
      <c r="T117" s="35">
        <f>G64</f>
        <v>3</v>
      </c>
      <c r="U117" s="35">
        <f>G38+G52+G68</f>
        <v>10</v>
      </c>
      <c r="V117" s="35">
        <f>G40+G72+G73+G77</f>
        <v>12</v>
      </c>
      <c r="W117" s="35">
        <f>G84+G89+G93</f>
        <v>9</v>
      </c>
      <c r="X117" s="35">
        <f>G86+G90+G95+G94</f>
        <v>12</v>
      </c>
      <c r="Y117" s="35">
        <f>G111</f>
        <v>3</v>
      </c>
      <c r="Z117" s="35">
        <v>0</v>
      </c>
      <c r="AA117" s="39"/>
    </row>
    <row r="118" spans="1:27" ht="36.75" thickBot="1">
      <c r="A118" s="192"/>
      <c r="B118" s="193" t="s">
        <v>119</v>
      </c>
      <c r="C118" s="194"/>
      <c r="D118" s="195"/>
      <c r="E118" s="195"/>
      <c r="F118" s="194"/>
      <c r="G118" s="194">
        <f>G67+G80</f>
        <v>5</v>
      </c>
      <c r="H118" s="194">
        <f>H67+H80</f>
        <v>8</v>
      </c>
      <c r="I118" s="194"/>
      <c r="J118" s="194"/>
      <c r="K118" s="194"/>
      <c r="L118" s="194">
        <f t="shared" ref="L118:R118" si="22">L67+L80</f>
        <v>225</v>
      </c>
      <c r="M118" s="194">
        <f t="shared" si="22"/>
        <v>75</v>
      </c>
      <c r="N118" s="194">
        <f t="shared" si="22"/>
        <v>45</v>
      </c>
      <c r="O118" s="194">
        <f t="shared" si="22"/>
        <v>0</v>
      </c>
      <c r="P118" s="194">
        <f t="shared" si="22"/>
        <v>30</v>
      </c>
      <c r="Q118" s="194">
        <f t="shared" si="22"/>
        <v>37.5</v>
      </c>
      <c r="R118" s="194">
        <f t="shared" si="22"/>
        <v>112.5</v>
      </c>
      <c r="S118" s="194">
        <v>0</v>
      </c>
      <c r="T118" s="194">
        <v>0</v>
      </c>
      <c r="U118" s="194">
        <v>0</v>
      </c>
      <c r="V118" s="194">
        <f>G67</f>
        <v>2</v>
      </c>
      <c r="W118" s="194">
        <f>G80</f>
        <v>3</v>
      </c>
      <c r="X118" s="194">
        <v>0</v>
      </c>
      <c r="Y118" s="194">
        <v>0</v>
      </c>
      <c r="Z118" s="194">
        <v>0</v>
      </c>
      <c r="AA118" s="196"/>
    </row>
    <row r="119" spans="1:27" ht="36.75" thickBot="1">
      <c r="A119" s="40"/>
      <c r="B119" s="197" t="s">
        <v>120</v>
      </c>
      <c r="C119" s="19"/>
      <c r="D119" s="41"/>
      <c r="E119" s="41"/>
      <c r="F119" s="19"/>
      <c r="G119" s="19">
        <f>G85+G76+G98+G99+G102+G103+G106+G107+G110</f>
        <v>27</v>
      </c>
      <c r="H119" s="19">
        <f>H85+H76+H98+H99+H102+H103+H106+H107+H110</f>
        <v>45</v>
      </c>
      <c r="I119" s="19"/>
      <c r="J119" s="19"/>
      <c r="K119" s="19"/>
      <c r="L119" s="19">
        <f t="shared" ref="L119:R119" si="23">L85+L76+L98+L99+L102+L103+L106+L107+L110</f>
        <v>1215</v>
      </c>
      <c r="M119" s="19">
        <f t="shared" si="23"/>
        <v>405</v>
      </c>
      <c r="N119" s="19">
        <f t="shared" si="23"/>
        <v>150</v>
      </c>
      <c r="O119" s="19">
        <f t="shared" si="23"/>
        <v>255</v>
      </c>
      <c r="P119" s="19">
        <f t="shared" si="23"/>
        <v>0</v>
      </c>
      <c r="Q119" s="19">
        <f t="shared" si="23"/>
        <v>202.5</v>
      </c>
      <c r="R119" s="19">
        <f t="shared" si="23"/>
        <v>607.5</v>
      </c>
      <c r="S119" s="19">
        <v>0</v>
      </c>
      <c r="T119" s="19">
        <v>0</v>
      </c>
      <c r="U119" s="19">
        <v>0</v>
      </c>
      <c r="V119" s="19">
        <f>G76</f>
        <v>3</v>
      </c>
      <c r="W119" s="19">
        <f>G98</f>
        <v>3</v>
      </c>
      <c r="X119" s="19">
        <f>G99+G85</f>
        <v>6</v>
      </c>
      <c r="Y119" s="19">
        <f>G110+G107+G106+G103+G102</f>
        <v>15</v>
      </c>
      <c r="Z119" s="19">
        <v>0</v>
      </c>
      <c r="AA119" s="5"/>
    </row>
    <row r="120" spans="1:27" ht="37.5" customHeight="1" thickBot="1">
      <c r="A120" s="40"/>
      <c r="B120" s="15" t="s">
        <v>109</v>
      </c>
      <c r="C120" s="19"/>
      <c r="D120" s="41"/>
      <c r="E120" s="41"/>
      <c r="F120" s="19"/>
      <c r="G120" s="19">
        <f>G114+G115+G116+G117+G118+G119</f>
        <v>129</v>
      </c>
      <c r="H120" s="19">
        <f t="shared" ref="H120:R120" si="24">H114+H115+H116+H117+H118+H119</f>
        <v>212</v>
      </c>
      <c r="I120" s="19"/>
      <c r="J120" s="19"/>
      <c r="K120" s="19"/>
      <c r="L120" s="19">
        <f t="shared" si="24"/>
        <v>5805</v>
      </c>
      <c r="M120" s="19">
        <f t="shared" si="24"/>
        <v>1935</v>
      </c>
      <c r="N120" s="19">
        <f t="shared" si="24"/>
        <v>675</v>
      </c>
      <c r="O120" s="19">
        <f t="shared" si="24"/>
        <v>1185</v>
      </c>
      <c r="P120" s="19">
        <f t="shared" si="24"/>
        <v>75</v>
      </c>
      <c r="Q120" s="19">
        <f t="shared" si="24"/>
        <v>967.5</v>
      </c>
      <c r="R120" s="19">
        <f t="shared" si="24"/>
        <v>2902.5</v>
      </c>
      <c r="S120" s="19">
        <f>S114+S115+S116+S117+S118+S119</f>
        <v>20</v>
      </c>
      <c r="T120" s="19">
        <f>T114+T115+T116+T117+T118+T119</f>
        <v>18</v>
      </c>
      <c r="U120" s="19">
        <f t="shared" ref="U120:Z120" si="25">U114+U115+U116+U117+U118+U119</f>
        <v>18</v>
      </c>
      <c r="V120" s="19">
        <f t="shared" si="25"/>
        <v>19</v>
      </c>
      <c r="W120" s="19">
        <f t="shared" si="25"/>
        <v>18</v>
      </c>
      <c r="X120" s="19">
        <f t="shared" si="25"/>
        <v>18</v>
      </c>
      <c r="Y120" s="19">
        <f t="shared" si="25"/>
        <v>18</v>
      </c>
      <c r="Z120" s="19">
        <f t="shared" si="25"/>
        <v>0</v>
      </c>
      <c r="AA120" s="42"/>
    </row>
    <row r="121" spans="1:27" ht="16.5" customHeight="1" thickBot="1">
      <c r="A121" s="451" t="s">
        <v>527</v>
      </c>
      <c r="B121" s="452"/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2"/>
      <c r="O121" s="452"/>
      <c r="P121" s="452"/>
      <c r="Q121" s="452"/>
      <c r="R121" s="452"/>
      <c r="S121" s="452"/>
      <c r="T121" s="452"/>
      <c r="U121" s="452"/>
      <c r="V121" s="452"/>
      <c r="W121" s="452"/>
      <c r="X121" s="452"/>
      <c r="Y121" s="452"/>
      <c r="Z121" s="452"/>
      <c r="AA121" s="453"/>
    </row>
    <row r="122" spans="1:27" ht="36.75" thickBot="1">
      <c r="A122" s="43">
        <v>1</v>
      </c>
      <c r="B122" s="44" t="s">
        <v>189</v>
      </c>
      <c r="C122" s="377" t="s">
        <v>397</v>
      </c>
      <c r="D122" s="379"/>
      <c r="E122" s="373"/>
      <c r="F122" s="45"/>
      <c r="G122" s="373">
        <v>8</v>
      </c>
      <c r="H122" s="373">
        <f>G122*1.5</f>
        <v>12</v>
      </c>
      <c r="I122" s="373"/>
      <c r="J122" s="373"/>
      <c r="K122" s="373"/>
      <c r="L122" s="373">
        <v>240</v>
      </c>
      <c r="M122" s="373"/>
      <c r="N122" s="373"/>
      <c r="O122" s="373"/>
      <c r="P122" s="373"/>
      <c r="Q122" s="373"/>
      <c r="R122" s="373"/>
      <c r="S122" s="373" t="s">
        <v>149</v>
      </c>
      <c r="T122" s="373" t="s">
        <v>149</v>
      </c>
      <c r="U122" s="373" t="s">
        <v>149</v>
      </c>
      <c r="V122" s="373" t="s">
        <v>149</v>
      </c>
      <c r="W122" s="373"/>
      <c r="X122" s="373"/>
      <c r="Y122" s="373"/>
      <c r="Z122" s="376"/>
      <c r="AA122" s="46"/>
    </row>
    <row r="123" spans="1:27" ht="39.75" customHeight="1" thickBot="1">
      <c r="A123" s="47"/>
      <c r="B123" s="15" t="s">
        <v>108</v>
      </c>
      <c r="C123" s="16"/>
      <c r="D123" s="17"/>
      <c r="E123" s="4"/>
      <c r="F123" s="4"/>
      <c r="G123" s="19">
        <f>G122</f>
        <v>8</v>
      </c>
      <c r="H123" s="19">
        <f>H122</f>
        <v>12</v>
      </c>
      <c r="I123" s="19"/>
      <c r="J123" s="19"/>
      <c r="K123" s="19"/>
      <c r="L123" s="19">
        <f>L122</f>
        <v>240</v>
      </c>
      <c r="M123" s="19"/>
      <c r="N123" s="19"/>
      <c r="O123" s="19"/>
      <c r="P123" s="19"/>
      <c r="Q123" s="19"/>
      <c r="R123" s="19"/>
      <c r="S123" s="19">
        <v>2</v>
      </c>
      <c r="T123" s="19">
        <v>2</v>
      </c>
      <c r="U123" s="19">
        <v>2</v>
      </c>
      <c r="V123" s="19">
        <v>2</v>
      </c>
      <c r="W123" s="19"/>
      <c r="X123" s="19"/>
      <c r="Y123" s="19"/>
      <c r="Z123" s="17"/>
      <c r="AA123" s="5"/>
    </row>
    <row r="124" spans="1:27" ht="16.5" customHeight="1" thickBot="1">
      <c r="A124" s="451" t="s">
        <v>249</v>
      </c>
      <c r="B124" s="452"/>
      <c r="C124" s="452"/>
      <c r="D124" s="452"/>
      <c r="E124" s="452"/>
      <c r="F124" s="452"/>
      <c r="G124" s="452"/>
      <c r="H124" s="452"/>
      <c r="I124" s="452"/>
      <c r="J124" s="452"/>
      <c r="K124" s="452"/>
      <c r="L124" s="452"/>
      <c r="M124" s="452"/>
      <c r="N124" s="452"/>
      <c r="O124" s="452"/>
      <c r="P124" s="452"/>
      <c r="Q124" s="452"/>
      <c r="R124" s="452"/>
      <c r="S124" s="452"/>
      <c r="T124" s="452"/>
      <c r="U124" s="452"/>
      <c r="V124" s="452"/>
      <c r="W124" s="452"/>
      <c r="X124" s="452"/>
      <c r="Y124" s="452"/>
      <c r="Z124" s="452"/>
      <c r="AA124" s="453"/>
    </row>
    <row r="125" spans="1:27" ht="36">
      <c r="A125" s="48">
        <v>2</v>
      </c>
      <c r="B125" s="49" t="s">
        <v>113</v>
      </c>
      <c r="C125" s="377" t="s">
        <v>398</v>
      </c>
      <c r="D125" s="34"/>
      <c r="E125" s="50"/>
      <c r="F125" s="387"/>
      <c r="G125" s="34"/>
      <c r="H125" s="34"/>
      <c r="I125" s="34"/>
      <c r="J125" s="387"/>
      <c r="K125" s="387"/>
      <c r="L125" s="51"/>
      <c r="M125" s="51"/>
      <c r="N125" s="51"/>
      <c r="O125" s="51"/>
      <c r="P125" s="51"/>
      <c r="Q125" s="51"/>
      <c r="R125" s="51"/>
      <c r="S125" s="34"/>
      <c r="T125" s="34"/>
      <c r="U125" s="34"/>
      <c r="V125" s="34"/>
      <c r="W125" s="34"/>
      <c r="X125" s="34"/>
      <c r="Y125" s="34"/>
      <c r="Z125" s="34"/>
      <c r="AA125" s="52"/>
    </row>
    <row r="126" spans="1:27" s="10" customFormat="1" ht="48">
      <c r="A126" s="22"/>
      <c r="B126" s="37" t="s">
        <v>336</v>
      </c>
      <c r="C126" s="53"/>
      <c r="D126" s="243">
        <v>2</v>
      </c>
      <c r="E126" s="243"/>
      <c r="F126" s="243"/>
      <c r="G126" s="243">
        <v>2</v>
      </c>
      <c r="H126" s="243">
        <f>G126*0.5</f>
        <v>1</v>
      </c>
      <c r="I126" s="243"/>
      <c r="J126" s="243"/>
      <c r="K126" s="243"/>
      <c r="L126" s="243">
        <f>15*G126</f>
        <v>30</v>
      </c>
      <c r="M126" s="243"/>
      <c r="N126" s="243"/>
      <c r="O126" s="243"/>
      <c r="P126" s="243"/>
      <c r="Q126" s="243"/>
      <c r="R126" s="243"/>
      <c r="S126" s="243"/>
      <c r="T126" s="375" t="s">
        <v>386</v>
      </c>
      <c r="U126" s="243"/>
      <c r="V126" s="243"/>
      <c r="W126" s="243"/>
      <c r="X126" s="243"/>
      <c r="Y126" s="243"/>
      <c r="Z126" s="243"/>
      <c r="AA126" s="20"/>
    </row>
    <row r="127" spans="1:27" s="10" customFormat="1" ht="48">
      <c r="A127" s="22"/>
      <c r="B127" s="32" t="s">
        <v>352</v>
      </c>
      <c r="C127" s="243"/>
      <c r="D127" s="243">
        <v>4</v>
      </c>
      <c r="E127" s="243"/>
      <c r="F127" s="243"/>
      <c r="G127" s="243">
        <v>2</v>
      </c>
      <c r="H127" s="243">
        <f>G127*3</f>
        <v>6</v>
      </c>
      <c r="I127" s="243"/>
      <c r="J127" s="243"/>
      <c r="K127" s="243"/>
      <c r="L127" s="243">
        <f>75*G127</f>
        <v>150</v>
      </c>
      <c r="M127" s="243"/>
      <c r="N127" s="243"/>
      <c r="O127" s="243"/>
      <c r="P127" s="243"/>
      <c r="Q127" s="243"/>
      <c r="R127" s="243"/>
      <c r="S127" s="243"/>
      <c r="T127" s="243"/>
      <c r="U127" s="243"/>
      <c r="V127" s="375" t="s">
        <v>387</v>
      </c>
      <c r="W127" s="243"/>
      <c r="X127" s="243"/>
      <c r="Y127" s="243"/>
      <c r="Z127" s="243"/>
      <c r="AA127" s="20"/>
    </row>
    <row r="128" spans="1:27" s="10" customFormat="1" ht="36">
      <c r="A128" s="22"/>
      <c r="B128" s="37" t="s">
        <v>300</v>
      </c>
      <c r="C128" s="243"/>
      <c r="D128" s="243">
        <v>6</v>
      </c>
      <c r="E128" s="243"/>
      <c r="F128" s="243"/>
      <c r="G128" s="243">
        <v>2</v>
      </c>
      <c r="H128" s="243">
        <f>G128*3</f>
        <v>6</v>
      </c>
      <c r="I128" s="243"/>
      <c r="J128" s="243"/>
      <c r="K128" s="243"/>
      <c r="L128" s="243">
        <f>75*G128</f>
        <v>150</v>
      </c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375" t="s">
        <v>387</v>
      </c>
      <c r="Y128" s="243"/>
      <c r="Z128" s="243"/>
      <c r="AA128" s="20"/>
    </row>
    <row r="129" spans="1:27" s="10" customFormat="1" ht="36.75" thickBot="1">
      <c r="A129" s="22"/>
      <c r="B129" s="32" t="s">
        <v>542</v>
      </c>
      <c r="C129" s="243"/>
      <c r="D129" s="243">
        <v>8</v>
      </c>
      <c r="E129" s="243"/>
      <c r="F129" s="243"/>
      <c r="G129" s="243">
        <v>6</v>
      </c>
      <c r="H129" s="243">
        <f>G129*3</f>
        <v>18</v>
      </c>
      <c r="I129" s="243"/>
      <c r="J129" s="243"/>
      <c r="K129" s="243"/>
      <c r="L129" s="243">
        <f>75*G129</f>
        <v>450</v>
      </c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375" t="s">
        <v>388</v>
      </c>
      <c r="AA129" s="20"/>
    </row>
    <row r="130" spans="1:27" ht="38.25" customHeight="1" thickBot="1">
      <c r="A130" s="47"/>
      <c r="B130" s="15" t="s">
        <v>59</v>
      </c>
      <c r="C130" s="16"/>
      <c r="D130" s="17"/>
      <c r="E130" s="18"/>
      <c r="F130" s="4"/>
      <c r="G130" s="19">
        <f>SUM(G126:G129)</f>
        <v>12</v>
      </c>
      <c r="H130" s="19">
        <f>SUM(H126:H129)</f>
        <v>31</v>
      </c>
      <c r="I130" s="19"/>
      <c r="J130" s="19"/>
      <c r="K130" s="19"/>
      <c r="L130" s="19">
        <f>SUM(L126:L129)</f>
        <v>780</v>
      </c>
      <c r="M130" s="54"/>
      <c r="N130" s="54"/>
      <c r="O130" s="54"/>
      <c r="P130" s="54"/>
      <c r="Q130" s="54"/>
      <c r="R130" s="54"/>
      <c r="S130" s="17"/>
      <c r="T130" s="17"/>
      <c r="U130" s="17"/>
      <c r="V130" s="17"/>
      <c r="W130" s="17"/>
      <c r="X130" s="17"/>
      <c r="Y130" s="17"/>
      <c r="Z130" s="17"/>
      <c r="AA130" s="5"/>
    </row>
    <row r="131" spans="1:27" ht="15" customHeight="1" thickBot="1">
      <c r="A131" s="451" t="s">
        <v>346</v>
      </c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3"/>
    </row>
    <row r="132" spans="1:27" ht="41.25" customHeight="1">
      <c r="A132" s="48">
        <v>3</v>
      </c>
      <c r="B132" s="49" t="s">
        <v>337</v>
      </c>
      <c r="C132" s="55" t="s">
        <v>171</v>
      </c>
      <c r="D132" s="34"/>
      <c r="E132" s="50"/>
      <c r="F132" s="387"/>
      <c r="G132" s="34"/>
      <c r="H132" s="34"/>
      <c r="I132" s="34"/>
      <c r="J132" s="387"/>
      <c r="K132" s="387"/>
      <c r="L132" s="51"/>
      <c r="M132" s="51"/>
      <c r="N132" s="51"/>
      <c r="O132" s="51"/>
      <c r="P132" s="51"/>
      <c r="Q132" s="51"/>
      <c r="R132" s="51"/>
      <c r="S132" s="34"/>
      <c r="T132" s="34"/>
      <c r="U132" s="34"/>
      <c r="V132" s="34"/>
      <c r="W132" s="34"/>
      <c r="X132" s="34"/>
      <c r="Y132" s="34"/>
      <c r="Z132" s="34"/>
      <c r="AA132" s="52"/>
    </row>
    <row r="133" spans="1:27" s="10" customFormat="1" ht="36">
      <c r="A133" s="22"/>
      <c r="B133" s="32" t="s">
        <v>338</v>
      </c>
      <c r="C133" s="56"/>
      <c r="D133" s="243">
        <v>8</v>
      </c>
      <c r="E133" s="243"/>
      <c r="F133" s="243"/>
      <c r="G133" s="243">
        <v>1</v>
      </c>
      <c r="H133" s="243">
        <f>G133*4</f>
        <v>4</v>
      </c>
      <c r="I133" s="243"/>
      <c r="J133" s="243"/>
      <c r="K133" s="243"/>
      <c r="L133" s="243">
        <v>105</v>
      </c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375" t="s">
        <v>193</v>
      </c>
      <c r="AA133" s="20"/>
    </row>
    <row r="134" spans="1:27" s="10" customFormat="1" ht="96.75" thickBot="1">
      <c r="A134" s="22"/>
      <c r="B134" s="255" t="s">
        <v>421</v>
      </c>
      <c r="C134" s="56"/>
      <c r="D134" s="243">
        <v>8</v>
      </c>
      <c r="E134" s="243"/>
      <c r="F134" s="243"/>
      <c r="G134" s="243">
        <v>2</v>
      </c>
      <c r="H134" s="243">
        <f>G134*4</f>
        <v>8</v>
      </c>
      <c r="I134" s="243"/>
      <c r="J134" s="243"/>
      <c r="K134" s="243"/>
      <c r="L134" s="243">
        <v>210</v>
      </c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375" t="s">
        <v>194</v>
      </c>
      <c r="AA134" s="20"/>
    </row>
    <row r="135" spans="1:27" ht="38.25" customHeight="1" thickBot="1">
      <c r="A135" s="57"/>
      <c r="B135" s="15" t="s">
        <v>59</v>
      </c>
      <c r="C135" s="58"/>
      <c r="D135" s="19"/>
      <c r="E135" s="59"/>
      <c r="F135" s="60"/>
      <c r="G135" s="19">
        <f>G133+G134</f>
        <v>3</v>
      </c>
      <c r="H135" s="19">
        <f>SUM(H133:H134)</f>
        <v>12</v>
      </c>
      <c r="I135" s="19"/>
      <c r="J135" s="19"/>
      <c r="K135" s="19"/>
      <c r="L135" s="19">
        <f>SUM(L133:L134)</f>
        <v>315</v>
      </c>
      <c r="M135" s="61"/>
      <c r="N135" s="61"/>
      <c r="O135" s="61"/>
      <c r="P135" s="61"/>
      <c r="Q135" s="61"/>
      <c r="R135" s="61"/>
      <c r="S135" s="19"/>
      <c r="T135" s="19"/>
      <c r="U135" s="19"/>
      <c r="V135" s="19"/>
      <c r="W135" s="19"/>
      <c r="X135" s="19"/>
      <c r="Y135" s="19"/>
      <c r="Z135" s="19"/>
      <c r="AA135" s="5"/>
    </row>
    <row r="136" spans="1:27" ht="36.75" thickBot="1">
      <c r="A136" s="57"/>
      <c r="B136" s="15" t="s">
        <v>190</v>
      </c>
      <c r="C136" s="58"/>
      <c r="D136" s="19"/>
      <c r="E136" s="59"/>
      <c r="F136" s="60"/>
      <c r="G136" s="19">
        <f>G123+G130+G135</f>
        <v>23</v>
      </c>
      <c r="H136" s="19">
        <f>H123+H130+H135</f>
        <v>55</v>
      </c>
      <c r="I136" s="19"/>
      <c r="J136" s="19"/>
      <c r="K136" s="19"/>
      <c r="L136" s="19">
        <f>L123+L130+L135</f>
        <v>1335</v>
      </c>
      <c r="M136" s="61"/>
      <c r="N136" s="61"/>
      <c r="O136" s="61"/>
      <c r="P136" s="61"/>
      <c r="Q136" s="61"/>
      <c r="R136" s="61"/>
      <c r="S136" s="19"/>
      <c r="T136" s="19"/>
      <c r="U136" s="19"/>
      <c r="V136" s="19"/>
      <c r="W136" s="19"/>
      <c r="X136" s="19"/>
      <c r="Y136" s="19"/>
      <c r="Z136" s="19"/>
      <c r="AA136" s="5"/>
    </row>
    <row r="137" spans="1:27" ht="38.25" customHeight="1" thickBot="1">
      <c r="A137" s="47"/>
      <c r="B137" s="62" t="s">
        <v>110</v>
      </c>
      <c r="C137" s="58"/>
      <c r="D137" s="17"/>
      <c r="E137" s="18"/>
      <c r="F137" s="4"/>
      <c r="G137" s="19">
        <f>G120+G136</f>
        <v>152</v>
      </c>
      <c r="H137" s="19">
        <f>H120+H136</f>
        <v>267</v>
      </c>
      <c r="I137" s="19"/>
      <c r="J137" s="19"/>
      <c r="K137" s="19"/>
      <c r="L137" s="19">
        <f>L120+L136</f>
        <v>7140</v>
      </c>
      <c r="M137" s="19"/>
      <c r="N137" s="19"/>
      <c r="O137" s="19"/>
      <c r="P137" s="19"/>
      <c r="Q137" s="19"/>
      <c r="R137" s="19"/>
      <c r="S137" s="60"/>
      <c r="T137" s="60"/>
      <c r="U137" s="60"/>
      <c r="V137" s="60"/>
      <c r="W137" s="60"/>
      <c r="X137" s="60"/>
      <c r="Y137" s="60"/>
      <c r="Z137" s="60"/>
      <c r="AA137" s="5"/>
    </row>
    <row r="140" spans="1:27" ht="11.25" customHeight="1"/>
    <row r="141" spans="1:27">
      <c r="B141" s="383"/>
      <c r="D141" s="383"/>
      <c r="E141" s="383"/>
      <c r="F141" s="383"/>
      <c r="G141" s="383"/>
      <c r="H141" s="383"/>
      <c r="L141" s="63" t="s">
        <v>51</v>
      </c>
      <c r="M141" s="63"/>
      <c r="N141" s="63"/>
      <c r="O141" s="63"/>
      <c r="P141" s="63"/>
      <c r="Q141" s="370"/>
      <c r="R141" s="370"/>
      <c r="S141" s="370"/>
      <c r="T141" s="370"/>
      <c r="AA141" s="2"/>
    </row>
    <row r="142" spans="1:27">
      <c r="E142" s="381"/>
      <c r="F142" s="2"/>
      <c r="G142" s="383"/>
      <c r="H142" s="383"/>
      <c r="M142" s="383"/>
      <c r="S142" s="383"/>
      <c r="AA142" s="2"/>
    </row>
    <row r="143" spans="1:27" ht="23.25" customHeight="1">
      <c r="B143" s="454" t="s">
        <v>196</v>
      </c>
      <c r="C143" s="454"/>
      <c r="D143" s="454"/>
      <c r="E143" s="454"/>
      <c r="F143" s="455"/>
      <c r="L143" s="456" t="s">
        <v>554</v>
      </c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2"/>
    </row>
    <row r="144" spans="1:27">
      <c r="E144" s="381"/>
      <c r="F144" s="2"/>
      <c r="O144" s="383"/>
      <c r="P144" s="383"/>
      <c r="Q144" s="383"/>
      <c r="AA144" s="2"/>
    </row>
    <row r="145" spans="2:27" ht="24.75" customHeight="1">
      <c r="B145" s="456" t="s">
        <v>195</v>
      </c>
      <c r="C145" s="456"/>
      <c r="D145" s="456"/>
      <c r="E145" s="456"/>
      <c r="F145" s="456"/>
      <c r="G145" s="456"/>
      <c r="H145" s="456"/>
      <c r="I145" s="456"/>
      <c r="L145" s="461" t="s">
        <v>555</v>
      </c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2"/>
    </row>
    <row r="146" spans="2:27"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</row>
    <row r="153" spans="2:27">
      <c r="B153" s="64"/>
      <c r="C153" s="65"/>
      <c r="D153" s="28"/>
      <c r="E153" s="10"/>
      <c r="F153" s="53"/>
      <c r="G153" s="53"/>
      <c r="H153" s="53"/>
      <c r="I153" s="10"/>
      <c r="J153" s="53"/>
      <c r="K153" s="53"/>
      <c r="L153" s="10"/>
      <c r="M153" s="28"/>
      <c r="N153" s="66"/>
      <c r="O153" s="66"/>
      <c r="P153" s="66"/>
      <c r="Q153" s="66"/>
      <c r="R153" s="66"/>
      <c r="S153" s="66"/>
      <c r="T153" s="66"/>
      <c r="U153" s="28"/>
      <c r="V153" s="28"/>
      <c r="W153" s="67"/>
      <c r="X153" s="67"/>
      <c r="Y153" s="28"/>
      <c r="Z153" s="53"/>
    </row>
  </sheetData>
  <autoFilter ref="A29:AA137"/>
  <mergeCells count="123">
    <mergeCell ref="H40:H41"/>
    <mergeCell ref="I40:I41"/>
    <mergeCell ref="G40:G41"/>
    <mergeCell ref="E38:E39"/>
    <mergeCell ref="S40:S41"/>
    <mergeCell ref="T40:T41"/>
    <mergeCell ref="U40:U41"/>
    <mergeCell ref="V40:V41"/>
    <mergeCell ref="W40:W41"/>
    <mergeCell ref="G38:G39"/>
    <mergeCell ref="H38:H39"/>
    <mergeCell ref="I38:I39"/>
    <mergeCell ref="R38:R39"/>
    <mergeCell ref="S38:S39"/>
    <mergeCell ref="T38:T39"/>
    <mergeCell ref="U38:U39"/>
    <mergeCell ref="J38:J39"/>
    <mergeCell ref="K38:K39"/>
    <mergeCell ref="L38:L39"/>
    <mergeCell ref="M38:M39"/>
    <mergeCell ref="N38:N39"/>
    <mergeCell ref="O38:O39"/>
    <mergeCell ref="V38:V39"/>
    <mergeCell ref="W38:W39"/>
    <mergeCell ref="Z40:Z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A1:AA1"/>
    <mergeCell ref="A2:AA2"/>
    <mergeCell ref="A3:F3"/>
    <mergeCell ref="G3:S4"/>
    <mergeCell ref="T3:AA4"/>
    <mergeCell ref="A4:F4"/>
    <mergeCell ref="L24:R24"/>
    <mergeCell ref="S24:Z24"/>
    <mergeCell ref="Y25:Z25"/>
    <mergeCell ref="A18:AA18"/>
    <mergeCell ref="A6:F6"/>
    <mergeCell ref="A7:F7"/>
    <mergeCell ref="A8:F8"/>
    <mergeCell ref="A10:AA10"/>
    <mergeCell ref="A11:AA11"/>
    <mergeCell ref="A12:AA12"/>
    <mergeCell ref="A13:AA13"/>
    <mergeCell ref="A14:AA14"/>
    <mergeCell ref="A15:AA15"/>
    <mergeCell ref="A16:AA16"/>
    <mergeCell ref="A17:AA17"/>
    <mergeCell ref="A19:AA19"/>
    <mergeCell ref="A20:AA20"/>
    <mergeCell ref="A21:AA21"/>
    <mergeCell ref="A23:Z23"/>
    <mergeCell ref="A24:A28"/>
    <mergeCell ref="B24:B28"/>
    <mergeCell ref="C24:C28"/>
    <mergeCell ref="D24:D28"/>
    <mergeCell ref="E24:E28"/>
    <mergeCell ref="F24:F28"/>
    <mergeCell ref="H24:H28"/>
    <mergeCell ref="I24:I28"/>
    <mergeCell ref="J24:K24"/>
    <mergeCell ref="S27:Z27"/>
    <mergeCell ref="A30:AA30"/>
    <mergeCell ref="A36:AA36"/>
    <mergeCell ref="AA24:AA28"/>
    <mergeCell ref="J25:J28"/>
    <mergeCell ref="K25:K28"/>
    <mergeCell ref="L25:L28"/>
    <mergeCell ref="M25:P25"/>
    <mergeCell ref="Q25:Q28"/>
    <mergeCell ref="R25:R28"/>
    <mergeCell ref="S25:T25"/>
    <mergeCell ref="U25:V25"/>
    <mergeCell ref="W25:X25"/>
    <mergeCell ref="G24:G28"/>
    <mergeCell ref="M26:M28"/>
    <mergeCell ref="N26:P26"/>
    <mergeCell ref="N27:N28"/>
    <mergeCell ref="O27:O28"/>
    <mergeCell ref="P27:P28"/>
    <mergeCell ref="X38:X39"/>
    <mergeCell ref="Y38:Y39"/>
    <mergeCell ref="Z38:Z39"/>
    <mergeCell ref="A92:AA92"/>
    <mergeCell ref="A43:AA43"/>
    <mergeCell ref="A47:AA47"/>
    <mergeCell ref="A51:AA51"/>
    <mergeCell ref="A56:AA56"/>
    <mergeCell ref="A61:AA61"/>
    <mergeCell ref="A66:AA66"/>
    <mergeCell ref="A70:AA70"/>
    <mergeCell ref="A75:AA75"/>
    <mergeCell ref="A79:AA79"/>
    <mergeCell ref="A83:AA83"/>
    <mergeCell ref="A88:AA88"/>
    <mergeCell ref="A40:A41"/>
    <mergeCell ref="D40:D41"/>
    <mergeCell ref="E40:E41"/>
    <mergeCell ref="P38:P39"/>
    <mergeCell ref="Q38:Q39"/>
    <mergeCell ref="A38:A39"/>
    <mergeCell ref="D38:D39"/>
    <mergeCell ref="X40:X41"/>
    <mergeCell ref="Y40:Y41"/>
    <mergeCell ref="A124:AA124"/>
    <mergeCell ref="A131:AA131"/>
    <mergeCell ref="B143:F143"/>
    <mergeCell ref="B145:I145"/>
    <mergeCell ref="A97:AA97"/>
    <mergeCell ref="A101:AA101"/>
    <mergeCell ref="A105:AA105"/>
    <mergeCell ref="A109:AA109"/>
    <mergeCell ref="A113:AA113"/>
    <mergeCell ref="A121:AA121"/>
    <mergeCell ref="L143:Z143"/>
    <mergeCell ref="L145:Z145"/>
  </mergeCells>
  <printOptions horizontalCentered="1"/>
  <pageMargins left="0.25" right="0.27" top="0.39370078740157483" bottom="0.39370078740157483" header="0.15748031496062992" footer="0.15748031496062992"/>
  <pageSetup paperSize="9" scale="59" fitToHeight="10" orientation="landscape" r:id="rId1"/>
  <headerFooter alignWithMargins="0"/>
  <rowBreaks count="3" manualBreakCount="3">
    <brk id="39" max="26" man="1"/>
    <brk id="63" max="26" man="1"/>
    <brk id="91" max="26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I158"/>
  <sheetViews>
    <sheetView view="pageBreakPreview" topLeftCell="A12" zoomScaleSheetLayoutView="100" workbookViewId="0">
      <selection activeCell="L24" sqref="L24:R24"/>
    </sheetView>
  </sheetViews>
  <sheetFormatPr defaultRowHeight="12"/>
  <cols>
    <col min="1" max="1" width="2.7109375" style="2" customWidth="1"/>
    <col min="2" max="2" width="40.85546875" style="2" customWidth="1"/>
    <col min="3" max="3" width="10" style="381" customWidth="1"/>
    <col min="4" max="4" width="3.85546875" style="2" customWidth="1"/>
    <col min="5" max="5" width="12.42578125" style="2" customWidth="1"/>
    <col min="6" max="6" width="12.28515625" style="381" customWidth="1"/>
    <col min="7" max="7" width="5" style="2" customWidth="1"/>
    <col min="8" max="8" width="5.42578125" style="2" customWidth="1"/>
    <col min="9" max="9" width="6.140625" style="2" customWidth="1"/>
    <col min="10" max="10" width="5.28515625" style="2" customWidth="1"/>
    <col min="11" max="11" width="7.5703125" style="2" customWidth="1"/>
    <col min="12" max="12" width="5.28515625" style="2" customWidth="1"/>
    <col min="13" max="13" width="7.140625" style="2" customWidth="1"/>
    <col min="14" max="14" width="5.140625" style="2" customWidth="1"/>
    <col min="15" max="15" width="6.5703125" style="2" customWidth="1"/>
    <col min="16" max="16" width="4.7109375" style="2" customWidth="1"/>
    <col min="17" max="17" width="5.85546875" style="2" customWidth="1"/>
    <col min="18" max="18" width="6.42578125" style="2" customWidth="1"/>
    <col min="19" max="19" width="6" style="2" customWidth="1"/>
    <col min="20" max="20" width="6.42578125" style="2" customWidth="1"/>
    <col min="21" max="21" width="5.85546875" style="2" customWidth="1"/>
    <col min="22" max="22" width="6.42578125" style="2" customWidth="1"/>
    <col min="23" max="23" width="6.5703125" style="2" customWidth="1"/>
    <col min="24" max="24" width="7" style="2" customWidth="1"/>
    <col min="25" max="25" width="6.28515625" style="2" customWidth="1"/>
    <col min="26" max="26" width="8" style="2" customWidth="1"/>
    <col min="27" max="27" width="31.85546875" style="381" customWidth="1"/>
    <col min="28" max="16384" width="9.140625" style="2"/>
  </cols>
  <sheetData>
    <row r="1" spans="1:27" ht="12.75" customHeight="1">
      <c r="A1" s="500" t="s">
        <v>12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1"/>
      <c r="V1" s="501"/>
      <c r="W1" s="501"/>
      <c r="X1" s="501"/>
      <c r="Y1" s="501"/>
      <c r="Z1" s="501"/>
      <c r="AA1" s="502"/>
    </row>
    <row r="2" spans="1:27" ht="13.5" customHeight="1" thickBot="1">
      <c r="A2" s="503" t="s">
        <v>70</v>
      </c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  <c r="AA2" s="505"/>
    </row>
    <row r="3" spans="1:27" ht="23.25" customHeight="1">
      <c r="A3" s="506" t="s">
        <v>72</v>
      </c>
      <c r="B3" s="507"/>
      <c r="C3" s="507"/>
      <c r="D3" s="507"/>
      <c r="E3" s="507"/>
      <c r="F3" s="508"/>
      <c r="G3" s="509" t="s">
        <v>128</v>
      </c>
      <c r="H3" s="510"/>
      <c r="I3" s="510"/>
      <c r="J3" s="510"/>
      <c r="K3" s="510"/>
      <c r="L3" s="510"/>
      <c r="M3" s="510"/>
      <c r="N3" s="510"/>
      <c r="O3" s="510"/>
      <c r="P3" s="510"/>
      <c r="Q3" s="510"/>
      <c r="R3" s="510"/>
      <c r="S3" s="511"/>
      <c r="T3" s="515" t="s">
        <v>123</v>
      </c>
      <c r="U3" s="516"/>
      <c r="V3" s="516"/>
      <c r="W3" s="516"/>
      <c r="X3" s="516"/>
      <c r="Y3" s="516"/>
      <c r="Z3" s="516"/>
      <c r="AA3" s="517"/>
    </row>
    <row r="4" spans="1:27" ht="24" customHeight="1" thickBot="1">
      <c r="A4" s="521" t="s">
        <v>52</v>
      </c>
      <c r="B4" s="522"/>
      <c r="C4" s="522"/>
      <c r="D4" s="522"/>
      <c r="E4" s="522"/>
      <c r="F4" s="523"/>
      <c r="G4" s="512"/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4"/>
      <c r="T4" s="518"/>
      <c r="U4" s="519"/>
      <c r="V4" s="519"/>
      <c r="W4" s="519"/>
      <c r="X4" s="519"/>
      <c r="Y4" s="519"/>
      <c r="Z4" s="519"/>
      <c r="AA4" s="520"/>
    </row>
    <row r="5" spans="1:27" ht="13.5" customHeight="1">
      <c r="A5" s="381"/>
      <c r="B5" s="381"/>
      <c r="D5" s="381"/>
      <c r="E5" s="381"/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</row>
    <row r="6" spans="1:27" ht="13.5" customHeight="1">
      <c r="A6" s="527" t="s">
        <v>71</v>
      </c>
      <c r="B6" s="527"/>
      <c r="C6" s="527"/>
      <c r="D6" s="527"/>
      <c r="E6" s="527"/>
      <c r="F6" s="527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</row>
    <row r="7" spans="1:27" ht="13.5" customHeight="1">
      <c r="A7" s="527" t="s">
        <v>354</v>
      </c>
      <c r="B7" s="527"/>
      <c r="C7" s="527"/>
      <c r="D7" s="527"/>
      <c r="E7" s="527"/>
      <c r="F7" s="527"/>
      <c r="G7" s="382"/>
      <c r="H7" s="382"/>
      <c r="I7" s="382"/>
      <c r="J7" s="382"/>
      <c r="K7" s="382"/>
      <c r="L7" s="382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</row>
    <row r="8" spans="1:27" ht="13.5" customHeight="1">
      <c r="A8" s="527" t="s">
        <v>259</v>
      </c>
      <c r="B8" s="527"/>
      <c r="C8" s="527"/>
      <c r="D8" s="527"/>
      <c r="E8" s="527"/>
      <c r="F8" s="527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</row>
    <row r="9" spans="1:27" ht="13.5" customHeight="1">
      <c r="A9" s="381"/>
      <c r="B9" s="381"/>
      <c r="D9" s="381"/>
      <c r="E9" s="381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</row>
    <row r="10" spans="1:27" ht="13.5" customHeight="1">
      <c r="A10" s="528" t="s">
        <v>53</v>
      </c>
      <c r="B10" s="528"/>
      <c r="C10" s="528"/>
      <c r="D10" s="528"/>
      <c r="E10" s="528"/>
      <c r="F10" s="528"/>
      <c r="G10" s="528"/>
      <c r="H10" s="528"/>
      <c r="I10" s="528"/>
      <c r="J10" s="528"/>
      <c r="K10" s="528"/>
      <c r="L10" s="528"/>
      <c r="M10" s="528"/>
      <c r="N10" s="528"/>
      <c r="O10" s="528"/>
      <c r="P10" s="528"/>
      <c r="Q10" s="528"/>
      <c r="R10" s="528"/>
      <c r="S10" s="528"/>
      <c r="T10" s="528"/>
      <c r="U10" s="528"/>
      <c r="V10" s="528"/>
      <c r="W10" s="528"/>
      <c r="X10" s="528"/>
      <c r="Y10" s="528"/>
      <c r="Z10" s="528"/>
      <c r="AA10" s="528"/>
    </row>
    <row r="11" spans="1:27" ht="13.5" customHeight="1">
      <c r="A11" s="527" t="s">
        <v>74</v>
      </c>
      <c r="B11" s="527"/>
      <c r="C11" s="527"/>
      <c r="D11" s="527"/>
      <c r="E11" s="527"/>
      <c r="F11" s="527"/>
      <c r="G11" s="527"/>
      <c r="H11" s="527"/>
      <c r="I11" s="52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7"/>
      <c r="W11" s="527"/>
      <c r="X11" s="527"/>
      <c r="Y11" s="527"/>
      <c r="Z11" s="527"/>
      <c r="AA11" s="527"/>
    </row>
    <row r="12" spans="1:27" ht="13.5" customHeight="1">
      <c r="A12" s="527" t="s">
        <v>556</v>
      </c>
      <c r="B12" s="527"/>
      <c r="C12" s="527"/>
      <c r="D12" s="527"/>
      <c r="E12" s="527"/>
      <c r="F12" s="527"/>
      <c r="G12" s="527"/>
      <c r="H12" s="527"/>
      <c r="I12" s="527"/>
      <c r="J12" s="527"/>
      <c r="K12" s="527"/>
      <c r="L12" s="527"/>
      <c r="M12" s="527"/>
      <c r="N12" s="527"/>
      <c r="O12" s="527"/>
      <c r="P12" s="527"/>
      <c r="Q12" s="527"/>
      <c r="R12" s="527"/>
      <c r="S12" s="527"/>
      <c r="T12" s="527"/>
      <c r="U12" s="527"/>
      <c r="V12" s="527"/>
      <c r="W12" s="527"/>
      <c r="X12" s="527"/>
      <c r="Y12" s="527"/>
      <c r="Z12" s="527"/>
      <c r="AA12" s="527"/>
    </row>
    <row r="13" spans="1:27" ht="13.5" customHeight="1">
      <c r="A13" s="527" t="s">
        <v>248</v>
      </c>
      <c r="B13" s="527"/>
      <c r="C13" s="527"/>
      <c r="D13" s="527"/>
      <c r="E13" s="527"/>
      <c r="F13" s="527"/>
      <c r="G13" s="527"/>
      <c r="H13" s="527"/>
      <c r="I13" s="527"/>
      <c r="J13" s="527"/>
      <c r="K13" s="527"/>
      <c r="L13" s="527"/>
      <c r="M13" s="527"/>
      <c r="N13" s="527"/>
      <c r="O13" s="527"/>
      <c r="P13" s="527"/>
      <c r="Q13" s="527"/>
      <c r="R13" s="527"/>
      <c r="S13" s="527"/>
      <c r="T13" s="527"/>
      <c r="U13" s="527"/>
      <c r="V13" s="527"/>
      <c r="W13" s="527"/>
      <c r="X13" s="527"/>
      <c r="Y13" s="527"/>
      <c r="Z13" s="527"/>
      <c r="AA13" s="527"/>
    </row>
    <row r="14" spans="1:27" ht="13.5" customHeight="1">
      <c r="A14" s="527" t="s">
        <v>162</v>
      </c>
      <c r="B14" s="527"/>
      <c r="C14" s="527"/>
      <c r="D14" s="527"/>
      <c r="E14" s="527"/>
      <c r="F14" s="527"/>
      <c r="G14" s="527"/>
      <c r="H14" s="527"/>
      <c r="I14" s="527"/>
      <c r="J14" s="527"/>
      <c r="K14" s="527"/>
      <c r="L14" s="527"/>
      <c r="M14" s="527"/>
      <c r="N14" s="527"/>
      <c r="O14" s="527"/>
      <c r="P14" s="527"/>
      <c r="Q14" s="527"/>
      <c r="R14" s="527"/>
      <c r="S14" s="527"/>
      <c r="T14" s="527"/>
      <c r="U14" s="527"/>
      <c r="V14" s="527"/>
      <c r="W14" s="527"/>
      <c r="X14" s="527"/>
      <c r="Y14" s="527"/>
      <c r="Z14" s="527"/>
      <c r="AA14" s="527"/>
    </row>
    <row r="15" spans="1:27" ht="13.5" customHeight="1">
      <c r="A15" s="527" t="s">
        <v>163</v>
      </c>
      <c r="B15" s="527"/>
      <c r="C15" s="527"/>
      <c r="D15" s="527"/>
      <c r="E15" s="527"/>
      <c r="F15" s="527"/>
      <c r="G15" s="527"/>
      <c r="H15" s="527"/>
      <c r="I15" s="527"/>
      <c r="J15" s="527"/>
      <c r="K15" s="527"/>
      <c r="L15" s="527"/>
      <c r="M15" s="527"/>
      <c r="N15" s="527"/>
      <c r="O15" s="527"/>
      <c r="P15" s="527"/>
      <c r="Q15" s="527"/>
      <c r="R15" s="527"/>
      <c r="S15" s="527"/>
      <c r="T15" s="527"/>
      <c r="U15" s="527"/>
      <c r="V15" s="527"/>
      <c r="W15" s="527"/>
      <c r="X15" s="527"/>
      <c r="Y15" s="527"/>
      <c r="Z15" s="527"/>
      <c r="AA15" s="527"/>
    </row>
    <row r="16" spans="1:27" ht="13.5" customHeight="1">
      <c r="A16" s="527" t="s">
        <v>557</v>
      </c>
      <c r="B16" s="527"/>
      <c r="C16" s="527"/>
      <c r="D16" s="527"/>
      <c r="E16" s="527"/>
      <c r="F16" s="527"/>
      <c r="G16" s="527"/>
      <c r="H16" s="527"/>
      <c r="I16" s="527"/>
      <c r="J16" s="527"/>
      <c r="K16" s="527"/>
      <c r="L16" s="527"/>
      <c r="M16" s="527"/>
      <c r="N16" s="527"/>
      <c r="O16" s="527"/>
      <c r="P16" s="527"/>
      <c r="Q16" s="527"/>
      <c r="R16" s="527"/>
      <c r="S16" s="527"/>
      <c r="T16" s="527"/>
      <c r="U16" s="527"/>
      <c r="V16" s="527"/>
      <c r="W16" s="527"/>
      <c r="X16" s="527"/>
      <c r="Y16" s="527"/>
      <c r="Z16" s="527"/>
      <c r="AA16" s="527"/>
    </row>
    <row r="17" spans="1:61" ht="14.25" customHeight="1">
      <c r="A17" s="527" t="s">
        <v>524</v>
      </c>
      <c r="B17" s="527"/>
      <c r="C17" s="527"/>
      <c r="D17" s="527"/>
      <c r="E17" s="527"/>
      <c r="F17" s="527"/>
      <c r="G17" s="527"/>
      <c r="H17" s="527"/>
      <c r="I17" s="527"/>
      <c r="J17" s="527"/>
      <c r="K17" s="527"/>
      <c r="L17" s="527"/>
      <c r="M17" s="527"/>
      <c r="N17" s="527"/>
      <c r="O17" s="527"/>
      <c r="P17" s="527"/>
      <c r="Q17" s="527"/>
      <c r="R17" s="527"/>
      <c r="S17" s="527"/>
      <c r="T17" s="527"/>
      <c r="U17" s="527"/>
      <c r="V17" s="527"/>
      <c r="W17" s="527"/>
      <c r="X17" s="527"/>
      <c r="Y17" s="527"/>
      <c r="Z17" s="527"/>
      <c r="AA17" s="527"/>
    </row>
    <row r="18" spans="1:61" ht="14.25" customHeight="1">
      <c r="A18" s="526" t="s">
        <v>547</v>
      </c>
      <c r="B18" s="526"/>
      <c r="C18" s="526"/>
      <c r="D18" s="526"/>
      <c r="E18" s="526"/>
      <c r="F18" s="526"/>
      <c r="G18" s="526"/>
      <c r="H18" s="526"/>
      <c r="I18" s="526"/>
      <c r="J18" s="526"/>
      <c r="K18" s="526"/>
      <c r="L18" s="526"/>
      <c r="M18" s="526"/>
      <c r="N18" s="526"/>
      <c r="O18" s="526"/>
      <c r="P18" s="526"/>
      <c r="Q18" s="526"/>
      <c r="R18" s="526"/>
      <c r="S18" s="526"/>
      <c r="T18" s="526"/>
      <c r="U18" s="526"/>
      <c r="V18" s="526"/>
      <c r="W18" s="526"/>
      <c r="X18" s="526"/>
      <c r="Y18" s="526"/>
      <c r="Z18" s="526"/>
      <c r="AA18" s="526"/>
      <c r="AB18" s="371"/>
      <c r="AC18" s="371"/>
      <c r="AD18" s="371"/>
      <c r="AE18" s="371"/>
      <c r="AF18" s="371"/>
      <c r="AG18" s="371"/>
      <c r="AH18" s="371"/>
      <c r="AI18" s="371"/>
      <c r="AJ18" s="371"/>
      <c r="AK18" s="371"/>
      <c r="AL18" s="371"/>
      <c r="AM18" s="371"/>
      <c r="AN18" s="371"/>
      <c r="AO18" s="371"/>
      <c r="AP18" s="371"/>
      <c r="AQ18" s="371"/>
      <c r="AR18" s="371"/>
      <c r="AS18" s="371"/>
      <c r="AT18" s="371"/>
      <c r="AU18" s="371"/>
      <c r="AV18" s="371"/>
      <c r="AW18" s="371"/>
      <c r="AX18" s="371"/>
      <c r="AY18" s="371"/>
      <c r="AZ18" s="371"/>
      <c r="BA18" s="371"/>
      <c r="BB18" s="371"/>
      <c r="BC18" s="371"/>
      <c r="BD18" s="371"/>
      <c r="BE18" s="371"/>
      <c r="BF18" s="371"/>
      <c r="BG18" s="371"/>
      <c r="BH18" s="371"/>
      <c r="BI18" s="371"/>
    </row>
    <row r="19" spans="1:61" ht="14.25" customHeight="1">
      <c r="A19" s="526" t="s">
        <v>544</v>
      </c>
      <c r="B19" s="526"/>
      <c r="C19" s="526"/>
      <c r="D19" s="526"/>
      <c r="E19" s="526"/>
      <c r="F19" s="526"/>
      <c r="G19" s="526"/>
      <c r="H19" s="526"/>
      <c r="I19" s="526"/>
      <c r="J19" s="526"/>
      <c r="K19" s="526"/>
      <c r="L19" s="526"/>
      <c r="M19" s="526"/>
      <c r="N19" s="526"/>
      <c r="O19" s="526"/>
      <c r="P19" s="526"/>
      <c r="Q19" s="526"/>
      <c r="R19" s="526"/>
      <c r="S19" s="526"/>
      <c r="T19" s="526"/>
      <c r="U19" s="526"/>
      <c r="V19" s="526"/>
      <c r="W19" s="526"/>
      <c r="X19" s="526"/>
      <c r="Y19" s="526"/>
      <c r="Z19" s="526"/>
      <c r="AA19" s="526"/>
      <c r="AB19" s="371"/>
      <c r="AC19" s="371"/>
      <c r="AD19" s="371"/>
      <c r="AE19" s="371"/>
      <c r="AF19" s="371"/>
      <c r="AG19" s="371"/>
      <c r="AH19" s="371"/>
      <c r="AI19" s="371"/>
      <c r="AJ19" s="371"/>
      <c r="AK19" s="371"/>
      <c r="AL19" s="371"/>
      <c r="AM19" s="371"/>
      <c r="AN19" s="371"/>
      <c r="AO19" s="371"/>
      <c r="AP19" s="371"/>
      <c r="AQ19" s="371"/>
      <c r="AR19" s="371"/>
      <c r="AS19" s="371"/>
      <c r="AT19" s="371"/>
      <c r="AU19" s="371"/>
      <c r="AV19" s="371"/>
      <c r="AW19" s="371"/>
      <c r="AX19" s="371"/>
      <c r="AY19" s="371"/>
      <c r="AZ19" s="371"/>
      <c r="BA19" s="371"/>
      <c r="BB19" s="371"/>
      <c r="BC19" s="371"/>
      <c r="BD19" s="371"/>
      <c r="BE19" s="371"/>
      <c r="BF19" s="371"/>
      <c r="BG19" s="371"/>
      <c r="BH19" s="371"/>
      <c r="BI19" s="371"/>
    </row>
    <row r="20" spans="1:61" ht="14.25" customHeight="1">
      <c r="A20" s="526" t="s">
        <v>545</v>
      </c>
      <c r="B20" s="526"/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  <c r="W20" s="526"/>
      <c r="X20" s="526"/>
      <c r="Y20" s="526"/>
      <c r="Z20" s="526"/>
      <c r="AA20" s="526"/>
      <c r="AB20" s="371"/>
      <c r="AC20" s="371"/>
      <c r="AD20" s="371"/>
      <c r="AE20" s="371"/>
      <c r="AF20" s="371"/>
      <c r="AG20" s="371"/>
      <c r="AH20" s="371"/>
      <c r="AI20" s="371"/>
      <c r="AJ20" s="371"/>
      <c r="AK20" s="371"/>
      <c r="AL20" s="371"/>
      <c r="AM20" s="371"/>
      <c r="AN20" s="371"/>
      <c r="AO20" s="371"/>
      <c r="AP20" s="371"/>
      <c r="AQ20" s="371"/>
      <c r="AR20" s="371"/>
      <c r="AS20" s="371"/>
      <c r="AT20" s="371"/>
      <c r="AU20" s="371"/>
      <c r="AV20" s="371"/>
      <c r="AW20" s="371"/>
      <c r="AX20" s="371"/>
      <c r="AY20" s="371"/>
      <c r="AZ20" s="371"/>
      <c r="BA20" s="371"/>
      <c r="BB20" s="371"/>
      <c r="BC20" s="371"/>
      <c r="BD20" s="371"/>
      <c r="BE20" s="371"/>
      <c r="BF20" s="371"/>
      <c r="BG20" s="371"/>
      <c r="BH20" s="371"/>
      <c r="BI20" s="371"/>
    </row>
    <row r="21" spans="1:61" ht="14.25" customHeight="1">
      <c r="A21" s="527" t="s">
        <v>301</v>
      </c>
      <c r="B21" s="527"/>
      <c r="C21" s="527"/>
      <c r="D21" s="527"/>
      <c r="E21" s="527"/>
      <c r="F21" s="527"/>
      <c r="G21" s="527"/>
      <c r="H21" s="527"/>
      <c r="I21" s="527"/>
      <c r="J21" s="527"/>
      <c r="K21" s="527"/>
      <c r="L21" s="527"/>
      <c r="M21" s="527"/>
      <c r="N21" s="527"/>
      <c r="O21" s="527"/>
      <c r="P21" s="527"/>
      <c r="Q21" s="527"/>
      <c r="R21" s="527"/>
      <c r="S21" s="527"/>
      <c r="T21" s="527"/>
      <c r="U21" s="527"/>
      <c r="V21" s="527"/>
      <c r="W21" s="527"/>
      <c r="X21" s="527"/>
      <c r="Y21" s="527"/>
      <c r="Z21" s="527"/>
      <c r="AA21" s="527"/>
    </row>
    <row r="22" spans="1:61" ht="14.25" customHeight="1">
      <c r="A22" s="381"/>
      <c r="B22" s="381"/>
      <c r="D22" s="381"/>
      <c r="E22" s="381"/>
      <c r="G22" s="381"/>
      <c r="H22" s="381"/>
      <c r="I22" s="381"/>
      <c r="J22" s="381"/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1"/>
    </row>
    <row r="23" spans="1:61" ht="35.25" customHeight="1" thickBot="1">
      <c r="A23" s="489" t="s">
        <v>75</v>
      </c>
      <c r="B23" s="490"/>
      <c r="C23" s="490"/>
      <c r="D23" s="490"/>
      <c r="E23" s="490"/>
      <c r="F23" s="490"/>
      <c r="G23" s="490"/>
      <c r="H23" s="490"/>
      <c r="I23" s="490"/>
      <c r="J23" s="490"/>
      <c r="K23" s="490"/>
      <c r="L23" s="490"/>
      <c r="M23" s="490"/>
      <c r="N23" s="490"/>
      <c r="O23" s="490"/>
      <c r="P23" s="490"/>
      <c r="Q23" s="490"/>
      <c r="R23" s="490"/>
      <c r="S23" s="490"/>
      <c r="T23" s="490"/>
      <c r="U23" s="490"/>
      <c r="V23" s="490"/>
      <c r="W23" s="490"/>
      <c r="X23" s="490"/>
      <c r="Y23" s="490"/>
      <c r="Z23" s="490"/>
      <c r="AA23" s="380"/>
    </row>
    <row r="24" spans="1:61" ht="48.75" customHeight="1">
      <c r="A24" s="491" t="s">
        <v>14</v>
      </c>
      <c r="B24" s="494" t="s">
        <v>76</v>
      </c>
      <c r="C24" s="496" t="s">
        <v>77</v>
      </c>
      <c r="D24" s="484" t="s">
        <v>54</v>
      </c>
      <c r="E24" s="484" t="s">
        <v>45</v>
      </c>
      <c r="F24" s="484" t="s">
        <v>46</v>
      </c>
      <c r="G24" s="484" t="s">
        <v>78</v>
      </c>
      <c r="H24" s="496" t="s">
        <v>79</v>
      </c>
      <c r="I24" s="484" t="s">
        <v>68</v>
      </c>
      <c r="J24" s="494" t="s">
        <v>32</v>
      </c>
      <c r="K24" s="497"/>
      <c r="L24" s="494" t="s">
        <v>81</v>
      </c>
      <c r="M24" s="524"/>
      <c r="N24" s="524"/>
      <c r="O24" s="524"/>
      <c r="P24" s="524"/>
      <c r="Q24" s="524"/>
      <c r="R24" s="524"/>
      <c r="S24" s="525" t="s">
        <v>89</v>
      </c>
      <c r="T24" s="507"/>
      <c r="U24" s="507"/>
      <c r="V24" s="507"/>
      <c r="W24" s="507"/>
      <c r="X24" s="507"/>
      <c r="Y24" s="507"/>
      <c r="Z24" s="507"/>
      <c r="AA24" s="471" t="s">
        <v>198</v>
      </c>
    </row>
    <row r="25" spans="1:61" ht="41.25" customHeight="1">
      <c r="A25" s="492"/>
      <c r="B25" s="486"/>
      <c r="C25" s="482"/>
      <c r="D25" s="474"/>
      <c r="E25" s="474"/>
      <c r="F25" s="474"/>
      <c r="G25" s="477"/>
      <c r="H25" s="482"/>
      <c r="I25" s="486"/>
      <c r="J25" s="474" t="s">
        <v>80</v>
      </c>
      <c r="K25" s="474" t="s">
        <v>88</v>
      </c>
      <c r="L25" s="474" t="s">
        <v>47</v>
      </c>
      <c r="M25" s="479" t="s">
        <v>56</v>
      </c>
      <c r="N25" s="479"/>
      <c r="O25" s="479"/>
      <c r="P25" s="479"/>
      <c r="Q25" s="478" t="s">
        <v>33</v>
      </c>
      <c r="R25" s="478" t="s">
        <v>34</v>
      </c>
      <c r="S25" s="479" t="s">
        <v>0</v>
      </c>
      <c r="T25" s="479"/>
      <c r="U25" s="479" t="s">
        <v>85</v>
      </c>
      <c r="V25" s="479"/>
      <c r="W25" s="479" t="s">
        <v>86</v>
      </c>
      <c r="X25" s="479"/>
      <c r="Y25" s="479" t="s">
        <v>87</v>
      </c>
      <c r="Z25" s="479"/>
      <c r="AA25" s="472"/>
    </row>
    <row r="26" spans="1:61" ht="36.75" customHeight="1">
      <c r="A26" s="492"/>
      <c r="B26" s="486"/>
      <c r="C26" s="482"/>
      <c r="D26" s="474"/>
      <c r="E26" s="474"/>
      <c r="F26" s="474"/>
      <c r="G26" s="477"/>
      <c r="H26" s="482"/>
      <c r="I26" s="486"/>
      <c r="J26" s="475"/>
      <c r="K26" s="477"/>
      <c r="L26" s="477"/>
      <c r="M26" s="485" t="s">
        <v>82</v>
      </c>
      <c r="N26" s="479" t="s">
        <v>57</v>
      </c>
      <c r="O26" s="486"/>
      <c r="P26" s="486"/>
      <c r="Q26" s="480"/>
      <c r="R26" s="482"/>
      <c r="S26" s="375" t="s">
        <v>37</v>
      </c>
      <c r="T26" s="375" t="s">
        <v>38</v>
      </c>
      <c r="U26" s="375" t="s">
        <v>39</v>
      </c>
      <c r="V26" s="375" t="s">
        <v>40</v>
      </c>
      <c r="W26" s="375" t="s">
        <v>41</v>
      </c>
      <c r="X26" s="375" t="s">
        <v>42</v>
      </c>
      <c r="Y26" s="375" t="s">
        <v>43</v>
      </c>
      <c r="Z26" s="375" t="s">
        <v>44</v>
      </c>
      <c r="AA26" s="472"/>
    </row>
    <row r="27" spans="1:61" ht="15" customHeight="1">
      <c r="A27" s="492"/>
      <c r="B27" s="486"/>
      <c r="C27" s="482"/>
      <c r="D27" s="474"/>
      <c r="E27" s="474"/>
      <c r="F27" s="474"/>
      <c r="G27" s="477"/>
      <c r="H27" s="482"/>
      <c r="I27" s="486"/>
      <c r="J27" s="475"/>
      <c r="K27" s="477"/>
      <c r="L27" s="477"/>
      <c r="M27" s="482"/>
      <c r="N27" s="487" t="s">
        <v>538</v>
      </c>
      <c r="O27" s="488" t="s">
        <v>83</v>
      </c>
      <c r="P27" s="487" t="s">
        <v>90</v>
      </c>
      <c r="Q27" s="480"/>
      <c r="R27" s="482"/>
      <c r="S27" s="498" t="s">
        <v>36</v>
      </c>
      <c r="T27" s="499"/>
      <c r="U27" s="499"/>
      <c r="V27" s="499"/>
      <c r="W27" s="499"/>
      <c r="X27" s="499"/>
      <c r="Y27" s="499"/>
      <c r="Z27" s="499"/>
      <c r="AA27" s="472"/>
    </row>
    <row r="28" spans="1:61" ht="45.75" customHeight="1" thickBot="1">
      <c r="A28" s="493"/>
      <c r="B28" s="495"/>
      <c r="C28" s="483"/>
      <c r="D28" s="485"/>
      <c r="E28" s="485"/>
      <c r="F28" s="485"/>
      <c r="G28" s="478"/>
      <c r="H28" s="483"/>
      <c r="I28" s="495"/>
      <c r="J28" s="476"/>
      <c r="K28" s="478"/>
      <c r="L28" s="478"/>
      <c r="M28" s="482"/>
      <c r="N28" s="478"/>
      <c r="O28" s="478"/>
      <c r="P28" s="478"/>
      <c r="Q28" s="481"/>
      <c r="R28" s="483"/>
      <c r="S28" s="378">
        <v>15</v>
      </c>
      <c r="T28" s="378">
        <v>15</v>
      </c>
      <c r="U28" s="378">
        <v>15</v>
      </c>
      <c r="V28" s="378">
        <v>15</v>
      </c>
      <c r="W28" s="378">
        <v>15</v>
      </c>
      <c r="X28" s="378">
        <v>15</v>
      </c>
      <c r="Y28" s="378">
        <v>15</v>
      </c>
      <c r="Z28" s="378">
        <v>0</v>
      </c>
      <c r="AA28" s="473"/>
    </row>
    <row r="29" spans="1:61" ht="12.75" thickBot="1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4">
        <v>9</v>
      </c>
      <c r="J29" s="4">
        <v>10</v>
      </c>
      <c r="K29" s="4">
        <v>11</v>
      </c>
      <c r="L29" s="4">
        <v>12</v>
      </c>
      <c r="M29" s="4">
        <v>13</v>
      </c>
      <c r="N29" s="4">
        <v>14</v>
      </c>
      <c r="O29" s="4">
        <v>15</v>
      </c>
      <c r="P29" s="4">
        <v>16</v>
      </c>
      <c r="Q29" s="4">
        <v>17</v>
      </c>
      <c r="R29" s="4">
        <v>18</v>
      </c>
      <c r="S29" s="4">
        <v>19</v>
      </c>
      <c r="T29" s="4">
        <v>20</v>
      </c>
      <c r="U29" s="4">
        <v>21</v>
      </c>
      <c r="V29" s="4">
        <v>22</v>
      </c>
      <c r="W29" s="4">
        <v>23</v>
      </c>
      <c r="X29" s="4">
        <v>24</v>
      </c>
      <c r="Y29" s="4">
        <v>25</v>
      </c>
      <c r="Z29" s="4">
        <v>26</v>
      </c>
      <c r="AA29" s="5">
        <v>27</v>
      </c>
    </row>
    <row r="30" spans="1:61" ht="13.5" customHeight="1" thickBot="1">
      <c r="A30" s="451" t="s">
        <v>427</v>
      </c>
      <c r="B30" s="452"/>
      <c r="C30" s="452"/>
      <c r="D30" s="452"/>
      <c r="E30" s="452"/>
      <c r="F30" s="452"/>
      <c r="G30" s="452"/>
      <c r="H30" s="452"/>
      <c r="I30" s="452"/>
      <c r="J30" s="452"/>
      <c r="K30" s="452"/>
      <c r="L30" s="452"/>
      <c r="M30" s="452"/>
      <c r="N30" s="452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3"/>
    </row>
    <row r="31" spans="1:61" s="10" customFormat="1" ht="36">
      <c r="A31" s="163">
        <v>1</v>
      </c>
      <c r="B31" s="249" t="s">
        <v>356</v>
      </c>
      <c r="C31" s="7" t="s">
        <v>393</v>
      </c>
      <c r="D31" s="243">
        <v>2</v>
      </c>
      <c r="E31" s="246" t="s">
        <v>357</v>
      </c>
      <c r="F31" s="8"/>
      <c r="G31" s="243">
        <v>3</v>
      </c>
      <c r="H31" s="243">
        <f>IF(G31=3,5,IF(G31=2,3))</f>
        <v>5</v>
      </c>
      <c r="I31" s="243"/>
      <c r="J31" s="243">
        <f>IF(OR(D31=1,D31=2,D31=3,D31=4,D31=5,D31=6,D31=7,D31=8),2,4)</f>
        <v>2</v>
      </c>
      <c r="K31" s="246" t="s">
        <v>469</v>
      </c>
      <c r="L31" s="243">
        <f>M31+R31+Q31</f>
        <v>135</v>
      </c>
      <c r="M31" s="243">
        <f>SUM(N31:P31)</f>
        <v>45</v>
      </c>
      <c r="N31" s="243">
        <v>30</v>
      </c>
      <c r="O31" s="243">
        <v>15</v>
      </c>
      <c r="P31" s="243"/>
      <c r="Q31" s="243">
        <f>G31*7.5</f>
        <v>22.5</v>
      </c>
      <c r="R31" s="243">
        <f>G31*22.5</f>
        <v>67.5</v>
      </c>
      <c r="S31" s="243"/>
      <c r="T31" s="243" t="s">
        <v>144</v>
      </c>
      <c r="U31" s="243"/>
      <c r="V31" s="243"/>
      <c r="W31" s="243"/>
      <c r="X31" s="243"/>
      <c r="Y31" s="243"/>
      <c r="Z31" s="243"/>
      <c r="AA31" s="9" t="s">
        <v>340</v>
      </c>
    </row>
    <row r="32" spans="1:61" s="10" customFormat="1" ht="48">
      <c r="A32" s="163">
        <v>2</v>
      </c>
      <c r="B32" s="249" t="s">
        <v>525</v>
      </c>
      <c r="C32" s="7" t="s">
        <v>565</v>
      </c>
      <c r="D32" s="243">
        <v>1</v>
      </c>
      <c r="E32" s="8"/>
      <c r="F32" s="1" t="s">
        <v>533</v>
      </c>
      <c r="G32" s="243">
        <v>3</v>
      </c>
      <c r="H32" s="243">
        <f>IF(G32=3,5,IF(G32=2,3))</f>
        <v>5</v>
      </c>
      <c r="I32" s="243"/>
      <c r="J32" s="243">
        <f>IF(OR(D32=1,D32=2,D32=3,D32=4,D32=5,D32=6,D32=7,D32=8),2,4)</f>
        <v>2</v>
      </c>
      <c r="K32" s="243"/>
      <c r="L32" s="243">
        <f>M32+R32+Q32</f>
        <v>135</v>
      </c>
      <c r="M32" s="243">
        <f>SUM(N32:P32)</f>
        <v>45</v>
      </c>
      <c r="N32" s="243">
        <v>30</v>
      </c>
      <c r="O32" s="243">
        <v>15</v>
      </c>
      <c r="P32" s="243"/>
      <c r="Q32" s="243">
        <f>G32*7.5</f>
        <v>22.5</v>
      </c>
      <c r="R32" s="243">
        <f>G32*22.5</f>
        <v>67.5</v>
      </c>
      <c r="S32" s="243" t="s">
        <v>144</v>
      </c>
      <c r="T32" s="243"/>
      <c r="U32" s="243"/>
      <c r="V32" s="243"/>
      <c r="W32" s="243"/>
      <c r="X32" s="243"/>
      <c r="Y32" s="243"/>
      <c r="Z32" s="243"/>
      <c r="AA32" s="9" t="s">
        <v>470</v>
      </c>
    </row>
    <row r="33" spans="1:27" s="10" customFormat="1" ht="48">
      <c r="A33" s="163">
        <v>3</v>
      </c>
      <c r="B33" s="6" t="s">
        <v>535</v>
      </c>
      <c r="C33" s="7" t="s">
        <v>565</v>
      </c>
      <c r="D33" s="243">
        <v>2</v>
      </c>
      <c r="E33" s="8"/>
      <c r="F33" s="1" t="s">
        <v>534</v>
      </c>
      <c r="G33" s="243">
        <v>2</v>
      </c>
      <c r="H33" s="243">
        <f>IF(G33=3,5,IF(G33=2,3))</f>
        <v>3</v>
      </c>
      <c r="I33" s="243"/>
      <c r="J33" s="243">
        <f>IF(OR(D33=1,D33=2,D33=3,D33=4,D33=5,D33=6,D33=7,D33=8),2,4)</f>
        <v>2</v>
      </c>
      <c r="K33" s="243">
        <f>D33</f>
        <v>2</v>
      </c>
      <c r="L33" s="243">
        <f>M33+R33+Q33</f>
        <v>90</v>
      </c>
      <c r="M33" s="243">
        <f>SUM(N33:P33)</f>
        <v>30</v>
      </c>
      <c r="N33" s="243">
        <v>15</v>
      </c>
      <c r="O33" s="243">
        <v>15</v>
      </c>
      <c r="P33" s="243"/>
      <c r="Q33" s="243">
        <f>G33*7.5</f>
        <v>15</v>
      </c>
      <c r="R33" s="243">
        <f>G33*22.5</f>
        <v>45</v>
      </c>
      <c r="S33" s="243"/>
      <c r="T33" s="243" t="s">
        <v>147</v>
      </c>
      <c r="U33" s="243"/>
      <c r="V33" s="243"/>
      <c r="W33" s="243"/>
      <c r="X33" s="243"/>
      <c r="Y33" s="243"/>
      <c r="Z33" s="243"/>
      <c r="AA33" s="9" t="s">
        <v>470</v>
      </c>
    </row>
    <row r="34" spans="1:27" s="10" customFormat="1" ht="36.75" thickBot="1">
      <c r="A34" s="163">
        <v>4</v>
      </c>
      <c r="B34" s="6" t="s">
        <v>526</v>
      </c>
      <c r="C34" s="7" t="s">
        <v>565</v>
      </c>
      <c r="D34" s="243">
        <v>2</v>
      </c>
      <c r="E34" s="1"/>
      <c r="F34" s="1" t="s">
        <v>537</v>
      </c>
      <c r="G34" s="12">
        <v>2</v>
      </c>
      <c r="H34" s="243">
        <f>IF(G34=3,5,IF(G34=2,3))</f>
        <v>3</v>
      </c>
      <c r="I34" s="12"/>
      <c r="J34" s="12">
        <f>IF(OR(D34=1,D34=2,D34=3,D34=4,D34=5,D34=6,D34=7,D34=8),2,4)</f>
        <v>2</v>
      </c>
      <c r="K34" s="243">
        <f>D34</f>
        <v>2</v>
      </c>
      <c r="L34" s="243">
        <f>M34+R34+Q34</f>
        <v>90</v>
      </c>
      <c r="M34" s="12">
        <f>SUM(N34:P34)</f>
        <v>30</v>
      </c>
      <c r="N34" s="12">
        <v>15</v>
      </c>
      <c r="O34" s="12">
        <v>15</v>
      </c>
      <c r="P34" s="7"/>
      <c r="Q34" s="243">
        <f>G34*7.5</f>
        <v>15</v>
      </c>
      <c r="R34" s="243">
        <f>G34*22.5</f>
        <v>45</v>
      </c>
      <c r="S34" s="12"/>
      <c r="T34" s="12" t="s">
        <v>147</v>
      </c>
      <c r="U34" s="243"/>
      <c r="V34" s="12"/>
      <c r="W34" s="243"/>
      <c r="X34" s="243"/>
      <c r="Y34" s="13"/>
      <c r="Z34" s="243"/>
      <c r="AA34" s="9" t="s">
        <v>343</v>
      </c>
    </row>
    <row r="35" spans="1:27" ht="36.75" thickBot="1">
      <c r="A35" s="14"/>
      <c r="B35" s="15" t="s">
        <v>59</v>
      </c>
      <c r="C35" s="16"/>
      <c r="D35" s="4"/>
      <c r="E35" s="17"/>
      <c r="F35" s="18"/>
      <c r="G35" s="19">
        <f>G31+G33+G34+G32</f>
        <v>10</v>
      </c>
      <c r="H35" s="19">
        <f t="shared" ref="H35:R35" si="0">H31+H33+H34+H32</f>
        <v>16</v>
      </c>
      <c r="I35" s="19"/>
      <c r="J35" s="19"/>
      <c r="K35" s="19"/>
      <c r="L35" s="19">
        <f t="shared" si="0"/>
        <v>450</v>
      </c>
      <c r="M35" s="19">
        <f t="shared" si="0"/>
        <v>150</v>
      </c>
      <c r="N35" s="19">
        <f t="shared" si="0"/>
        <v>90</v>
      </c>
      <c r="O35" s="19">
        <f t="shared" si="0"/>
        <v>60</v>
      </c>
      <c r="P35" s="19">
        <f t="shared" si="0"/>
        <v>0</v>
      </c>
      <c r="Q35" s="19">
        <f t="shared" si="0"/>
        <v>75</v>
      </c>
      <c r="R35" s="19">
        <f t="shared" si="0"/>
        <v>225</v>
      </c>
      <c r="S35" s="19">
        <v>3</v>
      </c>
      <c r="T35" s="19">
        <v>7</v>
      </c>
      <c r="U35" s="19"/>
      <c r="V35" s="19"/>
      <c r="W35" s="19"/>
      <c r="X35" s="19"/>
      <c r="Y35" s="19"/>
      <c r="Z35" s="19"/>
      <c r="AA35" s="5"/>
    </row>
    <row r="36" spans="1:27" ht="14.25" customHeight="1" thickBot="1">
      <c r="A36" s="451" t="s">
        <v>423</v>
      </c>
      <c r="B36" s="452"/>
      <c r="C36" s="452"/>
      <c r="D36" s="452"/>
      <c r="E36" s="452"/>
      <c r="F36" s="452"/>
      <c r="G36" s="452"/>
      <c r="H36" s="452"/>
      <c r="I36" s="452"/>
      <c r="J36" s="452"/>
      <c r="K36" s="452"/>
      <c r="L36" s="452"/>
      <c r="M36" s="452"/>
      <c r="N36" s="452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3"/>
    </row>
    <row r="37" spans="1:27" s="10" customFormat="1" ht="36">
      <c r="A37" s="163">
        <v>5</v>
      </c>
      <c r="B37" s="11" t="s">
        <v>308</v>
      </c>
      <c r="C37" s="7" t="s">
        <v>393</v>
      </c>
      <c r="D37" s="243">
        <v>3</v>
      </c>
      <c r="E37" s="1" t="s">
        <v>360</v>
      </c>
      <c r="F37" s="8"/>
      <c r="G37" s="243">
        <v>3</v>
      </c>
      <c r="H37" s="243">
        <f>IF(G37=3,5,IF(G37=2,3))</f>
        <v>5</v>
      </c>
      <c r="I37" s="243"/>
      <c r="J37" s="243">
        <f>IF(OR(D37=1,D37=2,D37=3,D37=4,D37=5,D37=6,D37=7,D37=8),2,4)</f>
        <v>2</v>
      </c>
      <c r="K37" s="243">
        <f>D37</f>
        <v>3</v>
      </c>
      <c r="L37" s="243">
        <f>M37+R37+Q37</f>
        <v>135</v>
      </c>
      <c r="M37" s="243">
        <f>SUM(N37:P37)</f>
        <v>45</v>
      </c>
      <c r="N37" s="243">
        <v>30</v>
      </c>
      <c r="O37" s="243">
        <v>15</v>
      </c>
      <c r="P37" s="243"/>
      <c r="Q37" s="243">
        <f>G37*7.5</f>
        <v>22.5</v>
      </c>
      <c r="R37" s="243">
        <f>G37*22.5</f>
        <v>67.5</v>
      </c>
      <c r="S37" s="243"/>
      <c r="T37" s="243"/>
      <c r="U37" s="243" t="s">
        <v>144</v>
      </c>
      <c r="V37" s="243"/>
      <c r="W37" s="13"/>
      <c r="X37" s="243"/>
      <c r="Y37" s="243"/>
      <c r="Z37" s="243"/>
      <c r="AA37" s="9" t="s">
        <v>471</v>
      </c>
    </row>
    <row r="38" spans="1:27" s="10" customFormat="1" ht="36">
      <c r="A38" s="465">
        <v>6</v>
      </c>
      <c r="B38" s="21" t="s">
        <v>309</v>
      </c>
      <c r="C38" s="7" t="s">
        <v>566</v>
      </c>
      <c r="D38" s="462">
        <v>3</v>
      </c>
      <c r="E38" s="462"/>
      <c r="F38" s="1" t="s">
        <v>180</v>
      </c>
      <c r="G38" s="462">
        <v>3</v>
      </c>
      <c r="H38" s="462">
        <f>IF(G38=3,5,IF(G38=2,3))</f>
        <v>5</v>
      </c>
      <c r="I38" s="462"/>
      <c r="J38" s="462">
        <f>IF(OR(D38=1,D38=2,D38=3,D38=4,D38=5,D38=6,D38=7,D38=8),2,4)</f>
        <v>2</v>
      </c>
      <c r="K38" s="462">
        <f>D38</f>
        <v>3</v>
      </c>
      <c r="L38" s="462">
        <f>M38+R38+Q38</f>
        <v>135</v>
      </c>
      <c r="M38" s="462">
        <f>SUM(N38:P38)</f>
        <v>45</v>
      </c>
      <c r="N38" s="462">
        <v>15</v>
      </c>
      <c r="O38" s="462">
        <v>30</v>
      </c>
      <c r="P38" s="462"/>
      <c r="Q38" s="462">
        <f>G38*7.5</f>
        <v>22.5</v>
      </c>
      <c r="R38" s="462">
        <f>G38*22.5</f>
        <v>67.5</v>
      </c>
      <c r="S38" s="462"/>
      <c r="T38" s="462"/>
      <c r="U38" s="462" t="s">
        <v>148</v>
      </c>
      <c r="V38" s="462"/>
      <c r="W38" s="462"/>
      <c r="X38" s="462"/>
      <c r="Y38" s="462"/>
      <c r="Z38" s="462"/>
      <c r="AA38" s="9" t="s">
        <v>536</v>
      </c>
    </row>
    <row r="39" spans="1:27" s="10" customFormat="1" ht="72">
      <c r="A39" s="470"/>
      <c r="B39" s="449" t="s">
        <v>541</v>
      </c>
      <c r="C39" s="7" t="s">
        <v>566</v>
      </c>
      <c r="D39" s="463"/>
      <c r="E39" s="463"/>
      <c r="F39" s="1" t="s">
        <v>214</v>
      </c>
      <c r="G39" s="463"/>
      <c r="H39" s="463"/>
      <c r="I39" s="463"/>
      <c r="J39" s="463"/>
      <c r="K39" s="463"/>
      <c r="L39" s="463"/>
      <c r="M39" s="463"/>
      <c r="N39" s="463"/>
      <c r="O39" s="463"/>
      <c r="P39" s="463"/>
      <c r="Q39" s="463"/>
      <c r="R39" s="463"/>
      <c r="S39" s="463"/>
      <c r="T39" s="463"/>
      <c r="U39" s="463"/>
      <c r="V39" s="463"/>
      <c r="W39" s="463"/>
      <c r="X39" s="463"/>
      <c r="Y39" s="463"/>
      <c r="Z39" s="463"/>
      <c r="AA39" s="9" t="s">
        <v>183</v>
      </c>
    </row>
    <row r="40" spans="1:27" s="10" customFormat="1" ht="36">
      <c r="A40" s="465">
        <v>7</v>
      </c>
      <c r="B40" s="11" t="s">
        <v>383</v>
      </c>
      <c r="C40" s="7" t="s">
        <v>566</v>
      </c>
      <c r="D40" s="462">
        <v>4</v>
      </c>
      <c r="E40" s="468"/>
      <c r="F40" s="1" t="s">
        <v>384</v>
      </c>
      <c r="G40" s="462">
        <v>3</v>
      </c>
      <c r="H40" s="462">
        <f>IF(G40=3,5,IF(G40=2,3))</f>
        <v>5</v>
      </c>
      <c r="I40" s="462"/>
      <c r="J40" s="462">
        <f>IF(OR(D40=1,D40=2,D40=3,D40=4,D40=5,D40=6,D40=7,D40=8),2,4)</f>
        <v>2</v>
      </c>
      <c r="K40" s="462">
        <f>D40</f>
        <v>4</v>
      </c>
      <c r="L40" s="462">
        <f>M40+R40+Q40</f>
        <v>135</v>
      </c>
      <c r="M40" s="462">
        <f>SUM(N40:P40)</f>
        <v>45</v>
      </c>
      <c r="N40" s="462">
        <v>15</v>
      </c>
      <c r="O40" s="462">
        <v>30</v>
      </c>
      <c r="P40" s="462"/>
      <c r="Q40" s="462">
        <f>G40*7.5</f>
        <v>22.5</v>
      </c>
      <c r="R40" s="462">
        <f>G40*22.5</f>
        <v>67.5</v>
      </c>
      <c r="S40" s="462"/>
      <c r="T40" s="462"/>
      <c r="U40" s="529"/>
      <c r="V40" s="462" t="s">
        <v>148</v>
      </c>
      <c r="W40" s="529"/>
      <c r="X40" s="462"/>
      <c r="Y40" s="462"/>
      <c r="Z40" s="462"/>
      <c r="AA40" s="9" t="s">
        <v>536</v>
      </c>
    </row>
    <row r="41" spans="1:27" s="10" customFormat="1" ht="84.75" thickBot="1">
      <c r="A41" s="466"/>
      <c r="B41" s="449" t="s">
        <v>540</v>
      </c>
      <c r="C41" s="7" t="s">
        <v>566</v>
      </c>
      <c r="D41" s="463"/>
      <c r="E41" s="468"/>
      <c r="F41" s="1" t="s">
        <v>238</v>
      </c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  <c r="S41" s="467"/>
      <c r="T41" s="467"/>
      <c r="U41" s="530"/>
      <c r="V41" s="467"/>
      <c r="W41" s="530"/>
      <c r="X41" s="467"/>
      <c r="Y41" s="467"/>
      <c r="Z41" s="467"/>
      <c r="AA41" s="176" t="s">
        <v>183</v>
      </c>
    </row>
    <row r="42" spans="1:27" ht="36.75" thickBot="1">
      <c r="A42" s="14"/>
      <c r="B42" s="15" t="s">
        <v>59</v>
      </c>
      <c r="C42" s="16"/>
      <c r="D42" s="4"/>
      <c r="E42" s="17"/>
      <c r="F42" s="18"/>
      <c r="G42" s="19">
        <f>G38+G37+G40</f>
        <v>9</v>
      </c>
      <c r="H42" s="19">
        <f t="shared" ref="H42:R42" si="1">H38+H37+H40</f>
        <v>15</v>
      </c>
      <c r="I42" s="19"/>
      <c r="J42" s="19"/>
      <c r="K42" s="19"/>
      <c r="L42" s="19">
        <f t="shared" si="1"/>
        <v>405</v>
      </c>
      <c r="M42" s="19">
        <f t="shared" si="1"/>
        <v>135</v>
      </c>
      <c r="N42" s="19">
        <f t="shared" si="1"/>
        <v>60</v>
      </c>
      <c r="O42" s="19">
        <f t="shared" si="1"/>
        <v>75</v>
      </c>
      <c r="P42" s="19">
        <f t="shared" si="1"/>
        <v>0</v>
      </c>
      <c r="Q42" s="19">
        <f t="shared" si="1"/>
        <v>67.5</v>
      </c>
      <c r="R42" s="19">
        <f t="shared" si="1"/>
        <v>202.5</v>
      </c>
      <c r="S42" s="19"/>
      <c r="T42" s="19"/>
      <c r="U42" s="19">
        <v>6</v>
      </c>
      <c r="V42" s="19">
        <v>3</v>
      </c>
      <c r="W42" s="19"/>
      <c r="X42" s="19"/>
      <c r="Y42" s="19"/>
      <c r="Z42" s="19"/>
      <c r="AA42" s="5"/>
    </row>
    <row r="43" spans="1:27" ht="12.75" thickBot="1">
      <c r="A43" s="451" t="s">
        <v>424</v>
      </c>
      <c r="B43" s="452"/>
      <c r="C43" s="452"/>
      <c r="D43" s="452"/>
      <c r="E43" s="452"/>
      <c r="F43" s="452"/>
      <c r="G43" s="452"/>
      <c r="H43" s="452"/>
      <c r="I43" s="452"/>
      <c r="J43" s="452"/>
      <c r="K43" s="452"/>
      <c r="L43" s="452"/>
      <c r="M43" s="452"/>
      <c r="N43" s="452"/>
      <c r="O43" s="452"/>
      <c r="P43" s="452"/>
      <c r="Q43" s="452"/>
      <c r="R43" s="452"/>
      <c r="S43" s="452"/>
      <c r="T43" s="452"/>
      <c r="U43" s="452"/>
      <c r="V43" s="452"/>
      <c r="W43" s="452"/>
      <c r="X43" s="452"/>
      <c r="Y43" s="452"/>
      <c r="Z43" s="452"/>
      <c r="AA43" s="453"/>
    </row>
    <row r="44" spans="1:27" s="10" customFormat="1" ht="48">
      <c r="A44" s="163">
        <v>8</v>
      </c>
      <c r="B44" s="6" t="s">
        <v>306</v>
      </c>
      <c r="C44" s="7" t="s">
        <v>393</v>
      </c>
      <c r="D44" s="243">
        <v>1</v>
      </c>
      <c r="E44" s="1" t="s">
        <v>355</v>
      </c>
      <c r="F44" s="8"/>
      <c r="G44" s="243">
        <v>3</v>
      </c>
      <c r="H44" s="243">
        <f>IF(G44=3,5,IF(G44=2,3))</f>
        <v>5</v>
      </c>
      <c r="I44" s="243"/>
      <c r="J44" s="243">
        <f>IF(OR(D44=1,D44=2,D44=3,D44=4,D44=5,D44=6,D44=7,D44=8),2,4)</f>
        <v>2</v>
      </c>
      <c r="K44" s="243">
        <f>D44</f>
        <v>1</v>
      </c>
      <c r="L44" s="243">
        <f>M44+R44+Q44</f>
        <v>135</v>
      </c>
      <c r="M44" s="243">
        <f>SUM(N44:P44)</f>
        <v>45</v>
      </c>
      <c r="N44" s="243"/>
      <c r="O44" s="243">
        <f>3*15</f>
        <v>45</v>
      </c>
      <c r="P44" s="243"/>
      <c r="Q44" s="243">
        <f>G44*7.5</f>
        <v>22.5</v>
      </c>
      <c r="R44" s="243">
        <f>G44*22.5</f>
        <v>67.5</v>
      </c>
      <c r="S44" s="243" t="s">
        <v>145</v>
      </c>
      <c r="T44" s="243"/>
      <c r="U44" s="243"/>
      <c r="V44" s="243"/>
      <c r="W44" s="243"/>
      <c r="X44" s="243"/>
      <c r="Y44" s="243"/>
      <c r="Z44" s="243"/>
      <c r="AA44" s="9" t="s">
        <v>339</v>
      </c>
    </row>
    <row r="45" spans="1:27" s="10" customFormat="1" ht="36.75" thickBot="1">
      <c r="A45" s="163">
        <v>9</v>
      </c>
      <c r="B45" s="6" t="s">
        <v>307</v>
      </c>
      <c r="C45" s="7" t="s">
        <v>393</v>
      </c>
      <c r="D45" s="243">
        <v>2</v>
      </c>
      <c r="E45" s="1" t="s">
        <v>355</v>
      </c>
      <c r="F45" s="8"/>
      <c r="G45" s="243">
        <v>3</v>
      </c>
      <c r="H45" s="243">
        <f>IF(G45=3,5,IF(G45=2,3))</f>
        <v>5</v>
      </c>
      <c r="I45" s="243"/>
      <c r="J45" s="243">
        <f>IF(OR(D45=1,D45=2,D45=3,D45=4,D45=5,D45=6,D45=7,D45=8),2,4)</f>
        <v>2</v>
      </c>
      <c r="K45" s="243">
        <f>D45</f>
        <v>2</v>
      </c>
      <c r="L45" s="243">
        <f>M45+R45+Q45</f>
        <v>135</v>
      </c>
      <c r="M45" s="243">
        <f>SUM(N45:P45)</f>
        <v>45</v>
      </c>
      <c r="N45" s="243"/>
      <c r="O45" s="243">
        <f>3*15</f>
        <v>45</v>
      </c>
      <c r="P45" s="243"/>
      <c r="Q45" s="243">
        <f>G45*7.5</f>
        <v>22.5</v>
      </c>
      <c r="R45" s="243">
        <f>G45*22.5</f>
        <v>67.5</v>
      </c>
      <c r="S45" s="243"/>
      <c r="T45" s="243" t="s">
        <v>145</v>
      </c>
      <c r="U45" s="243"/>
      <c r="V45" s="243"/>
      <c r="W45" s="243"/>
      <c r="X45" s="243"/>
      <c r="Y45" s="243"/>
      <c r="Z45" s="243"/>
      <c r="AA45" s="9" t="s">
        <v>391</v>
      </c>
    </row>
    <row r="46" spans="1:27" ht="37.5" customHeight="1" thickBot="1">
      <c r="A46" s="14"/>
      <c r="B46" s="15" t="s">
        <v>59</v>
      </c>
      <c r="C46" s="16"/>
      <c r="D46" s="4"/>
      <c r="E46" s="17"/>
      <c r="F46" s="18"/>
      <c r="G46" s="19">
        <f>G44+G45</f>
        <v>6</v>
      </c>
      <c r="H46" s="19">
        <f>H44+H45</f>
        <v>10</v>
      </c>
      <c r="I46" s="19"/>
      <c r="J46" s="19"/>
      <c r="K46" s="19"/>
      <c r="L46" s="19">
        <f t="shared" ref="L46:R46" si="2">L44+L45</f>
        <v>270</v>
      </c>
      <c r="M46" s="19">
        <f t="shared" si="2"/>
        <v>90</v>
      </c>
      <c r="N46" s="19">
        <f t="shared" si="2"/>
        <v>0</v>
      </c>
      <c r="O46" s="19">
        <f t="shared" si="2"/>
        <v>90</v>
      </c>
      <c r="P46" s="19">
        <f t="shared" si="2"/>
        <v>0</v>
      </c>
      <c r="Q46" s="19">
        <f t="shared" si="2"/>
        <v>45</v>
      </c>
      <c r="R46" s="19">
        <f t="shared" si="2"/>
        <v>135</v>
      </c>
      <c r="S46" s="19">
        <v>3</v>
      </c>
      <c r="T46" s="19">
        <v>3</v>
      </c>
      <c r="U46" s="19"/>
      <c r="V46" s="19"/>
      <c r="W46" s="19"/>
      <c r="X46" s="19"/>
      <c r="Y46" s="19"/>
      <c r="Z46" s="19"/>
      <c r="AA46" s="5"/>
    </row>
    <row r="47" spans="1:27" ht="12.75" thickBot="1">
      <c r="A47" s="451" t="s">
        <v>425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3"/>
    </row>
    <row r="48" spans="1:27" s="10" customFormat="1" ht="36">
      <c r="A48" s="163">
        <v>10</v>
      </c>
      <c r="B48" s="6" t="s">
        <v>310</v>
      </c>
      <c r="C48" s="7" t="s">
        <v>393</v>
      </c>
      <c r="D48" s="243">
        <v>1</v>
      </c>
      <c r="E48" s="1" t="s">
        <v>358</v>
      </c>
      <c r="F48" s="8"/>
      <c r="G48" s="243">
        <v>3</v>
      </c>
      <c r="H48" s="243">
        <f>IF(G48=3,5,IF(G48=2,3))</f>
        <v>5</v>
      </c>
      <c r="I48" s="243"/>
      <c r="J48" s="243">
        <v>2</v>
      </c>
      <c r="K48" s="243">
        <f>D48</f>
        <v>1</v>
      </c>
      <c r="L48" s="243">
        <f>M48+R48+Q48</f>
        <v>135</v>
      </c>
      <c r="M48" s="243">
        <f>SUM(N48:P48)</f>
        <v>45</v>
      </c>
      <c r="N48" s="243"/>
      <c r="O48" s="243">
        <v>45</v>
      </c>
      <c r="P48" s="243"/>
      <c r="Q48" s="243">
        <f>G48*7.5</f>
        <v>22.5</v>
      </c>
      <c r="R48" s="243">
        <f>G48*22.5</f>
        <v>67.5</v>
      </c>
      <c r="S48" s="243" t="s">
        <v>145</v>
      </c>
      <c r="T48" s="243"/>
      <c r="U48" s="243"/>
      <c r="V48" s="243"/>
      <c r="W48" s="243"/>
      <c r="X48" s="243"/>
      <c r="Y48" s="243"/>
      <c r="Z48" s="243"/>
      <c r="AA48" s="9" t="s">
        <v>341</v>
      </c>
    </row>
    <row r="49" spans="1:27" s="10" customFormat="1" ht="36.75" thickBot="1">
      <c r="A49" s="163">
        <v>11</v>
      </c>
      <c r="B49" s="6" t="s">
        <v>311</v>
      </c>
      <c r="C49" s="7" t="s">
        <v>393</v>
      </c>
      <c r="D49" s="243">
        <v>2</v>
      </c>
      <c r="E49" s="1" t="s">
        <v>358</v>
      </c>
      <c r="F49" s="8"/>
      <c r="G49" s="243">
        <v>3</v>
      </c>
      <c r="H49" s="243">
        <f>IF(G49=3,5,IF(G49=2,3))</f>
        <v>5</v>
      </c>
      <c r="I49" s="243"/>
      <c r="J49" s="243">
        <v>2</v>
      </c>
      <c r="K49" s="243">
        <f>D49</f>
        <v>2</v>
      </c>
      <c r="L49" s="243">
        <f>M49+R49+Q49</f>
        <v>135</v>
      </c>
      <c r="M49" s="243">
        <f>SUM(N49:P49)</f>
        <v>45</v>
      </c>
      <c r="N49" s="243"/>
      <c r="O49" s="243">
        <v>45</v>
      </c>
      <c r="P49" s="243"/>
      <c r="Q49" s="243">
        <f>G49*7.5</f>
        <v>22.5</v>
      </c>
      <c r="R49" s="243">
        <f>G49*22.5</f>
        <v>67.5</v>
      </c>
      <c r="S49" s="243"/>
      <c r="T49" s="243" t="s">
        <v>145</v>
      </c>
      <c r="U49" s="243"/>
      <c r="V49" s="243"/>
      <c r="W49" s="243"/>
      <c r="X49" s="243"/>
      <c r="Y49" s="243"/>
      <c r="Z49" s="243"/>
      <c r="AA49" s="9" t="s">
        <v>392</v>
      </c>
    </row>
    <row r="50" spans="1:27" ht="37.5" customHeight="1" thickBot="1">
      <c r="A50" s="14"/>
      <c r="B50" s="15" t="s">
        <v>59</v>
      </c>
      <c r="C50" s="16"/>
      <c r="D50" s="4"/>
      <c r="E50" s="17"/>
      <c r="F50" s="18"/>
      <c r="G50" s="19">
        <f>G48+G49</f>
        <v>6</v>
      </c>
      <c r="H50" s="19">
        <f>H48+H49</f>
        <v>10</v>
      </c>
      <c r="I50" s="19"/>
      <c r="J50" s="19"/>
      <c r="K50" s="19"/>
      <c r="L50" s="19">
        <f t="shared" ref="L50:R50" si="3">L48+L49</f>
        <v>270</v>
      </c>
      <c r="M50" s="19">
        <f t="shared" si="3"/>
        <v>90</v>
      </c>
      <c r="N50" s="19">
        <f t="shared" si="3"/>
        <v>0</v>
      </c>
      <c r="O50" s="19">
        <f t="shared" si="3"/>
        <v>90</v>
      </c>
      <c r="P50" s="19">
        <f t="shared" si="3"/>
        <v>0</v>
      </c>
      <c r="Q50" s="19">
        <f t="shared" si="3"/>
        <v>45</v>
      </c>
      <c r="R50" s="19">
        <f t="shared" si="3"/>
        <v>135</v>
      </c>
      <c r="S50" s="19">
        <v>3</v>
      </c>
      <c r="T50" s="19">
        <v>3</v>
      </c>
      <c r="U50" s="19"/>
      <c r="V50" s="19"/>
      <c r="W50" s="19"/>
      <c r="X50" s="19"/>
      <c r="Y50" s="19"/>
      <c r="Z50" s="19"/>
      <c r="AA50" s="5"/>
    </row>
    <row r="51" spans="1:27" ht="12.75" thickBot="1">
      <c r="A51" s="451" t="s">
        <v>422</v>
      </c>
      <c r="B51" s="452"/>
      <c r="C51" s="452"/>
      <c r="D51" s="452"/>
      <c r="E51" s="452"/>
      <c r="F51" s="452"/>
      <c r="G51" s="452"/>
      <c r="H51" s="452"/>
      <c r="I51" s="452"/>
      <c r="J51" s="452"/>
      <c r="K51" s="452"/>
      <c r="L51" s="452"/>
      <c r="M51" s="452"/>
      <c r="N51" s="452"/>
      <c r="O51" s="452"/>
      <c r="P51" s="452"/>
      <c r="Q51" s="452"/>
      <c r="R51" s="452"/>
      <c r="S51" s="452"/>
      <c r="T51" s="452"/>
      <c r="U51" s="452"/>
      <c r="V51" s="452"/>
      <c r="W51" s="452"/>
      <c r="X51" s="452"/>
      <c r="Y51" s="452"/>
      <c r="Z51" s="452"/>
      <c r="AA51" s="453"/>
    </row>
    <row r="52" spans="1:27" s="10" customFormat="1" ht="36">
      <c r="A52" s="163">
        <v>12</v>
      </c>
      <c r="B52" s="6" t="s">
        <v>495</v>
      </c>
      <c r="C52" s="7" t="s">
        <v>566</v>
      </c>
      <c r="D52" s="243">
        <v>3</v>
      </c>
      <c r="F52" s="1" t="s">
        <v>505</v>
      </c>
      <c r="G52" s="243">
        <v>3</v>
      </c>
      <c r="H52" s="243">
        <f>IF(G52=3,5,IF(G52=2,3))</f>
        <v>5</v>
      </c>
      <c r="I52" s="243"/>
      <c r="J52" s="243">
        <v>2</v>
      </c>
      <c r="K52" s="243">
        <f>D52</f>
        <v>3</v>
      </c>
      <c r="L52" s="243">
        <f>M52+R52+Q52</f>
        <v>135</v>
      </c>
      <c r="M52" s="243">
        <f>SUM(N52:P52)</f>
        <v>45</v>
      </c>
      <c r="N52" s="243"/>
      <c r="O52" s="243">
        <v>45</v>
      </c>
      <c r="P52" s="243"/>
      <c r="Q52" s="243">
        <f>G52*7.5</f>
        <v>22.5</v>
      </c>
      <c r="R52" s="243">
        <f>G52*22.5</f>
        <v>67.5</v>
      </c>
      <c r="T52" s="243"/>
      <c r="U52" s="243" t="s">
        <v>145</v>
      </c>
      <c r="V52" s="243"/>
      <c r="W52" s="243"/>
      <c r="X52" s="243"/>
      <c r="Y52" s="243"/>
      <c r="Z52" s="243"/>
      <c r="AA52" s="9" t="s">
        <v>363</v>
      </c>
    </row>
    <row r="53" spans="1:27" s="10" customFormat="1" ht="48">
      <c r="A53" s="22">
        <v>13</v>
      </c>
      <c r="B53" s="11" t="s">
        <v>404</v>
      </c>
      <c r="C53" s="7" t="s">
        <v>394</v>
      </c>
      <c r="D53" s="243">
        <v>3</v>
      </c>
      <c r="E53" s="1" t="s">
        <v>361</v>
      </c>
      <c r="F53" s="243"/>
      <c r="G53" s="243">
        <v>2</v>
      </c>
      <c r="H53" s="243">
        <f>IF(G53=3,5,IF(G53=2,3))</f>
        <v>3</v>
      </c>
      <c r="I53" s="243"/>
      <c r="J53" s="243">
        <v>2</v>
      </c>
      <c r="K53" s="243">
        <f>D53</f>
        <v>3</v>
      </c>
      <c r="L53" s="243">
        <f>M53+R53+Q53</f>
        <v>90</v>
      </c>
      <c r="M53" s="243">
        <f>G53*15</f>
        <v>30</v>
      </c>
      <c r="N53" s="243"/>
      <c r="O53" s="243">
        <v>30</v>
      </c>
      <c r="P53" s="243"/>
      <c r="Q53" s="243">
        <f>G53*7.5</f>
        <v>15</v>
      </c>
      <c r="R53" s="243">
        <f>G53*22.5</f>
        <v>45</v>
      </c>
      <c r="S53" s="243"/>
      <c r="T53" s="243"/>
      <c r="U53" s="243" t="s">
        <v>149</v>
      </c>
      <c r="V53" s="243"/>
      <c r="X53" s="243"/>
      <c r="Y53" s="243"/>
      <c r="Z53" s="243"/>
      <c r="AA53" s="9" t="s">
        <v>362</v>
      </c>
    </row>
    <row r="54" spans="1:27" s="10" customFormat="1" ht="48.75" thickBot="1">
      <c r="A54" s="22">
        <v>14</v>
      </c>
      <c r="B54" s="11" t="s">
        <v>316</v>
      </c>
      <c r="C54" s="7" t="s">
        <v>394</v>
      </c>
      <c r="D54" s="243">
        <v>4</v>
      </c>
      <c r="E54" s="1" t="s">
        <v>364</v>
      </c>
      <c r="F54" s="243"/>
      <c r="G54" s="243">
        <v>2</v>
      </c>
      <c r="H54" s="243">
        <f>IF(G54=3,5,IF(G54=2,3))</f>
        <v>3</v>
      </c>
      <c r="I54" s="243"/>
      <c r="J54" s="372">
        <v>2</v>
      </c>
      <c r="K54" s="243">
        <f>D54</f>
        <v>4</v>
      </c>
      <c r="L54" s="243">
        <f>M54+R54+Q54</f>
        <v>90</v>
      </c>
      <c r="M54" s="243">
        <f>G54*15</f>
        <v>30</v>
      </c>
      <c r="N54" s="243"/>
      <c r="O54" s="243">
        <v>30</v>
      </c>
      <c r="P54" s="243"/>
      <c r="Q54" s="243">
        <f>G54*7.5</f>
        <v>15</v>
      </c>
      <c r="R54" s="243">
        <f>G54*22.5</f>
        <v>45</v>
      </c>
      <c r="S54" s="243"/>
      <c r="T54" s="243"/>
      <c r="U54" s="243"/>
      <c r="V54" s="243" t="s">
        <v>149</v>
      </c>
      <c r="W54" s="243"/>
      <c r="X54" s="243"/>
      <c r="Y54" s="243"/>
      <c r="Z54" s="243"/>
      <c r="AA54" s="9" t="s">
        <v>506</v>
      </c>
    </row>
    <row r="55" spans="1:27" ht="37.5" customHeight="1" thickBot="1">
      <c r="A55" s="14"/>
      <c r="B55" s="15" t="s">
        <v>59</v>
      </c>
      <c r="C55" s="16"/>
      <c r="D55" s="4"/>
      <c r="E55" s="17"/>
      <c r="F55" s="18"/>
      <c r="G55" s="19">
        <f>G52+G53+G54</f>
        <v>7</v>
      </c>
      <c r="H55" s="19">
        <f t="shared" ref="H55:R55" si="4">H52+H53+H54</f>
        <v>11</v>
      </c>
      <c r="I55" s="19"/>
      <c r="J55" s="19"/>
      <c r="K55" s="19"/>
      <c r="L55" s="19">
        <f t="shared" si="4"/>
        <v>315</v>
      </c>
      <c r="M55" s="19">
        <f t="shared" si="4"/>
        <v>105</v>
      </c>
      <c r="N55" s="19">
        <f t="shared" si="4"/>
        <v>0</v>
      </c>
      <c r="O55" s="19">
        <f t="shared" si="4"/>
        <v>105</v>
      </c>
      <c r="P55" s="19">
        <f t="shared" si="4"/>
        <v>0</v>
      </c>
      <c r="Q55" s="19">
        <f t="shared" si="4"/>
        <v>52.5</v>
      </c>
      <c r="R55" s="19">
        <f t="shared" si="4"/>
        <v>157.5</v>
      </c>
      <c r="S55" s="19"/>
      <c r="T55" s="19"/>
      <c r="U55" s="19">
        <v>5</v>
      </c>
      <c r="V55" s="19">
        <v>2</v>
      </c>
      <c r="W55" s="19"/>
      <c r="X55" s="19"/>
      <c r="Y55" s="19"/>
      <c r="Z55" s="19"/>
      <c r="AA55" s="5"/>
    </row>
    <row r="56" spans="1:27" ht="12.75" thickBot="1">
      <c r="A56" s="451" t="s">
        <v>426</v>
      </c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  <c r="Q56" s="452"/>
      <c r="R56" s="452"/>
      <c r="S56" s="452"/>
      <c r="T56" s="452"/>
      <c r="U56" s="452"/>
      <c r="V56" s="452"/>
      <c r="W56" s="452"/>
      <c r="X56" s="452"/>
      <c r="Y56" s="452"/>
      <c r="Z56" s="452"/>
      <c r="AA56" s="453"/>
    </row>
    <row r="57" spans="1:27" s="10" customFormat="1" ht="49.5" customHeight="1">
      <c r="A57" s="22">
        <v>15</v>
      </c>
      <c r="B57" s="11" t="s">
        <v>366</v>
      </c>
      <c r="C57" s="7" t="s">
        <v>394</v>
      </c>
      <c r="D57" s="243">
        <v>1</v>
      </c>
      <c r="E57" s="250" t="s">
        <v>367</v>
      </c>
      <c r="F57" s="243"/>
      <c r="G57" s="243">
        <v>3</v>
      </c>
      <c r="H57" s="243">
        <f>IF(G57=3,5,IF(G57=2,3))</f>
        <v>5</v>
      </c>
      <c r="I57" s="243"/>
      <c r="J57" s="243">
        <v>2</v>
      </c>
      <c r="K57" s="243">
        <f>D57</f>
        <v>1</v>
      </c>
      <c r="L57" s="243">
        <f>M57+R57+Q57</f>
        <v>135</v>
      </c>
      <c r="M57" s="243">
        <f>G57*15</f>
        <v>45</v>
      </c>
      <c r="N57" s="243">
        <v>30</v>
      </c>
      <c r="O57" s="243">
        <v>15</v>
      </c>
      <c r="P57" s="243"/>
      <c r="Q57" s="243">
        <f>G57*7.5</f>
        <v>22.5</v>
      </c>
      <c r="R57" s="243">
        <f>G57*22.5</f>
        <v>67.5</v>
      </c>
      <c r="S57" s="243" t="s">
        <v>144</v>
      </c>
      <c r="T57" s="243"/>
      <c r="U57" s="243"/>
      <c r="V57" s="243"/>
      <c r="W57" s="243"/>
      <c r="X57" s="243"/>
      <c r="Y57" s="243"/>
      <c r="Z57" s="243"/>
      <c r="AA57" s="9" t="s">
        <v>342</v>
      </c>
    </row>
    <row r="58" spans="1:27" s="10" customFormat="1" ht="36">
      <c r="A58" s="22">
        <v>16</v>
      </c>
      <c r="B58" s="11" t="s">
        <v>369</v>
      </c>
      <c r="C58" s="7" t="s">
        <v>394</v>
      </c>
      <c r="D58" s="243">
        <v>2</v>
      </c>
      <c r="E58" s="250" t="s">
        <v>368</v>
      </c>
      <c r="F58" s="243"/>
      <c r="G58" s="243">
        <v>2</v>
      </c>
      <c r="H58" s="243">
        <f>IF(G58=3,5,IF(G58=2,3))</f>
        <v>3</v>
      </c>
      <c r="I58" s="243"/>
      <c r="J58" s="243">
        <v>2</v>
      </c>
      <c r="K58" s="243">
        <f>D58</f>
        <v>2</v>
      </c>
      <c r="L58" s="243">
        <f>M58+R58+Q58</f>
        <v>90</v>
      </c>
      <c r="M58" s="243">
        <f>G58*15</f>
        <v>30</v>
      </c>
      <c r="N58" s="243">
        <v>15</v>
      </c>
      <c r="O58" s="243">
        <v>15</v>
      </c>
      <c r="P58" s="243"/>
      <c r="Q58" s="243">
        <f>G58*7.5</f>
        <v>15</v>
      </c>
      <c r="R58" s="243">
        <f>G58*22.5</f>
        <v>45</v>
      </c>
      <c r="S58" s="243"/>
      <c r="T58" s="243" t="s">
        <v>147</v>
      </c>
      <c r="U58" s="243"/>
      <c r="V58" s="243"/>
      <c r="W58" s="243"/>
      <c r="X58" s="243"/>
      <c r="Y58" s="243"/>
      <c r="Z58" s="243"/>
      <c r="AA58" s="367" t="s">
        <v>372</v>
      </c>
    </row>
    <row r="59" spans="1:27" s="10" customFormat="1" ht="36.75" thickBot="1">
      <c r="A59" s="163">
        <v>17</v>
      </c>
      <c r="B59" s="11" t="s">
        <v>479</v>
      </c>
      <c r="C59" s="7" t="s">
        <v>394</v>
      </c>
      <c r="D59" s="243">
        <v>1</v>
      </c>
      <c r="E59" s="1" t="s">
        <v>365</v>
      </c>
      <c r="F59" s="13"/>
      <c r="G59" s="243">
        <v>2</v>
      </c>
      <c r="H59" s="243">
        <f>IF(G59=3,5,IF(G59=2,3))</f>
        <v>3</v>
      </c>
      <c r="I59" s="243"/>
      <c r="J59" s="243">
        <v>2</v>
      </c>
      <c r="K59" s="243">
        <f>D59</f>
        <v>1</v>
      </c>
      <c r="L59" s="243">
        <f>M59+R59+Q59</f>
        <v>90</v>
      </c>
      <c r="M59" s="243">
        <f>G59*15</f>
        <v>30</v>
      </c>
      <c r="N59" s="243">
        <v>15</v>
      </c>
      <c r="O59" s="243">
        <v>15</v>
      </c>
      <c r="P59" s="243"/>
      <c r="Q59" s="243">
        <f>G59*7.5</f>
        <v>15</v>
      </c>
      <c r="R59" s="243">
        <f>G59*22.5</f>
        <v>45</v>
      </c>
      <c r="S59" s="243" t="s">
        <v>147</v>
      </c>
      <c r="U59" s="13"/>
      <c r="V59" s="13"/>
      <c r="W59" s="13"/>
      <c r="X59" s="13"/>
      <c r="Y59" s="13"/>
      <c r="Z59" s="13"/>
      <c r="AA59" s="9" t="s">
        <v>343</v>
      </c>
    </row>
    <row r="60" spans="1:27" ht="37.5" customHeight="1" thickBot="1">
      <c r="A60" s="14"/>
      <c r="B60" s="15" t="s">
        <v>59</v>
      </c>
      <c r="C60" s="16"/>
      <c r="D60" s="4"/>
      <c r="E60" s="17"/>
      <c r="F60" s="18"/>
      <c r="G60" s="19">
        <f>G57+G58+G59</f>
        <v>7</v>
      </c>
      <c r="H60" s="19">
        <f>H57+H58+H59</f>
        <v>11</v>
      </c>
      <c r="I60" s="19"/>
      <c r="J60" s="19"/>
      <c r="K60" s="19"/>
      <c r="L60" s="19">
        <f t="shared" ref="L60:R60" si="5">L57+L58+L59</f>
        <v>315</v>
      </c>
      <c r="M60" s="19">
        <f t="shared" si="5"/>
        <v>105</v>
      </c>
      <c r="N60" s="19">
        <f t="shared" si="5"/>
        <v>60</v>
      </c>
      <c r="O60" s="19">
        <f t="shared" si="5"/>
        <v>45</v>
      </c>
      <c r="P60" s="19">
        <f t="shared" si="5"/>
        <v>0</v>
      </c>
      <c r="Q60" s="19">
        <f t="shared" si="5"/>
        <v>52.5</v>
      </c>
      <c r="R60" s="19">
        <f t="shared" si="5"/>
        <v>157.5</v>
      </c>
      <c r="S60" s="19">
        <v>5</v>
      </c>
      <c r="T60" s="19">
        <v>2</v>
      </c>
      <c r="U60" s="19"/>
      <c r="V60" s="19"/>
      <c r="W60" s="19"/>
      <c r="X60" s="19"/>
      <c r="Y60" s="19"/>
      <c r="Z60" s="19"/>
      <c r="AA60" s="5"/>
    </row>
    <row r="61" spans="1:27" ht="12.75" thickBot="1">
      <c r="A61" s="451" t="s">
        <v>430</v>
      </c>
      <c r="B61" s="452"/>
      <c r="C61" s="452"/>
      <c r="D61" s="452"/>
      <c r="E61" s="452"/>
      <c r="F61" s="452"/>
      <c r="G61" s="452"/>
      <c r="H61" s="452"/>
      <c r="I61" s="452"/>
      <c r="J61" s="452"/>
      <c r="K61" s="452"/>
      <c r="L61" s="452"/>
      <c r="M61" s="452"/>
      <c r="N61" s="452"/>
      <c r="O61" s="452"/>
      <c r="P61" s="452"/>
      <c r="Q61" s="452"/>
      <c r="R61" s="452"/>
      <c r="S61" s="452"/>
      <c r="T61" s="452"/>
      <c r="U61" s="452"/>
      <c r="V61" s="452"/>
      <c r="W61" s="452"/>
      <c r="X61" s="452"/>
      <c r="Y61" s="452"/>
      <c r="Z61" s="452"/>
      <c r="AA61" s="453"/>
    </row>
    <row r="62" spans="1:27" s="10" customFormat="1" ht="60">
      <c r="A62" s="177">
        <v>18</v>
      </c>
      <c r="B62" s="6" t="s">
        <v>539</v>
      </c>
      <c r="C62" s="7" t="s">
        <v>393</v>
      </c>
      <c r="D62" s="179">
        <v>1</v>
      </c>
      <c r="E62" s="1" t="s">
        <v>359</v>
      </c>
      <c r="F62" s="180"/>
      <c r="G62" s="179">
        <v>3</v>
      </c>
      <c r="H62" s="179">
        <f>IF(G62=3,5,IF(G62=2,3))</f>
        <v>5</v>
      </c>
      <c r="I62" s="179"/>
      <c r="J62" s="179">
        <f>IF(OR(D62=1,D62=2,D62=3,D62=4,D62=5,D62=6,D62=7,D62=8),2,4)</f>
        <v>2</v>
      </c>
      <c r="K62" s="179">
        <f>D62</f>
        <v>1</v>
      </c>
      <c r="L62" s="179">
        <f>M62+R62+Q62</f>
        <v>135</v>
      </c>
      <c r="M62" s="179">
        <f>SUM(N62:P62)</f>
        <v>45</v>
      </c>
      <c r="N62" s="179">
        <v>15</v>
      </c>
      <c r="O62" s="179">
        <v>15</v>
      </c>
      <c r="P62" s="179">
        <v>15</v>
      </c>
      <c r="Q62" s="179">
        <f>G62*7.5</f>
        <v>22.5</v>
      </c>
      <c r="R62" s="179">
        <f>G62*22.5</f>
        <v>67.5</v>
      </c>
      <c r="S62" s="179" t="s">
        <v>146</v>
      </c>
      <c r="U62" s="179"/>
      <c r="V62" s="179"/>
      <c r="W62" s="179"/>
      <c r="X62" s="179"/>
      <c r="Y62" s="179"/>
      <c r="Z62" s="179"/>
      <c r="AA62" s="181" t="s">
        <v>344</v>
      </c>
    </row>
    <row r="63" spans="1:27" s="10" customFormat="1" ht="53.25" customHeight="1">
      <c r="A63" s="22">
        <v>19</v>
      </c>
      <c r="B63" s="11" t="s">
        <v>312</v>
      </c>
      <c r="C63" s="7" t="s">
        <v>394</v>
      </c>
      <c r="D63" s="243">
        <v>1</v>
      </c>
      <c r="E63" s="1" t="s">
        <v>374</v>
      </c>
      <c r="F63" s="243"/>
      <c r="G63" s="243">
        <v>3</v>
      </c>
      <c r="H63" s="243">
        <f>IF(G63=3,5,IF(G63=2,3))</f>
        <v>5</v>
      </c>
      <c r="I63" s="243"/>
      <c r="J63" s="243">
        <v>2</v>
      </c>
      <c r="K63" s="243">
        <f>D63</f>
        <v>1</v>
      </c>
      <c r="L63" s="243">
        <f>M63+R63+Q63</f>
        <v>135</v>
      </c>
      <c r="M63" s="373">
        <f>SUM(N63:P63)</f>
        <v>45</v>
      </c>
      <c r="N63" s="243">
        <v>15</v>
      </c>
      <c r="O63" s="243"/>
      <c r="P63" s="243">
        <v>30</v>
      </c>
      <c r="Q63" s="243">
        <f>G63*7.5</f>
        <v>22.5</v>
      </c>
      <c r="R63" s="243">
        <f>G63*22.5</f>
        <v>67.5</v>
      </c>
      <c r="S63" s="243" t="s">
        <v>302</v>
      </c>
      <c r="T63" s="243"/>
      <c r="U63" s="243"/>
      <c r="V63" s="243"/>
      <c r="W63" s="243"/>
      <c r="X63" s="243"/>
      <c r="Y63" s="243"/>
      <c r="Z63" s="243"/>
      <c r="AA63" s="9" t="s">
        <v>344</v>
      </c>
    </row>
    <row r="64" spans="1:27" s="10" customFormat="1" ht="36.75" thickBot="1">
      <c r="A64" s="163">
        <v>20</v>
      </c>
      <c r="B64" s="24" t="s">
        <v>314</v>
      </c>
      <c r="C64" s="7" t="s">
        <v>566</v>
      </c>
      <c r="D64" s="25">
        <v>2</v>
      </c>
      <c r="E64" s="243"/>
      <c r="F64" s="1" t="s">
        <v>432</v>
      </c>
      <c r="G64" s="243">
        <v>3</v>
      </c>
      <c r="H64" s="243">
        <v>5</v>
      </c>
      <c r="I64" s="243"/>
      <c r="J64" s="243">
        <f>IF(OR(D64=1,D64=2,D64=3,D64=4,D64=5,D64=6,D64=7,D64=8),2,4)</f>
        <v>2</v>
      </c>
      <c r="K64" s="243">
        <f>D64</f>
        <v>2</v>
      </c>
      <c r="L64" s="243">
        <f>M64+R64+Q64</f>
        <v>135</v>
      </c>
      <c r="M64" s="243">
        <f>SUM(N64:P64)</f>
        <v>45</v>
      </c>
      <c r="N64" s="243">
        <v>15</v>
      </c>
      <c r="O64" s="243">
        <v>30</v>
      </c>
      <c r="P64" s="243"/>
      <c r="Q64" s="243">
        <f>G64*7.5</f>
        <v>22.5</v>
      </c>
      <c r="R64" s="243">
        <f>G64*22.5</f>
        <v>67.5</v>
      </c>
      <c r="S64" s="243"/>
      <c r="T64" s="243" t="s">
        <v>148</v>
      </c>
      <c r="U64" s="243"/>
      <c r="V64" s="243"/>
      <c r="W64" s="243"/>
      <c r="X64" s="243"/>
      <c r="Y64" s="243"/>
      <c r="Z64" s="243"/>
      <c r="AA64" s="9" t="s">
        <v>447</v>
      </c>
    </row>
    <row r="65" spans="1:27" ht="37.5" customHeight="1" thickBot="1">
      <c r="A65" s="14"/>
      <c r="B65" s="15" t="s">
        <v>59</v>
      </c>
      <c r="C65" s="16"/>
      <c r="D65" s="4"/>
      <c r="E65" s="17"/>
      <c r="F65" s="18"/>
      <c r="G65" s="19">
        <f>G62+G63+G64</f>
        <v>9</v>
      </c>
      <c r="H65" s="19">
        <f t="shared" ref="H65:R65" si="6">H62+H63+H64</f>
        <v>15</v>
      </c>
      <c r="I65" s="19"/>
      <c r="J65" s="19"/>
      <c r="K65" s="19"/>
      <c r="L65" s="19">
        <f t="shared" si="6"/>
        <v>405</v>
      </c>
      <c r="M65" s="19">
        <f t="shared" si="6"/>
        <v>135</v>
      </c>
      <c r="N65" s="19">
        <f t="shared" si="6"/>
        <v>45</v>
      </c>
      <c r="O65" s="19">
        <f t="shared" si="6"/>
        <v>45</v>
      </c>
      <c r="P65" s="19">
        <f t="shared" si="6"/>
        <v>45</v>
      </c>
      <c r="Q65" s="19">
        <f t="shared" si="6"/>
        <v>67.5</v>
      </c>
      <c r="R65" s="19">
        <f t="shared" si="6"/>
        <v>202.5</v>
      </c>
      <c r="S65" s="19">
        <v>6</v>
      </c>
      <c r="T65" s="19">
        <v>3</v>
      </c>
      <c r="U65" s="19"/>
      <c r="V65" s="19"/>
      <c r="W65" s="19"/>
      <c r="X65" s="19"/>
      <c r="Y65" s="19"/>
      <c r="Z65" s="19"/>
      <c r="AA65" s="5"/>
    </row>
    <row r="66" spans="1:27" ht="12.75" thickBot="1">
      <c r="A66" s="451" t="s">
        <v>431</v>
      </c>
      <c r="B66" s="452"/>
      <c r="C66" s="452"/>
      <c r="D66" s="452"/>
      <c r="E66" s="452"/>
      <c r="F66" s="452"/>
      <c r="G66" s="452"/>
      <c r="H66" s="452"/>
      <c r="I66" s="452"/>
      <c r="J66" s="452"/>
      <c r="K66" s="452"/>
      <c r="L66" s="452"/>
      <c r="M66" s="452"/>
      <c r="N66" s="452"/>
      <c r="O66" s="452"/>
      <c r="P66" s="452"/>
      <c r="Q66" s="452"/>
      <c r="R66" s="452"/>
      <c r="S66" s="452"/>
      <c r="T66" s="452"/>
      <c r="U66" s="452"/>
      <c r="V66" s="452"/>
      <c r="W66" s="452"/>
      <c r="X66" s="452"/>
      <c r="Y66" s="452"/>
      <c r="Z66" s="452"/>
      <c r="AA66" s="453"/>
    </row>
    <row r="67" spans="1:27" s="10" customFormat="1" ht="36">
      <c r="A67" s="183">
        <v>21</v>
      </c>
      <c r="B67" s="251" t="s">
        <v>313</v>
      </c>
      <c r="C67" s="178" t="s">
        <v>395</v>
      </c>
      <c r="D67" s="179">
        <v>4</v>
      </c>
      <c r="E67" s="248" t="s">
        <v>380</v>
      </c>
      <c r="F67" s="247"/>
      <c r="G67" s="179">
        <v>2</v>
      </c>
      <c r="H67" s="179">
        <f>IF(G67=3,5,IF(G67=2,3))</f>
        <v>3</v>
      </c>
      <c r="I67" s="247"/>
      <c r="J67" s="179">
        <v>2</v>
      </c>
      <c r="K67" s="179">
        <f>D67</f>
        <v>4</v>
      </c>
      <c r="L67" s="179">
        <f>M67+R67+Q67</f>
        <v>90</v>
      </c>
      <c r="M67" s="179">
        <f>G67*15</f>
        <v>30</v>
      </c>
      <c r="N67" s="179">
        <v>15</v>
      </c>
      <c r="O67" s="179"/>
      <c r="P67" s="179">
        <v>15</v>
      </c>
      <c r="Q67" s="179">
        <f>G67*7.5</f>
        <v>15</v>
      </c>
      <c r="R67" s="179">
        <f>G67*22.5</f>
        <v>45</v>
      </c>
      <c r="S67" s="247"/>
      <c r="T67" s="252"/>
      <c r="U67" s="247"/>
      <c r="V67" s="179" t="s">
        <v>211</v>
      </c>
      <c r="W67" s="247"/>
      <c r="X67" s="247"/>
      <c r="Y67" s="247"/>
      <c r="Z67" s="247"/>
      <c r="AA67" s="9" t="s">
        <v>377</v>
      </c>
    </row>
    <row r="68" spans="1:27" s="10" customFormat="1" ht="42.75" customHeight="1" thickBot="1">
      <c r="A68" s="244">
        <v>22</v>
      </c>
      <c r="B68" s="68" t="s">
        <v>315</v>
      </c>
      <c r="C68" s="55" t="s">
        <v>566</v>
      </c>
      <c r="D68" s="373">
        <v>3</v>
      </c>
      <c r="E68" s="373"/>
      <c r="F68" s="246" t="s">
        <v>433</v>
      </c>
      <c r="G68" s="373">
        <v>4</v>
      </c>
      <c r="H68" s="373">
        <v>6</v>
      </c>
      <c r="I68" s="373"/>
      <c r="J68" s="373">
        <f>IF(OR(D68=1,D68=2,D68=3,D68=4,D68=5,D68=6,D68=7,D68=8),2,4)</f>
        <v>2</v>
      </c>
      <c r="K68" s="373">
        <f>D68</f>
        <v>3</v>
      </c>
      <c r="L68" s="373">
        <f>M68+R68+Q68</f>
        <v>180</v>
      </c>
      <c r="M68" s="373">
        <f>SUM(N68:P68)</f>
        <v>60</v>
      </c>
      <c r="N68" s="373">
        <v>15</v>
      </c>
      <c r="O68" s="373">
        <v>45</v>
      </c>
      <c r="P68" s="373"/>
      <c r="Q68" s="373">
        <f>G68*7.5</f>
        <v>30</v>
      </c>
      <c r="R68" s="373">
        <f>G68*22.5</f>
        <v>90</v>
      </c>
      <c r="S68" s="373"/>
      <c r="T68" s="373"/>
      <c r="U68" s="373" t="s">
        <v>166</v>
      </c>
      <c r="W68" s="373"/>
      <c r="X68" s="373"/>
      <c r="Y68" s="373"/>
      <c r="Z68" s="373"/>
      <c r="AA68" s="9" t="s">
        <v>448</v>
      </c>
    </row>
    <row r="69" spans="1:27" ht="37.5" customHeight="1" thickBot="1">
      <c r="A69" s="14"/>
      <c r="B69" s="15" t="s">
        <v>59</v>
      </c>
      <c r="C69" s="16"/>
      <c r="D69" s="4"/>
      <c r="E69" s="17"/>
      <c r="F69" s="18"/>
      <c r="G69" s="19">
        <f>G67+G68</f>
        <v>6</v>
      </c>
      <c r="H69" s="19">
        <f t="shared" ref="H69:R69" si="7">H67+H68</f>
        <v>9</v>
      </c>
      <c r="I69" s="19"/>
      <c r="J69" s="19"/>
      <c r="K69" s="19"/>
      <c r="L69" s="19">
        <f t="shared" si="7"/>
        <v>270</v>
      </c>
      <c r="M69" s="19">
        <f t="shared" si="7"/>
        <v>90</v>
      </c>
      <c r="N69" s="19">
        <f t="shared" si="7"/>
        <v>30</v>
      </c>
      <c r="O69" s="19">
        <f t="shared" si="7"/>
        <v>45</v>
      </c>
      <c r="P69" s="19">
        <f t="shared" si="7"/>
        <v>15</v>
      </c>
      <c r="Q69" s="19">
        <f t="shared" si="7"/>
        <v>45</v>
      </c>
      <c r="R69" s="19">
        <f t="shared" si="7"/>
        <v>135</v>
      </c>
      <c r="S69" s="19"/>
      <c r="T69" s="19"/>
      <c r="U69" s="19">
        <v>4</v>
      </c>
      <c r="V69" s="19">
        <v>2</v>
      </c>
      <c r="W69" s="19"/>
      <c r="X69" s="19"/>
      <c r="Y69" s="19"/>
      <c r="Z69" s="19"/>
      <c r="AA69" s="5"/>
    </row>
    <row r="70" spans="1:27" ht="12.75" thickBot="1">
      <c r="A70" s="451" t="s">
        <v>428</v>
      </c>
      <c r="B70" s="452"/>
      <c r="C70" s="452"/>
      <c r="D70" s="452"/>
      <c r="E70" s="452"/>
      <c r="F70" s="452"/>
      <c r="G70" s="452"/>
      <c r="H70" s="452"/>
      <c r="I70" s="452"/>
      <c r="J70" s="452"/>
      <c r="K70" s="452"/>
      <c r="L70" s="452"/>
      <c r="M70" s="452"/>
      <c r="N70" s="452"/>
      <c r="O70" s="452"/>
      <c r="P70" s="452"/>
      <c r="Q70" s="452"/>
      <c r="R70" s="452"/>
      <c r="S70" s="452"/>
      <c r="T70" s="452"/>
      <c r="U70" s="452"/>
      <c r="V70" s="452"/>
      <c r="W70" s="452"/>
      <c r="X70" s="452"/>
      <c r="Y70" s="452"/>
      <c r="Z70" s="452"/>
      <c r="AA70" s="453"/>
    </row>
    <row r="71" spans="1:27" s="10" customFormat="1" ht="36">
      <c r="A71" s="22">
        <v>23</v>
      </c>
      <c r="B71" s="11" t="s">
        <v>370</v>
      </c>
      <c r="C71" s="7" t="s">
        <v>394</v>
      </c>
      <c r="D71" s="243">
        <v>3</v>
      </c>
      <c r="E71" s="250" t="s">
        <v>371</v>
      </c>
      <c r="F71" s="243"/>
      <c r="G71" s="372">
        <v>3</v>
      </c>
      <c r="H71" s="243">
        <f>IF(G71=3,5,IF(G71=2,3))</f>
        <v>5</v>
      </c>
      <c r="I71" s="372"/>
      <c r="J71" s="372">
        <v>2</v>
      </c>
      <c r="K71" s="243">
        <f>D71</f>
        <v>3</v>
      </c>
      <c r="L71" s="243">
        <f>M71+R71+Q71</f>
        <v>135</v>
      </c>
      <c r="M71" s="243">
        <f>G71*15</f>
        <v>45</v>
      </c>
      <c r="N71" s="243">
        <v>15</v>
      </c>
      <c r="O71" s="243">
        <v>30</v>
      </c>
      <c r="P71" s="243"/>
      <c r="Q71" s="243">
        <f>G71*7.5</f>
        <v>22.5</v>
      </c>
      <c r="R71" s="243">
        <f>G71*22.5</f>
        <v>67.5</v>
      </c>
      <c r="S71" s="243"/>
      <c r="T71" s="243"/>
      <c r="U71" s="243" t="s">
        <v>148</v>
      </c>
      <c r="V71" s="243"/>
      <c r="W71" s="243"/>
      <c r="X71" s="243"/>
      <c r="Y71" s="243"/>
      <c r="Z71" s="243"/>
      <c r="AA71" s="367" t="s">
        <v>373</v>
      </c>
    </row>
    <row r="72" spans="1:27" s="10" customFormat="1" ht="36">
      <c r="A72" s="374">
        <v>24</v>
      </c>
      <c r="B72" s="21" t="s">
        <v>317</v>
      </c>
      <c r="C72" s="7" t="s">
        <v>566</v>
      </c>
      <c r="D72" s="372">
        <v>4</v>
      </c>
      <c r="E72" s="243"/>
      <c r="F72" s="243" t="s">
        <v>181</v>
      </c>
      <c r="G72" s="372">
        <v>3</v>
      </c>
      <c r="H72" s="372">
        <f>IF(G72=3,5,IF(G72=2,3))</f>
        <v>5</v>
      </c>
      <c r="I72" s="372"/>
      <c r="J72" s="372">
        <f>IF(OR(D72=1,D72=2,D72=3,D72=4,D72=5,D72=6,D72=7,D72=8),2,4)</f>
        <v>2</v>
      </c>
      <c r="K72" s="372">
        <f>D72</f>
        <v>4</v>
      </c>
      <c r="L72" s="372">
        <f>M72+R72+Q72</f>
        <v>135</v>
      </c>
      <c r="M72" s="372">
        <f>SUM(N72:P72)</f>
        <v>45</v>
      </c>
      <c r="N72" s="372">
        <v>15</v>
      </c>
      <c r="O72" s="372">
        <v>30</v>
      </c>
      <c r="P72" s="372"/>
      <c r="Q72" s="372">
        <f>G72*7.5</f>
        <v>22.5</v>
      </c>
      <c r="R72" s="372">
        <f>G72*22.5</f>
        <v>67.5</v>
      </c>
      <c r="S72" s="372"/>
      <c r="T72" s="372"/>
      <c r="V72" s="243" t="s">
        <v>148</v>
      </c>
      <c r="W72" s="243"/>
      <c r="X72" s="243"/>
      <c r="Y72" s="243"/>
      <c r="Z72" s="243"/>
      <c r="AA72" s="367" t="s">
        <v>449</v>
      </c>
    </row>
    <row r="73" spans="1:27" s="10" customFormat="1" ht="36.75" thickBot="1">
      <c r="A73" s="324">
        <v>25</v>
      </c>
      <c r="B73" s="24" t="s">
        <v>319</v>
      </c>
      <c r="C73" s="7" t="s">
        <v>566</v>
      </c>
      <c r="D73" s="243">
        <v>4</v>
      </c>
      <c r="E73" s="243"/>
      <c r="F73" s="1" t="s">
        <v>497</v>
      </c>
      <c r="G73" s="243">
        <v>3</v>
      </c>
      <c r="H73" s="243">
        <f>IF(G73=3,5,IF(G73=2,3))</f>
        <v>5</v>
      </c>
      <c r="I73" s="243"/>
      <c r="J73" s="243">
        <f>IF(OR(D73=1,D73=2,D73=3,D73=4,D73=5,D73=6,D73=7,D73=8),2,4)</f>
        <v>2</v>
      </c>
      <c r="K73" s="243">
        <f>D73</f>
        <v>4</v>
      </c>
      <c r="L73" s="243">
        <f>M73+R73+Q73</f>
        <v>135</v>
      </c>
      <c r="M73" s="243">
        <f>SUM(N73:P73)</f>
        <v>45</v>
      </c>
      <c r="N73" s="243">
        <v>15</v>
      </c>
      <c r="O73" s="243">
        <v>30</v>
      </c>
      <c r="P73" s="243"/>
      <c r="Q73" s="243">
        <f>G73*7.5</f>
        <v>22.5</v>
      </c>
      <c r="R73" s="243">
        <f>G73*22.5</f>
        <v>67.5</v>
      </c>
      <c r="S73" s="243"/>
      <c r="T73" s="243"/>
      <c r="U73" s="243"/>
      <c r="V73" s="243" t="s">
        <v>148</v>
      </c>
      <c r="W73" s="243"/>
      <c r="X73" s="243"/>
      <c r="Y73" s="243"/>
      <c r="Z73" s="243"/>
      <c r="AA73" s="9" t="s">
        <v>452</v>
      </c>
    </row>
    <row r="74" spans="1:27" ht="37.5" customHeight="1" thickBot="1">
      <c r="A74" s="14"/>
      <c r="B74" s="15" t="s">
        <v>59</v>
      </c>
      <c r="C74" s="16"/>
      <c r="D74" s="4"/>
      <c r="E74" s="17"/>
      <c r="F74" s="18"/>
      <c r="G74" s="19">
        <f>G71+G72+G73</f>
        <v>9</v>
      </c>
      <c r="H74" s="19">
        <f t="shared" ref="H74:R74" si="8">H71+H72+H73</f>
        <v>15</v>
      </c>
      <c r="I74" s="19"/>
      <c r="J74" s="19"/>
      <c r="K74" s="19"/>
      <c r="L74" s="19">
        <f t="shared" si="8"/>
        <v>405</v>
      </c>
      <c r="M74" s="19">
        <f t="shared" si="8"/>
        <v>135</v>
      </c>
      <c r="N74" s="19">
        <f t="shared" si="8"/>
        <v>45</v>
      </c>
      <c r="O74" s="19">
        <f t="shared" si="8"/>
        <v>90</v>
      </c>
      <c r="P74" s="19">
        <f t="shared" si="8"/>
        <v>0</v>
      </c>
      <c r="Q74" s="19">
        <f t="shared" si="8"/>
        <v>67.5</v>
      </c>
      <c r="R74" s="19">
        <f t="shared" si="8"/>
        <v>202.5</v>
      </c>
      <c r="S74" s="19"/>
      <c r="T74" s="19"/>
      <c r="U74" s="19">
        <v>3</v>
      </c>
      <c r="V74" s="19">
        <v>6</v>
      </c>
      <c r="W74" s="19"/>
      <c r="X74" s="19"/>
      <c r="Y74" s="19"/>
      <c r="Z74" s="19"/>
      <c r="AA74" s="5"/>
    </row>
    <row r="75" spans="1:27" ht="12.75" thickBot="1">
      <c r="A75" s="451" t="s">
        <v>456</v>
      </c>
      <c r="B75" s="452"/>
      <c r="C75" s="452"/>
      <c r="D75" s="452"/>
      <c r="E75" s="452"/>
      <c r="F75" s="452"/>
      <c r="G75" s="452"/>
      <c r="H75" s="452"/>
      <c r="I75" s="452"/>
      <c r="J75" s="452"/>
      <c r="K75" s="452"/>
      <c r="L75" s="452"/>
      <c r="M75" s="452"/>
      <c r="N75" s="452"/>
      <c r="O75" s="452"/>
      <c r="P75" s="452"/>
      <c r="Q75" s="452"/>
      <c r="R75" s="452"/>
      <c r="S75" s="452"/>
      <c r="T75" s="452"/>
      <c r="U75" s="452"/>
      <c r="V75" s="452"/>
      <c r="W75" s="452"/>
      <c r="X75" s="452"/>
      <c r="Y75" s="452"/>
      <c r="Z75" s="452"/>
      <c r="AA75" s="453"/>
    </row>
    <row r="76" spans="1:27" s="10" customFormat="1" ht="36">
      <c r="A76" s="163">
        <v>26</v>
      </c>
      <c r="B76" s="21" t="s">
        <v>345</v>
      </c>
      <c r="C76" s="7" t="s">
        <v>567</v>
      </c>
      <c r="D76" s="25">
        <v>4</v>
      </c>
      <c r="E76" s="243"/>
      <c r="F76" s="27" t="s">
        <v>439</v>
      </c>
      <c r="G76" s="243">
        <v>3</v>
      </c>
      <c r="H76" s="243">
        <f>IF(G76=3,5,IF(G76=2,3))</f>
        <v>5</v>
      </c>
      <c r="I76" s="1" t="s">
        <v>429</v>
      </c>
      <c r="J76" s="243">
        <f>IF(OR(D76=1,D76=2,D76=3,D76=4,D76=5,D76=6,D76=7,D76=8),2,4)</f>
        <v>2</v>
      </c>
      <c r="K76" s="243">
        <f>D76</f>
        <v>4</v>
      </c>
      <c r="L76" s="243">
        <f>M76+R76+Q76</f>
        <v>135</v>
      </c>
      <c r="M76" s="243">
        <f>SUM(N76:P76)</f>
        <v>45</v>
      </c>
      <c r="N76" s="243">
        <v>15</v>
      </c>
      <c r="O76" s="243">
        <v>30</v>
      </c>
      <c r="P76" s="243"/>
      <c r="Q76" s="243">
        <f>G76*7.5</f>
        <v>22.5</v>
      </c>
      <c r="R76" s="243">
        <f>G76*22.5</f>
        <v>67.5</v>
      </c>
      <c r="S76" s="243"/>
      <c r="T76" s="243"/>
      <c r="U76" s="243"/>
      <c r="V76" s="243" t="s">
        <v>148</v>
      </c>
      <c r="X76" s="243"/>
      <c r="Y76" s="243"/>
      <c r="Z76" s="243"/>
      <c r="AA76" s="23" t="s">
        <v>377</v>
      </c>
    </row>
    <row r="77" spans="1:27" s="10" customFormat="1" ht="36.75" thickBot="1">
      <c r="A77" s="22">
        <v>27</v>
      </c>
      <c r="B77" s="21" t="s">
        <v>327</v>
      </c>
      <c r="C77" s="7" t="s">
        <v>566</v>
      </c>
      <c r="D77" s="243">
        <v>4</v>
      </c>
      <c r="E77" s="13"/>
      <c r="F77" s="1" t="s">
        <v>440</v>
      </c>
      <c r="G77" s="243">
        <v>3</v>
      </c>
      <c r="H77" s="243">
        <f>IF(G77=3,5,IF(G77=2,3))</f>
        <v>5</v>
      </c>
      <c r="I77" s="243"/>
      <c r="J77" s="243">
        <v>2</v>
      </c>
      <c r="K77" s="243">
        <f>D77</f>
        <v>4</v>
      </c>
      <c r="L77" s="243">
        <f>M77+R77+Q77</f>
        <v>135</v>
      </c>
      <c r="M77" s="243">
        <f>SUM(N77:P77)</f>
        <v>45</v>
      </c>
      <c r="N77" s="243">
        <v>30</v>
      </c>
      <c r="O77" s="243">
        <v>15</v>
      </c>
      <c r="P77" s="243"/>
      <c r="Q77" s="243">
        <f>G77*7.5</f>
        <v>22.5</v>
      </c>
      <c r="R77" s="243">
        <f>G77*22.5</f>
        <v>67.5</v>
      </c>
      <c r="S77" s="243"/>
      <c r="T77" s="13"/>
      <c r="U77" s="13"/>
      <c r="V77" s="243" t="s">
        <v>144</v>
      </c>
      <c r="W77" s="243"/>
      <c r="Y77" s="243"/>
      <c r="Z77" s="243"/>
      <c r="AA77" s="30" t="s">
        <v>543</v>
      </c>
    </row>
    <row r="78" spans="1:27" ht="37.5" customHeight="1" thickBot="1">
      <c r="A78" s="14"/>
      <c r="B78" s="15" t="s">
        <v>59</v>
      </c>
      <c r="C78" s="16"/>
      <c r="D78" s="4"/>
      <c r="E78" s="17"/>
      <c r="F78" s="18"/>
      <c r="G78" s="19">
        <f>G77+G76</f>
        <v>6</v>
      </c>
      <c r="H78" s="19">
        <f>H77+H76</f>
        <v>10</v>
      </c>
      <c r="I78" s="19"/>
      <c r="J78" s="19"/>
      <c r="K78" s="19"/>
      <c r="L78" s="19">
        <f t="shared" ref="L78:R78" si="9">L77+L76</f>
        <v>270</v>
      </c>
      <c r="M78" s="19">
        <f t="shared" si="9"/>
        <v>90</v>
      </c>
      <c r="N78" s="19">
        <f t="shared" si="9"/>
        <v>45</v>
      </c>
      <c r="O78" s="19">
        <f t="shared" si="9"/>
        <v>45</v>
      </c>
      <c r="P78" s="19">
        <f t="shared" si="9"/>
        <v>0</v>
      </c>
      <c r="Q78" s="19">
        <f t="shared" si="9"/>
        <v>45</v>
      </c>
      <c r="R78" s="19">
        <f t="shared" si="9"/>
        <v>135</v>
      </c>
      <c r="S78" s="19"/>
      <c r="T78" s="19"/>
      <c r="U78" s="19"/>
      <c r="V78" s="19">
        <v>6</v>
      </c>
      <c r="W78" s="19"/>
      <c r="X78" s="19"/>
      <c r="Y78" s="19"/>
      <c r="Z78" s="19"/>
      <c r="AA78" s="5"/>
    </row>
    <row r="79" spans="1:27" ht="12.75" thickBot="1">
      <c r="A79" s="451" t="s">
        <v>457</v>
      </c>
      <c r="B79" s="452"/>
      <c r="C79" s="452"/>
      <c r="D79" s="452"/>
      <c r="E79" s="452"/>
      <c r="F79" s="452"/>
      <c r="G79" s="452"/>
      <c r="H79" s="452"/>
      <c r="I79" s="452"/>
      <c r="J79" s="452"/>
      <c r="K79" s="452"/>
      <c r="L79" s="452"/>
      <c r="M79" s="452"/>
      <c r="N79" s="452"/>
      <c r="O79" s="452"/>
      <c r="P79" s="452"/>
      <c r="Q79" s="452"/>
      <c r="R79" s="452"/>
      <c r="S79" s="452"/>
      <c r="T79" s="452"/>
      <c r="U79" s="464"/>
      <c r="V79" s="452"/>
      <c r="W79" s="452"/>
      <c r="X79" s="452"/>
      <c r="Y79" s="452"/>
      <c r="Z79" s="452"/>
      <c r="AA79" s="453"/>
    </row>
    <row r="80" spans="1:27" s="10" customFormat="1" ht="36">
      <c r="A80" s="163">
        <v>28</v>
      </c>
      <c r="B80" s="11" t="s">
        <v>318</v>
      </c>
      <c r="C80" s="7" t="s">
        <v>395</v>
      </c>
      <c r="D80" s="243">
        <v>5</v>
      </c>
      <c r="E80" s="1" t="s">
        <v>474</v>
      </c>
      <c r="F80" s="13"/>
      <c r="G80" s="372">
        <v>3</v>
      </c>
      <c r="H80" s="243">
        <f>IF(G80=3,5,IF(G80=2,3))</f>
        <v>5</v>
      </c>
      <c r="I80" s="13"/>
      <c r="J80" s="243">
        <v>2</v>
      </c>
      <c r="K80" s="243">
        <f>D80</f>
        <v>5</v>
      </c>
      <c r="L80" s="243">
        <f>M80+R80+Q80</f>
        <v>135</v>
      </c>
      <c r="M80" s="243">
        <f>G80*15</f>
        <v>45</v>
      </c>
      <c r="N80" s="243">
        <v>30</v>
      </c>
      <c r="O80" s="243"/>
      <c r="P80" s="243">
        <v>15</v>
      </c>
      <c r="Q80" s="243">
        <f>G80*7.5</f>
        <v>22.5</v>
      </c>
      <c r="R80" s="243">
        <f>G80*22.5</f>
        <v>67.5</v>
      </c>
      <c r="S80" s="13"/>
      <c r="T80" s="13"/>
      <c r="U80" s="13"/>
      <c r="V80" s="243"/>
      <c r="W80" s="243" t="s">
        <v>299</v>
      </c>
      <c r="X80" s="13"/>
      <c r="Y80" s="13"/>
      <c r="Z80" s="13"/>
      <c r="AA80" s="9" t="s">
        <v>450</v>
      </c>
    </row>
    <row r="81" spans="1:27" s="10" customFormat="1" ht="36.75" thickBot="1">
      <c r="A81" s="374">
        <v>29</v>
      </c>
      <c r="B81" s="253" t="s">
        <v>375</v>
      </c>
      <c r="C81" s="7" t="s">
        <v>394</v>
      </c>
      <c r="D81" s="243">
        <v>5</v>
      </c>
      <c r="E81" s="254" t="s">
        <v>376</v>
      </c>
      <c r="F81" s="13"/>
      <c r="G81" s="372">
        <v>3</v>
      </c>
      <c r="H81" s="243">
        <f>IF(G81=3,5,IF(G81=2,3))</f>
        <v>5</v>
      </c>
      <c r="I81" s="13"/>
      <c r="J81" s="243">
        <v>2</v>
      </c>
      <c r="K81" s="243">
        <f>D81</f>
        <v>5</v>
      </c>
      <c r="L81" s="243">
        <f>M81+R81+Q81</f>
        <v>135</v>
      </c>
      <c r="M81" s="243">
        <f>G81*15</f>
        <v>45</v>
      </c>
      <c r="N81" s="243">
        <v>15</v>
      </c>
      <c r="O81" s="243">
        <v>30</v>
      </c>
      <c r="P81" s="243"/>
      <c r="Q81" s="243">
        <f>G81*7.5</f>
        <v>22.5</v>
      </c>
      <c r="R81" s="243">
        <f>G81*22.5</f>
        <v>67.5</v>
      </c>
      <c r="S81" s="13"/>
      <c r="T81" s="13"/>
      <c r="U81" s="13"/>
      <c r="V81" s="243"/>
      <c r="W81" s="243" t="s">
        <v>148</v>
      </c>
      <c r="X81" s="13"/>
      <c r="Y81" s="13"/>
      <c r="Z81" s="13"/>
      <c r="AA81" s="9" t="s">
        <v>451</v>
      </c>
    </row>
    <row r="82" spans="1:27" ht="37.5" customHeight="1" thickBot="1">
      <c r="A82" s="14"/>
      <c r="B82" s="15" t="s">
        <v>59</v>
      </c>
      <c r="C82" s="16"/>
      <c r="D82" s="4"/>
      <c r="E82" s="17"/>
      <c r="F82" s="18"/>
      <c r="G82" s="19">
        <f>G80+G81</f>
        <v>6</v>
      </c>
      <c r="H82" s="19">
        <f t="shared" ref="H82:R82" si="10">H80+H81</f>
        <v>10</v>
      </c>
      <c r="I82" s="19"/>
      <c r="J82" s="19"/>
      <c r="K82" s="19"/>
      <c r="L82" s="19">
        <f t="shared" si="10"/>
        <v>270</v>
      </c>
      <c r="M82" s="19">
        <f t="shared" si="10"/>
        <v>90</v>
      </c>
      <c r="N82" s="19">
        <f t="shared" si="10"/>
        <v>45</v>
      </c>
      <c r="O82" s="19">
        <f t="shared" si="10"/>
        <v>30</v>
      </c>
      <c r="P82" s="19">
        <f t="shared" si="10"/>
        <v>15</v>
      </c>
      <c r="Q82" s="19">
        <f t="shared" si="10"/>
        <v>45</v>
      </c>
      <c r="R82" s="19">
        <f t="shared" si="10"/>
        <v>135</v>
      </c>
      <c r="S82" s="19"/>
      <c r="T82" s="19"/>
      <c r="U82" s="19"/>
      <c r="V82" s="19"/>
      <c r="W82" s="19">
        <v>6</v>
      </c>
      <c r="X82" s="19"/>
      <c r="Y82" s="19"/>
      <c r="Z82" s="19"/>
      <c r="AA82" s="5"/>
    </row>
    <row r="83" spans="1:27" ht="12.75" thickBot="1">
      <c r="A83" s="451" t="s">
        <v>513</v>
      </c>
      <c r="B83" s="452"/>
      <c r="C83" s="452"/>
      <c r="D83" s="452"/>
      <c r="E83" s="452"/>
      <c r="F83" s="452"/>
      <c r="G83" s="452"/>
      <c r="H83" s="452"/>
      <c r="I83" s="452"/>
      <c r="J83" s="452"/>
      <c r="K83" s="452"/>
      <c r="L83" s="452"/>
      <c r="M83" s="452"/>
      <c r="N83" s="452"/>
      <c r="O83" s="452"/>
      <c r="P83" s="452"/>
      <c r="Q83" s="452"/>
      <c r="R83" s="452"/>
      <c r="S83" s="452"/>
      <c r="T83" s="452"/>
      <c r="U83" s="452"/>
      <c r="V83" s="452"/>
      <c r="W83" s="452"/>
      <c r="X83" s="452"/>
      <c r="Y83" s="452"/>
      <c r="Z83" s="452"/>
      <c r="AA83" s="453"/>
    </row>
    <row r="84" spans="1:27" s="10" customFormat="1" ht="36">
      <c r="A84" s="48">
        <v>30</v>
      </c>
      <c r="B84" s="68" t="s">
        <v>320</v>
      </c>
      <c r="C84" s="7" t="s">
        <v>566</v>
      </c>
      <c r="D84" s="243">
        <v>5</v>
      </c>
      <c r="E84" s="373"/>
      <c r="F84" s="373" t="s">
        <v>205</v>
      </c>
      <c r="G84" s="243">
        <v>3</v>
      </c>
      <c r="H84" s="243">
        <f>IF(G84=3,5,IF(G84=2,3))</f>
        <v>5</v>
      </c>
      <c r="I84" s="243"/>
      <c r="J84" s="243">
        <f>IF(OR(D84=1,D84=2,D84=3,D84=4,D84=5,D84=6,D84=7,D84=8),2,4)</f>
        <v>2</v>
      </c>
      <c r="K84" s="243">
        <f>D84</f>
        <v>5</v>
      </c>
      <c r="L84" s="243">
        <f>M84+R84+Q84</f>
        <v>135</v>
      </c>
      <c r="M84" s="243">
        <f>SUM(N84:P84)</f>
        <v>45</v>
      </c>
      <c r="N84" s="243">
        <v>15</v>
      </c>
      <c r="O84" s="243">
        <v>30</v>
      </c>
      <c r="P84" s="243"/>
      <c r="Q84" s="243">
        <f>G84*7.5</f>
        <v>22.5</v>
      </c>
      <c r="R84" s="243">
        <f>G84*22.5</f>
        <v>67.5</v>
      </c>
      <c r="S84" s="243"/>
      <c r="T84" s="243"/>
      <c r="U84" s="247"/>
      <c r="W84" s="243" t="s">
        <v>148</v>
      </c>
      <c r="X84" s="33"/>
      <c r="Y84" s="33"/>
      <c r="Z84" s="33"/>
      <c r="AA84" s="367" t="s">
        <v>453</v>
      </c>
    </row>
    <row r="85" spans="1:27" s="10" customFormat="1" ht="36">
      <c r="A85" s="22">
        <v>31</v>
      </c>
      <c r="B85" s="24" t="s">
        <v>321</v>
      </c>
      <c r="C85" s="7" t="s">
        <v>567</v>
      </c>
      <c r="D85" s="243">
        <v>6</v>
      </c>
      <c r="E85" s="325"/>
      <c r="F85" s="1" t="s">
        <v>434</v>
      </c>
      <c r="G85" s="243">
        <v>3</v>
      </c>
      <c r="H85" s="243">
        <f>IF(G85=3,5,IF(G85=2,3))</f>
        <v>5</v>
      </c>
      <c r="I85" s="243"/>
      <c r="J85" s="243">
        <f>IF(OR(D85=1,D85=2,D85=3,D85=4,D85=5,D85=6,D85=7,D85=8),2,4)</f>
        <v>2</v>
      </c>
      <c r="K85" s="243">
        <f>D85</f>
        <v>6</v>
      </c>
      <c r="L85" s="243">
        <f>M85+R85+Q85</f>
        <v>135</v>
      </c>
      <c r="M85" s="243">
        <f>SUM(N85:P85)</f>
        <v>45</v>
      </c>
      <c r="N85" s="243">
        <v>15</v>
      </c>
      <c r="O85" s="243">
        <v>30</v>
      </c>
      <c r="P85" s="243"/>
      <c r="Q85" s="243">
        <f>G85*7.5</f>
        <v>22.5</v>
      </c>
      <c r="R85" s="243">
        <f>G85*22.5</f>
        <v>67.5</v>
      </c>
      <c r="S85" s="243"/>
      <c r="T85" s="243"/>
      <c r="U85" s="243"/>
      <c r="V85" s="243"/>
      <c r="W85" s="243"/>
      <c r="X85" s="243" t="s">
        <v>148</v>
      </c>
      <c r="Y85" s="243"/>
      <c r="Z85" s="243"/>
      <c r="AA85" s="31" t="s">
        <v>218</v>
      </c>
    </row>
    <row r="86" spans="1:27" s="10" customFormat="1" ht="48.75" thickBot="1">
      <c r="A86" s="22">
        <v>32</v>
      </c>
      <c r="B86" s="24" t="s">
        <v>303</v>
      </c>
      <c r="C86" s="7" t="s">
        <v>566</v>
      </c>
      <c r="D86" s="243">
        <v>6</v>
      </c>
      <c r="E86" s="13"/>
      <c r="F86" s="1" t="s">
        <v>435</v>
      </c>
      <c r="G86" s="243">
        <v>3</v>
      </c>
      <c r="H86" s="243">
        <f>IF(G86=3,5,IF(G86=2,3))</f>
        <v>5</v>
      </c>
      <c r="I86" s="1" t="s">
        <v>168</v>
      </c>
      <c r="J86" s="243">
        <f>IF(OR(D86=1,D86=2,D86=3,D86=4,D86=5,D86=6,D86=7,D86=8),2,4)</f>
        <v>2</v>
      </c>
      <c r="K86" s="243">
        <f>D86</f>
        <v>6</v>
      </c>
      <c r="L86" s="243">
        <f>M86+R86+Q86</f>
        <v>135</v>
      </c>
      <c r="M86" s="243">
        <f>SUM(N86:P86)</f>
        <v>45</v>
      </c>
      <c r="N86" s="243">
        <v>15</v>
      </c>
      <c r="O86" s="243">
        <v>30</v>
      </c>
      <c r="P86" s="243"/>
      <c r="Q86" s="243">
        <f>G86*7.5</f>
        <v>22.5</v>
      </c>
      <c r="R86" s="243">
        <f>G86*22.5</f>
        <v>67.5</v>
      </c>
      <c r="S86" s="243"/>
      <c r="T86" s="243"/>
      <c r="U86" s="243"/>
      <c r="V86" s="243"/>
      <c r="X86" s="243" t="s">
        <v>148</v>
      </c>
      <c r="Y86" s="243"/>
      <c r="Z86" s="243"/>
      <c r="AA86" s="9" t="s">
        <v>458</v>
      </c>
    </row>
    <row r="87" spans="1:27" ht="37.5" customHeight="1" thickBot="1">
      <c r="A87" s="14"/>
      <c r="B87" s="15" t="s">
        <v>59</v>
      </c>
      <c r="C87" s="16"/>
      <c r="D87" s="4"/>
      <c r="E87" s="17"/>
      <c r="F87" s="18"/>
      <c r="G87" s="19">
        <f>G85+G86+G84</f>
        <v>9</v>
      </c>
      <c r="H87" s="19">
        <f t="shared" ref="H87:R87" si="11">H85+H86+H84</f>
        <v>15</v>
      </c>
      <c r="I87" s="19"/>
      <c r="J87" s="19"/>
      <c r="K87" s="19"/>
      <c r="L87" s="19">
        <f t="shared" si="11"/>
        <v>405</v>
      </c>
      <c r="M87" s="19">
        <f t="shared" si="11"/>
        <v>135</v>
      </c>
      <c r="N87" s="19">
        <f t="shared" si="11"/>
        <v>45</v>
      </c>
      <c r="O87" s="19">
        <f t="shared" si="11"/>
        <v>90</v>
      </c>
      <c r="P87" s="19">
        <f t="shared" si="11"/>
        <v>0</v>
      </c>
      <c r="Q87" s="19">
        <f t="shared" si="11"/>
        <v>67.5</v>
      </c>
      <c r="R87" s="19">
        <f t="shared" si="11"/>
        <v>202.5</v>
      </c>
      <c r="S87" s="19"/>
      <c r="T87" s="19"/>
      <c r="U87" s="19"/>
      <c r="V87" s="19"/>
      <c r="W87" s="19">
        <v>3</v>
      </c>
      <c r="X87" s="19">
        <v>6</v>
      </c>
      <c r="Y87" s="19"/>
      <c r="Z87" s="19"/>
      <c r="AA87" s="5"/>
    </row>
    <row r="88" spans="1:27" ht="12.75" thickBot="1">
      <c r="A88" s="451" t="s">
        <v>454</v>
      </c>
      <c r="B88" s="452"/>
      <c r="C88" s="452"/>
      <c r="D88" s="452"/>
      <c r="E88" s="452"/>
      <c r="F88" s="452"/>
      <c r="G88" s="452"/>
      <c r="H88" s="452"/>
      <c r="I88" s="452"/>
      <c r="J88" s="452"/>
      <c r="K88" s="452"/>
      <c r="L88" s="452"/>
      <c r="M88" s="452"/>
      <c r="N88" s="452"/>
      <c r="O88" s="452"/>
      <c r="P88" s="452"/>
      <c r="Q88" s="452"/>
      <c r="R88" s="452"/>
      <c r="S88" s="452"/>
      <c r="T88" s="452"/>
      <c r="U88" s="452"/>
      <c r="V88" s="452"/>
      <c r="W88" s="452"/>
      <c r="X88" s="452"/>
      <c r="Y88" s="452"/>
      <c r="Z88" s="452"/>
      <c r="AA88" s="453"/>
    </row>
    <row r="89" spans="1:27" s="10" customFormat="1" ht="36">
      <c r="A89" s="22">
        <v>33</v>
      </c>
      <c r="B89" s="24" t="s">
        <v>323</v>
      </c>
      <c r="C89" s="7" t="s">
        <v>566</v>
      </c>
      <c r="D89" s="243">
        <v>5</v>
      </c>
      <c r="E89" s="13"/>
      <c r="F89" s="1" t="s">
        <v>436</v>
      </c>
      <c r="G89" s="243">
        <v>3</v>
      </c>
      <c r="H89" s="243">
        <f>IF(G89=3,5,IF(G89=2,3))</f>
        <v>5</v>
      </c>
      <c r="I89" s="243"/>
      <c r="J89" s="243">
        <f>IF(OR(D89=1,D89=2,D89=3,D89=4,D89=5,D89=6,D89=7,D89=8),2,4)</f>
        <v>2</v>
      </c>
      <c r="K89" s="243">
        <f>D89</f>
        <v>5</v>
      </c>
      <c r="L89" s="243">
        <f>M89+R89+Q89</f>
        <v>135</v>
      </c>
      <c r="M89" s="243">
        <f>SUM(N89:P89)</f>
        <v>45</v>
      </c>
      <c r="N89" s="243">
        <v>15</v>
      </c>
      <c r="O89" s="243">
        <v>30</v>
      </c>
      <c r="P89" s="243"/>
      <c r="Q89" s="243">
        <f>G89*7.5</f>
        <v>22.5</v>
      </c>
      <c r="R89" s="243">
        <f>G89*22.5</f>
        <v>67.5</v>
      </c>
      <c r="S89" s="243"/>
      <c r="T89" s="243"/>
      <c r="U89" s="243"/>
      <c r="V89" s="243"/>
      <c r="W89" s="243" t="s">
        <v>148</v>
      </c>
      <c r="X89" s="26"/>
      <c r="Y89" s="243"/>
      <c r="Z89" s="243"/>
      <c r="AA89" s="23" t="s">
        <v>377</v>
      </c>
    </row>
    <row r="90" spans="1:27" s="10" customFormat="1" ht="36.75" thickBot="1">
      <c r="A90" s="22">
        <v>34</v>
      </c>
      <c r="B90" s="24" t="s">
        <v>324</v>
      </c>
      <c r="C90" s="7" t="s">
        <v>566</v>
      </c>
      <c r="D90" s="243">
        <v>6</v>
      </c>
      <c r="E90" s="243"/>
      <c r="F90" s="1" t="s">
        <v>437</v>
      </c>
      <c r="G90" s="243">
        <v>3</v>
      </c>
      <c r="H90" s="243">
        <f>IF(G90=3,5,IF(G90=2,3))</f>
        <v>5</v>
      </c>
      <c r="I90" s="1"/>
      <c r="J90" s="243">
        <f>IF(OR(D90=1,D90=2,D90=3,D90=4,D90=5,D90=6,D90=7,D90=8),2,4)</f>
        <v>2</v>
      </c>
      <c r="K90" s="243">
        <f>D90</f>
        <v>6</v>
      </c>
      <c r="L90" s="243">
        <f>M90+R90+Q90</f>
        <v>135</v>
      </c>
      <c r="M90" s="243">
        <f>SUM(N90:P90)</f>
        <v>45</v>
      </c>
      <c r="N90" s="243">
        <v>15</v>
      </c>
      <c r="O90" s="243">
        <v>30</v>
      </c>
      <c r="P90" s="243"/>
      <c r="Q90" s="243">
        <f>G90*7.5</f>
        <v>22.5</v>
      </c>
      <c r="R90" s="243">
        <f>G90*22.5</f>
        <v>67.5</v>
      </c>
      <c r="S90" s="243"/>
      <c r="T90" s="243"/>
      <c r="U90" s="243"/>
      <c r="V90" s="243"/>
      <c r="W90" s="243"/>
      <c r="X90" s="243" t="s">
        <v>148</v>
      </c>
      <c r="Y90" s="243"/>
      <c r="Z90" s="243"/>
      <c r="AA90" s="23" t="s">
        <v>184</v>
      </c>
    </row>
    <row r="91" spans="1:27" ht="37.5" customHeight="1" thickBot="1">
      <c r="A91" s="14"/>
      <c r="B91" s="15" t="s">
        <v>59</v>
      </c>
      <c r="C91" s="16"/>
      <c r="D91" s="4"/>
      <c r="E91" s="17"/>
      <c r="F91" s="18"/>
      <c r="G91" s="19">
        <f>G90+G89</f>
        <v>6</v>
      </c>
      <c r="H91" s="19">
        <f>H90+H89</f>
        <v>10</v>
      </c>
      <c r="I91" s="19"/>
      <c r="J91" s="19"/>
      <c r="K91" s="19"/>
      <c r="L91" s="19">
        <f t="shared" ref="L91:R91" si="12">L90+L89</f>
        <v>270</v>
      </c>
      <c r="M91" s="19">
        <f t="shared" si="12"/>
        <v>90</v>
      </c>
      <c r="N91" s="19">
        <f t="shared" si="12"/>
        <v>30</v>
      </c>
      <c r="O91" s="19">
        <f t="shared" si="12"/>
        <v>60</v>
      </c>
      <c r="P91" s="19">
        <f t="shared" si="12"/>
        <v>0</v>
      </c>
      <c r="Q91" s="19">
        <f t="shared" si="12"/>
        <v>45</v>
      </c>
      <c r="R91" s="19">
        <f t="shared" si="12"/>
        <v>135</v>
      </c>
      <c r="S91" s="19"/>
      <c r="T91" s="19"/>
      <c r="U91" s="19"/>
      <c r="V91" s="19"/>
      <c r="W91" s="19">
        <v>3</v>
      </c>
      <c r="X91" s="19">
        <v>3</v>
      </c>
      <c r="Y91" s="19"/>
      <c r="Z91" s="19"/>
      <c r="AA91" s="5"/>
    </row>
    <row r="92" spans="1:27" ht="12.75" thickBot="1">
      <c r="A92" s="451" t="s">
        <v>455</v>
      </c>
      <c r="B92" s="452"/>
      <c r="C92" s="452"/>
      <c r="D92" s="452"/>
      <c r="E92" s="452"/>
      <c r="F92" s="452"/>
      <c r="G92" s="452"/>
      <c r="H92" s="452"/>
      <c r="I92" s="452"/>
      <c r="J92" s="452"/>
      <c r="K92" s="452"/>
      <c r="L92" s="452"/>
      <c r="M92" s="452"/>
      <c r="N92" s="452"/>
      <c r="O92" s="452"/>
      <c r="P92" s="452"/>
      <c r="Q92" s="452"/>
      <c r="R92" s="452"/>
      <c r="S92" s="452"/>
      <c r="T92" s="452"/>
      <c r="U92" s="452"/>
      <c r="V92" s="452"/>
      <c r="W92" s="452"/>
      <c r="X92" s="452"/>
      <c r="Y92" s="452"/>
      <c r="Z92" s="452"/>
      <c r="AA92" s="453"/>
    </row>
    <row r="93" spans="1:27" s="10" customFormat="1" ht="36">
      <c r="A93" s="183">
        <v>35</v>
      </c>
      <c r="B93" s="184" t="s">
        <v>325</v>
      </c>
      <c r="C93" s="178" t="s">
        <v>566</v>
      </c>
      <c r="D93" s="179">
        <v>5</v>
      </c>
      <c r="E93" s="179"/>
      <c r="F93" s="179" t="s">
        <v>182</v>
      </c>
      <c r="G93" s="179">
        <v>3</v>
      </c>
      <c r="H93" s="179">
        <f>IF(G93=3,5,IF(G93=2,3))</f>
        <v>5</v>
      </c>
      <c r="I93" s="179"/>
      <c r="J93" s="179">
        <f>IF(OR(D93=1,D93=2,D93=3,D93=4,D93=5,D93=6,D93=7,D93=8),2,4)</f>
        <v>2</v>
      </c>
      <c r="K93" s="179">
        <f>D93</f>
        <v>5</v>
      </c>
      <c r="L93" s="179">
        <f>M93+R93+Q93</f>
        <v>135</v>
      </c>
      <c r="M93" s="179">
        <f>SUM(N93:P93)</f>
        <v>45</v>
      </c>
      <c r="N93" s="179">
        <v>15</v>
      </c>
      <c r="O93" s="179">
        <v>30</v>
      </c>
      <c r="P93" s="179"/>
      <c r="Q93" s="179">
        <f>G93*7.5</f>
        <v>22.5</v>
      </c>
      <c r="R93" s="179">
        <f>G93*22.5</f>
        <v>67.5</v>
      </c>
      <c r="S93" s="179"/>
      <c r="T93" s="179"/>
      <c r="U93" s="179"/>
      <c r="V93" s="179"/>
      <c r="W93" s="179" t="s">
        <v>148</v>
      </c>
      <c r="X93" s="179"/>
      <c r="Y93" s="179"/>
      <c r="Z93" s="179"/>
      <c r="AA93" s="181" t="s">
        <v>459</v>
      </c>
    </row>
    <row r="94" spans="1:27" s="10" customFormat="1" ht="36">
      <c r="A94" s="244">
        <v>36</v>
      </c>
      <c r="B94" s="245" t="s">
        <v>512</v>
      </c>
      <c r="C94" s="55" t="s">
        <v>566</v>
      </c>
      <c r="D94" s="373">
        <v>6</v>
      </c>
      <c r="E94" s="373"/>
      <c r="F94" s="55" t="s">
        <v>496</v>
      </c>
      <c r="G94" s="373">
        <v>3</v>
      </c>
      <c r="H94" s="373">
        <f>IF(G94=3,5,IF(G94=2,3))</f>
        <v>5</v>
      </c>
      <c r="I94" s="373"/>
      <c r="J94" s="373">
        <f>IF(OR(D94=1,D94=2,D94=3,D94=4,D94=5,D94=6,D94=7,D94=8),2,4)</f>
        <v>2</v>
      </c>
      <c r="K94" s="373">
        <f>D94</f>
        <v>6</v>
      </c>
      <c r="L94" s="373">
        <f>M94+R94+Q94</f>
        <v>135</v>
      </c>
      <c r="M94" s="373">
        <f>SUM(N94:P94)</f>
        <v>45</v>
      </c>
      <c r="N94" s="373">
        <v>15</v>
      </c>
      <c r="O94" s="373">
        <v>30</v>
      </c>
      <c r="P94" s="373"/>
      <c r="Q94" s="373">
        <f>G94*7.5</f>
        <v>22.5</v>
      </c>
      <c r="R94" s="373">
        <f>G94*22.5</f>
        <v>67.5</v>
      </c>
      <c r="S94" s="373"/>
      <c r="T94" s="373"/>
      <c r="U94" s="373"/>
      <c r="V94" s="373"/>
      <c r="X94" s="373" t="s">
        <v>148</v>
      </c>
      <c r="Y94" s="373"/>
      <c r="Z94" s="373"/>
      <c r="AA94" s="368" t="s">
        <v>460</v>
      </c>
    </row>
    <row r="95" spans="1:27" s="10" customFormat="1" ht="48.75" thickBot="1">
      <c r="A95" s="182">
        <v>37</v>
      </c>
      <c r="B95" s="185" t="s">
        <v>326</v>
      </c>
      <c r="C95" s="7" t="s">
        <v>566</v>
      </c>
      <c r="D95" s="72">
        <v>6</v>
      </c>
      <c r="E95" s="72"/>
      <c r="F95" s="70" t="s">
        <v>438</v>
      </c>
      <c r="G95" s="72">
        <v>3</v>
      </c>
      <c r="H95" s="72">
        <f>IF(G95=3,5,IF(G95=2,3))</f>
        <v>5</v>
      </c>
      <c r="I95" s="72"/>
      <c r="J95" s="72">
        <f>IF(OR(D95=1,D95=2,D95=3,D95=4,D95=5,D95=6,D95=7,D95=8),2,4)</f>
        <v>2</v>
      </c>
      <c r="K95" s="72">
        <f>D95</f>
        <v>6</v>
      </c>
      <c r="L95" s="72">
        <f>M95+R95+Q95</f>
        <v>135</v>
      </c>
      <c r="M95" s="72">
        <f>SUM(N95:P95)</f>
        <v>45</v>
      </c>
      <c r="N95" s="72">
        <v>15</v>
      </c>
      <c r="O95" s="72">
        <v>30</v>
      </c>
      <c r="P95" s="72"/>
      <c r="Q95" s="72">
        <f>G95*7.5</f>
        <v>22.5</v>
      </c>
      <c r="R95" s="72">
        <f>G95*22.5</f>
        <v>67.5</v>
      </c>
      <c r="S95" s="72"/>
      <c r="T95" s="72"/>
      <c r="U95" s="72"/>
      <c r="V95" s="72"/>
      <c r="W95" s="72"/>
      <c r="X95" s="72" t="s">
        <v>148</v>
      </c>
      <c r="Y95" s="72"/>
      <c r="Z95" s="72"/>
      <c r="AA95" s="186" t="s">
        <v>182</v>
      </c>
    </row>
    <row r="96" spans="1:27" ht="37.5" customHeight="1" thickBot="1">
      <c r="A96" s="14"/>
      <c r="B96" s="15" t="s">
        <v>59</v>
      </c>
      <c r="C96" s="16"/>
      <c r="D96" s="4"/>
      <c r="E96" s="17"/>
      <c r="F96" s="18"/>
      <c r="G96" s="19">
        <f>G93+G94+G95</f>
        <v>9</v>
      </c>
      <c r="H96" s="19">
        <f t="shared" ref="H96:R96" si="13">H93+H94+H95</f>
        <v>15</v>
      </c>
      <c r="I96" s="19"/>
      <c r="J96" s="19"/>
      <c r="K96" s="19"/>
      <c r="L96" s="19">
        <f t="shared" si="13"/>
        <v>405</v>
      </c>
      <c r="M96" s="19">
        <f t="shared" si="13"/>
        <v>135</v>
      </c>
      <c r="N96" s="19">
        <f t="shared" si="13"/>
        <v>45</v>
      </c>
      <c r="O96" s="19">
        <f t="shared" si="13"/>
        <v>90</v>
      </c>
      <c r="P96" s="19">
        <f t="shared" si="13"/>
        <v>0</v>
      </c>
      <c r="Q96" s="19">
        <f t="shared" si="13"/>
        <v>67.5</v>
      </c>
      <c r="R96" s="19">
        <f t="shared" si="13"/>
        <v>202.5</v>
      </c>
      <c r="S96" s="19"/>
      <c r="T96" s="19"/>
      <c r="U96" s="19"/>
      <c r="V96" s="19"/>
      <c r="W96" s="19">
        <v>3</v>
      </c>
      <c r="X96" s="19">
        <v>6</v>
      </c>
      <c r="Y96" s="19"/>
      <c r="Z96" s="19"/>
      <c r="AA96" s="5"/>
    </row>
    <row r="97" spans="1:27" ht="12.75" thickBot="1">
      <c r="A97" s="457" t="s">
        <v>244</v>
      </c>
      <c r="B97" s="452"/>
      <c r="C97" s="452"/>
      <c r="D97" s="452"/>
      <c r="E97" s="452"/>
      <c r="F97" s="452"/>
      <c r="G97" s="452"/>
      <c r="H97" s="452"/>
      <c r="I97" s="452"/>
      <c r="J97" s="452"/>
      <c r="K97" s="452"/>
      <c r="L97" s="452"/>
      <c r="M97" s="452"/>
      <c r="N97" s="452"/>
      <c r="O97" s="452"/>
      <c r="P97" s="452"/>
      <c r="Q97" s="452"/>
      <c r="R97" s="452"/>
      <c r="S97" s="452"/>
      <c r="T97" s="452"/>
      <c r="U97" s="452"/>
      <c r="V97" s="452"/>
      <c r="W97" s="452"/>
      <c r="X97" s="452"/>
      <c r="Y97" s="452"/>
      <c r="Z97" s="452"/>
      <c r="AA97" s="453"/>
    </row>
    <row r="98" spans="1:27" s="10" customFormat="1" ht="39.75" customHeight="1">
      <c r="A98" s="22">
        <v>38</v>
      </c>
      <c r="B98" s="24" t="s">
        <v>328</v>
      </c>
      <c r="C98" s="7" t="s">
        <v>567</v>
      </c>
      <c r="D98" s="243">
        <v>5</v>
      </c>
      <c r="E98" s="243"/>
      <c r="F98" s="1" t="s">
        <v>441</v>
      </c>
      <c r="G98" s="243">
        <v>3</v>
      </c>
      <c r="H98" s="243">
        <f>IF(G98=3,5,IF(G98=2,3))</f>
        <v>5</v>
      </c>
      <c r="I98" s="243"/>
      <c r="J98" s="243">
        <f>IF(OR(D98=1,D98=2,D98=3,D98=4,D98=5,D98=6,D98=7,D98=8),2,4)</f>
        <v>2</v>
      </c>
      <c r="K98" s="243">
        <f>D98</f>
        <v>5</v>
      </c>
      <c r="L98" s="243">
        <f>M98+R98+Q98</f>
        <v>135</v>
      </c>
      <c r="M98" s="243">
        <f>SUM(N98:P98)</f>
        <v>45</v>
      </c>
      <c r="N98" s="243">
        <v>15</v>
      </c>
      <c r="O98" s="243">
        <v>30</v>
      </c>
      <c r="P98" s="243"/>
      <c r="Q98" s="243">
        <f>G98*7.5</f>
        <v>22.5</v>
      </c>
      <c r="R98" s="243">
        <f>G98*22.5</f>
        <v>67.5</v>
      </c>
      <c r="S98" s="243"/>
      <c r="T98" s="243"/>
      <c r="U98" s="243"/>
      <c r="V98" s="243"/>
      <c r="W98" s="27" t="s">
        <v>148</v>
      </c>
      <c r="X98" s="27"/>
      <c r="Y98" s="27"/>
      <c r="Z98" s="243"/>
      <c r="AA98" s="9" t="s">
        <v>502</v>
      </c>
    </row>
    <row r="99" spans="1:27" s="10" customFormat="1" ht="72.75" thickBot="1">
      <c r="A99" s="22">
        <v>39</v>
      </c>
      <c r="B99" s="21" t="s">
        <v>329</v>
      </c>
      <c r="C99" s="7" t="s">
        <v>567</v>
      </c>
      <c r="D99" s="243">
        <v>6</v>
      </c>
      <c r="E99" s="243"/>
      <c r="F99" s="1" t="s">
        <v>442</v>
      </c>
      <c r="G99" s="243">
        <v>3</v>
      </c>
      <c r="H99" s="243">
        <f>IF(G99=3,5,IF(G99=2,3))</f>
        <v>5</v>
      </c>
      <c r="I99" s="243"/>
      <c r="J99" s="243">
        <f>IF(OR(D99=1,D99=2,D99=3,D99=4,D99=5,D99=6,D99=7,D99=8),2,4)</f>
        <v>2</v>
      </c>
      <c r="K99" s="243">
        <f>D99</f>
        <v>6</v>
      </c>
      <c r="L99" s="243">
        <f>M99+R99+Q99</f>
        <v>135</v>
      </c>
      <c r="M99" s="243">
        <v>45</v>
      </c>
      <c r="N99" s="243">
        <v>15</v>
      </c>
      <c r="O99" s="243">
        <v>30</v>
      </c>
      <c r="P99" s="243"/>
      <c r="Q99" s="243">
        <f>G99*7.5</f>
        <v>22.5</v>
      </c>
      <c r="R99" s="243">
        <f>G99*22.5</f>
        <v>67.5</v>
      </c>
      <c r="S99" s="243"/>
      <c r="T99" s="243"/>
      <c r="U99" s="243"/>
      <c r="V99" s="243"/>
      <c r="W99" s="243"/>
      <c r="X99" s="243" t="s">
        <v>148</v>
      </c>
      <c r="Y99" s="243"/>
      <c r="Z99" s="243"/>
      <c r="AA99" s="9" t="s">
        <v>461</v>
      </c>
    </row>
    <row r="100" spans="1:27" ht="37.5" customHeight="1" thickBot="1">
      <c r="A100" s="14"/>
      <c r="B100" s="15" t="s">
        <v>59</v>
      </c>
      <c r="C100" s="16"/>
      <c r="D100" s="4"/>
      <c r="E100" s="17"/>
      <c r="F100" s="18"/>
      <c r="G100" s="19">
        <f>G99+G98</f>
        <v>6</v>
      </c>
      <c r="H100" s="19">
        <f t="shared" ref="H100:R100" si="14">H99+H98</f>
        <v>10</v>
      </c>
      <c r="I100" s="19"/>
      <c r="J100" s="19"/>
      <c r="K100" s="19"/>
      <c r="L100" s="19">
        <f t="shared" si="14"/>
        <v>270</v>
      </c>
      <c r="M100" s="19">
        <f t="shared" si="14"/>
        <v>90</v>
      </c>
      <c r="N100" s="19">
        <f t="shared" si="14"/>
        <v>30</v>
      </c>
      <c r="O100" s="19">
        <f t="shared" si="14"/>
        <v>60</v>
      </c>
      <c r="P100" s="19">
        <f t="shared" si="14"/>
        <v>0</v>
      </c>
      <c r="Q100" s="19">
        <f t="shared" si="14"/>
        <v>45</v>
      </c>
      <c r="R100" s="19">
        <f t="shared" si="14"/>
        <v>135</v>
      </c>
      <c r="S100" s="19"/>
      <c r="T100" s="19"/>
      <c r="U100" s="19"/>
      <c r="V100" s="19"/>
      <c r="W100" s="19">
        <v>3</v>
      </c>
      <c r="X100" s="19">
        <v>3</v>
      </c>
      <c r="Y100" s="19"/>
      <c r="Z100" s="19"/>
      <c r="AA100" s="5"/>
    </row>
    <row r="101" spans="1:27" ht="12.75" thickBot="1">
      <c r="A101" s="457" t="s">
        <v>245</v>
      </c>
      <c r="B101" s="452"/>
      <c r="C101" s="452"/>
      <c r="D101" s="452"/>
      <c r="E101" s="452"/>
      <c r="F101" s="452"/>
      <c r="G101" s="452"/>
      <c r="H101" s="452"/>
      <c r="I101" s="452"/>
      <c r="J101" s="452"/>
      <c r="K101" s="452"/>
      <c r="L101" s="452"/>
      <c r="M101" s="452"/>
      <c r="N101" s="452"/>
      <c r="O101" s="452"/>
      <c r="P101" s="452"/>
      <c r="Q101" s="452"/>
      <c r="R101" s="452"/>
      <c r="S101" s="452"/>
      <c r="T101" s="452"/>
      <c r="U101" s="452"/>
      <c r="V101" s="452"/>
      <c r="W101" s="452"/>
      <c r="X101" s="452"/>
      <c r="Y101" s="452"/>
      <c r="Z101" s="452"/>
      <c r="AA101" s="453"/>
    </row>
    <row r="102" spans="1:27" s="10" customFormat="1" ht="36">
      <c r="A102" s="22">
        <v>40</v>
      </c>
      <c r="B102" s="24" t="s">
        <v>330</v>
      </c>
      <c r="C102" s="7" t="s">
        <v>567</v>
      </c>
      <c r="D102" s="243">
        <v>7</v>
      </c>
      <c r="E102" s="13"/>
      <c r="F102" s="1" t="s">
        <v>443</v>
      </c>
      <c r="G102" s="243">
        <v>3</v>
      </c>
      <c r="H102" s="243">
        <f>IF(G102=3,5,IF(G102=2,3))</f>
        <v>5</v>
      </c>
      <c r="I102" s="243"/>
      <c r="J102" s="243">
        <f>IF(OR(D102=1,D102=2,D102=3,D102=4,D102=5,D102=6,D102=7,D102=8),2,4)</f>
        <v>2</v>
      </c>
      <c r="K102" s="243">
        <f>D102</f>
        <v>7</v>
      </c>
      <c r="L102" s="243">
        <f>M102+R102+Q102</f>
        <v>135</v>
      </c>
      <c r="M102" s="243">
        <f>SUM(N102:P102)</f>
        <v>45</v>
      </c>
      <c r="N102" s="243">
        <v>15</v>
      </c>
      <c r="O102" s="243">
        <v>30</v>
      </c>
      <c r="P102" s="243"/>
      <c r="Q102" s="243">
        <f>G102*7.5</f>
        <v>22.5</v>
      </c>
      <c r="R102" s="243">
        <f>G102*22.5</f>
        <v>67.5</v>
      </c>
      <c r="S102" s="243"/>
      <c r="T102" s="243"/>
      <c r="U102" s="243"/>
      <c r="W102" s="243"/>
      <c r="X102" s="243"/>
      <c r="Y102" s="243" t="s">
        <v>148</v>
      </c>
      <c r="Z102" s="243"/>
      <c r="AA102" s="29" t="s">
        <v>462</v>
      </c>
    </row>
    <row r="103" spans="1:27" s="10" customFormat="1" ht="48.75" thickBot="1">
      <c r="A103" s="22">
        <v>41</v>
      </c>
      <c r="B103" s="24" t="s">
        <v>331</v>
      </c>
      <c r="C103" s="7" t="s">
        <v>567</v>
      </c>
      <c r="D103" s="243">
        <v>7</v>
      </c>
      <c r="E103" s="243"/>
      <c r="F103" s="1" t="s">
        <v>503</v>
      </c>
      <c r="G103" s="243">
        <v>3</v>
      </c>
      <c r="H103" s="243">
        <f>IF(G103=3,5,IF(G103=2,3))</f>
        <v>5</v>
      </c>
      <c r="I103" s="1"/>
      <c r="J103" s="243">
        <f>IF(OR(D103=1,D103=2,D103=3,D103=4,D103=5,D103=6,D103=7,D103=8),2,4)</f>
        <v>2</v>
      </c>
      <c r="K103" s="243">
        <f>D103</f>
        <v>7</v>
      </c>
      <c r="L103" s="243">
        <f>M103+R103+Q103</f>
        <v>135</v>
      </c>
      <c r="M103" s="243">
        <f>SUM(N103:P103)</f>
        <v>45</v>
      </c>
      <c r="N103" s="243">
        <v>15</v>
      </c>
      <c r="O103" s="243">
        <v>30</v>
      </c>
      <c r="P103" s="243"/>
      <c r="Q103" s="243">
        <f>G103*7.5</f>
        <v>22.5</v>
      </c>
      <c r="R103" s="243">
        <f>G103*22.5</f>
        <v>67.5</v>
      </c>
      <c r="S103" s="243"/>
      <c r="T103" s="243"/>
      <c r="U103" s="243"/>
      <c r="V103" s="243"/>
      <c r="W103" s="243"/>
      <c r="X103" s="243"/>
      <c r="Y103" s="243" t="s">
        <v>148</v>
      </c>
      <c r="Z103" s="243"/>
      <c r="AA103" s="29" t="s">
        <v>507</v>
      </c>
    </row>
    <row r="104" spans="1:27" ht="37.5" customHeight="1" thickBot="1">
      <c r="A104" s="14"/>
      <c r="B104" s="15" t="s">
        <v>59</v>
      </c>
      <c r="C104" s="16"/>
      <c r="D104" s="4"/>
      <c r="E104" s="17"/>
      <c r="F104" s="18"/>
      <c r="G104" s="19">
        <f>G103+G102</f>
        <v>6</v>
      </c>
      <c r="H104" s="19">
        <f>H103+H102</f>
        <v>10</v>
      </c>
      <c r="I104" s="19"/>
      <c r="J104" s="19"/>
      <c r="K104" s="19"/>
      <c r="L104" s="19">
        <f t="shared" ref="L104:R104" si="15">L103+L102</f>
        <v>270</v>
      </c>
      <c r="M104" s="19">
        <f t="shared" si="15"/>
        <v>90</v>
      </c>
      <c r="N104" s="19">
        <f t="shared" si="15"/>
        <v>30</v>
      </c>
      <c r="O104" s="19">
        <f t="shared" si="15"/>
        <v>60</v>
      </c>
      <c r="P104" s="19">
        <f t="shared" si="15"/>
        <v>0</v>
      </c>
      <c r="Q104" s="19">
        <f t="shared" si="15"/>
        <v>45</v>
      </c>
      <c r="R104" s="19">
        <f t="shared" si="15"/>
        <v>135</v>
      </c>
      <c r="S104" s="19"/>
      <c r="T104" s="19"/>
      <c r="U104" s="19"/>
      <c r="V104" s="19"/>
      <c r="W104" s="19"/>
      <c r="X104" s="19"/>
      <c r="Y104" s="19">
        <v>6</v>
      </c>
      <c r="Z104" s="19"/>
      <c r="AA104" s="5"/>
    </row>
    <row r="105" spans="1:27" ht="12.75" thickBot="1">
      <c r="A105" s="457" t="s">
        <v>246</v>
      </c>
      <c r="B105" s="452"/>
      <c r="C105" s="452"/>
      <c r="D105" s="452"/>
      <c r="E105" s="452"/>
      <c r="F105" s="452"/>
      <c r="G105" s="452"/>
      <c r="H105" s="452"/>
      <c r="I105" s="452"/>
      <c r="J105" s="452"/>
      <c r="K105" s="452"/>
      <c r="L105" s="452"/>
      <c r="M105" s="452"/>
      <c r="N105" s="452"/>
      <c r="O105" s="452"/>
      <c r="P105" s="452"/>
      <c r="Q105" s="452"/>
      <c r="R105" s="452"/>
      <c r="S105" s="452"/>
      <c r="T105" s="452"/>
      <c r="U105" s="452"/>
      <c r="V105" s="452"/>
      <c r="W105" s="452"/>
      <c r="X105" s="452"/>
      <c r="Y105" s="452"/>
      <c r="Z105" s="452"/>
      <c r="AA105" s="453"/>
    </row>
    <row r="106" spans="1:27" s="10" customFormat="1" ht="48">
      <c r="A106" s="163">
        <v>42</v>
      </c>
      <c r="B106" s="24" t="s">
        <v>332</v>
      </c>
      <c r="C106" s="7" t="s">
        <v>567</v>
      </c>
      <c r="D106" s="25">
        <v>7</v>
      </c>
      <c r="E106" s="243"/>
      <c r="F106" s="1" t="s">
        <v>444</v>
      </c>
      <c r="G106" s="243">
        <v>3</v>
      </c>
      <c r="H106" s="243">
        <f>IF(G106=3,5,IF(G106=2,3))</f>
        <v>5</v>
      </c>
      <c r="I106" s="243"/>
      <c r="J106" s="243">
        <f>IF(OR(D106=1,D106=2,D106=3,D106=4,D106=5,D106=6,D106=7,D106=8),2,4)</f>
        <v>2</v>
      </c>
      <c r="K106" s="243">
        <f>D106</f>
        <v>7</v>
      </c>
      <c r="L106" s="243">
        <f>M106+R106+Q106</f>
        <v>135</v>
      </c>
      <c r="M106" s="243">
        <f>SUM(N106:P106)</f>
        <v>45</v>
      </c>
      <c r="N106" s="243">
        <v>15</v>
      </c>
      <c r="O106" s="243">
        <v>30</v>
      </c>
      <c r="P106" s="243"/>
      <c r="Q106" s="243">
        <f>G106*7.5</f>
        <v>22.5</v>
      </c>
      <c r="R106" s="243">
        <f>G106*22.5</f>
        <v>67.5</v>
      </c>
      <c r="S106" s="243"/>
      <c r="T106" s="243"/>
      <c r="U106" s="243"/>
      <c r="V106" s="243"/>
      <c r="W106" s="243"/>
      <c r="X106" s="243"/>
      <c r="Y106" s="243" t="s">
        <v>148</v>
      </c>
      <c r="Z106" s="243"/>
      <c r="AA106" s="30" t="s">
        <v>451</v>
      </c>
    </row>
    <row r="107" spans="1:27" s="10" customFormat="1" ht="36.75" thickBot="1">
      <c r="A107" s="163">
        <v>43</v>
      </c>
      <c r="B107" s="24" t="s">
        <v>333</v>
      </c>
      <c r="C107" s="7" t="s">
        <v>567</v>
      </c>
      <c r="D107" s="25">
        <v>7</v>
      </c>
      <c r="E107" s="243"/>
      <c r="F107" s="1" t="s">
        <v>445</v>
      </c>
      <c r="G107" s="243">
        <v>3</v>
      </c>
      <c r="H107" s="243">
        <f>IF(G107=3,5,IF(G107=2,3))</f>
        <v>5</v>
      </c>
      <c r="I107" s="243"/>
      <c r="J107" s="243">
        <f>IF(OR(D107=1,D107=2,D107=3,D107=4,D107=5,D107=6,D107=7,D107=8),2,4)</f>
        <v>2</v>
      </c>
      <c r="K107" s="243">
        <f>D107</f>
        <v>7</v>
      </c>
      <c r="L107" s="243">
        <f>M107+R107+Q107</f>
        <v>135</v>
      </c>
      <c r="M107" s="243">
        <f>SUM(N107:P107)</f>
        <v>45</v>
      </c>
      <c r="N107" s="243">
        <v>30</v>
      </c>
      <c r="O107" s="243">
        <v>15</v>
      </c>
      <c r="P107" s="243"/>
      <c r="Q107" s="243">
        <f>G107*7.5</f>
        <v>22.5</v>
      </c>
      <c r="R107" s="243">
        <f>G107*22.5</f>
        <v>67.5</v>
      </c>
      <c r="S107" s="72"/>
      <c r="T107" s="243"/>
      <c r="U107" s="243"/>
      <c r="V107" s="243"/>
      <c r="W107" s="243"/>
      <c r="X107" s="243"/>
      <c r="Y107" s="243" t="s">
        <v>144</v>
      </c>
      <c r="Z107" s="243"/>
      <c r="AA107" s="30" t="s">
        <v>463</v>
      </c>
    </row>
    <row r="108" spans="1:27" ht="37.5" customHeight="1" thickBot="1">
      <c r="A108" s="14"/>
      <c r="B108" s="15" t="s">
        <v>59</v>
      </c>
      <c r="C108" s="16"/>
      <c r="D108" s="4"/>
      <c r="E108" s="17"/>
      <c r="F108" s="18"/>
      <c r="G108" s="19">
        <f>G106+G107</f>
        <v>6</v>
      </c>
      <c r="H108" s="19">
        <f>H106+H107</f>
        <v>10</v>
      </c>
      <c r="I108" s="19"/>
      <c r="J108" s="19"/>
      <c r="K108" s="19"/>
      <c r="L108" s="19">
        <f t="shared" ref="L108:R108" si="16">L106+L107</f>
        <v>270</v>
      </c>
      <c r="M108" s="19">
        <f t="shared" si="16"/>
        <v>90</v>
      </c>
      <c r="N108" s="19">
        <f t="shared" si="16"/>
        <v>45</v>
      </c>
      <c r="O108" s="19">
        <f t="shared" si="16"/>
        <v>45</v>
      </c>
      <c r="P108" s="19">
        <f t="shared" si="16"/>
        <v>0</v>
      </c>
      <c r="Q108" s="19">
        <f t="shared" si="16"/>
        <v>45</v>
      </c>
      <c r="R108" s="19">
        <f t="shared" si="16"/>
        <v>135</v>
      </c>
      <c r="T108" s="19"/>
      <c r="U108" s="19"/>
      <c r="V108" s="19"/>
      <c r="W108" s="19"/>
      <c r="X108" s="19"/>
      <c r="Y108" s="19">
        <v>6</v>
      </c>
      <c r="Z108" s="19"/>
      <c r="AA108" s="5"/>
    </row>
    <row r="109" spans="1:27" ht="12.75" thickBot="1">
      <c r="A109" s="457" t="s">
        <v>247</v>
      </c>
      <c r="B109" s="452"/>
      <c r="C109" s="452"/>
      <c r="D109" s="452"/>
      <c r="E109" s="452"/>
      <c r="F109" s="452"/>
      <c r="G109" s="452"/>
      <c r="H109" s="452"/>
      <c r="I109" s="452"/>
      <c r="J109" s="452"/>
      <c r="K109" s="452"/>
      <c r="L109" s="452"/>
      <c r="M109" s="452"/>
      <c r="N109" s="452"/>
      <c r="O109" s="452"/>
      <c r="P109" s="452"/>
      <c r="Q109" s="452"/>
      <c r="R109" s="452"/>
      <c r="S109" s="452"/>
      <c r="T109" s="452"/>
      <c r="U109" s="452"/>
      <c r="V109" s="452"/>
      <c r="W109" s="452"/>
      <c r="X109" s="452"/>
      <c r="Y109" s="452"/>
      <c r="Z109" s="452"/>
      <c r="AA109" s="453"/>
    </row>
    <row r="110" spans="1:27" s="10" customFormat="1" ht="36">
      <c r="A110" s="163">
        <v>44</v>
      </c>
      <c r="B110" s="24" t="s">
        <v>334</v>
      </c>
      <c r="C110" s="7" t="s">
        <v>567</v>
      </c>
      <c r="D110" s="25">
        <v>7</v>
      </c>
      <c r="E110" s="243"/>
      <c r="F110" s="1" t="s">
        <v>446</v>
      </c>
      <c r="G110" s="243">
        <v>3</v>
      </c>
      <c r="H110" s="243">
        <f>IF(G110=3,5,IF(G110=2,3))</f>
        <v>5</v>
      </c>
      <c r="I110" s="243"/>
      <c r="J110" s="243">
        <f>IF(OR(D110=1,D110=2,D110=3,D110=4,D110=5,D110=6,D110=7,D110=8),2,4)</f>
        <v>2</v>
      </c>
      <c r="K110" s="243">
        <f>D110</f>
        <v>7</v>
      </c>
      <c r="L110" s="243">
        <f>M110+R110+Q110</f>
        <v>135</v>
      </c>
      <c r="M110" s="243">
        <f>SUM(N110:P110)</f>
        <v>45</v>
      </c>
      <c r="N110" s="243">
        <v>15</v>
      </c>
      <c r="O110" s="243">
        <v>30</v>
      </c>
      <c r="P110" s="243"/>
      <c r="Q110" s="243">
        <f>G110*7.5</f>
        <v>22.5</v>
      </c>
      <c r="R110" s="243">
        <f>G110*22.5</f>
        <v>67.5</v>
      </c>
      <c r="S110" s="243"/>
      <c r="T110" s="243"/>
      <c r="U110" s="243"/>
      <c r="V110" s="243"/>
      <c r="W110" s="243"/>
      <c r="X110" s="243"/>
      <c r="Y110" s="243" t="s">
        <v>148</v>
      </c>
      <c r="Z110" s="243"/>
      <c r="AA110" s="31" t="s">
        <v>464</v>
      </c>
    </row>
    <row r="111" spans="1:27" s="10" customFormat="1" ht="36.75" thickBot="1">
      <c r="A111" s="22">
        <v>45</v>
      </c>
      <c r="B111" s="24" t="s">
        <v>335</v>
      </c>
      <c r="C111" s="7" t="s">
        <v>566</v>
      </c>
      <c r="D111" s="243">
        <v>7</v>
      </c>
      <c r="E111" s="243"/>
      <c r="F111" s="1" t="s">
        <v>499</v>
      </c>
      <c r="G111" s="243">
        <v>3</v>
      </c>
      <c r="H111" s="243">
        <f>IF(G111=3,5,IF(G111=2,3))</f>
        <v>5</v>
      </c>
      <c r="I111" s="243"/>
      <c r="J111" s="243">
        <f>IF(OR(D111=1,D111=2,D111=3,D111=4,D111=5,D111=6,D111=7,D111=8),2,4)</f>
        <v>2</v>
      </c>
      <c r="K111" s="243">
        <f>D111</f>
        <v>7</v>
      </c>
      <c r="L111" s="243">
        <f>M111+R111+Q111</f>
        <v>135</v>
      </c>
      <c r="M111" s="243">
        <f>SUM(N111:P111)</f>
        <v>45</v>
      </c>
      <c r="N111" s="243">
        <v>15</v>
      </c>
      <c r="O111" s="243">
        <v>30</v>
      </c>
      <c r="P111" s="243"/>
      <c r="Q111" s="243">
        <f>G111*7.5</f>
        <v>22.5</v>
      </c>
      <c r="R111" s="243">
        <f>G111*22.5</f>
        <v>67.5</v>
      </c>
      <c r="S111" s="243"/>
      <c r="T111" s="243"/>
      <c r="U111" s="243"/>
      <c r="V111" s="243"/>
      <c r="W111" s="243"/>
      <c r="X111" s="243"/>
      <c r="Y111" s="243" t="s">
        <v>148</v>
      </c>
      <c r="Z111" s="243"/>
      <c r="AA111" s="30" t="s">
        <v>465</v>
      </c>
    </row>
    <row r="112" spans="1:27" ht="37.5" customHeight="1" thickBot="1">
      <c r="A112" s="14"/>
      <c r="B112" s="15" t="s">
        <v>59</v>
      </c>
      <c r="C112" s="16"/>
      <c r="D112" s="4"/>
      <c r="E112" s="17"/>
      <c r="F112" s="18"/>
      <c r="G112" s="19">
        <f>G110+G111</f>
        <v>6</v>
      </c>
      <c r="H112" s="19">
        <f>H110+H111</f>
        <v>10</v>
      </c>
      <c r="I112" s="19"/>
      <c r="J112" s="19"/>
      <c r="K112" s="19"/>
      <c r="L112" s="19">
        <f t="shared" ref="L112:R112" si="17">L110+L111</f>
        <v>270</v>
      </c>
      <c r="M112" s="19">
        <f t="shared" si="17"/>
        <v>90</v>
      </c>
      <c r="N112" s="19">
        <f t="shared" si="17"/>
        <v>30</v>
      </c>
      <c r="O112" s="19">
        <f t="shared" si="17"/>
        <v>60</v>
      </c>
      <c r="P112" s="19">
        <f t="shared" si="17"/>
        <v>0</v>
      </c>
      <c r="Q112" s="19">
        <f t="shared" si="17"/>
        <v>45</v>
      </c>
      <c r="R112" s="19">
        <f t="shared" si="17"/>
        <v>135</v>
      </c>
      <c r="S112" s="19"/>
      <c r="T112" s="19"/>
      <c r="U112" s="19"/>
      <c r="V112" s="19"/>
      <c r="W112" s="19"/>
      <c r="X112" s="19"/>
      <c r="Y112" s="19">
        <v>6</v>
      </c>
      <c r="Z112" s="19"/>
      <c r="AA112" s="5"/>
    </row>
    <row r="113" spans="1:27" ht="13.5" customHeight="1" thickBot="1">
      <c r="A113" s="458"/>
      <c r="B113" s="459"/>
      <c r="C113" s="459"/>
      <c r="D113" s="459"/>
      <c r="E113" s="459"/>
      <c r="F113" s="459"/>
      <c r="G113" s="459"/>
      <c r="H113" s="459"/>
      <c r="I113" s="459"/>
      <c r="J113" s="459"/>
      <c r="K113" s="459"/>
      <c r="L113" s="459"/>
      <c r="M113" s="459"/>
      <c r="N113" s="459"/>
      <c r="O113" s="459"/>
      <c r="P113" s="459"/>
      <c r="Q113" s="459"/>
      <c r="R113" s="459"/>
      <c r="S113" s="459"/>
      <c r="T113" s="459"/>
      <c r="U113" s="459"/>
      <c r="V113" s="459"/>
      <c r="W113" s="459"/>
      <c r="X113" s="459"/>
      <c r="Y113" s="459"/>
      <c r="Z113" s="459"/>
      <c r="AA113" s="460"/>
    </row>
    <row r="114" spans="1:27" ht="36">
      <c r="A114" s="187"/>
      <c r="B114" s="188" t="s">
        <v>115</v>
      </c>
      <c r="C114" s="189"/>
      <c r="D114" s="190"/>
      <c r="E114" s="190"/>
      <c r="F114" s="189"/>
      <c r="G114" s="189">
        <f>G31+G37+G44+G45+G48+G49+G62</f>
        <v>21</v>
      </c>
      <c r="H114" s="189">
        <f>H31+H37+H44+H45+H48+H49+H62</f>
        <v>35</v>
      </c>
      <c r="I114" s="189"/>
      <c r="J114" s="189"/>
      <c r="K114" s="189"/>
      <c r="L114" s="189">
        <f t="shared" ref="L114:R114" si="18">L31+L37+L44+L45+L48+L49+L62</f>
        <v>945</v>
      </c>
      <c r="M114" s="189">
        <f t="shared" si="18"/>
        <v>315</v>
      </c>
      <c r="N114" s="189">
        <f t="shared" si="18"/>
        <v>75</v>
      </c>
      <c r="O114" s="189">
        <f t="shared" si="18"/>
        <v>225</v>
      </c>
      <c r="P114" s="189">
        <f t="shared" si="18"/>
        <v>15</v>
      </c>
      <c r="Q114" s="189">
        <f t="shared" si="18"/>
        <v>157.5</v>
      </c>
      <c r="R114" s="189">
        <f t="shared" si="18"/>
        <v>472.5</v>
      </c>
      <c r="S114" s="189">
        <f>G44+G48+G62</f>
        <v>9</v>
      </c>
      <c r="T114" s="189">
        <f>G45+G49+G31</f>
        <v>9</v>
      </c>
      <c r="U114" s="189">
        <f>G37</f>
        <v>3</v>
      </c>
      <c r="V114" s="189">
        <v>0</v>
      </c>
      <c r="W114" s="189">
        <v>0</v>
      </c>
      <c r="X114" s="189">
        <v>0</v>
      </c>
      <c r="Y114" s="189">
        <v>0</v>
      </c>
      <c r="Z114" s="189">
        <v>0</v>
      </c>
      <c r="AA114" s="191"/>
    </row>
    <row r="115" spans="1:27" ht="36">
      <c r="A115" s="36"/>
      <c r="B115" s="37" t="s">
        <v>116</v>
      </c>
      <c r="C115" s="35"/>
      <c r="D115" s="38"/>
      <c r="E115" s="38"/>
      <c r="F115" s="35"/>
      <c r="G115" s="35">
        <f>G32+G33+G34</f>
        <v>7</v>
      </c>
      <c r="H115" s="35">
        <f>H32+H33+H34</f>
        <v>11</v>
      </c>
      <c r="I115" s="35"/>
      <c r="J115" s="35"/>
      <c r="K115" s="35"/>
      <c r="L115" s="35">
        <f t="shared" ref="L115:R115" si="19">L32+L33+L34</f>
        <v>315</v>
      </c>
      <c r="M115" s="35">
        <f t="shared" si="19"/>
        <v>105</v>
      </c>
      <c r="N115" s="35">
        <f t="shared" si="19"/>
        <v>60</v>
      </c>
      <c r="O115" s="35">
        <f t="shared" si="19"/>
        <v>45</v>
      </c>
      <c r="P115" s="35">
        <f t="shared" si="19"/>
        <v>0</v>
      </c>
      <c r="Q115" s="35">
        <f t="shared" si="19"/>
        <v>52.5</v>
      </c>
      <c r="R115" s="35">
        <f t="shared" si="19"/>
        <v>157.5</v>
      </c>
      <c r="S115" s="35">
        <f>G32</f>
        <v>3</v>
      </c>
      <c r="T115" s="35">
        <f>G33+G34</f>
        <v>4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9"/>
    </row>
    <row r="116" spans="1:27" ht="36">
      <c r="A116" s="36"/>
      <c r="B116" s="37" t="s">
        <v>117</v>
      </c>
      <c r="C116" s="35"/>
      <c r="D116" s="38"/>
      <c r="E116" s="38"/>
      <c r="F116" s="35"/>
      <c r="G116" s="35">
        <f>G53+G54+G57+G58+G59+G63+G71+G81</f>
        <v>20</v>
      </c>
      <c r="H116" s="35">
        <f>H53+H54+H57+H58+H59+H63+H71+H81</f>
        <v>32</v>
      </c>
      <c r="I116" s="35"/>
      <c r="J116" s="35"/>
      <c r="K116" s="35"/>
      <c r="L116" s="35">
        <f t="shared" ref="L116:R116" si="20">L53+L54+L57+L58+L59+L63+L71+L81</f>
        <v>900</v>
      </c>
      <c r="M116" s="35">
        <f t="shared" si="20"/>
        <v>300</v>
      </c>
      <c r="N116" s="35">
        <f t="shared" si="20"/>
        <v>105</v>
      </c>
      <c r="O116" s="35">
        <f t="shared" si="20"/>
        <v>165</v>
      </c>
      <c r="P116" s="35">
        <f t="shared" si="20"/>
        <v>30</v>
      </c>
      <c r="Q116" s="35">
        <f t="shared" si="20"/>
        <v>150</v>
      </c>
      <c r="R116" s="35">
        <f t="shared" si="20"/>
        <v>450</v>
      </c>
      <c r="S116" s="35">
        <f>G57+G59+G63</f>
        <v>8</v>
      </c>
      <c r="T116" s="35">
        <f>G58</f>
        <v>2</v>
      </c>
      <c r="U116" s="35">
        <f>G71+G53</f>
        <v>5</v>
      </c>
      <c r="V116" s="35">
        <f>G54</f>
        <v>2</v>
      </c>
      <c r="W116" s="35">
        <f>G81</f>
        <v>3</v>
      </c>
      <c r="X116" s="35">
        <v>0</v>
      </c>
      <c r="Y116" s="35">
        <v>0</v>
      </c>
      <c r="Z116" s="35">
        <v>0</v>
      </c>
      <c r="AA116" s="39"/>
    </row>
    <row r="117" spans="1:27" ht="36">
      <c r="A117" s="36"/>
      <c r="B117" s="37" t="s">
        <v>118</v>
      </c>
      <c r="C117" s="35"/>
      <c r="D117" s="38"/>
      <c r="E117" s="38"/>
      <c r="F117" s="35"/>
      <c r="G117" s="35">
        <f>G38+G40+G52+G64+G68+G72+G73+G84+G86+G89+G90+G93+G94+G95+G77+G111</f>
        <v>49</v>
      </c>
      <c r="H117" s="35">
        <f>H38+H40+H52+H64+H68+H72+H73+H84+H86+H89+H90+H93+H94+H95+H77+H111</f>
        <v>81</v>
      </c>
      <c r="I117" s="35"/>
      <c r="J117" s="35"/>
      <c r="K117" s="35"/>
      <c r="L117" s="35">
        <f t="shared" ref="L117:R117" si="21">L38+L40+L52+L64+L68+L72+L73+L84+L86+L89+L90+L93+L94+L95+L77+L111</f>
        <v>2205</v>
      </c>
      <c r="M117" s="35">
        <f t="shared" si="21"/>
        <v>735</v>
      </c>
      <c r="N117" s="35">
        <f t="shared" si="21"/>
        <v>240</v>
      </c>
      <c r="O117" s="35">
        <f t="shared" si="21"/>
        <v>495</v>
      </c>
      <c r="P117" s="35">
        <f t="shared" si="21"/>
        <v>0</v>
      </c>
      <c r="Q117" s="35">
        <f t="shared" si="21"/>
        <v>367.5</v>
      </c>
      <c r="R117" s="35">
        <f t="shared" si="21"/>
        <v>1102.5</v>
      </c>
      <c r="S117" s="35">
        <v>0</v>
      </c>
      <c r="T117" s="35">
        <f>G64</f>
        <v>3</v>
      </c>
      <c r="U117" s="35">
        <f>G38+G52+G68</f>
        <v>10</v>
      </c>
      <c r="V117" s="35">
        <f>G40+G72+G73+G77</f>
        <v>12</v>
      </c>
      <c r="W117" s="35">
        <f>G84+G89+G93</f>
        <v>9</v>
      </c>
      <c r="X117" s="35">
        <f>G86+G90+G95+G94</f>
        <v>12</v>
      </c>
      <c r="Y117" s="35">
        <f>G111</f>
        <v>3</v>
      </c>
      <c r="Z117" s="35">
        <v>0</v>
      </c>
      <c r="AA117" s="39"/>
    </row>
    <row r="118" spans="1:27" ht="36">
      <c r="A118" s="36"/>
      <c r="B118" s="37" t="s">
        <v>119</v>
      </c>
      <c r="C118" s="35"/>
      <c r="D118" s="38"/>
      <c r="E118" s="38"/>
      <c r="F118" s="35"/>
      <c r="G118" s="35">
        <f>G67+G80</f>
        <v>5</v>
      </c>
      <c r="H118" s="35">
        <f>H67+H80</f>
        <v>8</v>
      </c>
      <c r="I118" s="35"/>
      <c r="J118" s="35"/>
      <c r="K118" s="35"/>
      <c r="L118" s="35">
        <f t="shared" ref="L118:R118" si="22">L67+L80</f>
        <v>225</v>
      </c>
      <c r="M118" s="35">
        <f t="shared" si="22"/>
        <v>75</v>
      </c>
      <c r="N118" s="35">
        <f t="shared" si="22"/>
        <v>45</v>
      </c>
      <c r="O118" s="35">
        <f t="shared" si="22"/>
        <v>0</v>
      </c>
      <c r="P118" s="35">
        <f t="shared" si="22"/>
        <v>30</v>
      </c>
      <c r="Q118" s="35">
        <f t="shared" si="22"/>
        <v>37.5</v>
      </c>
      <c r="R118" s="35">
        <f t="shared" si="22"/>
        <v>112.5</v>
      </c>
      <c r="S118" s="35">
        <v>0</v>
      </c>
      <c r="T118" s="35">
        <v>0</v>
      </c>
      <c r="U118" s="35">
        <v>0</v>
      </c>
      <c r="V118" s="35">
        <f>G67</f>
        <v>2</v>
      </c>
      <c r="W118" s="35">
        <f>G80</f>
        <v>3</v>
      </c>
      <c r="X118" s="35">
        <v>0</v>
      </c>
      <c r="Y118" s="35">
        <v>0</v>
      </c>
      <c r="Z118" s="35">
        <v>0</v>
      </c>
      <c r="AA118" s="39"/>
    </row>
    <row r="119" spans="1:27" ht="36.75" thickBot="1">
      <c r="A119" s="337"/>
      <c r="B119" s="338" t="s">
        <v>120</v>
      </c>
      <c r="C119" s="296"/>
      <c r="D119" s="339"/>
      <c r="E119" s="339"/>
      <c r="F119" s="296"/>
      <c r="G119" s="296">
        <f>G85+G76+G98+G99+G102+G103+G106+G107+G110</f>
        <v>27</v>
      </c>
      <c r="H119" s="296">
        <f>H85+H76+H98+H99+H102+H103+H106+H107+H110</f>
        <v>45</v>
      </c>
      <c r="I119" s="296"/>
      <c r="J119" s="296"/>
      <c r="K119" s="296"/>
      <c r="L119" s="296">
        <f t="shared" ref="L119:R119" si="23">L85+L76+L98+L99+L102+L103+L106+L107+L110</f>
        <v>1215</v>
      </c>
      <c r="M119" s="296">
        <f t="shared" si="23"/>
        <v>405</v>
      </c>
      <c r="N119" s="296">
        <f t="shared" si="23"/>
        <v>150</v>
      </c>
      <c r="O119" s="296">
        <f t="shared" si="23"/>
        <v>255</v>
      </c>
      <c r="P119" s="296">
        <f t="shared" si="23"/>
        <v>0</v>
      </c>
      <c r="Q119" s="296">
        <f t="shared" si="23"/>
        <v>202.5</v>
      </c>
      <c r="R119" s="296">
        <f t="shared" si="23"/>
        <v>607.5</v>
      </c>
      <c r="S119" s="296">
        <v>0</v>
      </c>
      <c r="T119" s="296">
        <v>0</v>
      </c>
      <c r="U119" s="296">
        <v>0</v>
      </c>
      <c r="V119" s="296">
        <f>G76</f>
        <v>3</v>
      </c>
      <c r="W119" s="296">
        <f>G98</f>
        <v>3</v>
      </c>
      <c r="X119" s="296">
        <f>G99+G85</f>
        <v>6</v>
      </c>
      <c r="Y119" s="296">
        <f>G110+G107+G106+G103+G102</f>
        <v>15</v>
      </c>
      <c r="Z119" s="296">
        <v>0</v>
      </c>
      <c r="AA119" s="386"/>
    </row>
    <row r="120" spans="1:27" ht="37.5" customHeight="1" thickBot="1">
      <c r="A120" s="40"/>
      <c r="B120" s="15" t="s">
        <v>109</v>
      </c>
      <c r="C120" s="19"/>
      <c r="D120" s="41"/>
      <c r="E120" s="41"/>
      <c r="F120" s="19"/>
      <c r="G120" s="19">
        <f>G114+G115+G116+G117+G118+G119</f>
        <v>129</v>
      </c>
      <c r="H120" s="19">
        <f t="shared" ref="H120:R120" si="24">H114+H115+H116+H117+H118+H119</f>
        <v>212</v>
      </c>
      <c r="I120" s="19"/>
      <c r="J120" s="19"/>
      <c r="K120" s="19"/>
      <c r="L120" s="19">
        <f t="shared" si="24"/>
        <v>5805</v>
      </c>
      <c r="M120" s="19">
        <f t="shared" si="24"/>
        <v>1935</v>
      </c>
      <c r="N120" s="19">
        <f t="shared" si="24"/>
        <v>675</v>
      </c>
      <c r="O120" s="19">
        <f t="shared" si="24"/>
        <v>1185</v>
      </c>
      <c r="P120" s="19">
        <f t="shared" si="24"/>
        <v>75</v>
      </c>
      <c r="Q120" s="19">
        <f t="shared" si="24"/>
        <v>967.5</v>
      </c>
      <c r="R120" s="19">
        <f t="shared" si="24"/>
        <v>2902.5</v>
      </c>
      <c r="S120" s="19">
        <f>S114+S115+S116+S117+S118+S119</f>
        <v>20</v>
      </c>
      <c r="T120" s="19">
        <f>T114+T115+T116+T117+T118+T119</f>
        <v>18</v>
      </c>
      <c r="U120" s="19">
        <f t="shared" ref="U120:Z120" si="25">U114+U115+U116+U117+U118+U119</f>
        <v>18</v>
      </c>
      <c r="V120" s="19">
        <f t="shared" si="25"/>
        <v>19</v>
      </c>
      <c r="W120" s="19">
        <f t="shared" si="25"/>
        <v>18</v>
      </c>
      <c r="X120" s="19">
        <f t="shared" si="25"/>
        <v>18</v>
      </c>
      <c r="Y120" s="19">
        <f t="shared" si="25"/>
        <v>18</v>
      </c>
      <c r="Z120" s="19">
        <f t="shared" si="25"/>
        <v>0</v>
      </c>
      <c r="AA120" s="42"/>
    </row>
    <row r="121" spans="1:27" ht="16.5" customHeight="1" thickBot="1">
      <c r="A121" s="451" t="s">
        <v>527</v>
      </c>
      <c r="B121" s="452"/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2"/>
      <c r="O121" s="452"/>
      <c r="P121" s="452"/>
      <c r="Q121" s="452"/>
      <c r="R121" s="452"/>
      <c r="S121" s="452"/>
      <c r="T121" s="452"/>
      <c r="U121" s="452"/>
      <c r="V121" s="452"/>
      <c r="W121" s="452"/>
      <c r="X121" s="452"/>
      <c r="Y121" s="452"/>
      <c r="Z121" s="452"/>
      <c r="AA121" s="453"/>
    </row>
    <row r="122" spans="1:27" ht="36.75" thickBot="1">
      <c r="A122" s="43">
        <v>1</v>
      </c>
      <c r="B122" s="44" t="s">
        <v>189</v>
      </c>
      <c r="C122" s="377" t="s">
        <v>397</v>
      </c>
      <c r="D122" s="379"/>
      <c r="E122" s="373"/>
      <c r="F122" s="45"/>
      <c r="G122" s="373">
        <v>8</v>
      </c>
      <c r="H122" s="373">
        <f>G122*1.5</f>
        <v>12</v>
      </c>
      <c r="I122" s="373"/>
      <c r="J122" s="373"/>
      <c r="K122" s="373"/>
      <c r="L122" s="373">
        <v>240</v>
      </c>
      <c r="M122" s="373"/>
      <c r="N122" s="373"/>
      <c r="O122" s="373"/>
      <c r="P122" s="373"/>
      <c r="Q122" s="373"/>
      <c r="R122" s="373"/>
      <c r="S122" s="373" t="s">
        <v>149</v>
      </c>
      <c r="T122" s="373" t="s">
        <v>149</v>
      </c>
      <c r="U122" s="373" t="s">
        <v>149</v>
      </c>
      <c r="V122" s="373" t="s">
        <v>149</v>
      </c>
      <c r="W122" s="373"/>
      <c r="X122" s="373"/>
      <c r="Y122" s="373"/>
      <c r="Z122" s="376"/>
      <c r="AA122" s="46"/>
    </row>
    <row r="123" spans="1:27" ht="39.75" customHeight="1" thickBot="1">
      <c r="A123" s="47"/>
      <c r="B123" s="15" t="s">
        <v>108</v>
      </c>
      <c r="C123" s="16"/>
      <c r="D123" s="17"/>
      <c r="E123" s="4"/>
      <c r="F123" s="4"/>
      <c r="G123" s="19">
        <f>G122</f>
        <v>8</v>
      </c>
      <c r="H123" s="19">
        <f>H122</f>
        <v>12</v>
      </c>
      <c r="I123" s="19"/>
      <c r="J123" s="19"/>
      <c r="K123" s="19"/>
      <c r="L123" s="19">
        <f>L122</f>
        <v>240</v>
      </c>
      <c r="M123" s="19"/>
      <c r="N123" s="19"/>
      <c r="O123" s="19"/>
      <c r="P123" s="19"/>
      <c r="Q123" s="19"/>
      <c r="R123" s="19"/>
      <c r="S123" s="19">
        <v>2</v>
      </c>
      <c r="T123" s="19">
        <v>2</v>
      </c>
      <c r="U123" s="19">
        <v>2</v>
      </c>
      <c r="V123" s="19">
        <v>2</v>
      </c>
      <c r="W123" s="19"/>
      <c r="X123" s="19"/>
      <c r="Y123" s="19"/>
      <c r="Z123" s="17"/>
      <c r="AA123" s="5"/>
    </row>
    <row r="124" spans="1:27" ht="16.5" customHeight="1" thickBot="1">
      <c r="A124" s="451" t="s">
        <v>249</v>
      </c>
      <c r="B124" s="452"/>
      <c r="C124" s="452"/>
      <c r="D124" s="452"/>
      <c r="E124" s="452"/>
      <c r="F124" s="452"/>
      <c r="G124" s="452"/>
      <c r="H124" s="452"/>
      <c r="I124" s="452"/>
      <c r="J124" s="452"/>
      <c r="K124" s="452"/>
      <c r="L124" s="452"/>
      <c r="M124" s="452"/>
      <c r="N124" s="452"/>
      <c r="O124" s="452"/>
      <c r="P124" s="452"/>
      <c r="Q124" s="452"/>
      <c r="R124" s="452"/>
      <c r="S124" s="452"/>
      <c r="T124" s="452"/>
      <c r="U124" s="452"/>
      <c r="V124" s="452"/>
      <c r="W124" s="452"/>
      <c r="X124" s="452"/>
      <c r="Y124" s="452"/>
      <c r="Z124" s="452"/>
      <c r="AA124" s="453"/>
    </row>
    <row r="125" spans="1:27" ht="36">
      <c r="A125" s="48">
        <v>2</v>
      </c>
      <c r="B125" s="49" t="s">
        <v>113</v>
      </c>
      <c r="C125" s="377" t="s">
        <v>398</v>
      </c>
      <c r="D125" s="34"/>
      <c r="E125" s="50"/>
      <c r="F125" s="387"/>
      <c r="G125" s="34"/>
      <c r="H125" s="34"/>
      <c r="I125" s="34"/>
      <c r="J125" s="387"/>
      <c r="K125" s="387"/>
      <c r="L125" s="51"/>
      <c r="M125" s="51"/>
      <c r="N125" s="51"/>
      <c r="O125" s="51"/>
      <c r="P125" s="51"/>
      <c r="Q125" s="51"/>
      <c r="R125" s="51"/>
      <c r="S125" s="34"/>
      <c r="T125" s="34"/>
      <c r="U125" s="34"/>
      <c r="V125" s="34"/>
      <c r="W125" s="34"/>
      <c r="X125" s="34"/>
      <c r="Y125" s="34"/>
      <c r="Z125" s="34"/>
      <c r="AA125" s="52"/>
    </row>
    <row r="126" spans="1:27" s="10" customFormat="1" ht="48">
      <c r="A126" s="22"/>
      <c r="B126" s="37" t="s">
        <v>336</v>
      </c>
      <c r="C126" s="53"/>
      <c r="D126" s="243">
        <v>2</v>
      </c>
      <c r="E126" s="243"/>
      <c r="F126" s="243"/>
      <c r="G126" s="243">
        <v>2</v>
      </c>
      <c r="H126" s="243">
        <f>G126*0.5</f>
        <v>1</v>
      </c>
      <c r="I126" s="243"/>
      <c r="J126" s="243"/>
      <c r="K126" s="243"/>
      <c r="L126" s="243">
        <f>15*G126</f>
        <v>30</v>
      </c>
      <c r="M126" s="243"/>
      <c r="N126" s="243"/>
      <c r="O126" s="243"/>
      <c r="P126" s="243"/>
      <c r="Q126" s="243"/>
      <c r="R126" s="243"/>
      <c r="S126" s="243"/>
      <c r="T126" s="375" t="s">
        <v>386</v>
      </c>
      <c r="U126" s="243"/>
      <c r="V126" s="243"/>
      <c r="W126" s="243"/>
      <c r="X126" s="243"/>
      <c r="Y126" s="243"/>
      <c r="Z126" s="243"/>
      <c r="AA126" s="20"/>
    </row>
    <row r="127" spans="1:27" s="10" customFormat="1" ht="48">
      <c r="A127" s="22"/>
      <c r="B127" s="32" t="s">
        <v>352</v>
      </c>
      <c r="C127" s="243"/>
      <c r="D127" s="243">
        <v>4</v>
      </c>
      <c r="E127" s="243"/>
      <c r="F127" s="243"/>
      <c r="G127" s="243">
        <v>2</v>
      </c>
      <c r="H127" s="243">
        <f>G127*3</f>
        <v>6</v>
      </c>
      <c r="I127" s="243"/>
      <c r="J127" s="243"/>
      <c r="K127" s="243"/>
      <c r="L127" s="243">
        <f>75*G127</f>
        <v>150</v>
      </c>
      <c r="M127" s="243"/>
      <c r="N127" s="243"/>
      <c r="O127" s="243"/>
      <c r="P127" s="243"/>
      <c r="Q127" s="243"/>
      <c r="R127" s="243"/>
      <c r="S127" s="243"/>
      <c r="T127" s="243"/>
      <c r="U127" s="243"/>
      <c r="V127" s="375" t="s">
        <v>387</v>
      </c>
      <c r="W127" s="243"/>
      <c r="X127" s="243"/>
      <c r="Y127" s="243"/>
      <c r="Z127" s="243"/>
      <c r="AA127" s="20"/>
    </row>
    <row r="128" spans="1:27" s="10" customFormat="1" ht="36">
      <c r="A128" s="22"/>
      <c r="B128" s="37" t="s">
        <v>300</v>
      </c>
      <c r="C128" s="243"/>
      <c r="D128" s="243">
        <v>6</v>
      </c>
      <c r="E128" s="243"/>
      <c r="F128" s="243"/>
      <c r="G128" s="243">
        <v>2</v>
      </c>
      <c r="H128" s="243">
        <f>G128*3</f>
        <v>6</v>
      </c>
      <c r="I128" s="243"/>
      <c r="J128" s="243"/>
      <c r="K128" s="243"/>
      <c r="L128" s="243">
        <f>75*G128</f>
        <v>150</v>
      </c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375" t="s">
        <v>387</v>
      </c>
      <c r="Y128" s="243"/>
      <c r="Z128" s="243"/>
      <c r="AA128" s="20"/>
    </row>
    <row r="129" spans="1:27" s="10" customFormat="1" ht="36.75" thickBot="1">
      <c r="A129" s="22"/>
      <c r="B129" s="32" t="s">
        <v>542</v>
      </c>
      <c r="C129" s="243"/>
      <c r="D129" s="243">
        <v>8</v>
      </c>
      <c r="E129" s="243"/>
      <c r="F129" s="243"/>
      <c r="G129" s="243">
        <v>6</v>
      </c>
      <c r="H129" s="243">
        <f>G129*3</f>
        <v>18</v>
      </c>
      <c r="I129" s="243"/>
      <c r="J129" s="243"/>
      <c r="K129" s="243"/>
      <c r="L129" s="243">
        <f>75*G129</f>
        <v>450</v>
      </c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375" t="s">
        <v>388</v>
      </c>
      <c r="AA129" s="20"/>
    </row>
    <row r="130" spans="1:27" ht="38.25" customHeight="1" thickBot="1">
      <c r="A130" s="47"/>
      <c r="B130" s="15" t="s">
        <v>59</v>
      </c>
      <c r="C130" s="16"/>
      <c r="D130" s="17"/>
      <c r="E130" s="18"/>
      <c r="F130" s="4"/>
      <c r="G130" s="19">
        <f>SUM(G126:G129)</f>
        <v>12</v>
      </c>
      <c r="H130" s="19">
        <f>SUM(H126:H129)</f>
        <v>31</v>
      </c>
      <c r="I130" s="19"/>
      <c r="J130" s="19"/>
      <c r="K130" s="19"/>
      <c r="L130" s="19">
        <f>SUM(L126:L129)</f>
        <v>780</v>
      </c>
      <c r="M130" s="54"/>
      <c r="N130" s="54"/>
      <c r="O130" s="54"/>
      <c r="P130" s="54"/>
      <c r="Q130" s="54"/>
      <c r="R130" s="54"/>
      <c r="S130" s="17"/>
      <c r="T130" s="17"/>
      <c r="U130" s="17"/>
      <c r="V130" s="17"/>
      <c r="W130" s="17"/>
      <c r="X130" s="17"/>
      <c r="Y130" s="17"/>
      <c r="Z130" s="17"/>
      <c r="AA130" s="5"/>
    </row>
    <row r="131" spans="1:27" ht="15" customHeight="1" thickBot="1">
      <c r="A131" s="451" t="s">
        <v>346</v>
      </c>
      <c r="B131" s="452"/>
      <c r="C131" s="452"/>
      <c r="D131" s="452"/>
      <c r="E131" s="452"/>
      <c r="F131" s="452"/>
      <c r="G131" s="452"/>
      <c r="H131" s="452"/>
      <c r="I131" s="452"/>
      <c r="J131" s="452"/>
      <c r="K131" s="452"/>
      <c r="L131" s="452"/>
      <c r="M131" s="452"/>
      <c r="N131" s="452"/>
      <c r="O131" s="452"/>
      <c r="P131" s="452"/>
      <c r="Q131" s="452"/>
      <c r="R131" s="452"/>
      <c r="S131" s="452"/>
      <c r="T131" s="452"/>
      <c r="U131" s="452"/>
      <c r="V131" s="452"/>
      <c r="W131" s="452"/>
      <c r="X131" s="452"/>
      <c r="Y131" s="452"/>
      <c r="Z131" s="452"/>
      <c r="AA131" s="453"/>
    </row>
    <row r="132" spans="1:27" ht="41.25" customHeight="1">
      <c r="A132" s="48">
        <v>3</v>
      </c>
      <c r="B132" s="49" t="s">
        <v>337</v>
      </c>
      <c r="C132" s="55" t="s">
        <v>171</v>
      </c>
      <c r="D132" s="34"/>
      <c r="E132" s="50"/>
      <c r="F132" s="387"/>
      <c r="G132" s="34"/>
      <c r="H132" s="34"/>
      <c r="I132" s="34"/>
      <c r="J132" s="387"/>
      <c r="K132" s="387"/>
      <c r="L132" s="51"/>
      <c r="M132" s="51"/>
      <c r="N132" s="51"/>
      <c r="O132" s="51"/>
      <c r="P132" s="51"/>
      <c r="Q132" s="51"/>
      <c r="R132" s="51"/>
      <c r="S132" s="34"/>
      <c r="T132" s="34"/>
      <c r="U132" s="34"/>
      <c r="V132" s="34"/>
      <c r="W132" s="34"/>
      <c r="X132" s="34"/>
      <c r="Y132" s="34"/>
      <c r="Z132" s="34"/>
      <c r="AA132" s="52"/>
    </row>
    <row r="133" spans="1:27" s="10" customFormat="1" ht="36">
      <c r="A133" s="22"/>
      <c r="B133" s="32" t="s">
        <v>338</v>
      </c>
      <c r="C133" s="56"/>
      <c r="D133" s="243">
        <v>8</v>
      </c>
      <c r="E133" s="243"/>
      <c r="F133" s="243"/>
      <c r="G133" s="243">
        <v>1</v>
      </c>
      <c r="H133" s="243">
        <f>G133*4</f>
        <v>4</v>
      </c>
      <c r="I133" s="243"/>
      <c r="J133" s="243"/>
      <c r="K133" s="243"/>
      <c r="L133" s="243">
        <v>105</v>
      </c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375" t="s">
        <v>193</v>
      </c>
      <c r="AA133" s="20"/>
    </row>
    <row r="134" spans="1:27" s="10" customFormat="1" ht="96.75" thickBot="1">
      <c r="A134" s="22"/>
      <c r="B134" s="255" t="s">
        <v>421</v>
      </c>
      <c r="C134" s="56"/>
      <c r="D134" s="243">
        <v>8</v>
      </c>
      <c r="E134" s="243"/>
      <c r="F134" s="243"/>
      <c r="G134" s="243">
        <v>2</v>
      </c>
      <c r="H134" s="243">
        <f>G134*4</f>
        <v>8</v>
      </c>
      <c r="I134" s="243"/>
      <c r="J134" s="243"/>
      <c r="K134" s="243"/>
      <c r="L134" s="243">
        <v>210</v>
      </c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375" t="s">
        <v>194</v>
      </c>
      <c r="AA134" s="20"/>
    </row>
    <row r="135" spans="1:27" ht="38.25" customHeight="1" thickBot="1">
      <c r="A135" s="57"/>
      <c r="B135" s="15" t="s">
        <v>59</v>
      </c>
      <c r="C135" s="58"/>
      <c r="D135" s="19"/>
      <c r="E135" s="59"/>
      <c r="F135" s="60"/>
      <c r="G135" s="19">
        <f>G133+G134</f>
        <v>3</v>
      </c>
      <c r="H135" s="19">
        <f>SUM(H133:H134)</f>
        <v>12</v>
      </c>
      <c r="I135" s="19"/>
      <c r="J135" s="19"/>
      <c r="K135" s="19"/>
      <c r="L135" s="19">
        <f>SUM(L133:L134)</f>
        <v>315</v>
      </c>
      <c r="M135" s="61"/>
      <c r="N135" s="61"/>
      <c r="O135" s="61"/>
      <c r="P135" s="61"/>
      <c r="Q135" s="61"/>
      <c r="R135" s="61"/>
      <c r="S135" s="19"/>
      <c r="T135" s="19"/>
      <c r="U135" s="19"/>
      <c r="V135" s="19"/>
      <c r="W135" s="19"/>
      <c r="X135" s="19"/>
      <c r="Y135" s="19"/>
      <c r="Z135" s="19"/>
      <c r="AA135" s="5"/>
    </row>
    <row r="136" spans="1:27" ht="36.75" thickBot="1">
      <c r="A136" s="57"/>
      <c r="B136" s="15" t="s">
        <v>190</v>
      </c>
      <c r="C136" s="58"/>
      <c r="D136" s="19"/>
      <c r="E136" s="59"/>
      <c r="F136" s="60"/>
      <c r="G136" s="19">
        <f>G123+G130+G135</f>
        <v>23</v>
      </c>
      <c r="H136" s="19">
        <f>H123+H130+H135</f>
        <v>55</v>
      </c>
      <c r="I136" s="19"/>
      <c r="J136" s="19"/>
      <c r="K136" s="19"/>
      <c r="L136" s="19">
        <f>L123+L130+L135</f>
        <v>1335</v>
      </c>
      <c r="M136" s="61"/>
      <c r="N136" s="61"/>
      <c r="O136" s="61"/>
      <c r="P136" s="61"/>
      <c r="Q136" s="61"/>
      <c r="R136" s="61"/>
      <c r="S136" s="19"/>
      <c r="T136" s="19"/>
      <c r="U136" s="19"/>
      <c r="V136" s="19"/>
      <c r="W136" s="19"/>
      <c r="X136" s="19"/>
      <c r="Y136" s="19"/>
      <c r="Z136" s="19"/>
      <c r="AA136" s="5"/>
    </row>
    <row r="137" spans="1:27" ht="38.25" customHeight="1" thickBot="1">
      <c r="A137" s="47"/>
      <c r="B137" s="62" t="s">
        <v>110</v>
      </c>
      <c r="C137" s="58"/>
      <c r="D137" s="17"/>
      <c r="E137" s="18"/>
      <c r="F137" s="4"/>
      <c r="G137" s="19">
        <f>G120+G136</f>
        <v>152</v>
      </c>
      <c r="H137" s="19">
        <f>H120+H136</f>
        <v>267</v>
      </c>
      <c r="I137" s="19"/>
      <c r="J137" s="19"/>
      <c r="K137" s="19"/>
      <c r="L137" s="19">
        <f>L120+L136</f>
        <v>7140</v>
      </c>
      <c r="M137" s="19"/>
      <c r="N137" s="19"/>
      <c r="O137" s="19"/>
      <c r="P137" s="19"/>
      <c r="Q137" s="19"/>
      <c r="R137" s="19"/>
      <c r="S137" s="60"/>
      <c r="T137" s="60"/>
      <c r="U137" s="60"/>
      <c r="V137" s="60"/>
      <c r="W137" s="60"/>
      <c r="X137" s="60"/>
      <c r="Y137" s="60"/>
      <c r="Z137" s="60"/>
      <c r="AA137" s="5"/>
    </row>
    <row r="140" spans="1:27" ht="11.25" customHeight="1"/>
    <row r="141" spans="1:27">
      <c r="B141" s="383"/>
      <c r="D141" s="383"/>
      <c r="E141" s="383"/>
      <c r="F141" s="383"/>
      <c r="G141" s="383"/>
      <c r="H141" s="383"/>
      <c r="L141" s="63" t="s">
        <v>51</v>
      </c>
      <c r="M141" s="63"/>
      <c r="N141" s="63"/>
      <c r="O141" s="63"/>
      <c r="P141" s="63"/>
      <c r="Q141" s="370"/>
      <c r="R141" s="370"/>
      <c r="S141" s="370"/>
      <c r="T141" s="370"/>
      <c r="AA141" s="2"/>
    </row>
    <row r="142" spans="1:27" ht="9.75" customHeight="1">
      <c r="E142" s="381"/>
      <c r="F142" s="2"/>
      <c r="G142" s="383"/>
      <c r="H142" s="383"/>
      <c r="M142" s="383"/>
      <c r="S142" s="383"/>
      <c r="AA142" s="2"/>
    </row>
    <row r="143" spans="1:27" ht="25.5" customHeight="1">
      <c r="B143" s="454" t="s">
        <v>196</v>
      </c>
      <c r="C143" s="454"/>
      <c r="D143" s="454"/>
      <c r="E143" s="454"/>
      <c r="F143" s="455"/>
      <c r="L143" s="456" t="s">
        <v>554</v>
      </c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2"/>
    </row>
    <row r="144" spans="1:27">
      <c r="E144" s="381"/>
      <c r="F144" s="2"/>
      <c r="O144" s="383"/>
      <c r="P144" s="383"/>
      <c r="Q144" s="383"/>
      <c r="AA144" s="2"/>
    </row>
    <row r="145" spans="2:27" ht="23.25" customHeight="1">
      <c r="B145" s="456" t="s">
        <v>195</v>
      </c>
      <c r="C145" s="456"/>
      <c r="D145" s="456"/>
      <c r="E145" s="456"/>
      <c r="F145" s="456"/>
      <c r="G145" s="456"/>
      <c r="H145" s="456"/>
      <c r="I145" s="456"/>
      <c r="L145" s="461" t="s">
        <v>555</v>
      </c>
      <c r="M145" s="461"/>
      <c r="N145" s="461"/>
      <c r="O145" s="461"/>
      <c r="P145" s="461"/>
      <c r="Q145" s="461"/>
      <c r="R145" s="461"/>
      <c r="S145" s="461"/>
      <c r="T145" s="461"/>
      <c r="U145" s="461"/>
      <c r="V145" s="461"/>
      <c r="W145" s="461"/>
      <c r="X145" s="461"/>
      <c r="Y145" s="461"/>
      <c r="Z145" s="461"/>
      <c r="AA145" s="2"/>
    </row>
    <row r="146" spans="2:27">
      <c r="L146" s="341"/>
      <c r="M146" s="341"/>
      <c r="N146" s="341"/>
      <c r="O146" s="341"/>
      <c r="P146" s="341"/>
      <c r="Q146" s="341"/>
      <c r="R146" s="341"/>
      <c r="S146" s="341"/>
      <c r="T146" s="341"/>
      <c r="U146" s="341"/>
      <c r="V146" s="341"/>
      <c r="W146" s="341"/>
      <c r="X146" s="341"/>
      <c r="Y146" s="341"/>
      <c r="Z146" s="341"/>
    </row>
    <row r="153" spans="2:27">
      <c r="B153" s="64"/>
      <c r="C153" s="65"/>
      <c r="D153" s="28"/>
      <c r="E153" s="10"/>
      <c r="F153" s="53"/>
      <c r="G153" s="53"/>
      <c r="H153" s="53"/>
      <c r="I153" s="10"/>
      <c r="J153" s="53"/>
      <c r="K153" s="53"/>
      <c r="L153" s="10"/>
      <c r="M153" s="28"/>
      <c r="N153" s="66"/>
      <c r="O153" s="66"/>
      <c r="P153" s="66"/>
      <c r="Q153" s="66"/>
      <c r="R153" s="66"/>
      <c r="S153" s="66"/>
      <c r="T153" s="66"/>
      <c r="U153" s="28"/>
      <c r="V153" s="28"/>
      <c r="W153" s="67"/>
      <c r="X153" s="67"/>
      <c r="Y153" s="28"/>
      <c r="Z153" s="53"/>
    </row>
    <row r="158" spans="2:27">
      <c r="R158" s="2" t="s">
        <v>553</v>
      </c>
    </row>
  </sheetData>
  <autoFilter ref="A29:AA137"/>
  <mergeCells count="123">
    <mergeCell ref="Y40:Y41"/>
    <mergeCell ref="Z40:Z41"/>
    <mergeCell ref="Q40:Q41"/>
    <mergeCell ref="P40:P41"/>
    <mergeCell ref="R40:R41"/>
    <mergeCell ref="S40:S41"/>
    <mergeCell ref="T40:T41"/>
    <mergeCell ref="U40:U41"/>
    <mergeCell ref="V40:V41"/>
    <mergeCell ref="W40:W41"/>
    <mergeCell ref="X40:X41"/>
    <mergeCell ref="A88:AA88"/>
    <mergeCell ref="A47:AA47"/>
    <mergeCell ref="A56:AA56"/>
    <mergeCell ref="A61:AA61"/>
    <mergeCell ref="A66:AA66"/>
    <mergeCell ref="A51:AA51"/>
    <mergeCell ref="A79:AA79"/>
    <mergeCell ref="A75:AA75"/>
    <mergeCell ref="A6:F6"/>
    <mergeCell ref="A8:F8"/>
    <mergeCell ref="A7:F7"/>
    <mergeCell ref="A23:Z23"/>
    <mergeCell ref="A24:A28"/>
    <mergeCell ref="A13:AA13"/>
    <mergeCell ref="A14:AA14"/>
    <mergeCell ref="A15:AA15"/>
    <mergeCell ref="A18:AA18"/>
    <mergeCell ref="A19:AA19"/>
    <mergeCell ref="O27:O28"/>
    <mergeCell ref="P27:P28"/>
    <mergeCell ref="L25:L28"/>
    <mergeCell ref="H24:H28"/>
    <mergeCell ref="M26:M28"/>
    <mergeCell ref="S24:Z24"/>
    <mergeCell ref="A105:AA105"/>
    <mergeCell ref="A109:AA109"/>
    <mergeCell ref="A92:AA92"/>
    <mergeCell ref="B145:I145"/>
    <mergeCell ref="B143:F143"/>
    <mergeCell ref="A121:AA121"/>
    <mergeCell ref="A124:AA124"/>
    <mergeCell ref="A131:AA131"/>
    <mergeCell ref="A113:AA113"/>
    <mergeCell ref="A97:AA97"/>
    <mergeCell ref="A101:AA101"/>
    <mergeCell ref="L143:Z143"/>
    <mergeCell ref="L145:Z145"/>
    <mergeCell ref="A43:AA43"/>
    <mergeCell ref="A70:AA70"/>
    <mergeCell ref="A83:AA83"/>
    <mergeCell ref="A1:AA1"/>
    <mergeCell ref="A2:AA2"/>
    <mergeCell ref="A3:F3"/>
    <mergeCell ref="G3:S4"/>
    <mergeCell ref="T3:AA4"/>
    <mergeCell ref="A4:F4"/>
    <mergeCell ref="Q38:Q39"/>
    <mergeCell ref="M38:M39"/>
    <mergeCell ref="N38:N39"/>
    <mergeCell ref="A36:AA36"/>
    <mergeCell ref="J24:K24"/>
    <mergeCell ref="L24:R24"/>
    <mergeCell ref="A30:AA30"/>
    <mergeCell ref="N26:P26"/>
    <mergeCell ref="N27:N28"/>
    <mergeCell ref="AA24:AA28"/>
    <mergeCell ref="F24:F28"/>
    <mergeCell ref="Y25:Z25"/>
    <mergeCell ref="S27:Z27"/>
    <mergeCell ref="A10:AA10"/>
    <mergeCell ref="A11:AA11"/>
    <mergeCell ref="A12:AA12"/>
    <mergeCell ref="A16:AA16"/>
    <mergeCell ref="A17:AA17"/>
    <mergeCell ref="A20:AA20"/>
    <mergeCell ref="A21:AA21"/>
    <mergeCell ref="W25:X25"/>
    <mergeCell ref="U25:V25"/>
    <mergeCell ref="G24:G28"/>
    <mergeCell ref="I24:I28"/>
    <mergeCell ref="B24:B28"/>
    <mergeCell ref="C24:C28"/>
    <mergeCell ref="D24:D28"/>
    <mergeCell ref="E24:E28"/>
    <mergeCell ref="M25:P25"/>
    <mergeCell ref="Q25:Q28"/>
    <mergeCell ref="J25:J28"/>
    <mergeCell ref="K25:K28"/>
    <mergeCell ref="R25:R28"/>
    <mergeCell ref="S25:T25"/>
    <mergeCell ref="Y38:Y39"/>
    <mergeCell ref="Z38:Z39"/>
    <mergeCell ref="R38:R39"/>
    <mergeCell ref="S38:S39"/>
    <mergeCell ref="T38:T39"/>
    <mergeCell ref="U38:U39"/>
    <mergeCell ref="V38:V39"/>
    <mergeCell ref="W38:W39"/>
    <mergeCell ref="X38:X39"/>
    <mergeCell ref="D40:D41"/>
    <mergeCell ref="E40:E41"/>
    <mergeCell ref="A40:A41"/>
    <mergeCell ref="O38:O39"/>
    <mergeCell ref="P38:P39"/>
    <mergeCell ref="A38:A39"/>
    <mergeCell ref="D38:D39"/>
    <mergeCell ref="G38:G39"/>
    <mergeCell ref="K38:K39"/>
    <mergeCell ref="L38:L39"/>
    <mergeCell ref="H38:H39"/>
    <mergeCell ref="I38:I39"/>
    <mergeCell ref="J38:J39"/>
    <mergeCell ref="J40:J41"/>
    <mergeCell ref="K40:K41"/>
    <mergeCell ref="L40:L41"/>
    <mergeCell ref="M40:M41"/>
    <mergeCell ref="N40:N41"/>
    <mergeCell ref="O40:O41"/>
    <mergeCell ref="E38:E39"/>
    <mergeCell ref="G40:G41"/>
    <mergeCell ref="H40:H41"/>
    <mergeCell ref="I40:I41"/>
  </mergeCells>
  <phoneticPr fontId="9" type="noConversion"/>
  <printOptions horizontalCentered="1"/>
  <pageMargins left="0.25" right="0.27" top="0.39370078740157483" bottom="0.39370078740157483" header="0.15748031496062992" footer="0.15748031496062992"/>
  <pageSetup paperSize="9" scale="59" fitToHeight="10" orientation="landscape" r:id="rId1"/>
  <headerFooter alignWithMargins="0"/>
  <rowBreaks count="3" manualBreakCount="3">
    <brk id="39" max="26" man="1"/>
    <brk id="63" max="26" man="1"/>
    <brk id="91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0"/>
    <pageSetUpPr fitToPage="1"/>
  </sheetPr>
  <dimension ref="A1:IV88"/>
  <sheetViews>
    <sheetView topLeftCell="A53" zoomScaleSheetLayoutView="100" workbookViewId="0">
      <selection activeCell="B63" sqref="B63:G63"/>
    </sheetView>
  </sheetViews>
  <sheetFormatPr defaultRowHeight="12"/>
  <cols>
    <col min="1" max="1" width="2.7109375" style="203" customWidth="1"/>
    <col min="2" max="2" width="35.7109375" style="203" customWidth="1"/>
    <col min="3" max="3" width="4.140625" style="203" customWidth="1"/>
    <col min="4" max="4" width="12.28515625" style="203" customWidth="1"/>
    <col min="5" max="5" width="13.140625" style="366" customWidth="1"/>
    <col min="6" max="6" width="5.85546875" style="203" customWidth="1"/>
    <col min="7" max="7" width="5.140625" style="203" customWidth="1"/>
    <col min="8" max="8" width="6.140625" style="203" customWidth="1"/>
    <col min="9" max="9" width="5.7109375" style="203" customWidth="1"/>
    <col min="10" max="10" width="6.7109375" style="203" customWidth="1"/>
    <col min="11" max="11" width="6.85546875" style="203" customWidth="1"/>
    <col min="12" max="12" width="7.28515625" style="203" customWidth="1"/>
    <col min="13" max="13" width="6.28515625" style="203" customWidth="1"/>
    <col min="14" max="14" width="8.7109375" style="203" customWidth="1"/>
    <col min="15" max="15" width="6.7109375" style="203" customWidth="1"/>
    <col min="16" max="16" width="7" style="203" customWidth="1"/>
    <col min="17" max="17" width="6.42578125" style="203" customWidth="1"/>
    <col min="18" max="18" width="6.7109375" style="203" customWidth="1"/>
    <col min="19" max="19" width="6.28515625" style="203" customWidth="1"/>
    <col min="20" max="20" width="6.85546875" style="203" customWidth="1"/>
    <col min="21" max="21" width="6.140625" style="203" customWidth="1"/>
    <col min="22" max="22" width="7" style="203" customWidth="1"/>
    <col min="23" max="23" width="29.28515625" style="203" customWidth="1"/>
    <col min="24" max="16384" width="9.140625" style="203"/>
  </cols>
  <sheetData>
    <row r="1" spans="1:94" ht="12.75" thickBot="1">
      <c r="A1" s="531" t="s">
        <v>472</v>
      </c>
      <c r="B1" s="531"/>
      <c r="C1" s="531"/>
      <c r="D1" s="531"/>
      <c r="E1" s="531"/>
      <c r="F1" s="531"/>
      <c r="G1" s="531"/>
      <c r="H1" s="531"/>
      <c r="I1" s="531"/>
      <c r="J1" s="531"/>
      <c r="K1" s="531"/>
      <c r="L1" s="531"/>
      <c r="M1" s="531"/>
      <c r="N1" s="531"/>
      <c r="O1" s="531"/>
      <c r="P1" s="531"/>
      <c r="Q1" s="531"/>
      <c r="R1" s="531"/>
      <c r="S1" s="531"/>
      <c r="T1" s="531"/>
      <c r="U1" s="531"/>
      <c r="V1" s="531"/>
    </row>
    <row r="2" spans="1:94" ht="48" customHeight="1">
      <c r="A2" s="532" t="s">
        <v>14</v>
      </c>
      <c r="B2" s="535" t="s">
        <v>91</v>
      </c>
      <c r="C2" s="538" t="s">
        <v>92</v>
      </c>
      <c r="D2" s="538" t="s">
        <v>45</v>
      </c>
      <c r="E2" s="538" t="s">
        <v>46</v>
      </c>
      <c r="F2" s="538" t="s">
        <v>78</v>
      </c>
      <c r="G2" s="543" t="s">
        <v>79</v>
      </c>
      <c r="H2" s="538" t="s">
        <v>68</v>
      </c>
      <c r="I2" s="535" t="s">
        <v>32</v>
      </c>
      <c r="J2" s="546"/>
      <c r="K2" s="535" t="s">
        <v>81</v>
      </c>
      <c r="L2" s="547"/>
      <c r="M2" s="547"/>
      <c r="N2" s="547"/>
      <c r="O2" s="559" t="s">
        <v>89</v>
      </c>
      <c r="P2" s="560"/>
      <c r="Q2" s="560"/>
      <c r="R2" s="560"/>
      <c r="S2" s="560"/>
      <c r="T2" s="560"/>
      <c r="U2" s="560"/>
      <c r="V2" s="560"/>
      <c r="W2" s="554" t="s">
        <v>35</v>
      </c>
    </row>
    <row r="3" spans="1:94" ht="25.5" customHeight="1">
      <c r="A3" s="533"/>
      <c r="B3" s="536"/>
      <c r="C3" s="539"/>
      <c r="D3" s="539"/>
      <c r="E3" s="539"/>
      <c r="F3" s="541"/>
      <c r="G3" s="544"/>
      <c r="H3" s="536"/>
      <c r="I3" s="539" t="s">
        <v>80</v>
      </c>
      <c r="J3" s="539" t="s">
        <v>88</v>
      </c>
      <c r="K3" s="539" t="s">
        <v>47</v>
      </c>
      <c r="L3" s="540" t="s">
        <v>82</v>
      </c>
      <c r="M3" s="542" t="s">
        <v>33</v>
      </c>
      <c r="N3" s="542" t="s">
        <v>34</v>
      </c>
      <c r="O3" s="550" t="s">
        <v>143</v>
      </c>
      <c r="P3" s="550"/>
      <c r="Q3" s="550" t="s">
        <v>85</v>
      </c>
      <c r="R3" s="550"/>
      <c r="S3" s="550" t="s">
        <v>86</v>
      </c>
      <c r="T3" s="550"/>
      <c r="U3" s="550" t="s">
        <v>87</v>
      </c>
      <c r="V3" s="550"/>
      <c r="W3" s="555"/>
    </row>
    <row r="4" spans="1:94" ht="24" customHeight="1">
      <c r="A4" s="533"/>
      <c r="B4" s="536"/>
      <c r="C4" s="539"/>
      <c r="D4" s="539"/>
      <c r="E4" s="539"/>
      <c r="F4" s="541"/>
      <c r="G4" s="544"/>
      <c r="H4" s="536"/>
      <c r="I4" s="557"/>
      <c r="J4" s="541"/>
      <c r="K4" s="541"/>
      <c r="L4" s="548"/>
      <c r="M4" s="548"/>
      <c r="N4" s="544"/>
      <c r="O4" s="388" t="s">
        <v>37</v>
      </c>
      <c r="P4" s="388" t="s">
        <v>38</v>
      </c>
      <c r="Q4" s="388" t="s">
        <v>39</v>
      </c>
      <c r="R4" s="388" t="s">
        <v>40</v>
      </c>
      <c r="S4" s="388" t="s">
        <v>41</v>
      </c>
      <c r="T4" s="388" t="s">
        <v>42</v>
      </c>
      <c r="U4" s="388" t="s">
        <v>43</v>
      </c>
      <c r="V4" s="388" t="s">
        <v>44</v>
      </c>
      <c r="W4" s="555"/>
    </row>
    <row r="5" spans="1:94" ht="15" customHeight="1">
      <c r="A5" s="533"/>
      <c r="B5" s="536"/>
      <c r="C5" s="539"/>
      <c r="D5" s="539"/>
      <c r="E5" s="539"/>
      <c r="F5" s="541"/>
      <c r="G5" s="544"/>
      <c r="H5" s="536"/>
      <c r="I5" s="557"/>
      <c r="J5" s="541"/>
      <c r="K5" s="541"/>
      <c r="L5" s="548"/>
      <c r="M5" s="548"/>
      <c r="N5" s="544"/>
      <c r="O5" s="561" t="s">
        <v>36</v>
      </c>
      <c r="P5" s="562"/>
      <c r="Q5" s="562"/>
      <c r="R5" s="562"/>
      <c r="S5" s="562"/>
      <c r="T5" s="562"/>
      <c r="U5" s="562"/>
      <c r="V5" s="562"/>
      <c r="W5" s="555"/>
    </row>
    <row r="6" spans="1:94" ht="53.25" customHeight="1" thickBot="1">
      <c r="A6" s="534"/>
      <c r="B6" s="537"/>
      <c r="C6" s="540"/>
      <c r="D6" s="540"/>
      <c r="E6" s="540"/>
      <c r="F6" s="542"/>
      <c r="G6" s="545"/>
      <c r="H6" s="537"/>
      <c r="I6" s="558"/>
      <c r="J6" s="542"/>
      <c r="K6" s="542"/>
      <c r="L6" s="549"/>
      <c r="M6" s="549"/>
      <c r="N6" s="545"/>
      <c r="O6" s="389">
        <v>15</v>
      </c>
      <c r="P6" s="389">
        <v>15</v>
      </c>
      <c r="Q6" s="389">
        <v>15</v>
      </c>
      <c r="R6" s="389">
        <v>15</v>
      </c>
      <c r="S6" s="389">
        <v>15</v>
      </c>
      <c r="T6" s="389">
        <v>15</v>
      </c>
      <c r="U6" s="389">
        <v>15</v>
      </c>
      <c r="V6" s="389">
        <v>0</v>
      </c>
      <c r="W6" s="556"/>
    </row>
    <row r="7" spans="1:94" ht="12.75" thickBot="1">
      <c r="A7" s="390">
        <v>1</v>
      </c>
      <c r="B7" s="391">
        <v>2</v>
      </c>
      <c r="C7" s="391">
        <v>3</v>
      </c>
      <c r="D7" s="391">
        <v>4</v>
      </c>
      <c r="E7" s="391">
        <v>5</v>
      </c>
      <c r="F7" s="391">
        <v>6</v>
      </c>
      <c r="G7" s="391">
        <v>7</v>
      </c>
      <c r="H7" s="391">
        <v>8</v>
      </c>
      <c r="I7" s="391">
        <v>9</v>
      </c>
      <c r="J7" s="391">
        <v>10</v>
      </c>
      <c r="K7" s="391">
        <v>11</v>
      </c>
      <c r="L7" s="391">
        <v>12</v>
      </c>
      <c r="M7" s="391">
        <v>13</v>
      </c>
      <c r="N7" s="391">
        <v>14</v>
      </c>
      <c r="O7" s="391">
        <v>15</v>
      </c>
      <c r="P7" s="391">
        <v>16</v>
      </c>
      <c r="Q7" s="391">
        <v>17</v>
      </c>
      <c r="R7" s="391">
        <v>18</v>
      </c>
      <c r="S7" s="391">
        <v>19</v>
      </c>
      <c r="T7" s="391">
        <v>20</v>
      </c>
      <c r="U7" s="391">
        <v>21</v>
      </c>
      <c r="V7" s="391">
        <v>22</v>
      </c>
      <c r="W7" s="392">
        <v>23</v>
      </c>
    </row>
    <row r="8" spans="1:94" ht="12.75" customHeight="1" thickBot="1">
      <c r="A8" s="563" t="s">
        <v>378</v>
      </c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5"/>
    </row>
    <row r="9" spans="1:94" ht="12" customHeight="1" thickBot="1">
      <c r="A9" s="568" t="s">
        <v>532</v>
      </c>
      <c r="B9" s="569"/>
      <c r="C9" s="569"/>
      <c r="D9" s="569"/>
      <c r="E9" s="569"/>
      <c r="F9" s="569"/>
      <c r="G9" s="569"/>
      <c r="H9" s="569"/>
      <c r="I9" s="569"/>
      <c r="J9" s="569"/>
      <c r="K9" s="569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570"/>
    </row>
    <row r="10" spans="1:94" s="398" customFormat="1" ht="36">
      <c r="A10" s="393">
        <v>1</v>
      </c>
      <c r="B10" s="249" t="s">
        <v>356</v>
      </c>
      <c r="C10" s="394">
        <v>2</v>
      </c>
      <c r="D10" s="246" t="s">
        <v>406</v>
      </c>
      <c r="E10" s="395"/>
      <c r="F10" s="394">
        <v>3</v>
      </c>
      <c r="G10" s="394">
        <f>IF(F10=3,5,IF(F10=2,3))</f>
        <v>5</v>
      </c>
      <c r="H10" s="394"/>
      <c r="I10" s="394">
        <v>2</v>
      </c>
      <c r="J10" s="246" t="s">
        <v>469</v>
      </c>
      <c r="K10" s="394">
        <f>SUM(L10:N10)</f>
        <v>135</v>
      </c>
      <c r="L10" s="394">
        <f>F10*15</f>
        <v>45</v>
      </c>
      <c r="M10" s="394">
        <f>F10*7.5</f>
        <v>22.5</v>
      </c>
      <c r="N10" s="394">
        <f>22.5*F10</f>
        <v>67.5</v>
      </c>
      <c r="O10" s="394"/>
      <c r="P10" s="394" t="s">
        <v>144</v>
      </c>
      <c r="Q10" s="394"/>
      <c r="R10" s="394"/>
      <c r="S10" s="394"/>
      <c r="T10" s="394"/>
      <c r="U10" s="394"/>
      <c r="V10" s="394"/>
      <c r="W10" s="396" t="s">
        <v>215</v>
      </c>
      <c r="X10" s="397"/>
      <c r="Y10" s="397"/>
      <c r="Z10" s="397"/>
      <c r="AA10" s="397"/>
      <c r="AB10" s="397"/>
      <c r="AC10" s="397"/>
      <c r="AD10" s="397"/>
      <c r="AE10" s="397"/>
      <c r="AF10" s="397"/>
      <c r="AG10" s="397"/>
      <c r="AH10" s="397"/>
      <c r="AI10" s="397"/>
      <c r="AJ10" s="397"/>
      <c r="AK10" s="397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7"/>
      <c r="AX10" s="397"/>
      <c r="AY10" s="397"/>
      <c r="AZ10" s="397"/>
      <c r="BA10" s="397"/>
      <c r="BB10" s="397"/>
      <c r="BC10" s="397"/>
      <c r="BD10" s="397"/>
      <c r="BE10" s="397"/>
      <c r="BF10" s="397"/>
      <c r="BG10" s="397"/>
      <c r="BH10" s="397"/>
      <c r="BI10" s="397"/>
      <c r="BJ10" s="397"/>
      <c r="BK10" s="397"/>
      <c r="BL10" s="397"/>
      <c r="BM10" s="397"/>
      <c r="BN10" s="397"/>
      <c r="BO10" s="397"/>
      <c r="BP10" s="397"/>
      <c r="BQ10" s="397"/>
      <c r="BR10" s="397"/>
      <c r="BS10" s="397"/>
      <c r="BT10" s="397"/>
      <c r="BU10" s="397"/>
      <c r="BV10" s="397"/>
      <c r="BW10" s="397"/>
      <c r="BX10" s="397"/>
      <c r="BY10" s="397"/>
      <c r="BZ10" s="397"/>
      <c r="CA10" s="397"/>
      <c r="CB10" s="397"/>
      <c r="CC10" s="397"/>
      <c r="CD10" s="397"/>
      <c r="CE10" s="397"/>
      <c r="CF10" s="397"/>
      <c r="CG10" s="397"/>
      <c r="CH10" s="397"/>
      <c r="CI10" s="397"/>
      <c r="CJ10" s="397"/>
      <c r="CK10" s="397"/>
      <c r="CL10" s="397"/>
      <c r="CM10" s="397"/>
      <c r="CN10" s="397"/>
      <c r="CO10" s="397"/>
      <c r="CP10" s="397"/>
    </row>
    <row r="11" spans="1:94" s="398" customFormat="1" ht="36">
      <c r="A11" s="399">
        <v>2</v>
      </c>
      <c r="B11" s="11" t="s">
        <v>212</v>
      </c>
      <c r="C11" s="256">
        <v>3</v>
      </c>
      <c r="D11" s="1" t="s">
        <v>407</v>
      </c>
      <c r="E11" s="400"/>
      <c r="F11" s="256">
        <v>3</v>
      </c>
      <c r="G11" s="256">
        <f>IF(F11=3,5,IF(F11=2,3))</f>
        <v>5</v>
      </c>
      <c r="H11" s="256"/>
      <c r="I11" s="256">
        <v>2</v>
      </c>
      <c r="J11" s="256">
        <v>4</v>
      </c>
      <c r="K11" s="256">
        <f>SUM(L11:N11)</f>
        <v>135</v>
      </c>
      <c r="L11" s="256">
        <f>F11*15</f>
        <v>45</v>
      </c>
      <c r="M11" s="256">
        <f>F11*7.5</f>
        <v>22.5</v>
      </c>
      <c r="N11" s="256">
        <f>22.5*F11</f>
        <v>67.5</v>
      </c>
      <c r="O11" s="256"/>
      <c r="P11" s="256"/>
      <c r="Q11" s="256" t="s">
        <v>144</v>
      </c>
      <c r="R11" s="256"/>
      <c r="S11" s="256"/>
      <c r="T11" s="256"/>
      <c r="U11" s="256"/>
      <c r="V11" s="256"/>
      <c r="W11" s="9" t="s">
        <v>471</v>
      </c>
      <c r="X11" s="397"/>
      <c r="Y11" s="397"/>
      <c r="Z11" s="397"/>
      <c r="AA11" s="397"/>
      <c r="AB11" s="397"/>
      <c r="AC11" s="397"/>
      <c r="AD11" s="397"/>
      <c r="AE11" s="397"/>
      <c r="AF11" s="397"/>
      <c r="AG11" s="397"/>
      <c r="AH11" s="397"/>
      <c r="AI11" s="397"/>
      <c r="AJ11" s="397"/>
      <c r="AK11" s="397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7"/>
      <c r="AX11" s="397"/>
      <c r="AY11" s="397"/>
      <c r="AZ11" s="397"/>
      <c r="BA11" s="397"/>
      <c r="BB11" s="397"/>
      <c r="BC11" s="397"/>
      <c r="BD11" s="397"/>
      <c r="BE11" s="397"/>
      <c r="BF11" s="397"/>
      <c r="BG11" s="397"/>
      <c r="BH11" s="397"/>
      <c r="BI11" s="397"/>
      <c r="BJ11" s="397"/>
      <c r="BK11" s="397"/>
      <c r="BL11" s="397"/>
      <c r="BM11" s="397"/>
      <c r="BN11" s="397"/>
      <c r="BO11" s="397"/>
      <c r="BP11" s="397"/>
      <c r="BQ11" s="397"/>
      <c r="BR11" s="397"/>
      <c r="BS11" s="397"/>
      <c r="BT11" s="397"/>
      <c r="BU11" s="397"/>
      <c r="BV11" s="397"/>
      <c r="BW11" s="397"/>
      <c r="BX11" s="397"/>
      <c r="BY11" s="397"/>
      <c r="BZ11" s="397"/>
      <c r="CA11" s="397"/>
      <c r="CB11" s="397"/>
      <c r="CC11" s="397"/>
      <c r="CD11" s="397"/>
      <c r="CE11" s="397"/>
      <c r="CF11" s="397"/>
      <c r="CG11" s="397"/>
      <c r="CH11" s="397"/>
      <c r="CI11" s="397"/>
      <c r="CJ11" s="397"/>
      <c r="CK11" s="397"/>
      <c r="CL11" s="397"/>
      <c r="CM11" s="397"/>
      <c r="CN11" s="397"/>
      <c r="CO11" s="397"/>
      <c r="CP11" s="397"/>
    </row>
    <row r="12" spans="1:94" s="398" customFormat="1" ht="36">
      <c r="A12" s="399">
        <v>3</v>
      </c>
      <c r="B12" s="6" t="s">
        <v>306</v>
      </c>
      <c r="C12" s="256">
        <v>1</v>
      </c>
      <c r="D12" s="1" t="s">
        <v>408</v>
      </c>
      <c r="E12" s="400"/>
      <c r="F12" s="256">
        <v>3</v>
      </c>
      <c r="G12" s="256">
        <f t="shared" ref="G12:G16" si="0">IF(F12=3,5,IF(F12=2,3))</f>
        <v>5</v>
      </c>
      <c r="H12" s="256"/>
      <c r="I12" s="256">
        <v>2</v>
      </c>
      <c r="J12" s="256">
        <v>1</v>
      </c>
      <c r="K12" s="256">
        <f t="shared" ref="K12:K16" si="1">SUM(L12:N12)</f>
        <v>135</v>
      </c>
      <c r="L12" s="256">
        <f t="shared" ref="L12:L16" si="2">F12*15</f>
        <v>45</v>
      </c>
      <c r="M12" s="256">
        <f t="shared" ref="M12:M16" si="3">F12*7.5</f>
        <v>22.5</v>
      </c>
      <c r="N12" s="256">
        <f t="shared" ref="N12:N16" si="4">22.5*F12</f>
        <v>67.5</v>
      </c>
      <c r="O12" s="256" t="s">
        <v>145</v>
      </c>
      <c r="P12" s="256"/>
      <c r="Q12" s="256"/>
      <c r="R12" s="256"/>
      <c r="S12" s="256"/>
      <c r="T12" s="256"/>
      <c r="U12" s="256"/>
      <c r="V12" s="256"/>
      <c r="W12" s="9" t="s">
        <v>199</v>
      </c>
      <c r="X12" s="397"/>
      <c r="Y12" s="397"/>
      <c r="Z12" s="397"/>
      <c r="AA12" s="397"/>
      <c r="AB12" s="397"/>
      <c r="AC12" s="397"/>
      <c r="AD12" s="397"/>
      <c r="AE12" s="397"/>
      <c r="AF12" s="397"/>
      <c r="AG12" s="397"/>
      <c r="AH12" s="397"/>
      <c r="AI12" s="397"/>
      <c r="AJ12" s="397"/>
      <c r="AK12" s="397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7"/>
      <c r="AX12" s="397"/>
      <c r="AY12" s="397"/>
      <c r="AZ12" s="397"/>
      <c r="BA12" s="397"/>
      <c r="BB12" s="397"/>
      <c r="BC12" s="397"/>
      <c r="BD12" s="397"/>
      <c r="BE12" s="397"/>
      <c r="BF12" s="397"/>
      <c r="BG12" s="397"/>
      <c r="BH12" s="397"/>
      <c r="BI12" s="397"/>
      <c r="BJ12" s="397"/>
      <c r="BK12" s="397"/>
      <c r="BL12" s="397"/>
      <c r="BM12" s="397"/>
      <c r="BN12" s="397"/>
      <c r="BO12" s="397"/>
      <c r="BP12" s="397"/>
      <c r="BQ12" s="397"/>
      <c r="BR12" s="397"/>
      <c r="BS12" s="397"/>
      <c r="BT12" s="397"/>
      <c r="BU12" s="397"/>
      <c r="BV12" s="397"/>
      <c r="BW12" s="397"/>
      <c r="BX12" s="397"/>
      <c r="BY12" s="397"/>
      <c r="BZ12" s="397"/>
      <c r="CA12" s="397"/>
      <c r="CB12" s="397"/>
      <c r="CC12" s="397"/>
      <c r="CD12" s="397"/>
      <c r="CE12" s="397"/>
      <c r="CF12" s="397"/>
      <c r="CG12" s="397"/>
      <c r="CH12" s="397"/>
      <c r="CI12" s="397"/>
      <c r="CJ12" s="397"/>
      <c r="CK12" s="397"/>
      <c r="CL12" s="397"/>
      <c r="CM12" s="397"/>
      <c r="CN12" s="397"/>
      <c r="CO12" s="397"/>
      <c r="CP12" s="397"/>
    </row>
    <row r="13" spans="1:94" s="398" customFormat="1" ht="36">
      <c r="A13" s="399">
        <v>4</v>
      </c>
      <c r="B13" s="6" t="s">
        <v>159</v>
      </c>
      <c r="C13" s="256">
        <v>2</v>
      </c>
      <c r="D13" s="1" t="s">
        <v>408</v>
      </c>
      <c r="E13" s="400"/>
      <c r="F13" s="256">
        <v>3</v>
      </c>
      <c r="G13" s="256">
        <f t="shared" si="0"/>
        <v>5</v>
      </c>
      <c r="H13" s="256"/>
      <c r="I13" s="256">
        <v>2</v>
      </c>
      <c r="J13" s="256">
        <v>2</v>
      </c>
      <c r="K13" s="256">
        <f t="shared" si="1"/>
        <v>135</v>
      </c>
      <c r="L13" s="256">
        <f t="shared" si="2"/>
        <v>45</v>
      </c>
      <c r="M13" s="256">
        <f t="shared" si="3"/>
        <v>22.5</v>
      </c>
      <c r="N13" s="256">
        <f t="shared" si="4"/>
        <v>67.5</v>
      </c>
      <c r="O13" s="256"/>
      <c r="P13" s="256" t="s">
        <v>145</v>
      </c>
      <c r="Q13" s="256"/>
      <c r="R13" s="256"/>
      <c r="S13" s="256"/>
      <c r="T13" s="256"/>
      <c r="U13" s="256"/>
      <c r="V13" s="256"/>
      <c r="W13" s="9" t="s">
        <v>362</v>
      </c>
      <c r="X13" s="397"/>
      <c r="Y13" s="397"/>
      <c r="Z13" s="397"/>
      <c r="AA13" s="397"/>
      <c r="AB13" s="397"/>
      <c r="AC13" s="397"/>
      <c r="AD13" s="397"/>
      <c r="AE13" s="397"/>
      <c r="AF13" s="397"/>
      <c r="AG13" s="397"/>
      <c r="AH13" s="397"/>
      <c r="AI13" s="397"/>
      <c r="AJ13" s="397"/>
      <c r="AK13" s="397"/>
      <c r="AL13" s="397"/>
      <c r="AM13" s="397"/>
      <c r="AN13" s="397"/>
      <c r="AO13" s="397"/>
      <c r="AP13" s="397"/>
      <c r="AQ13" s="397"/>
      <c r="AR13" s="397"/>
      <c r="AS13" s="397"/>
      <c r="AT13" s="397"/>
      <c r="AU13" s="397"/>
      <c r="AV13" s="397"/>
      <c r="AW13" s="397"/>
      <c r="AX13" s="397"/>
      <c r="AY13" s="397"/>
      <c r="AZ13" s="397"/>
      <c r="BA13" s="397"/>
      <c r="BB13" s="397"/>
      <c r="BC13" s="397"/>
      <c r="BD13" s="397"/>
      <c r="BE13" s="397"/>
      <c r="BF13" s="397"/>
      <c r="BG13" s="397"/>
      <c r="BH13" s="397"/>
      <c r="BI13" s="397"/>
      <c r="BJ13" s="397"/>
      <c r="BK13" s="397"/>
      <c r="BL13" s="397"/>
      <c r="BM13" s="397"/>
      <c r="BN13" s="397"/>
      <c r="BO13" s="397"/>
      <c r="BP13" s="397"/>
      <c r="BQ13" s="397"/>
      <c r="BR13" s="397"/>
      <c r="BS13" s="397"/>
      <c r="BT13" s="397"/>
      <c r="BU13" s="397"/>
      <c r="BV13" s="397"/>
      <c r="BW13" s="397"/>
      <c r="BX13" s="397"/>
      <c r="BY13" s="397"/>
      <c r="BZ13" s="397"/>
      <c r="CA13" s="397"/>
      <c r="CB13" s="397"/>
      <c r="CC13" s="397"/>
      <c r="CD13" s="397"/>
      <c r="CE13" s="397"/>
      <c r="CF13" s="397"/>
      <c r="CG13" s="397"/>
      <c r="CH13" s="397"/>
      <c r="CI13" s="397"/>
      <c r="CJ13" s="397"/>
      <c r="CK13" s="397"/>
      <c r="CL13" s="397"/>
      <c r="CM13" s="397"/>
      <c r="CN13" s="397"/>
      <c r="CO13" s="397"/>
      <c r="CP13" s="397"/>
    </row>
    <row r="14" spans="1:94" s="398" customFormat="1" ht="36">
      <c r="A14" s="399">
        <v>5</v>
      </c>
      <c r="B14" s="6" t="s">
        <v>160</v>
      </c>
      <c r="C14" s="256">
        <v>1</v>
      </c>
      <c r="D14" s="1" t="s">
        <v>409</v>
      </c>
      <c r="E14" s="400"/>
      <c r="F14" s="256">
        <v>3</v>
      </c>
      <c r="G14" s="256">
        <f t="shared" si="0"/>
        <v>5</v>
      </c>
      <c r="H14" s="256"/>
      <c r="I14" s="256">
        <v>2</v>
      </c>
      <c r="J14" s="256">
        <v>1</v>
      </c>
      <c r="K14" s="256">
        <f t="shared" si="1"/>
        <v>135</v>
      </c>
      <c r="L14" s="256">
        <f t="shared" si="2"/>
        <v>45</v>
      </c>
      <c r="M14" s="256">
        <f t="shared" si="3"/>
        <v>22.5</v>
      </c>
      <c r="N14" s="256">
        <f t="shared" si="4"/>
        <v>67.5</v>
      </c>
      <c r="O14" s="256" t="s">
        <v>145</v>
      </c>
      <c r="P14" s="256"/>
      <c r="Q14" s="256"/>
      <c r="R14" s="256"/>
      <c r="S14" s="256"/>
      <c r="T14" s="256"/>
      <c r="U14" s="256"/>
      <c r="V14" s="256"/>
      <c r="W14" s="9" t="s">
        <v>200</v>
      </c>
      <c r="X14" s="397"/>
      <c r="Y14" s="397"/>
      <c r="Z14" s="397"/>
      <c r="AA14" s="397"/>
      <c r="AB14" s="397"/>
      <c r="AC14" s="397"/>
      <c r="AD14" s="397"/>
      <c r="AE14" s="397"/>
      <c r="AF14" s="397"/>
      <c r="AG14" s="397"/>
      <c r="AH14" s="397"/>
      <c r="AI14" s="397"/>
      <c r="AJ14" s="397"/>
      <c r="AK14" s="397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7"/>
      <c r="AX14" s="397"/>
      <c r="AY14" s="397"/>
      <c r="AZ14" s="397"/>
      <c r="BA14" s="397"/>
      <c r="BB14" s="397"/>
      <c r="BC14" s="397"/>
      <c r="BD14" s="397"/>
      <c r="BE14" s="397"/>
      <c r="BF14" s="397"/>
      <c r="BG14" s="397"/>
      <c r="BH14" s="397"/>
      <c r="BI14" s="397"/>
      <c r="BJ14" s="397"/>
      <c r="BK14" s="397"/>
      <c r="BL14" s="397"/>
      <c r="BM14" s="397"/>
      <c r="BN14" s="397"/>
      <c r="BO14" s="397"/>
      <c r="BP14" s="397"/>
      <c r="BQ14" s="397"/>
      <c r="BR14" s="397"/>
      <c r="BS14" s="397"/>
      <c r="BT14" s="397"/>
      <c r="BU14" s="397"/>
      <c r="BV14" s="397"/>
      <c r="BW14" s="397"/>
      <c r="BX14" s="397"/>
      <c r="BY14" s="397"/>
      <c r="BZ14" s="397"/>
      <c r="CA14" s="397"/>
      <c r="CB14" s="397"/>
      <c r="CC14" s="397"/>
      <c r="CD14" s="397"/>
      <c r="CE14" s="397"/>
      <c r="CF14" s="397"/>
      <c r="CG14" s="397"/>
      <c r="CH14" s="397"/>
      <c r="CI14" s="397"/>
      <c r="CJ14" s="397"/>
      <c r="CK14" s="397"/>
      <c r="CL14" s="397"/>
      <c r="CM14" s="397"/>
      <c r="CN14" s="397"/>
      <c r="CO14" s="397"/>
      <c r="CP14" s="397"/>
    </row>
    <row r="15" spans="1:94" s="398" customFormat="1" ht="36">
      <c r="A15" s="399">
        <v>6</v>
      </c>
      <c r="B15" s="6" t="s">
        <v>161</v>
      </c>
      <c r="C15" s="256">
        <v>2</v>
      </c>
      <c r="D15" s="1" t="s">
        <v>358</v>
      </c>
      <c r="E15" s="400"/>
      <c r="F15" s="256">
        <v>3</v>
      </c>
      <c r="G15" s="256">
        <f t="shared" si="0"/>
        <v>5</v>
      </c>
      <c r="H15" s="256"/>
      <c r="I15" s="256">
        <v>2</v>
      </c>
      <c r="J15" s="256">
        <v>2</v>
      </c>
      <c r="K15" s="256">
        <f t="shared" si="1"/>
        <v>135</v>
      </c>
      <c r="L15" s="256">
        <f t="shared" si="2"/>
        <v>45</v>
      </c>
      <c r="M15" s="256">
        <f t="shared" si="3"/>
        <v>22.5</v>
      </c>
      <c r="N15" s="256">
        <f t="shared" si="4"/>
        <v>67.5</v>
      </c>
      <c r="O15" s="256"/>
      <c r="P15" s="256" t="s">
        <v>145</v>
      </c>
      <c r="Q15" s="256"/>
      <c r="R15" s="256"/>
      <c r="S15" s="256"/>
      <c r="T15" s="256"/>
      <c r="U15" s="256"/>
      <c r="V15" s="256"/>
      <c r="W15" s="9" t="s">
        <v>363</v>
      </c>
      <c r="X15" s="397"/>
      <c r="Y15" s="397"/>
      <c r="Z15" s="397"/>
      <c r="AA15" s="397"/>
      <c r="AB15" s="397"/>
      <c r="AC15" s="397"/>
      <c r="AD15" s="397"/>
      <c r="AE15" s="397"/>
      <c r="AF15" s="397"/>
      <c r="AG15" s="397"/>
      <c r="AH15" s="397"/>
      <c r="AI15" s="397"/>
      <c r="AJ15" s="397"/>
      <c r="AK15" s="397"/>
      <c r="AL15" s="397"/>
      <c r="AM15" s="397"/>
      <c r="AN15" s="397"/>
      <c r="AO15" s="397"/>
      <c r="AP15" s="397"/>
      <c r="AQ15" s="397"/>
      <c r="AR15" s="397"/>
      <c r="AS15" s="397"/>
      <c r="AT15" s="397"/>
      <c r="AU15" s="397"/>
      <c r="AV15" s="397"/>
      <c r="AW15" s="397"/>
      <c r="AX15" s="397"/>
      <c r="AY15" s="397"/>
      <c r="AZ15" s="397"/>
      <c r="BA15" s="397"/>
      <c r="BB15" s="397"/>
      <c r="BC15" s="397"/>
      <c r="BD15" s="397"/>
      <c r="BE15" s="397"/>
      <c r="BF15" s="397"/>
      <c r="BG15" s="397"/>
      <c r="BH15" s="397"/>
      <c r="BI15" s="397"/>
      <c r="BJ15" s="397"/>
      <c r="BK15" s="397"/>
      <c r="BL15" s="397"/>
      <c r="BM15" s="397"/>
      <c r="BN15" s="397"/>
      <c r="BO15" s="397"/>
      <c r="BP15" s="397"/>
      <c r="BQ15" s="397"/>
      <c r="BR15" s="397"/>
      <c r="BS15" s="397"/>
      <c r="BT15" s="397"/>
      <c r="BU15" s="397"/>
      <c r="BV15" s="397"/>
      <c r="BW15" s="397"/>
      <c r="BX15" s="397"/>
      <c r="BY15" s="397"/>
      <c r="BZ15" s="397"/>
      <c r="CA15" s="397"/>
      <c r="CB15" s="397"/>
      <c r="CC15" s="397"/>
      <c r="CD15" s="397"/>
      <c r="CE15" s="397"/>
      <c r="CF15" s="397"/>
      <c r="CG15" s="397"/>
      <c r="CH15" s="397"/>
      <c r="CI15" s="397"/>
      <c r="CJ15" s="397"/>
      <c r="CK15" s="397"/>
      <c r="CL15" s="397"/>
      <c r="CM15" s="397"/>
      <c r="CN15" s="397"/>
      <c r="CO15" s="397"/>
      <c r="CP15" s="397"/>
    </row>
    <row r="16" spans="1:94" s="398" customFormat="1" ht="72.75" thickBot="1">
      <c r="A16" s="399">
        <v>7</v>
      </c>
      <c r="B16" s="6" t="s">
        <v>478</v>
      </c>
      <c r="C16" s="256">
        <v>1</v>
      </c>
      <c r="D16" s="1" t="s">
        <v>410</v>
      </c>
      <c r="E16" s="400"/>
      <c r="F16" s="256">
        <v>3</v>
      </c>
      <c r="G16" s="256">
        <f t="shared" si="0"/>
        <v>5</v>
      </c>
      <c r="H16" s="256"/>
      <c r="I16" s="256">
        <v>2</v>
      </c>
      <c r="J16" s="256">
        <v>1</v>
      </c>
      <c r="K16" s="256">
        <f t="shared" si="1"/>
        <v>135</v>
      </c>
      <c r="L16" s="256">
        <f t="shared" si="2"/>
        <v>45</v>
      </c>
      <c r="M16" s="256">
        <f t="shared" si="3"/>
        <v>22.5</v>
      </c>
      <c r="N16" s="256">
        <f t="shared" si="4"/>
        <v>67.5</v>
      </c>
      <c r="O16" s="256" t="s">
        <v>146</v>
      </c>
      <c r="P16" s="256"/>
      <c r="Q16" s="256"/>
      <c r="R16" s="256"/>
      <c r="S16" s="256"/>
      <c r="T16" s="256"/>
      <c r="U16" s="256"/>
      <c r="V16" s="256"/>
      <c r="W16" s="9" t="s">
        <v>178</v>
      </c>
      <c r="X16" s="397"/>
      <c r="Y16" s="397"/>
      <c r="Z16" s="397"/>
      <c r="AA16" s="397"/>
      <c r="AB16" s="397"/>
      <c r="AC16" s="397"/>
      <c r="AD16" s="397"/>
      <c r="AE16" s="397"/>
      <c r="AF16" s="397"/>
      <c r="AG16" s="397"/>
      <c r="AH16" s="397"/>
      <c r="AI16" s="397"/>
      <c r="AJ16" s="397"/>
      <c r="AK16" s="397"/>
      <c r="AL16" s="397"/>
      <c r="AM16" s="397"/>
      <c r="AN16" s="397"/>
      <c r="AO16" s="397"/>
      <c r="AP16" s="397"/>
      <c r="AQ16" s="397"/>
      <c r="AR16" s="397"/>
      <c r="AS16" s="397"/>
      <c r="AT16" s="397"/>
      <c r="AU16" s="397"/>
      <c r="AV16" s="397"/>
      <c r="AW16" s="397"/>
      <c r="AX16" s="397"/>
      <c r="AY16" s="397"/>
      <c r="AZ16" s="397"/>
      <c r="BA16" s="397"/>
      <c r="BB16" s="397"/>
      <c r="BC16" s="397"/>
      <c r="BD16" s="397"/>
      <c r="BE16" s="397"/>
      <c r="BF16" s="397"/>
      <c r="BG16" s="397"/>
      <c r="BH16" s="397"/>
      <c r="BI16" s="397"/>
      <c r="BJ16" s="397"/>
      <c r="BK16" s="397"/>
      <c r="BL16" s="397"/>
      <c r="BM16" s="397"/>
      <c r="BN16" s="397"/>
      <c r="BO16" s="397"/>
      <c r="BP16" s="397"/>
      <c r="BQ16" s="397"/>
      <c r="BR16" s="397"/>
      <c r="BS16" s="397"/>
      <c r="BT16" s="397"/>
      <c r="BU16" s="397"/>
      <c r="BV16" s="397"/>
      <c r="BW16" s="397"/>
      <c r="BX16" s="397"/>
      <c r="BY16" s="397"/>
      <c r="BZ16" s="397"/>
      <c r="CA16" s="397"/>
      <c r="CB16" s="397"/>
      <c r="CC16" s="397"/>
      <c r="CD16" s="397"/>
      <c r="CE16" s="397"/>
      <c r="CF16" s="397"/>
      <c r="CG16" s="397"/>
      <c r="CH16" s="397"/>
      <c r="CI16" s="397"/>
      <c r="CJ16" s="397"/>
      <c r="CK16" s="397"/>
      <c r="CL16" s="397"/>
      <c r="CM16" s="397"/>
      <c r="CN16" s="397"/>
      <c r="CO16" s="397"/>
      <c r="CP16" s="397"/>
    </row>
    <row r="17" spans="1:256" ht="13.5" customHeight="1" thickBot="1">
      <c r="A17" s="401"/>
      <c r="B17" s="402" t="s">
        <v>48</v>
      </c>
      <c r="C17" s="403"/>
      <c r="D17" s="402"/>
      <c r="E17" s="404"/>
      <c r="F17" s="404">
        <f>SUM(F10:F16)</f>
        <v>21</v>
      </c>
      <c r="G17" s="404">
        <f>SUM(G10:G16)</f>
        <v>35</v>
      </c>
      <c r="H17" s="404"/>
      <c r="I17" s="404"/>
      <c r="J17" s="404"/>
      <c r="K17" s="404">
        <f>SUM(K10:K16)</f>
        <v>945</v>
      </c>
      <c r="L17" s="404">
        <f>SUM(L10:L16)</f>
        <v>315</v>
      </c>
      <c r="M17" s="404">
        <f>SUM(M10:M16)</f>
        <v>157.5</v>
      </c>
      <c r="N17" s="404">
        <f>SUM(N10:N16)</f>
        <v>472.5</v>
      </c>
      <c r="O17" s="404">
        <v>9</v>
      </c>
      <c r="P17" s="404">
        <v>9</v>
      </c>
      <c r="Q17" s="404">
        <v>3</v>
      </c>
      <c r="R17" s="404">
        <v>0</v>
      </c>
      <c r="S17" s="404">
        <v>0</v>
      </c>
      <c r="T17" s="404">
        <v>0</v>
      </c>
      <c r="U17" s="404">
        <v>0</v>
      </c>
      <c r="V17" s="404">
        <v>0</v>
      </c>
      <c r="W17" s="405"/>
    </row>
    <row r="18" spans="1:256" ht="12" customHeight="1" thickBot="1">
      <c r="A18" s="551" t="s">
        <v>528</v>
      </c>
      <c r="B18" s="552"/>
      <c r="C18" s="552"/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3"/>
    </row>
    <row r="19" spans="1:256" ht="36.75" thickBot="1">
      <c r="A19" s="406"/>
      <c r="B19" s="253" t="s">
        <v>49</v>
      </c>
      <c r="C19" s="407"/>
      <c r="D19" s="254"/>
      <c r="E19" s="408"/>
      <c r="F19" s="408">
        <v>7</v>
      </c>
      <c r="G19" s="204">
        <v>11</v>
      </c>
      <c r="H19" s="204"/>
      <c r="I19" s="204"/>
      <c r="J19" s="409"/>
      <c r="K19" s="204">
        <f>'РУП_1 траектория'!L115</f>
        <v>315</v>
      </c>
      <c r="L19" s="204">
        <f>'РУП_1 траектория'!M115</f>
        <v>105</v>
      </c>
      <c r="M19" s="204">
        <f>'РУП_1 траектория'!Q115</f>
        <v>52.5</v>
      </c>
      <c r="N19" s="204">
        <f>'РУП_1 траектория'!R115</f>
        <v>157.5</v>
      </c>
      <c r="O19" s="204">
        <f>'РУП_1 траектория'!S115</f>
        <v>3</v>
      </c>
      <c r="P19" s="204">
        <f>'РУП_1 траектория'!T115</f>
        <v>4</v>
      </c>
      <c r="Q19" s="204">
        <f>'РУП_1 траектория'!U115</f>
        <v>0</v>
      </c>
      <c r="R19" s="204">
        <f>'РУП_1 траектория'!V115</f>
        <v>0</v>
      </c>
      <c r="S19" s="204">
        <f>'РУП_1 траектория'!W115</f>
        <v>0</v>
      </c>
      <c r="T19" s="204">
        <f>'РУП_1 траектория'!X115</f>
        <v>0</v>
      </c>
      <c r="U19" s="204">
        <f>'РУП_1 траектория'!Y115</f>
        <v>0</v>
      </c>
      <c r="V19" s="204">
        <f>'РУП_1 траектория'!Z115</f>
        <v>0</v>
      </c>
      <c r="W19" s="410"/>
    </row>
    <row r="20" spans="1:256" ht="12.75" thickBot="1">
      <c r="A20" s="401"/>
      <c r="B20" s="402" t="s">
        <v>48</v>
      </c>
      <c r="C20" s="403"/>
      <c r="D20" s="404"/>
      <c r="E20" s="404"/>
      <c r="F20" s="411">
        <v>7</v>
      </c>
      <c r="G20" s="404">
        <f>'РУП_1 траектория'!H32+'РУП_1 траектория'!H33+'РУП_1 траектория'!H34</f>
        <v>11</v>
      </c>
      <c r="H20" s="411"/>
      <c r="I20" s="411"/>
      <c r="J20" s="411"/>
      <c r="K20" s="411">
        <f>'РУП_1 траектория'!L115</f>
        <v>315</v>
      </c>
      <c r="L20" s="411">
        <f>'РУП_1 траектория'!M115</f>
        <v>105</v>
      </c>
      <c r="M20" s="411">
        <f>'РУП_1 траектория'!Q115</f>
        <v>52.5</v>
      </c>
      <c r="N20" s="411">
        <f>'РУП_1 траектория'!R115</f>
        <v>157.5</v>
      </c>
      <c r="O20" s="19">
        <f>'РУП_1 траектория'!S115</f>
        <v>3</v>
      </c>
      <c r="P20" s="19">
        <f>'РУП_1 траектория'!T115</f>
        <v>4</v>
      </c>
      <c r="Q20" s="19">
        <f>'РУП_1 траектория'!U115</f>
        <v>0</v>
      </c>
      <c r="R20" s="19">
        <f>'РУП_1 траектория'!V115</f>
        <v>0</v>
      </c>
      <c r="S20" s="19">
        <f>'РУП_1 траектория'!W115</f>
        <v>0</v>
      </c>
      <c r="T20" s="19">
        <f>'РУП_1 траектория'!X115</f>
        <v>0</v>
      </c>
      <c r="U20" s="19">
        <f>'РУП_1 траектория'!Y115</f>
        <v>0</v>
      </c>
      <c r="V20" s="19">
        <f>'РУП_1 траектория'!Z115</f>
        <v>0</v>
      </c>
      <c r="W20" s="405"/>
    </row>
    <row r="21" spans="1:256" ht="36.75" thickBot="1">
      <c r="A21" s="401"/>
      <c r="B21" s="412" t="s">
        <v>111</v>
      </c>
      <c r="C21" s="201"/>
      <c r="D21" s="201"/>
      <c r="E21" s="413"/>
      <c r="F21" s="201">
        <f>F17+F20</f>
        <v>28</v>
      </c>
      <c r="G21" s="201">
        <f t="shared" ref="G21:V21" si="5">G17+G20</f>
        <v>46</v>
      </c>
      <c r="H21" s="201"/>
      <c r="I21" s="201"/>
      <c r="J21" s="201"/>
      <c r="K21" s="201">
        <f t="shared" si="5"/>
        <v>1260</v>
      </c>
      <c r="L21" s="201">
        <f t="shared" si="5"/>
        <v>420</v>
      </c>
      <c r="M21" s="201">
        <f t="shared" si="5"/>
        <v>210</v>
      </c>
      <c r="N21" s="201">
        <f t="shared" si="5"/>
        <v>630</v>
      </c>
      <c r="O21" s="201">
        <f t="shared" si="5"/>
        <v>12</v>
      </c>
      <c r="P21" s="201">
        <f t="shared" si="5"/>
        <v>13</v>
      </c>
      <c r="Q21" s="201">
        <f t="shared" si="5"/>
        <v>3</v>
      </c>
      <c r="R21" s="201">
        <f t="shared" si="5"/>
        <v>0</v>
      </c>
      <c r="S21" s="201">
        <f t="shared" si="5"/>
        <v>0</v>
      </c>
      <c r="T21" s="201">
        <f t="shared" si="5"/>
        <v>0</v>
      </c>
      <c r="U21" s="201">
        <f t="shared" si="5"/>
        <v>0</v>
      </c>
      <c r="V21" s="201">
        <f t="shared" si="5"/>
        <v>0</v>
      </c>
      <c r="W21" s="405"/>
    </row>
    <row r="22" spans="1:256" ht="12" customHeight="1" thickBot="1">
      <c r="A22" s="563" t="s">
        <v>379</v>
      </c>
      <c r="B22" s="564"/>
      <c r="C22" s="564"/>
      <c r="D22" s="564"/>
      <c r="E22" s="564"/>
      <c r="F22" s="564"/>
      <c r="G22" s="564"/>
      <c r="H22" s="564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5"/>
    </row>
    <row r="23" spans="1:256" ht="15" customHeight="1" thickBot="1">
      <c r="A23" s="568" t="s">
        <v>93</v>
      </c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69"/>
      <c r="P23" s="569"/>
      <c r="Q23" s="569"/>
      <c r="R23" s="569"/>
      <c r="S23" s="569"/>
      <c r="T23" s="569"/>
      <c r="U23" s="569"/>
      <c r="V23" s="569"/>
      <c r="W23" s="570"/>
    </row>
    <row r="24" spans="1:256" s="414" customFormat="1" ht="48">
      <c r="A24" s="399">
        <v>1</v>
      </c>
      <c r="B24" s="11" t="s">
        <v>322</v>
      </c>
      <c r="C24" s="256">
        <v>3</v>
      </c>
      <c r="D24" s="1" t="s">
        <v>411</v>
      </c>
      <c r="E24" s="256"/>
      <c r="F24" s="256">
        <v>2</v>
      </c>
      <c r="G24" s="256">
        <f t="shared" ref="G24:G31" si="6">IF(F24=3,5,IF(F24=2,3))</f>
        <v>3</v>
      </c>
      <c r="H24" s="256"/>
      <c r="I24" s="256">
        <v>2</v>
      </c>
      <c r="J24" s="256">
        <v>4</v>
      </c>
      <c r="K24" s="256">
        <f>SUM(L24:N24)</f>
        <v>90</v>
      </c>
      <c r="L24" s="256">
        <f>F24*15</f>
        <v>30</v>
      </c>
      <c r="M24" s="256">
        <f>F24*7.5</f>
        <v>15</v>
      </c>
      <c r="N24" s="256">
        <f>22.5*F24</f>
        <v>45</v>
      </c>
      <c r="O24" s="256"/>
      <c r="P24" s="256"/>
      <c r="Q24" s="256" t="s">
        <v>149</v>
      </c>
      <c r="R24" s="256"/>
      <c r="S24" s="256"/>
      <c r="T24" s="256"/>
      <c r="U24" s="256"/>
      <c r="V24" s="256"/>
      <c r="W24" s="9" t="s">
        <v>362</v>
      </c>
      <c r="X24" s="397"/>
      <c r="Y24" s="397"/>
      <c r="Z24" s="397"/>
      <c r="AA24" s="397"/>
      <c r="AB24" s="397"/>
      <c r="AC24" s="397"/>
      <c r="AD24" s="397"/>
      <c r="AE24" s="397"/>
      <c r="AF24" s="397"/>
      <c r="AG24" s="397"/>
      <c r="AH24" s="397"/>
      <c r="AI24" s="397"/>
      <c r="AJ24" s="397"/>
      <c r="AK24" s="397"/>
      <c r="AL24" s="397"/>
      <c r="AM24" s="397"/>
      <c r="AN24" s="397"/>
      <c r="AO24" s="397"/>
      <c r="AP24" s="397"/>
      <c r="AQ24" s="397"/>
      <c r="AR24" s="397"/>
      <c r="AS24" s="397"/>
      <c r="AT24" s="397"/>
      <c r="AU24" s="397"/>
      <c r="AV24" s="397"/>
      <c r="AW24" s="397"/>
      <c r="AX24" s="397"/>
      <c r="AY24" s="397"/>
      <c r="AZ24" s="397"/>
      <c r="BA24" s="397"/>
      <c r="BB24" s="397"/>
      <c r="BC24" s="397"/>
      <c r="BD24" s="397"/>
      <c r="BE24" s="397"/>
      <c r="BF24" s="397"/>
      <c r="BG24" s="397"/>
      <c r="BH24" s="397"/>
      <c r="BI24" s="397"/>
      <c r="BJ24" s="397"/>
      <c r="BK24" s="397"/>
      <c r="BL24" s="397"/>
      <c r="BM24" s="397"/>
      <c r="BN24" s="397"/>
      <c r="BO24" s="397"/>
      <c r="BP24" s="397"/>
      <c r="BQ24" s="397"/>
      <c r="BR24" s="397"/>
      <c r="BS24" s="397"/>
      <c r="BT24" s="397"/>
      <c r="BU24" s="397"/>
      <c r="BV24" s="397"/>
      <c r="BW24" s="397"/>
      <c r="BX24" s="397"/>
      <c r="BY24" s="397"/>
      <c r="BZ24" s="397"/>
      <c r="CA24" s="397"/>
      <c r="CB24" s="397"/>
      <c r="CC24" s="397"/>
      <c r="CD24" s="397"/>
      <c r="CE24" s="397"/>
      <c r="CF24" s="397"/>
      <c r="CG24" s="397"/>
      <c r="CH24" s="397"/>
      <c r="CI24" s="397"/>
      <c r="CJ24" s="397"/>
      <c r="CK24" s="397"/>
      <c r="CL24" s="397"/>
      <c r="CM24" s="397"/>
      <c r="CN24" s="397"/>
      <c r="CO24" s="397"/>
      <c r="CP24" s="397"/>
      <c r="CQ24" s="397"/>
      <c r="CR24" s="397"/>
      <c r="CS24" s="397"/>
      <c r="CT24" s="397"/>
      <c r="CU24" s="397"/>
      <c r="CV24" s="397"/>
      <c r="CW24" s="397"/>
      <c r="CX24" s="397"/>
      <c r="CY24" s="397"/>
      <c r="CZ24" s="397"/>
      <c r="DA24" s="397"/>
      <c r="DB24" s="397"/>
      <c r="DC24" s="397"/>
      <c r="DD24" s="397"/>
      <c r="DE24" s="397"/>
      <c r="DF24" s="397"/>
      <c r="DG24" s="397"/>
      <c r="DH24" s="397"/>
      <c r="DI24" s="397"/>
      <c r="DJ24" s="397"/>
      <c r="DK24" s="397"/>
      <c r="DL24" s="397"/>
      <c r="DM24" s="397"/>
      <c r="DN24" s="397"/>
      <c r="DO24" s="397"/>
      <c r="DP24" s="397"/>
      <c r="DQ24" s="397"/>
      <c r="DR24" s="397"/>
      <c r="DS24" s="397"/>
      <c r="DT24" s="397"/>
      <c r="DU24" s="397"/>
      <c r="DV24" s="397"/>
      <c r="DW24" s="397"/>
      <c r="DX24" s="397"/>
      <c r="DY24" s="397"/>
      <c r="DZ24" s="397"/>
      <c r="EA24" s="397"/>
      <c r="EB24" s="397"/>
      <c r="EC24" s="397"/>
      <c r="ED24" s="397"/>
      <c r="EE24" s="397"/>
      <c r="EF24" s="397"/>
      <c r="EG24" s="397"/>
      <c r="EH24" s="397"/>
      <c r="EI24" s="397"/>
      <c r="EJ24" s="397"/>
      <c r="EK24" s="397"/>
      <c r="EL24" s="397"/>
      <c r="EM24" s="397"/>
      <c r="EN24" s="397"/>
      <c r="EO24" s="397"/>
      <c r="EP24" s="397"/>
      <c r="EQ24" s="397"/>
      <c r="ER24" s="397"/>
      <c r="ES24" s="397"/>
      <c r="ET24" s="397"/>
      <c r="EU24" s="397"/>
      <c r="EV24" s="397"/>
      <c r="EW24" s="397"/>
      <c r="EX24" s="397"/>
      <c r="EY24" s="397"/>
      <c r="EZ24" s="397"/>
      <c r="FA24" s="397"/>
      <c r="FB24" s="397"/>
      <c r="FC24" s="397"/>
      <c r="FD24" s="397"/>
      <c r="FE24" s="397"/>
      <c r="FF24" s="397"/>
      <c r="FG24" s="397"/>
      <c r="FH24" s="397"/>
      <c r="FI24" s="397"/>
      <c r="FJ24" s="397"/>
      <c r="FK24" s="397"/>
      <c r="FL24" s="397"/>
      <c r="FM24" s="397"/>
      <c r="FN24" s="397"/>
      <c r="FO24" s="397"/>
      <c r="FP24" s="397"/>
      <c r="FQ24" s="397"/>
      <c r="FR24" s="397"/>
      <c r="FS24" s="397"/>
      <c r="FT24" s="397"/>
      <c r="FU24" s="397"/>
      <c r="FV24" s="397"/>
      <c r="FW24" s="397"/>
      <c r="FX24" s="397"/>
      <c r="FY24" s="397"/>
      <c r="FZ24" s="397"/>
      <c r="GA24" s="397"/>
      <c r="GB24" s="397"/>
      <c r="GC24" s="397"/>
      <c r="GD24" s="397"/>
      <c r="GE24" s="397"/>
      <c r="GF24" s="397"/>
      <c r="GG24" s="397"/>
      <c r="GH24" s="397"/>
      <c r="GI24" s="397"/>
      <c r="GJ24" s="397"/>
      <c r="GK24" s="397"/>
      <c r="GL24" s="397"/>
      <c r="GM24" s="397"/>
      <c r="GN24" s="397"/>
      <c r="GO24" s="397"/>
      <c r="GP24" s="397"/>
      <c r="GQ24" s="397"/>
      <c r="GR24" s="397"/>
      <c r="GS24" s="397"/>
      <c r="GT24" s="397"/>
      <c r="GU24" s="397"/>
      <c r="GV24" s="397"/>
      <c r="GW24" s="397"/>
      <c r="GX24" s="397"/>
      <c r="GY24" s="397"/>
      <c r="GZ24" s="397"/>
      <c r="HA24" s="397"/>
      <c r="HB24" s="397"/>
      <c r="HC24" s="397"/>
      <c r="HD24" s="397"/>
      <c r="HE24" s="397"/>
      <c r="HF24" s="397"/>
      <c r="HG24" s="397"/>
      <c r="HH24" s="397"/>
      <c r="HI24" s="397"/>
      <c r="HJ24" s="397"/>
      <c r="HK24" s="397"/>
      <c r="HL24" s="397"/>
      <c r="HM24" s="397"/>
      <c r="HN24" s="397"/>
      <c r="HO24" s="397"/>
      <c r="HP24" s="397"/>
      <c r="HQ24" s="397"/>
      <c r="HR24" s="397"/>
      <c r="HS24" s="397"/>
      <c r="HT24" s="397"/>
      <c r="HU24" s="397"/>
      <c r="HV24" s="397"/>
      <c r="HW24" s="397"/>
      <c r="HX24" s="397"/>
      <c r="HY24" s="397"/>
      <c r="HZ24" s="397"/>
      <c r="IA24" s="397"/>
      <c r="IB24" s="397"/>
      <c r="IC24" s="397"/>
      <c r="ID24" s="397"/>
      <c r="IE24" s="397"/>
      <c r="IF24" s="397"/>
      <c r="IG24" s="397"/>
      <c r="IH24" s="397"/>
      <c r="II24" s="397"/>
      <c r="IJ24" s="397"/>
      <c r="IK24" s="397"/>
      <c r="IL24" s="397"/>
      <c r="IM24" s="397"/>
      <c r="IN24" s="397"/>
      <c r="IO24" s="397"/>
      <c r="IP24" s="397"/>
      <c r="IQ24" s="397"/>
      <c r="IR24" s="397"/>
      <c r="IS24" s="397"/>
      <c r="IT24" s="397"/>
      <c r="IU24" s="397"/>
      <c r="IV24" s="397"/>
    </row>
    <row r="25" spans="1:256" s="414" customFormat="1" ht="48">
      <c r="A25" s="399">
        <v>2</v>
      </c>
      <c r="B25" s="11" t="s">
        <v>316</v>
      </c>
      <c r="C25" s="256">
        <v>4</v>
      </c>
      <c r="D25" s="1" t="s">
        <v>412</v>
      </c>
      <c r="E25" s="256"/>
      <c r="F25" s="256">
        <v>2</v>
      </c>
      <c r="G25" s="256">
        <f t="shared" si="6"/>
        <v>3</v>
      </c>
      <c r="H25" s="256"/>
      <c r="I25" s="415">
        <v>2</v>
      </c>
      <c r="J25" s="256">
        <v>3</v>
      </c>
      <c r="K25" s="256">
        <f>SUM(L25:N25)</f>
        <v>90</v>
      </c>
      <c r="L25" s="256">
        <f>F25*15</f>
        <v>30</v>
      </c>
      <c r="M25" s="256">
        <f>F25*7.5</f>
        <v>15</v>
      </c>
      <c r="N25" s="256">
        <f>22.5*F25</f>
        <v>45</v>
      </c>
      <c r="O25" s="256"/>
      <c r="P25" s="256"/>
      <c r="Q25" s="256"/>
      <c r="R25" s="256" t="s">
        <v>149</v>
      </c>
      <c r="S25" s="256"/>
      <c r="T25" s="256"/>
      <c r="U25" s="256"/>
      <c r="V25" s="256"/>
      <c r="W25" s="9" t="s">
        <v>183</v>
      </c>
      <c r="X25" s="397"/>
      <c r="Y25" s="397"/>
      <c r="Z25" s="397"/>
      <c r="AA25" s="397"/>
      <c r="AB25" s="397"/>
      <c r="AC25" s="397"/>
      <c r="AD25" s="397"/>
      <c r="AE25" s="397"/>
      <c r="AF25" s="397"/>
      <c r="AG25" s="397"/>
      <c r="AH25" s="397"/>
      <c r="AI25" s="397"/>
      <c r="AJ25" s="397"/>
      <c r="AK25" s="397"/>
      <c r="AL25" s="397"/>
      <c r="AM25" s="397"/>
      <c r="AN25" s="397"/>
      <c r="AO25" s="397"/>
      <c r="AP25" s="397"/>
      <c r="AQ25" s="397"/>
      <c r="AR25" s="397"/>
      <c r="AS25" s="397"/>
      <c r="AT25" s="397"/>
      <c r="AU25" s="397"/>
      <c r="AV25" s="397"/>
      <c r="AW25" s="397"/>
      <c r="AX25" s="397"/>
      <c r="AY25" s="397"/>
      <c r="AZ25" s="397"/>
      <c r="BA25" s="397"/>
      <c r="BB25" s="397"/>
      <c r="BC25" s="397"/>
      <c r="BD25" s="397"/>
      <c r="BE25" s="397"/>
      <c r="BF25" s="397"/>
      <c r="BG25" s="397"/>
      <c r="BH25" s="397"/>
      <c r="BI25" s="397"/>
      <c r="BJ25" s="397"/>
      <c r="BK25" s="397"/>
      <c r="BL25" s="397"/>
      <c r="BM25" s="397"/>
      <c r="BN25" s="397"/>
      <c r="BO25" s="397"/>
      <c r="BP25" s="397"/>
      <c r="BQ25" s="397"/>
      <c r="BR25" s="397"/>
      <c r="BS25" s="397"/>
      <c r="BT25" s="397"/>
      <c r="BU25" s="397"/>
      <c r="BV25" s="397"/>
      <c r="BW25" s="397"/>
      <c r="BX25" s="397"/>
      <c r="BY25" s="397"/>
      <c r="BZ25" s="397"/>
      <c r="CA25" s="397"/>
      <c r="CB25" s="397"/>
      <c r="CC25" s="397"/>
      <c r="CD25" s="397"/>
      <c r="CE25" s="397"/>
      <c r="CF25" s="397"/>
      <c r="CG25" s="397"/>
      <c r="CH25" s="397"/>
      <c r="CI25" s="397"/>
      <c r="CJ25" s="397"/>
      <c r="CK25" s="397"/>
      <c r="CL25" s="397"/>
      <c r="CM25" s="397"/>
      <c r="CN25" s="397"/>
      <c r="CO25" s="397"/>
      <c r="CP25" s="397"/>
      <c r="CQ25" s="397"/>
      <c r="CR25" s="397"/>
      <c r="CS25" s="397"/>
      <c r="CT25" s="397"/>
      <c r="CU25" s="397"/>
      <c r="CV25" s="397"/>
      <c r="CW25" s="397"/>
      <c r="CX25" s="397"/>
      <c r="CY25" s="397"/>
      <c r="CZ25" s="397"/>
      <c r="DA25" s="397"/>
      <c r="DB25" s="397"/>
      <c r="DC25" s="397"/>
      <c r="DD25" s="397"/>
      <c r="DE25" s="397"/>
      <c r="DF25" s="397"/>
      <c r="DG25" s="397"/>
      <c r="DH25" s="397"/>
      <c r="DI25" s="397"/>
      <c r="DJ25" s="397"/>
      <c r="DK25" s="397"/>
      <c r="DL25" s="397"/>
      <c r="DM25" s="397"/>
      <c r="DN25" s="397"/>
      <c r="DO25" s="397"/>
      <c r="DP25" s="397"/>
      <c r="DQ25" s="397"/>
      <c r="DR25" s="397"/>
      <c r="DS25" s="397"/>
      <c r="DT25" s="397"/>
      <c r="DU25" s="397"/>
      <c r="DV25" s="397"/>
      <c r="DW25" s="397"/>
      <c r="DX25" s="397"/>
      <c r="DY25" s="397"/>
      <c r="DZ25" s="397"/>
      <c r="EA25" s="397"/>
      <c r="EB25" s="397"/>
      <c r="EC25" s="397"/>
      <c r="ED25" s="397"/>
      <c r="EE25" s="397"/>
      <c r="EF25" s="397"/>
      <c r="EG25" s="397"/>
      <c r="EH25" s="397"/>
      <c r="EI25" s="397"/>
      <c r="EJ25" s="397"/>
      <c r="EK25" s="397"/>
      <c r="EL25" s="397"/>
      <c r="EM25" s="397"/>
      <c r="EN25" s="397"/>
      <c r="EO25" s="397"/>
      <c r="EP25" s="397"/>
      <c r="EQ25" s="397"/>
      <c r="ER25" s="397"/>
      <c r="ES25" s="397"/>
      <c r="ET25" s="397"/>
      <c r="EU25" s="397"/>
      <c r="EV25" s="397"/>
      <c r="EW25" s="397"/>
      <c r="EX25" s="397"/>
      <c r="EY25" s="397"/>
      <c r="EZ25" s="397"/>
      <c r="FA25" s="397"/>
      <c r="FB25" s="397"/>
      <c r="FC25" s="397"/>
      <c r="FD25" s="397"/>
      <c r="FE25" s="397"/>
      <c r="FF25" s="397"/>
      <c r="FG25" s="397"/>
      <c r="FH25" s="397"/>
      <c r="FI25" s="397"/>
      <c r="FJ25" s="397"/>
      <c r="FK25" s="397"/>
      <c r="FL25" s="397"/>
      <c r="FM25" s="397"/>
      <c r="FN25" s="397"/>
      <c r="FO25" s="397"/>
      <c r="FP25" s="397"/>
      <c r="FQ25" s="397"/>
      <c r="FR25" s="397"/>
      <c r="FS25" s="397"/>
      <c r="FT25" s="397"/>
      <c r="FU25" s="397"/>
      <c r="FV25" s="397"/>
      <c r="FW25" s="397"/>
      <c r="FX25" s="397"/>
      <c r="FY25" s="397"/>
      <c r="FZ25" s="397"/>
      <c r="GA25" s="397"/>
      <c r="GB25" s="397"/>
      <c r="GC25" s="397"/>
      <c r="GD25" s="397"/>
      <c r="GE25" s="397"/>
      <c r="GF25" s="397"/>
      <c r="GG25" s="397"/>
      <c r="GH25" s="397"/>
      <c r="GI25" s="397"/>
      <c r="GJ25" s="397"/>
      <c r="GK25" s="397"/>
      <c r="GL25" s="397"/>
      <c r="GM25" s="397"/>
      <c r="GN25" s="397"/>
      <c r="GO25" s="397"/>
      <c r="GP25" s="397"/>
      <c r="GQ25" s="397"/>
      <c r="GR25" s="397"/>
      <c r="GS25" s="397"/>
      <c r="GT25" s="397"/>
      <c r="GU25" s="397"/>
      <c r="GV25" s="397"/>
      <c r="GW25" s="397"/>
      <c r="GX25" s="397"/>
      <c r="GY25" s="397"/>
      <c r="GZ25" s="397"/>
      <c r="HA25" s="397"/>
      <c r="HB25" s="397"/>
      <c r="HC25" s="397"/>
      <c r="HD25" s="397"/>
      <c r="HE25" s="397"/>
      <c r="HF25" s="397"/>
      <c r="HG25" s="397"/>
      <c r="HH25" s="397"/>
      <c r="HI25" s="397"/>
      <c r="HJ25" s="397"/>
      <c r="HK25" s="397"/>
      <c r="HL25" s="397"/>
      <c r="HM25" s="397"/>
      <c r="HN25" s="397"/>
      <c r="HO25" s="397"/>
      <c r="HP25" s="397"/>
      <c r="HQ25" s="397"/>
      <c r="HR25" s="397"/>
      <c r="HS25" s="397"/>
      <c r="HT25" s="397"/>
      <c r="HU25" s="397"/>
      <c r="HV25" s="397"/>
      <c r="HW25" s="397"/>
      <c r="HX25" s="397"/>
      <c r="HY25" s="397"/>
      <c r="HZ25" s="397"/>
      <c r="IA25" s="397"/>
      <c r="IB25" s="397"/>
      <c r="IC25" s="397"/>
      <c r="ID25" s="397"/>
      <c r="IE25" s="397"/>
      <c r="IF25" s="397"/>
      <c r="IG25" s="397"/>
      <c r="IH25" s="397"/>
      <c r="II25" s="397"/>
      <c r="IJ25" s="397"/>
      <c r="IK25" s="397"/>
      <c r="IL25" s="397"/>
      <c r="IM25" s="397"/>
      <c r="IN25" s="397"/>
      <c r="IO25" s="397"/>
      <c r="IP25" s="397"/>
      <c r="IQ25" s="397"/>
      <c r="IR25" s="397"/>
      <c r="IS25" s="397"/>
      <c r="IT25" s="397"/>
      <c r="IU25" s="397"/>
      <c r="IV25" s="397"/>
    </row>
    <row r="26" spans="1:256" s="398" customFormat="1" ht="36">
      <c r="A26" s="399">
        <v>3</v>
      </c>
      <c r="B26" s="11" t="s">
        <v>479</v>
      </c>
      <c r="C26" s="256">
        <v>1</v>
      </c>
      <c r="D26" s="1" t="s">
        <v>413</v>
      </c>
      <c r="E26" s="256"/>
      <c r="F26" s="256">
        <v>2</v>
      </c>
      <c r="G26" s="256">
        <f t="shared" si="6"/>
        <v>3</v>
      </c>
      <c r="H26" s="256"/>
      <c r="I26" s="256">
        <v>2</v>
      </c>
      <c r="J26" s="256">
        <v>2</v>
      </c>
      <c r="K26" s="256">
        <f t="shared" ref="K26" si="7">SUM(L26:N26)</f>
        <v>90</v>
      </c>
      <c r="L26" s="256">
        <f t="shared" ref="L26" si="8">F26*15</f>
        <v>30</v>
      </c>
      <c r="M26" s="256">
        <f t="shared" ref="M26" si="9">F26*7.5</f>
        <v>15</v>
      </c>
      <c r="N26" s="256">
        <f t="shared" ref="N26" si="10">22.5*F26</f>
        <v>45</v>
      </c>
      <c r="O26" s="256" t="s">
        <v>147</v>
      </c>
      <c r="P26" s="256"/>
      <c r="Q26" s="256"/>
      <c r="R26" s="256"/>
      <c r="S26" s="256"/>
      <c r="T26" s="256"/>
      <c r="U26" s="256"/>
      <c r="V26" s="256"/>
      <c r="W26" s="9" t="s">
        <v>217</v>
      </c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7"/>
      <c r="AI26" s="397"/>
      <c r="AJ26" s="397"/>
      <c r="AK26" s="397"/>
      <c r="AL26" s="397"/>
      <c r="AM26" s="397"/>
      <c r="AN26" s="397"/>
      <c r="AO26" s="397"/>
      <c r="AP26" s="397"/>
      <c r="AQ26" s="397"/>
      <c r="AR26" s="397"/>
      <c r="AS26" s="397"/>
      <c r="AT26" s="397"/>
      <c r="AU26" s="397"/>
      <c r="AV26" s="397"/>
      <c r="AW26" s="397"/>
      <c r="AX26" s="397"/>
      <c r="AY26" s="397"/>
      <c r="AZ26" s="397"/>
      <c r="BA26" s="397"/>
      <c r="BB26" s="397"/>
      <c r="BC26" s="397"/>
      <c r="BD26" s="397"/>
      <c r="BE26" s="397"/>
      <c r="BF26" s="397"/>
      <c r="BG26" s="397"/>
      <c r="BH26" s="397"/>
      <c r="BI26" s="397"/>
      <c r="BJ26" s="397"/>
      <c r="BK26" s="397"/>
      <c r="BL26" s="397"/>
      <c r="BM26" s="397"/>
      <c r="BN26" s="397"/>
      <c r="BO26" s="397"/>
      <c r="BP26" s="397"/>
      <c r="BQ26" s="397"/>
      <c r="BR26" s="397"/>
      <c r="BS26" s="397"/>
      <c r="BT26" s="397"/>
      <c r="BU26" s="397"/>
      <c r="BV26" s="397"/>
      <c r="BW26" s="397"/>
      <c r="BX26" s="397"/>
      <c r="BY26" s="397"/>
      <c r="BZ26" s="397"/>
      <c r="CA26" s="397"/>
      <c r="CB26" s="397"/>
      <c r="CC26" s="397"/>
      <c r="CD26" s="397"/>
      <c r="CE26" s="397"/>
      <c r="CF26" s="397"/>
      <c r="CG26" s="397"/>
      <c r="CH26" s="397"/>
      <c r="CI26" s="397"/>
      <c r="CJ26" s="397"/>
      <c r="CK26" s="397"/>
      <c r="CL26" s="397"/>
      <c r="CM26" s="397"/>
      <c r="CN26" s="397"/>
      <c r="CO26" s="397"/>
      <c r="CP26" s="397"/>
      <c r="CQ26" s="397"/>
      <c r="CR26" s="397"/>
      <c r="CS26" s="397"/>
      <c r="CT26" s="397"/>
      <c r="CU26" s="397"/>
      <c r="CV26" s="397"/>
      <c r="CW26" s="397"/>
      <c r="CX26" s="397"/>
      <c r="CY26" s="397"/>
      <c r="CZ26" s="397"/>
      <c r="DA26" s="397"/>
      <c r="DB26" s="397"/>
      <c r="DC26" s="397"/>
      <c r="DD26" s="397"/>
      <c r="DE26" s="397"/>
      <c r="DF26" s="397"/>
      <c r="DG26" s="397"/>
      <c r="DH26" s="397"/>
      <c r="DI26" s="397"/>
      <c r="DJ26" s="397"/>
      <c r="DK26" s="397"/>
      <c r="DL26" s="397"/>
      <c r="DM26" s="397"/>
      <c r="DN26" s="397"/>
      <c r="DO26" s="397"/>
      <c r="DP26" s="397"/>
      <c r="DQ26" s="397"/>
      <c r="DR26" s="397"/>
      <c r="DS26" s="397"/>
      <c r="DT26" s="397"/>
      <c r="DU26" s="397"/>
      <c r="DV26" s="397"/>
      <c r="DW26" s="397"/>
      <c r="DX26" s="397"/>
      <c r="DY26" s="397"/>
      <c r="DZ26" s="397"/>
      <c r="EA26" s="397"/>
      <c r="EB26" s="397"/>
      <c r="EC26" s="397"/>
      <c r="ED26" s="397"/>
      <c r="EE26" s="397"/>
      <c r="EF26" s="397"/>
      <c r="EG26" s="397"/>
      <c r="EH26" s="397"/>
      <c r="EI26" s="397"/>
      <c r="EJ26" s="397"/>
      <c r="EK26" s="397"/>
      <c r="EL26" s="397"/>
      <c r="EM26" s="397"/>
      <c r="EN26" s="397"/>
      <c r="EO26" s="397"/>
      <c r="EP26" s="397"/>
      <c r="EQ26" s="397"/>
      <c r="ER26" s="397"/>
      <c r="ES26" s="397"/>
      <c r="ET26" s="397"/>
      <c r="EU26" s="397"/>
      <c r="EV26" s="397"/>
      <c r="EW26" s="397"/>
      <c r="EX26" s="397"/>
      <c r="EY26" s="397"/>
      <c r="EZ26" s="397"/>
      <c r="FA26" s="397"/>
      <c r="FB26" s="397"/>
      <c r="FC26" s="397"/>
      <c r="FD26" s="397"/>
      <c r="FE26" s="397"/>
      <c r="FF26" s="397"/>
      <c r="FG26" s="397"/>
      <c r="FH26" s="397"/>
      <c r="FI26" s="397"/>
      <c r="FJ26" s="397"/>
      <c r="FK26" s="397"/>
      <c r="FL26" s="397"/>
      <c r="FM26" s="397"/>
      <c r="FN26" s="397"/>
      <c r="FO26" s="397"/>
      <c r="FP26" s="397"/>
      <c r="FQ26" s="397"/>
      <c r="FR26" s="397"/>
      <c r="FS26" s="397"/>
      <c r="FT26" s="397"/>
      <c r="FU26" s="397"/>
      <c r="FV26" s="397"/>
      <c r="FW26" s="397"/>
      <c r="FX26" s="397"/>
      <c r="FY26" s="397"/>
      <c r="FZ26" s="397"/>
      <c r="GA26" s="397"/>
      <c r="GB26" s="397"/>
      <c r="GC26" s="397"/>
      <c r="GD26" s="397"/>
      <c r="GE26" s="397"/>
      <c r="GF26" s="397"/>
      <c r="GG26" s="397"/>
      <c r="GH26" s="397"/>
      <c r="GI26" s="397"/>
      <c r="GJ26" s="397"/>
      <c r="GK26" s="397"/>
      <c r="GL26" s="397"/>
      <c r="GM26" s="397"/>
      <c r="GN26" s="397"/>
      <c r="GO26" s="397"/>
      <c r="GP26" s="397"/>
      <c r="GQ26" s="397"/>
      <c r="GR26" s="397"/>
      <c r="GS26" s="397"/>
      <c r="GT26" s="397"/>
      <c r="GU26" s="397"/>
      <c r="GV26" s="397"/>
      <c r="GW26" s="397"/>
      <c r="GX26" s="397"/>
      <c r="GY26" s="397"/>
      <c r="GZ26" s="397"/>
      <c r="HA26" s="397"/>
      <c r="HB26" s="397"/>
      <c r="HC26" s="397"/>
      <c r="HD26" s="397"/>
      <c r="HE26" s="397"/>
      <c r="HF26" s="397"/>
      <c r="HG26" s="397"/>
      <c r="HH26" s="397"/>
      <c r="HI26" s="397"/>
      <c r="HJ26" s="397"/>
      <c r="HK26" s="397"/>
      <c r="HL26" s="397"/>
      <c r="HM26" s="397"/>
      <c r="HN26" s="397"/>
      <c r="HO26" s="397"/>
      <c r="HP26" s="397"/>
      <c r="HQ26" s="397"/>
      <c r="HR26" s="397"/>
      <c r="HS26" s="397"/>
      <c r="HT26" s="397"/>
      <c r="HU26" s="397"/>
      <c r="HV26" s="397"/>
      <c r="HW26" s="397"/>
      <c r="HX26" s="397"/>
      <c r="HY26" s="397"/>
      <c r="HZ26" s="397"/>
      <c r="IA26" s="397"/>
      <c r="IB26" s="397"/>
      <c r="IC26" s="397"/>
      <c r="ID26" s="397"/>
      <c r="IE26" s="397"/>
      <c r="IF26" s="397"/>
      <c r="IG26" s="397"/>
      <c r="IH26" s="397"/>
      <c r="II26" s="397"/>
      <c r="IJ26" s="397"/>
      <c r="IK26" s="397"/>
      <c r="IL26" s="397"/>
      <c r="IM26" s="397"/>
      <c r="IN26" s="397"/>
      <c r="IO26" s="397"/>
      <c r="IP26" s="397"/>
      <c r="IQ26" s="397"/>
      <c r="IR26" s="397"/>
      <c r="IS26" s="397"/>
      <c r="IT26" s="397"/>
      <c r="IU26" s="397"/>
      <c r="IV26" s="397"/>
    </row>
    <row r="27" spans="1:256" s="398" customFormat="1" ht="48">
      <c r="A27" s="399">
        <v>4</v>
      </c>
      <c r="B27" s="11" t="s">
        <v>366</v>
      </c>
      <c r="C27" s="256">
        <v>1</v>
      </c>
      <c r="D27" s="250" t="s">
        <v>414</v>
      </c>
      <c r="E27" s="256"/>
      <c r="F27" s="256">
        <v>3</v>
      </c>
      <c r="G27" s="256">
        <f t="shared" si="6"/>
        <v>5</v>
      </c>
      <c r="H27" s="256"/>
      <c r="I27" s="256">
        <v>2</v>
      </c>
      <c r="J27" s="256">
        <v>1</v>
      </c>
      <c r="K27" s="256">
        <f t="shared" ref="K27:K30" si="11">SUM(L27:N27)</f>
        <v>135</v>
      </c>
      <c r="L27" s="256">
        <f t="shared" ref="L27:L30" si="12">F27*15</f>
        <v>45</v>
      </c>
      <c r="M27" s="256">
        <f t="shared" ref="M27:M30" si="13">F27*7.5</f>
        <v>22.5</v>
      </c>
      <c r="N27" s="256">
        <f t="shared" ref="N27:N30" si="14">22.5*F27</f>
        <v>67.5</v>
      </c>
      <c r="O27" s="256" t="s">
        <v>144</v>
      </c>
      <c r="P27" s="256"/>
      <c r="Q27" s="256"/>
      <c r="R27" s="256"/>
      <c r="S27" s="256"/>
      <c r="T27" s="256"/>
      <c r="U27" s="256"/>
      <c r="V27" s="256"/>
      <c r="W27" s="9" t="s">
        <v>216</v>
      </c>
      <c r="X27" s="397"/>
      <c r="Y27" s="397"/>
      <c r="Z27" s="397"/>
      <c r="AA27" s="397"/>
      <c r="AB27" s="397"/>
      <c r="AC27" s="397"/>
      <c r="AD27" s="397"/>
      <c r="AE27" s="397"/>
      <c r="AF27" s="397"/>
      <c r="AG27" s="397"/>
      <c r="AH27" s="397"/>
      <c r="AI27" s="397"/>
      <c r="AJ27" s="397"/>
      <c r="AK27" s="397"/>
      <c r="AL27" s="397"/>
      <c r="AM27" s="397"/>
      <c r="AN27" s="397"/>
      <c r="AO27" s="397"/>
      <c r="AP27" s="397"/>
      <c r="AQ27" s="397"/>
      <c r="AR27" s="397"/>
      <c r="AS27" s="397"/>
      <c r="AT27" s="397"/>
      <c r="AU27" s="397"/>
      <c r="AV27" s="397"/>
      <c r="AW27" s="397"/>
      <c r="AX27" s="397"/>
      <c r="AY27" s="397"/>
      <c r="AZ27" s="397"/>
      <c r="BA27" s="397"/>
      <c r="BB27" s="397"/>
      <c r="BC27" s="397"/>
      <c r="BD27" s="397"/>
      <c r="BE27" s="397"/>
      <c r="BF27" s="397"/>
      <c r="BG27" s="397"/>
      <c r="BH27" s="397"/>
      <c r="BI27" s="397"/>
      <c r="BJ27" s="397"/>
      <c r="BK27" s="397"/>
      <c r="BL27" s="397"/>
      <c r="BM27" s="397"/>
      <c r="BN27" s="397"/>
      <c r="BO27" s="397"/>
      <c r="BP27" s="397"/>
      <c r="BQ27" s="397"/>
      <c r="BR27" s="397"/>
      <c r="BS27" s="397"/>
      <c r="BT27" s="397"/>
      <c r="BU27" s="397"/>
      <c r="BV27" s="397"/>
      <c r="BW27" s="397"/>
      <c r="BX27" s="397"/>
      <c r="BY27" s="397"/>
      <c r="BZ27" s="397"/>
      <c r="CA27" s="397"/>
      <c r="CB27" s="397"/>
      <c r="CC27" s="397"/>
      <c r="CD27" s="397"/>
      <c r="CE27" s="397"/>
      <c r="CF27" s="397"/>
      <c r="CG27" s="397"/>
      <c r="CH27" s="397"/>
      <c r="CI27" s="397"/>
      <c r="CJ27" s="397"/>
      <c r="CK27" s="397"/>
      <c r="CL27" s="397"/>
      <c r="CM27" s="397"/>
      <c r="CN27" s="397"/>
      <c r="CO27" s="397"/>
      <c r="CP27" s="397"/>
      <c r="CQ27" s="397"/>
      <c r="CR27" s="397"/>
      <c r="CS27" s="397"/>
      <c r="CT27" s="397"/>
      <c r="CU27" s="397"/>
      <c r="CV27" s="397"/>
      <c r="CW27" s="397"/>
      <c r="CX27" s="397"/>
      <c r="CY27" s="397"/>
      <c r="CZ27" s="397"/>
      <c r="DA27" s="397"/>
      <c r="DB27" s="397"/>
      <c r="DC27" s="397"/>
      <c r="DD27" s="397"/>
      <c r="DE27" s="397"/>
      <c r="DF27" s="397"/>
      <c r="DG27" s="397"/>
      <c r="DH27" s="397"/>
      <c r="DI27" s="397"/>
      <c r="DJ27" s="397"/>
      <c r="DK27" s="397"/>
      <c r="DL27" s="397"/>
      <c r="DM27" s="397"/>
      <c r="DN27" s="397"/>
      <c r="DO27" s="397"/>
      <c r="DP27" s="397"/>
      <c r="DQ27" s="397"/>
      <c r="DR27" s="397"/>
      <c r="DS27" s="397"/>
      <c r="DT27" s="397"/>
      <c r="DU27" s="397"/>
      <c r="DV27" s="397"/>
      <c r="DW27" s="397"/>
      <c r="DX27" s="397"/>
      <c r="DY27" s="397"/>
      <c r="DZ27" s="397"/>
      <c r="EA27" s="397"/>
      <c r="EB27" s="397"/>
      <c r="EC27" s="397"/>
      <c r="ED27" s="397"/>
      <c r="EE27" s="397"/>
      <c r="EF27" s="397"/>
      <c r="EG27" s="397"/>
      <c r="EH27" s="397"/>
      <c r="EI27" s="397"/>
      <c r="EJ27" s="397"/>
      <c r="EK27" s="397"/>
      <c r="EL27" s="397"/>
      <c r="EM27" s="397"/>
      <c r="EN27" s="397"/>
      <c r="EO27" s="397"/>
      <c r="EP27" s="397"/>
      <c r="EQ27" s="397"/>
      <c r="ER27" s="397"/>
      <c r="ES27" s="397"/>
      <c r="ET27" s="397"/>
      <c r="EU27" s="397"/>
      <c r="EV27" s="397"/>
      <c r="EW27" s="397"/>
      <c r="EX27" s="397"/>
      <c r="EY27" s="397"/>
      <c r="EZ27" s="397"/>
      <c r="FA27" s="397"/>
      <c r="FB27" s="397"/>
      <c r="FC27" s="397"/>
      <c r="FD27" s="397"/>
      <c r="FE27" s="397"/>
      <c r="FF27" s="397"/>
      <c r="FG27" s="397"/>
      <c r="FH27" s="397"/>
      <c r="FI27" s="397"/>
      <c r="FJ27" s="397"/>
      <c r="FK27" s="397"/>
      <c r="FL27" s="397"/>
      <c r="FM27" s="397"/>
      <c r="FN27" s="397"/>
      <c r="FO27" s="397"/>
      <c r="FP27" s="397"/>
      <c r="FQ27" s="397"/>
      <c r="FR27" s="397"/>
      <c r="FS27" s="397"/>
      <c r="FT27" s="397"/>
      <c r="FU27" s="397"/>
      <c r="FV27" s="397"/>
      <c r="FW27" s="397"/>
      <c r="FX27" s="397"/>
      <c r="FY27" s="397"/>
      <c r="FZ27" s="397"/>
      <c r="GA27" s="397"/>
      <c r="GB27" s="397"/>
      <c r="GC27" s="397"/>
      <c r="GD27" s="397"/>
      <c r="GE27" s="397"/>
      <c r="GF27" s="397"/>
      <c r="GG27" s="397"/>
      <c r="GH27" s="397"/>
      <c r="GI27" s="397"/>
      <c r="GJ27" s="397"/>
      <c r="GK27" s="397"/>
      <c r="GL27" s="397"/>
      <c r="GM27" s="397"/>
      <c r="GN27" s="397"/>
      <c r="GO27" s="397"/>
      <c r="GP27" s="397"/>
      <c r="GQ27" s="397"/>
      <c r="GR27" s="397"/>
      <c r="GS27" s="397"/>
      <c r="GT27" s="397"/>
      <c r="GU27" s="397"/>
      <c r="GV27" s="397"/>
      <c r="GW27" s="397"/>
      <c r="GX27" s="397"/>
      <c r="GY27" s="397"/>
      <c r="GZ27" s="397"/>
      <c r="HA27" s="397"/>
      <c r="HB27" s="397"/>
      <c r="HC27" s="397"/>
      <c r="HD27" s="397"/>
      <c r="HE27" s="397"/>
      <c r="HF27" s="397"/>
      <c r="HG27" s="397"/>
      <c r="HH27" s="397"/>
      <c r="HI27" s="397"/>
      <c r="HJ27" s="397"/>
      <c r="HK27" s="397"/>
      <c r="HL27" s="397"/>
      <c r="HM27" s="397"/>
      <c r="HN27" s="397"/>
      <c r="HO27" s="397"/>
      <c r="HP27" s="397"/>
      <c r="HQ27" s="397"/>
      <c r="HR27" s="397"/>
      <c r="HS27" s="397"/>
      <c r="HT27" s="397"/>
      <c r="HU27" s="397"/>
      <c r="HV27" s="397"/>
      <c r="HW27" s="397"/>
      <c r="HX27" s="397"/>
      <c r="HY27" s="397"/>
      <c r="HZ27" s="397"/>
      <c r="IA27" s="397"/>
      <c r="IB27" s="397"/>
      <c r="IC27" s="397"/>
      <c r="ID27" s="397"/>
      <c r="IE27" s="397"/>
      <c r="IF27" s="397"/>
      <c r="IG27" s="397"/>
      <c r="IH27" s="397"/>
      <c r="II27" s="397"/>
      <c r="IJ27" s="397"/>
      <c r="IK27" s="397"/>
      <c r="IL27" s="397"/>
      <c r="IM27" s="397"/>
      <c r="IN27" s="397"/>
      <c r="IO27" s="397"/>
      <c r="IP27" s="397"/>
      <c r="IQ27" s="397"/>
      <c r="IR27" s="397"/>
      <c r="IS27" s="397"/>
      <c r="IT27" s="397"/>
      <c r="IU27" s="397"/>
      <c r="IV27" s="397"/>
    </row>
    <row r="28" spans="1:256" s="398" customFormat="1" ht="36">
      <c r="A28" s="399">
        <v>5</v>
      </c>
      <c r="B28" s="11" t="s">
        <v>369</v>
      </c>
      <c r="C28" s="256">
        <v>2</v>
      </c>
      <c r="D28" s="250" t="s">
        <v>415</v>
      </c>
      <c r="E28" s="256"/>
      <c r="F28" s="256">
        <v>2</v>
      </c>
      <c r="G28" s="256">
        <f t="shared" si="6"/>
        <v>3</v>
      </c>
      <c r="H28" s="256"/>
      <c r="I28" s="256">
        <v>2</v>
      </c>
      <c r="J28" s="256">
        <v>2</v>
      </c>
      <c r="K28" s="256">
        <f t="shared" si="11"/>
        <v>90</v>
      </c>
      <c r="L28" s="256">
        <f t="shared" si="12"/>
        <v>30</v>
      </c>
      <c r="M28" s="256">
        <f t="shared" si="13"/>
        <v>15</v>
      </c>
      <c r="N28" s="256">
        <f t="shared" si="14"/>
        <v>45</v>
      </c>
      <c r="O28" s="256"/>
      <c r="P28" s="256" t="s">
        <v>147</v>
      </c>
      <c r="Q28" s="256"/>
      <c r="R28" s="256"/>
      <c r="S28" s="256"/>
      <c r="T28" s="256"/>
      <c r="U28" s="256"/>
      <c r="V28" s="256"/>
      <c r="W28" s="367" t="s">
        <v>372</v>
      </c>
      <c r="X28" s="397"/>
      <c r="Y28" s="397"/>
      <c r="Z28" s="397"/>
      <c r="AA28" s="397"/>
      <c r="AB28" s="397"/>
      <c r="AC28" s="397"/>
      <c r="AD28" s="397"/>
      <c r="AE28" s="397"/>
      <c r="AF28" s="397"/>
      <c r="AG28" s="397"/>
      <c r="AH28" s="397"/>
      <c r="AI28" s="397"/>
      <c r="AJ28" s="397"/>
      <c r="AK28" s="397"/>
      <c r="AL28" s="397"/>
      <c r="AM28" s="397"/>
      <c r="AN28" s="397"/>
      <c r="AO28" s="397"/>
      <c r="AP28" s="397"/>
      <c r="AQ28" s="397"/>
      <c r="AR28" s="397"/>
      <c r="AS28" s="397"/>
      <c r="AT28" s="397"/>
      <c r="AU28" s="397"/>
      <c r="AV28" s="397"/>
      <c r="AW28" s="397"/>
      <c r="AX28" s="397"/>
      <c r="AY28" s="397"/>
      <c r="AZ28" s="397"/>
      <c r="BA28" s="397"/>
      <c r="BB28" s="397"/>
      <c r="BC28" s="397"/>
      <c r="BD28" s="397"/>
      <c r="BE28" s="397"/>
      <c r="BF28" s="397"/>
      <c r="BG28" s="397"/>
      <c r="BH28" s="397"/>
      <c r="BI28" s="397"/>
      <c r="BJ28" s="397"/>
      <c r="BK28" s="397"/>
      <c r="BL28" s="397"/>
      <c r="BM28" s="397"/>
      <c r="BN28" s="397"/>
      <c r="BO28" s="397"/>
      <c r="BP28" s="397"/>
      <c r="BQ28" s="397"/>
      <c r="BR28" s="397"/>
      <c r="BS28" s="397"/>
      <c r="BT28" s="397"/>
      <c r="BU28" s="397"/>
      <c r="BV28" s="397"/>
      <c r="BW28" s="397"/>
      <c r="BX28" s="397"/>
      <c r="BY28" s="397"/>
      <c r="BZ28" s="397"/>
      <c r="CA28" s="397"/>
      <c r="CB28" s="397"/>
      <c r="CC28" s="397"/>
      <c r="CD28" s="397"/>
      <c r="CE28" s="397"/>
      <c r="CF28" s="397"/>
      <c r="CG28" s="397"/>
      <c r="CH28" s="397"/>
      <c r="CI28" s="397"/>
      <c r="CJ28" s="397"/>
      <c r="CK28" s="397"/>
      <c r="CL28" s="397"/>
      <c r="CM28" s="397"/>
      <c r="CN28" s="397"/>
      <c r="CO28" s="397"/>
      <c r="CP28" s="397"/>
      <c r="CQ28" s="397"/>
      <c r="CR28" s="397"/>
      <c r="CS28" s="397"/>
      <c r="CT28" s="397"/>
      <c r="CU28" s="397"/>
      <c r="CV28" s="397"/>
      <c r="CW28" s="397"/>
      <c r="CX28" s="397"/>
      <c r="CY28" s="397"/>
      <c r="CZ28" s="397"/>
      <c r="DA28" s="397"/>
      <c r="DB28" s="397"/>
      <c r="DC28" s="397"/>
      <c r="DD28" s="397"/>
      <c r="DE28" s="397"/>
      <c r="DF28" s="397"/>
      <c r="DG28" s="397"/>
      <c r="DH28" s="397"/>
      <c r="DI28" s="397"/>
      <c r="DJ28" s="397"/>
      <c r="DK28" s="397"/>
      <c r="DL28" s="397"/>
      <c r="DM28" s="397"/>
      <c r="DN28" s="397"/>
      <c r="DO28" s="397"/>
      <c r="DP28" s="397"/>
      <c r="DQ28" s="397"/>
      <c r="DR28" s="397"/>
      <c r="DS28" s="397"/>
      <c r="DT28" s="397"/>
      <c r="DU28" s="397"/>
      <c r="DV28" s="397"/>
      <c r="DW28" s="397"/>
      <c r="DX28" s="397"/>
      <c r="DY28" s="397"/>
      <c r="DZ28" s="397"/>
      <c r="EA28" s="397"/>
      <c r="EB28" s="397"/>
      <c r="EC28" s="397"/>
      <c r="ED28" s="397"/>
      <c r="EE28" s="397"/>
      <c r="EF28" s="397"/>
      <c r="EG28" s="397"/>
      <c r="EH28" s="397"/>
      <c r="EI28" s="397"/>
      <c r="EJ28" s="397"/>
      <c r="EK28" s="397"/>
      <c r="EL28" s="397"/>
      <c r="EM28" s="397"/>
      <c r="EN28" s="397"/>
      <c r="EO28" s="397"/>
      <c r="EP28" s="397"/>
      <c r="EQ28" s="397"/>
      <c r="ER28" s="397"/>
      <c r="ES28" s="397"/>
      <c r="ET28" s="397"/>
      <c r="EU28" s="397"/>
      <c r="EV28" s="397"/>
      <c r="EW28" s="397"/>
      <c r="EX28" s="397"/>
      <c r="EY28" s="397"/>
      <c r="EZ28" s="397"/>
      <c r="FA28" s="397"/>
      <c r="FB28" s="397"/>
      <c r="FC28" s="397"/>
      <c r="FD28" s="397"/>
      <c r="FE28" s="397"/>
      <c r="FF28" s="397"/>
      <c r="FG28" s="397"/>
      <c r="FH28" s="397"/>
      <c r="FI28" s="397"/>
      <c r="FJ28" s="397"/>
      <c r="FK28" s="397"/>
      <c r="FL28" s="397"/>
      <c r="FM28" s="397"/>
      <c r="FN28" s="397"/>
      <c r="FO28" s="397"/>
      <c r="FP28" s="397"/>
      <c r="FQ28" s="397"/>
      <c r="FR28" s="397"/>
      <c r="FS28" s="397"/>
      <c r="FT28" s="397"/>
      <c r="FU28" s="397"/>
      <c r="FV28" s="397"/>
      <c r="FW28" s="397"/>
      <c r="FX28" s="397"/>
      <c r="FY28" s="397"/>
      <c r="FZ28" s="397"/>
      <c r="GA28" s="397"/>
      <c r="GB28" s="397"/>
      <c r="GC28" s="397"/>
      <c r="GD28" s="397"/>
      <c r="GE28" s="397"/>
      <c r="GF28" s="397"/>
      <c r="GG28" s="397"/>
      <c r="GH28" s="397"/>
      <c r="GI28" s="397"/>
      <c r="GJ28" s="397"/>
      <c r="GK28" s="397"/>
      <c r="GL28" s="397"/>
      <c r="GM28" s="397"/>
      <c r="GN28" s="397"/>
      <c r="GO28" s="397"/>
      <c r="GP28" s="397"/>
      <c r="GQ28" s="397"/>
      <c r="GR28" s="397"/>
      <c r="GS28" s="397"/>
      <c r="GT28" s="397"/>
      <c r="GU28" s="397"/>
      <c r="GV28" s="397"/>
      <c r="GW28" s="397"/>
      <c r="GX28" s="397"/>
      <c r="GY28" s="397"/>
      <c r="GZ28" s="397"/>
      <c r="HA28" s="397"/>
      <c r="HB28" s="397"/>
      <c r="HC28" s="397"/>
      <c r="HD28" s="397"/>
      <c r="HE28" s="397"/>
      <c r="HF28" s="397"/>
      <c r="HG28" s="397"/>
      <c r="HH28" s="397"/>
      <c r="HI28" s="397"/>
      <c r="HJ28" s="397"/>
      <c r="HK28" s="397"/>
      <c r="HL28" s="397"/>
      <c r="HM28" s="397"/>
      <c r="HN28" s="397"/>
      <c r="HO28" s="397"/>
      <c r="HP28" s="397"/>
      <c r="HQ28" s="397"/>
      <c r="HR28" s="397"/>
      <c r="HS28" s="397"/>
      <c r="HT28" s="397"/>
      <c r="HU28" s="397"/>
      <c r="HV28" s="397"/>
      <c r="HW28" s="397"/>
      <c r="HX28" s="397"/>
      <c r="HY28" s="397"/>
      <c r="HZ28" s="397"/>
      <c r="IA28" s="397"/>
      <c r="IB28" s="397"/>
      <c r="IC28" s="397"/>
      <c r="ID28" s="397"/>
      <c r="IE28" s="397"/>
      <c r="IF28" s="397"/>
      <c r="IG28" s="397"/>
      <c r="IH28" s="397"/>
      <c r="II28" s="397"/>
      <c r="IJ28" s="397"/>
      <c r="IK28" s="397"/>
      <c r="IL28" s="397"/>
      <c r="IM28" s="397"/>
      <c r="IN28" s="397"/>
      <c r="IO28" s="397"/>
      <c r="IP28" s="397"/>
      <c r="IQ28" s="397"/>
      <c r="IR28" s="397"/>
      <c r="IS28" s="397"/>
      <c r="IT28" s="397"/>
      <c r="IU28" s="397"/>
      <c r="IV28" s="397"/>
    </row>
    <row r="29" spans="1:256" s="398" customFormat="1" ht="36">
      <c r="A29" s="399">
        <v>6</v>
      </c>
      <c r="B29" s="11" t="s">
        <v>370</v>
      </c>
      <c r="C29" s="256">
        <v>3</v>
      </c>
      <c r="D29" s="250" t="s">
        <v>416</v>
      </c>
      <c r="E29" s="415"/>
      <c r="F29" s="415">
        <v>3</v>
      </c>
      <c r="G29" s="256">
        <f t="shared" si="6"/>
        <v>5</v>
      </c>
      <c r="H29" s="415"/>
      <c r="I29" s="415">
        <v>2</v>
      </c>
      <c r="J29" s="415">
        <v>3</v>
      </c>
      <c r="K29" s="256">
        <f t="shared" si="11"/>
        <v>135</v>
      </c>
      <c r="L29" s="256">
        <f t="shared" si="12"/>
        <v>45</v>
      </c>
      <c r="M29" s="256">
        <f t="shared" si="13"/>
        <v>22.5</v>
      </c>
      <c r="N29" s="256">
        <f t="shared" si="14"/>
        <v>67.5</v>
      </c>
      <c r="O29" s="256"/>
      <c r="P29" s="256"/>
      <c r="Q29" s="256" t="s">
        <v>148</v>
      </c>
      <c r="R29" s="256"/>
      <c r="S29" s="415"/>
      <c r="T29" s="415"/>
      <c r="U29" s="415"/>
      <c r="V29" s="415"/>
      <c r="W29" s="367" t="s">
        <v>373</v>
      </c>
      <c r="X29" s="397"/>
      <c r="Y29" s="397"/>
      <c r="Z29" s="397"/>
      <c r="AA29" s="397"/>
      <c r="AB29" s="397"/>
      <c r="AC29" s="397"/>
      <c r="AD29" s="397"/>
      <c r="AE29" s="397"/>
      <c r="AF29" s="397"/>
      <c r="AG29" s="397"/>
      <c r="AH29" s="397"/>
      <c r="AI29" s="397"/>
      <c r="AJ29" s="397"/>
      <c r="AK29" s="397"/>
      <c r="AL29" s="397"/>
      <c r="AM29" s="397"/>
      <c r="AN29" s="397"/>
      <c r="AO29" s="397"/>
      <c r="AP29" s="397"/>
      <c r="AQ29" s="397"/>
      <c r="AR29" s="397"/>
      <c r="AS29" s="397"/>
      <c r="AT29" s="397"/>
      <c r="AU29" s="397"/>
      <c r="AV29" s="397"/>
      <c r="AW29" s="397"/>
      <c r="AX29" s="397"/>
      <c r="AY29" s="397"/>
      <c r="AZ29" s="397"/>
      <c r="BA29" s="397"/>
      <c r="BB29" s="397"/>
      <c r="BC29" s="397"/>
      <c r="BD29" s="397"/>
      <c r="BE29" s="397"/>
      <c r="BF29" s="397"/>
      <c r="BG29" s="397"/>
      <c r="BH29" s="397"/>
      <c r="BI29" s="397"/>
      <c r="BJ29" s="397"/>
      <c r="BK29" s="397"/>
      <c r="BL29" s="397"/>
      <c r="BM29" s="397"/>
      <c r="BN29" s="397"/>
      <c r="BO29" s="397"/>
      <c r="BP29" s="397"/>
      <c r="BQ29" s="397"/>
      <c r="BR29" s="397"/>
      <c r="BS29" s="397"/>
      <c r="BT29" s="397"/>
      <c r="BU29" s="397"/>
      <c r="BV29" s="397"/>
      <c r="BW29" s="397"/>
      <c r="BX29" s="397"/>
      <c r="BY29" s="397"/>
      <c r="BZ29" s="397"/>
      <c r="CA29" s="397"/>
      <c r="CB29" s="397"/>
      <c r="CC29" s="397"/>
      <c r="CD29" s="397"/>
      <c r="CE29" s="397"/>
      <c r="CF29" s="397"/>
      <c r="CG29" s="397"/>
      <c r="CH29" s="397"/>
      <c r="CI29" s="397"/>
      <c r="CJ29" s="397"/>
      <c r="CK29" s="397"/>
      <c r="CL29" s="397"/>
      <c r="CM29" s="397"/>
      <c r="CN29" s="397"/>
      <c r="CO29" s="397"/>
      <c r="CP29" s="397"/>
      <c r="CQ29" s="397"/>
      <c r="CR29" s="397"/>
      <c r="CS29" s="397"/>
      <c r="CT29" s="397"/>
      <c r="CU29" s="397"/>
      <c r="CV29" s="397"/>
      <c r="CW29" s="397"/>
      <c r="CX29" s="397"/>
      <c r="CY29" s="397"/>
      <c r="CZ29" s="397"/>
      <c r="DA29" s="397"/>
      <c r="DB29" s="397"/>
      <c r="DC29" s="397"/>
      <c r="DD29" s="397"/>
      <c r="DE29" s="397"/>
      <c r="DF29" s="397"/>
      <c r="DG29" s="397"/>
      <c r="DH29" s="397"/>
      <c r="DI29" s="397"/>
      <c r="DJ29" s="397"/>
      <c r="DK29" s="397"/>
      <c r="DL29" s="397"/>
      <c r="DM29" s="397"/>
      <c r="DN29" s="397"/>
      <c r="DO29" s="397"/>
      <c r="DP29" s="397"/>
      <c r="DQ29" s="397"/>
      <c r="DR29" s="397"/>
      <c r="DS29" s="397"/>
      <c r="DT29" s="397"/>
      <c r="DU29" s="397"/>
      <c r="DV29" s="397"/>
      <c r="DW29" s="397"/>
      <c r="DX29" s="397"/>
      <c r="DY29" s="397"/>
      <c r="DZ29" s="397"/>
      <c r="EA29" s="397"/>
      <c r="EB29" s="397"/>
      <c r="EC29" s="397"/>
      <c r="ED29" s="397"/>
      <c r="EE29" s="397"/>
      <c r="EF29" s="397"/>
      <c r="EG29" s="397"/>
      <c r="EH29" s="397"/>
      <c r="EI29" s="397"/>
      <c r="EJ29" s="397"/>
      <c r="EK29" s="397"/>
      <c r="EL29" s="397"/>
      <c r="EM29" s="397"/>
      <c r="EN29" s="397"/>
      <c r="EO29" s="397"/>
      <c r="EP29" s="397"/>
      <c r="EQ29" s="397"/>
      <c r="ER29" s="397"/>
      <c r="ES29" s="397"/>
      <c r="ET29" s="397"/>
      <c r="EU29" s="397"/>
      <c r="EV29" s="397"/>
      <c r="EW29" s="397"/>
      <c r="EX29" s="397"/>
      <c r="EY29" s="397"/>
      <c r="EZ29" s="397"/>
      <c r="FA29" s="397"/>
      <c r="FB29" s="397"/>
      <c r="FC29" s="397"/>
      <c r="FD29" s="397"/>
      <c r="FE29" s="397"/>
      <c r="FF29" s="397"/>
      <c r="FG29" s="397"/>
      <c r="FH29" s="397"/>
      <c r="FI29" s="397"/>
      <c r="FJ29" s="397"/>
      <c r="FK29" s="397"/>
      <c r="FL29" s="397"/>
      <c r="FM29" s="397"/>
      <c r="FN29" s="397"/>
      <c r="FO29" s="397"/>
      <c r="FP29" s="397"/>
      <c r="FQ29" s="397"/>
      <c r="FR29" s="397"/>
      <c r="FS29" s="397"/>
      <c r="FT29" s="397"/>
      <c r="FU29" s="397"/>
      <c r="FV29" s="397"/>
      <c r="FW29" s="397"/>
      <c r="FX29" s="397"/>
      <c r="FY29" s="397"/>
      <c r="FZ29" s="397"/>
      <c r="GA29" s="397"/>
      <c r="GB29" s="397"/>
      <c r="GC29" s="397"/>
      <c r="GD29" s="397"/>
      <c r="GE29" s="397"/>
      <c r="GF29" s="397"/>
      <c r="GG29" s="397"/>
      <c r="GH29" s="397"/>
      <c r="GI29" s="397"/>
      <c r="GJ29" s="397"/>
      <c r="GK29" s="397"/>
      <c r="GL29" s="397"/>
      <c r="GM29" s="397"/>
      <c r="GN29" s="397"/>
      <c r="GO29" s="397"/>
      <c r="GP29" s="397"/>
      <c r="GQ29" s="397"/>
      <c r="GR29" s="397"/>
      <c r="GS29" s="397"/>
      <c r="GT29" s="397"/>
      <c r="GU29" s="397"/>
      <c r="GV29" s="397"/>
      <c r="GW29" s="397"/>
      <c r="GX29" s="397"/>
      <c r="GY29" s="397"/>
      <c r="GZ29" s="397"/>
      <c r="HA29" s="397"/>
      <c r="HB29" s="397"/>
      <c r="HC29" s="397"/>
      <c r="HD29" s="397"/>
      <c r="HE29" s="397"/>
      <c r="HF29" s="397"/>
      <c r="HG29" s="397"/>
      <c r="HH29" s="397"/>
      <c r="HI29" s="397"/>
      <c r="HJ29" s="397"/>
      <c r="HK29" s="397"/>
      <c r="HL29" s="397"/>
      <c r="HM29" s="397"/>
      <c r="HN29" s="397"/>
      <c r="HO29" s="397"/>
      <c r="HP29" s="397"/>
      <c r="HQ29" s="397"/>
      <c r="HR29" s="397"/>
      <c r="HS29" s="397"/>
      <c r="HT29" s="397"/>
      <c r="HU29" s="397"/>
      <c r="HV29" s="397"/>
      <c r="HW29" s="397"/>
      <c r="HX29" s="397"/>
      <c r="HY29" s="397"/>
      <c r="HZ29" s="397"/>
      <c r="IA29" s="397"/>
      <c r="IB29" s="397"/>
      <c r="IC29" s="397"/>
      <c r="ID29" s="397"/>
      <c r="IE29" s="397"/>
      <c r="IF29" s="397"/>
      <c r="IG29" s="397"/>
      <c r="IH29" s="397"/>
      <c r="II29" s="397"/>
      <c r="IJ29" s="397"/>
      <c r="IK29" s="397"/>
      <c r="IL29" s="397"/>
      <c r="IM29" s="397"/>
      <c r="IN29" s="397"/>
      <c r="IO29" s="397"/>
      <c r="IP29" s="397"/>
      <c r="IQ29" s="397"/>
      <c r="IR29" s="397"/>
      <c r="IS29" s="397"/>
      <c r="IT29" s="397"/>
      <c r="IU29" s="397"/>
      <c r="IV29" s="397"/>
    </row>
    <row r="30" spans="1:256" s="398" customFormat="1" ht="60">
      <c r="A30" s="399">
        <v>7</v>
      </c>
      <c r="B30" s="11" t="s">
        <v>153</v>
      </c>
      <c r="C30" s="256">
        <v>1</v>
      </c>
      <c r="D30" s="1" t="s">
        <v>417</v>
      </c>
      <c r="E30" s="256"/>
      <c r="F30" s="256">
        <v>3</v>
      </c>
      <c r="G30" s="256">
        <f t="shared" si="6"/>
        <v>5</v>
      </c>
      <c r="H30" s="256"/>
      <c r="I30" s="256">
        <v>2</v>
      </c>
      <c r="J30" s="256">
        <v>2</v>
      </c>
      <c r="K30" s="256">
        <f t="shared" si="11"/>
        <v>135</v>
      </c>
      <c r="L30" s="256">
        <f t="shared" si="12"/>
        <v>45</v>
      </c>
      <c r="M30" s="256">
        <f t="shared" si="13"/>
        <v>22.5</v>
      </c>
      <c r="N30" s="256">
        <f t="shared" si="14"/>
        <v>67.5</v>
      </c>
      <c r="O30" s="256" t="s">
        <v>302</v>
      </c>
      <c r="P30" s="256"/>
      <c r="Q30" s="256"/>
      <c r="R30" s="256"/>
      <c r="S30" s="256"/>
      <c r="T30" s="256"/>
      <c r="U30" s="256"/>
      <c r="V30" s="256"/>
      <c r="W30" s="9" t="s">
        <v>178</v>
      </c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7"/>
      <c r="AW30" s="397"/>
      <c r="AX30" s="397"/>
      <c r="AY30" s="397"/>
      <c r="AZ30" s="397"/>
      <c r="BA30" s="397"/>
      <c r="BB30" s="397"/>
      <c r="BC30" s="397"/>
      <c r="BD30" s="397"/>
      <c r="BE30" s="397"/>
      <c r="BF30" s="397"/>
      <c r="BG30" s="397"/>
      <c r="BH30" s="397"/>
      <c r="BI30" s="397"/>
      <c r="BJ30" s="397"/>
      <c r="BK30" s="397"/>
      <c r="BL30" s="397"/>
      <c r="BM30" s="397"/>
      <c r="BN30" s="397"/>
      <c r="BO30" s="397"/>
      <c r="BP30" s="397"/>
      <c r="BQ30" s="397"/>
      <c r="BR30" s="397"/>
      <c r="BS30" s="397"/>
      <c r="BT30" s="397"/>
      <c r="BU30" s="397"/>
      <c r="BV30" s="397"/>
      <c r="BW30" s="397"/>
      <c r="BX30" s="397"/>
      <c r="BY30" s="397"/>
      <c r="BZ30" s="397"/>
      <c r="CA30" s="397"/>
      <c r="CB30" s="397"/>
      <c r="CC30" s="397"/>
      <c r="CD30" s="397"/>
      <c r="CE30" s="397"/>
      <c r="CF30" s="397"/>
      <c r="CG30" s="397"/>
      <c r="CH30" s="397"/>
      <c r="CI30" s="397"/>
      <c r="CJ30" s="397"/>
      <c r="CK30" s="397"/>
      <c r="CL30" s="397"/>
      <c r="CM30" s="397"/>
      <c r="CN30" s="397"/>
      <c r="CO30" s="397"/>
      <c r="CP30" s="397"/>
      <c r="CQ30" s="397"/>
      <c r="CR30" s="397"/>
      <c r="CS30" s="397"/>
      <c r="CT30" s="397"/>
      <c r="CU30" s="397"/>
      <c r="CV30" s="397"/>
      <c r="CW30" s="397"/>
      <c r="CX30" s="397"/>
      <c r="CY30" s="397"/>
      <c r="CZ30" s="397"/>
      <c r="DA30" s="397"/>
      <c r="DB30" s="397"/>
      <c r="DC30" s="397"/>
      <c r="DD30" s="397"/>
      <c r="DE30" s="397"/>
      <c r="DF30" s="397"/>
      <c r="DG30" s="397"/>
      <c r="DH30" s="397"/>
      <c r="DI30" s="397"/>
      <c r="DJ30" s="397"/>
      <c r="DK30" s="397"/>
      <c r="DL30" s="397"/>
      <c r="DM30" s="397"/>
      <c r="DN30" s="397"/>
      <c r="DO30" s="397"/>
      <c r="DP30" s="397"/>
      <c r="DQ30" s="397"/>
      <c r="DR30" s="397"/>
      <c r="DS30" s="397"/>
      <c r="DT30" s="397"/>
      <c r="DU30" s="397"/>
      <c r="DV30" s="397"/>
      <c r="DW30" s="397"/>
      <c r="DX30" s="397"/>
      <c r="DY30" s="397"/>
      <c r="DZ30" s="397"/>
      <c r="EA30" s="397"/>
      <c r="EB30" s="397"/>
      <c r="EC30" s="397"/>
      <c r="ED30" s="397"/>
      <c r="EE30" s="397"/>
      <c r="EF30" s="397"/>
      <c r="EG30" s="397"/>
      <c r="EH30" s="397"/>
      <c r="EI30" s="397"/>
      <c r="EJ30" s="397"/>
      <c r="EK30" s="397"/>
      <c r="EL30" s="397"/>
      <c r="EM30" s="397"/>
      <c r="EN30" s="397"/>
      <c r="EO30" s="397"/>
      <c r="EP30" s="397"/>
      <c r="EQ30" s="397"/>
      <c r="ER30" s="397"/>
      <c r="ES30" s="397"/>
      <c r="ET30" s="397"/>
      <c r="EU30" s="397"/>
      <c r="EV30" s="397"/>
      <c r="EW30" s="397"/>
      <c r="EX30" s="397"/>
      <c r="EY30" s="397"/>
      <c r="EZ30" s="397"/>
      <c r="FA30" s="397"/>
      <c r="FB30" s="397"/>
      <c r="FC30" s="397"/>
      <c r="FD30" s="397"/>
      <c r="FE30" s="397"/>
      <c r="FF30" s="397"/>
      <c r="FG30" s="397"/>
      <c r="FH30" s="397"/>
      <c r="FI30" s="397"/>
      <c r="FJ30" s="397"/>
      <c r="FK30" s="397"/>
      <c r="FL30" s="397"/>
      <c r="FM30" s="397"/>
      <c r="FN30" s="397"/>
      <c r="FO30" s="397"/>
      <c r="FP30" s="397"/>
      <c r="FQ30" s="397"/>
      <c r="FR30" s="397"/>
      <c r="FS30" s="397"/>
      <c r="FT30" s="397"/>
      <c r="FU30" s="397"/>
      <c r="FV30" s="397"/>
      <c r="FW30" s="397"/>
      <c r="FX30" s="397"/>
      <c r="FY30" s="397"/>
      <c r="FZ30" s="397"/>
      <c r="GA30" s="397"/>
      <c r="GB30" s="397"/>
      <c r="GC30" s="397"/>
      <c r="GD30" s="397"/>
      <c r="GE30" s="397"/>
      <c r="GF30" s="397"/>
      <c r="GG30" s="397"/>
      <c r="GH30" s="397"/>
      <c r="GI30" s="397"/>
      <c r="GJ30" s="397"/>
      <c r="GK30" s="397"/>
      <c r="GL30" s="397"/>
      <c r="GM30" s="397"/>
      <c r="GN30" s="397"/>
      <c r="GO30" s="397"/>
      <c r="GP30" s="397"/>
      <c r="GQ30" s="397"/>
      <c r="GR30" s="397"/>
      <c r="GS30" s="397"/>
      <c r="GT30" s="397"/>
      <c r="GU30" s="397"/>
      <c r="GV30" s="397"/>
      <c r="GW30" s="397"/>
      <c r="GX30" s="397"/>
      <c r="GY30" s="397"/>
      <c r="GZ30" s="397"/>
      <c r="HA30" s="397"/>
      <c r="HB30" s="397"/>
      <c r="HC30" s="397"/>
      <c r="HD30" s="397"/>
      <c r="HE30" s="397"/>
      <c r="HF30" s="397"/>
      <c r="HG30" s="397"/>
      <c r="HH30" s="397"/>
      <c r="HI30" s="397"/>
      <c r="HJ30" s="397"/>
      <c r="HK30" s="397"/>
      <c r="HL30" s="397"/>
      <c r="HM30" s="397"/>
      <c r="HN30" s="397"/>
      <c r="HO30" s="397"/>
      <c r="HP30" s="397"/>
      <c r="HQ30" s="397"/>
      <c r="HR30" s="397"/>
      <c r="HS30" s="397"/>
      <c r="HT30" s="397"/>
      <c r="HU30" s="397"/>
      <c r="HV30" s="397"/>
      <c r="HW30" s="397"/>
      <c r="HX30" s="397"/>
      <c r="HY30" s="397"/>
      <c r="HZ30" s="397"/>
      <c r="IA30" s="397"/>
      <c r="IB30" s="397"/>
      <c r="IC30" s="397"/>
      <c r="ID30" s="397"/>
      <c r="IE30" s="397"/>
      <c r="IF30" s="397"/>
      <c r="IG30" s="397"/>
      <c r="IH30" s="397"/>
      <c r="II30" s="397"/>
      <c r="IJ30" s="397"/>
      <c r="IK30" s="397"/>
      <c r="IL30" s="397"/>
      <c r="IM30" s="397"/>
      <c r="IN30" s="397"/>
      <c r="IO30" s="397"/>
      <c r="IP30" s="397"/>
      <c r="IQ30" s="397"/>
      <c r="IR30" s="397"/>
      <c r="IS30" s="397"/>
      <c r="IT30" s="397"/>
      <c r="IU30" s="397"/>
      <c r="IV30" s="397"/>
    </row>
    <row r="31" spans="1:256" s="398" customFormat="1" ht="36.75" thickBot="1">
      <c r="A31" s="416">
        <v>8</v>
      </c>
      <c r="B31" s="253" t="s">
        <v>375</v>
      </c>
      <c r="C31" s="408">
        <v>5</v>
      </c>
      <c r="D31" s="254" t="s">
        <v>418</v>
      </c>
      <c r="E31" s="408"/>
      <c r="F31" s="256">
        <v>3</v>
      </c>
      <c r="G31" s="256">
        <f t="shared" si="6"/>
        <v>5</v>
      </c>
      <c r="H31" s="256"/>
      <c r="I31" s="256">
        <v>2</v>
      </c>
      <c r="J31" s="256">
        <v>2</v>
      </c>
      <c r="K31" s="256">
        <f t="shared" ref="K31" si="15">SUM(L31:N31)</f>
        <v>135</v>
      </c>
      <c r="L31" s="256">
        <f t="shared" ref="L31" si="16">F31*15</f>
        <v>45</v>
      </c>
      <c r="M31" s="256">
        <f t="shared" ref="M31" si="17">F31*7.5</f>
        <v>22.5</v>
      </c>
      <c r="N31" s="256">
        <f t="shared" ref="N31" si="18">22.5*F31</f>
        <v>67.5</v>
      </c>
      <c r="O31" s="256"/>
      <c r="P31" s="256"/>
      <c r="Q31" s="256"/>
      <c r="R31" s="256"/>
      <c r="S31" s="256" t="s">
        <v>148</v>
      </c>
      <c r="T31" s="256"/>
      <c r="U31" s="408"/>
      <c r="V31" s="408"/>
      <c r="W31" s="9" t="s">
        <v>377</v>
      </c>
      <c r="X31" s="397"/>
      <c r="Y31" s="397"/>
      <c r="Z31" s="397"/>
      <c r="AA31" s="397"/>
      <c r="AB31" s="397"/>
      <c r="AC31" s="397"/>
      <c r="AD31" s="397"/>
      <c r="AE31" s="397"/>
      <c r="AF31" s="397"/>
      <c r="AG31" s="397"/>
      <c r="AH31" s="397"/>
      <c r="AI31" s="397"/>
      <c r="AJ31" s="397"/>
      <c r="AK31" s="397"/>
      <c r="AL31" s="397"/>
      <c r="AM31" s="397"/>
      <c r="AN31" s="397"/>
      <c r="AO31" s="397"/>
      <c r="AP31" s="397"/>
      <c r="AQ31" s="397"/>
      <c r="AR31" s="397"/>
      <c r="AS31" s="397"/>
      <c r="AT31" s="397"/>
      <c r="AU31" s="397"/>
      <c r="AV31" s="397"/>
      <c r="AW31" s="397"/>
      <c r="AX31" s="397"/>
      <c r="AY31" s="397"/>
      <c r="AZ31" s="397"/>
      <c r="BA31" s="397"/>
      <c r="BB31" s="397"/>
      <c r="BC31" s="397"/>
      <c r="BD31" s="397"/>
      <c r="BE31" s="397"/>
      <c r="BF31" s="397"/>
      <c r="BG31" s="397"/>
      <c r="BH31" s="397"/>
      <c r="BI31" s="397"/>
      <c r="BJ31" s="397"/>
      <c r="BK31" s="397"/>
      <c r="BL31" s="397"/>
      <c r="BM31" s="397"/>
      <c r="BN31" s="397"/>
      <c r="BO31" s="397"/>
      <c r="BP31" s="397"/>
      <c r="BQ31" s="397"/>
      <c r="BR31" s="397"/>
      <c r="BS31" s="397"/>
      <c r="BT31" s="397"/>
      <c r="BU31" s="397"/>
      <c r="BV31" s="397"/>
      <c r="BW31" s="397"/>
      <c r="BX31" s="397"/>
      <c r="BY31" s="397"/>
      <c r="BZ31" s="397"/>
      <c r="CA31" s="397"/>
      <c r="CB31" s="397"/>
      <c r="CC31" s="397"/>
      <c r="CD31" s="397"/>
      <c r="CE31" s="397"/>
      <c r="CF31" s="397"/>
      <c r="CG31" s="397"/>
      <c r="CH31" s="397"/>
      <c r="CI31" s="397"/>
      <c r="CJ31" s="397"/>
      <c r="CK31" s="397"/>
      <c r="CL31" s="397"/>
      <c r="CM31" s="397"/>
      <c r="CN31" s="397"/>
      <c r="CO31" s="397"/>
      <c r="CP31" s="397"/>
      <c r="CQ31" s="397"/>
      <c r="CR31" s="397"/>
      <c r="CS31" s="397"/>
      <c r="CT31" s="397"/>
      <c r="CU31" s="397"/>
      <c r="CV31" s="397"/>
      <c r="CW31" s="397"/>
      <c r="CX31" s="397"/>
      <c r="CY31" s="397"/>
      <c r="CZ31" s="397"/>
      <c r="DA31" s="397"/>
      <c r="DB31" s="397"/>
      <c r="DC31" s="397"/>
      <c r="DD31" s="397"/>
      <c r="DE31" s="397"/>
      <c r="DF31" s="397"/>
      <c r="DG31" s="397"/>
      <c r="DH31" s="397"/>
      <c r="DI31" s="397"/>
      <c r="DJ31" s="397"/>
      <c r="DK31" s="397"/>
      <c r="DL31" s="397"/>
      <c r="DM31" s="397"/>
      <c r="DN31" s="397"/>
      <c r="DO31" s="397"/>
      <c r="DP31" s="397"/>
      <c r="DQ31" s="397"/>
      <c r="DR31" s="397"/>
      <c r="DS31" s="397"/>
      <c r="DT31" s="397"/>
      <c r="DU31" s="397"/>
      <c r="DV31" s="397"/>
      <c r="DW31" s="397"/>
      <c r="DX31" s="397"/>
      <c r="DY31" s="397"/>
      <c r="DZ31" s="397"/>
      <c r="EA31" s="397"/>
      <c r="EB31" s="397"/>
      <c r="EC31" s="397"/>
      <c r="ED31" s="397"/>
      <c r="EE31" s="397"/>
      <c r="EF31" s="397"/>
      <c r="EG31" s="397"/>
      <c r="EH31" s="397"/>
      <c r="EI31" s="397"/>
      <c r="EJ31" s="397"/>
      <c r="EK31" s="397"/>
      <c r="EL31" s="397"/>
      <c r="EM31" s="397"/>
      <c r="EN31" s="397"/>
      <c r="EO31" s="397"/>
      <c r="EP31" s="397"/>
      <c r="EQ31" s="397"/>
      <c r="ER31" s="397"/>
      <c r="ES31" s="397"/>
      <c r="ET31" s="397"/>
      <c r="EU31" s="397"/>
      <c r="EV31" s="397"/>
      <c r="EW31" s="397"/>
      <c r="EX31" s="397"/>
      <c r="EY31" s="397"/>
      <c r="EZ31" s="397"/>
      <c r="FA31" s="397"/>
      <c r="FB31" s="397"/>
      <c r="FC31" s="397"/>
      <c r="FD31" s="397"/>
      <c r="FE31" s="397"/>
      <c r="FF31" s="397"/>
      <c r="FG31" s="397"/>
      <c r="FH31" s="397"/>
      <c r="FI31" s="397"/>
      <c r="FJ31" s="397"/>
      <c r="FK31" s="397"/>
      <c r="FL31" s="397"/>
      <c r="FM31" s="397"/>
      <c r="FN31" s="397"/>
      <c r="FO31" s="397"/>
      <c r="FP31" s="397"/>
      <c r="FQ31" s="397"/>
      <c r="FR31" s="397"/>
      <c r="FS31" s="397"/>
      <c r="FT31" s="397"/>
      <c r="FU31" s="397"/>
      <c r="FV31" s="397"/>
      <c r="FW31" s="397"/>
      <c r="FX31" s="397"/>
      <c r="FY31" s="397"/>
      <c r="FZ31" s="397"/>
      <c r="GA31" s="397"/>
      <c r="GB31" s="397"/>
      <c r="GC31" s="397"/>
      <c r="GD31" s="397"/>
      <c r="GE31" s="397"/>
      <c r="GF31" s="397"/>
      <c r="GG31" s="397"/>
      <c r="GH31" s="397"/>
      <c r="GI31" s="397"/>
      <c r="GJ31" s="397"/>
      <c r="GK31" s="397"/>
      <c r="GL31" s="397"/>
      <c r="GM31" s="397"/>
      <c r="GN31" s="397"/>
      <c r="GO31" s="397"/>
      <c r="GP31" s="397"/>
      <c r="GQ31" s="397"/>
      <c r="GR31" s="397"/>
      <c r="GS31" s="397"/>
      <c r="GT31" s="397"/>
      <c r="GU31" s="397"/>
      <c r="GV31" s="397"/>
      <c r="GW31" s="397"/>
      <c r="GX31" s="397"/>
      <c r="GY31" s="397"/>
      <c r="GZ31" s="397"/>
      <c r="HA31" s="397"/>
      <c r="HB31" s="397"/>
      <c r="HC31" s="397"/>
      <c r="HD31" s="397"/>
      <c r="HE31" s="397"/>
      <c r="HF31" s="397"/>
      <c r="HG31" s="397"/>
      <c r="HH31" s="397"/>
      <c r="HI31" s="397"/>
      <c r="HJ31" s="397"/>
      <c r="HK31" s="397"/>
      <c r="HL31" s="397"/>
      <c r="HM31" s="397"/>
      <c r="HN31" s="397"/>
      <c r="HO31" s="397"/>
      <c r="HP31" s="397"/>
      <c r="HQ31" s="397"/>
      <c r="HR31" s="397"/>
      <c r="HS31" s="397"/>
      <c r="HT31" s="397"/>
      <c r="HU31" s="397"/>
      <c r="HV31" s="397"/>
      <c r="HW31" s="397"/>
      <c r="HX31" s="397"/>
      <c r="HY31" s="397"/>
      <c r="HZ31" s="397"/>
      <c r="IA31" s="397"/>
      <c r="IB31" s="397"/>
      <c r="IC31" s="397"/>
      <c r="ID31" s="397"/>
      <c r="IE31" s="397"/>
      <c r="IF31" s="397"/>
      <c r="IG31" s="397"/>
      <c r="IH31" s="397"/>
      <c r="II31" s="397"/>
      <c r="IJ31" s="397"/>
      <c r="IK31" s="397"/>
      <c r="IL31" s="397"/>
      <c r="IM31" s="397"/>
      <c r="IN31" s="397"/>
      <c r="IO31" s="397"/>
      <c r="IP31" s="397"/>
      <c r="IQ31" s="397"/>
      <c r="IR31" s="397"/>
      <c r="IS31" s="397"/>
      <c r="IT31" s="397"/>
      <c r="IU31" s="397"/>
      <c r="IV31" s="397"/>
    </row>
    <row r="32" spans="1:256" ht="12.75" thickBot="1">
      <c r="A32" s="198"/>
      <c r="B32" s="199" t="s">
        <v>48</v>
      </c>
      <c r="C32" s="413"/>
      <c r="D32" s="413"/>
      <c r="E32" s="413"/>
      <c r="F32" s="413">
        <f>SUM(F24:F31)</f>
        <v>20</v>
      </c>
      <c r="G32" s="413">
        <f t="shared" ref="G32:V32" si="19">SUM(G24:G31)</f>
        <v>32</v>
      </c>
      <c r="H32" s="413"/>
      <c r="I32" s="413"/>
      <c r="J32" s="413"/>
      <c r="K32" s="413">
        <f t="shared" si="19"/>
        <v>900</v>
      </c>
      <c r="L32" s="413">
        <f t="shared" si="19"/>
        <v>300</v>
      </c>
      <c r="M32" s="413">
        <f t="shared" si="19"/>
        <v>150</v>
      </c>
      <c r="N32" s="413">
        <f t="shared" si="19"/>
        <v>450</v>
      </c>
      <c r="O32" s="413">
        <v>8</v>
      </c>
      <c r="P32" s="413">
        <v>2</v>
      </c>
      <c r="Q32" s="413">
        <v>5</v>
      </c>
      <c r="R32" s="413">
        <v>2</v>
      </c>
      <c r="S32" s="413">
        <v>3</v>
      </c>
      <c r="T32" s="413">
        <f t="shared" si="19"/>
        <v>0</v>
      </c>
      <c r="U32" s="413">
        <f t="shared" si="19"/>
        <v>0</v>
      </c>
      <c r="V32" s="413">
        <f t="shared" si="19"/>
        <v>0</v>
      </c>
      <c r="W32" s="202"/>
    </row>
    <row r="33" spans="1:256" ht="12.75" customHeight="1" thickBot="1">
      <c r="A33" s="568" t="s">
        <v>382</v>
      </c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69"/>
      <c r="P33" s="569"/>
      <c r="Q33" s="569"/>
      <c r="R33" s="569"/>
      <c r="S33" s="569"/>
      <c r="T33" s="569"/>
      <c r="U33" s="569"/>
      <c r="V33" s="569"/>
      <c r="W33" s="570"/>
    </row>
    <row r="34" spans="1:256" ht="36.75" thickBot="1">
      <c r="A34" s="417">
        <v>1</v>
      </c>
      <c r="B34" s="418" t="s">
        <v>49</v>
      </c>
      <c r="C34" s="409"/>
      <c r="D34" s="204"/>
      <c r="E34" s="204"/>
      <c r="F34" s="204">
        <v>49</v>
      </c>
      <c r="G34" s="204">
        <v>81</v>
      </c>
      <c r="H34" s="204"/>
      <c r="I34" s="204"/>
      <c r="J34" s="409"/>
      <c r="K34" s="204">
        <f>'РУП_1 траектория'!L117</f>
        <v>2205</v>
      </c>
      <c r="L34" s="204">
        <f>'РУП_1 траектория'!M117</f>
        <v>735</v>
      </c>
      <c r="M34" s="204">
        <f>'РУП_1 траектория'!Q117</f>
        <v>367.5</v>
      </c>
      <c r="N34" s="204">
        <f>'РУП_1 траектория'!R117</f>
        <v>1102.5</v>
      </c>
      <c r="O34" s="204">
        <f>'РУП_1 траектория'!S117</f>
        <v>0</v>
      </c>
      <c r="P34" s="204">
        <f>'РУП_1 траектория'!T117</f>
        <v>3</v>
      </c>
      <c r="Q34" s="204">
        <f>'РУП_1 траектория'!U117</f>
        <v>10</v>
      </c>
      <c r="R34" s="204">
        <f>'РУП_1 траектория'!V117</f>
        <v>12</v>
      </c>
      <c r="S34" s="204">
        <f>'РУП_1 траектория'!W117</f>
        <v>9</v>
      </c>
      <c r="T34" s="204">
        <f>'РУП_1 траектория'!X117</f>
        <v>12</v>
      </c>
      <c r="U34" s="204">
        <f>'РУП_1 траектория'!Y117</f>
        <v>3</v>
      </c>
      <c r="V34" s="204">
        <f>'РУП_1 траектория'!Z117</f>
        <v>0</v>
      </c>
      <c r="W34" s="410"/>
    </row>
    <row r="35" spans="1:256" ht="12.75" thickBot="1">
      <c r="A35" s="198"/>
      <c r="B35" s="199" t="s">
        <v>48</v>
      </c>
      <c r="C35" s="200"/>
      <c r="D35" s="201"/>
      <c r="E35" s="201"/>
      <c r="F35" s="201">
        <v>49</v>
      </c>
      <c r="G35" s="201">
        <f>'РУП_1 траектория'!H117</f>
        <v>81</v>
      </c>
      <c r="H35" s="201"/>
      <c r="I35" s="201"/>
      <c r="J35" s="201"/>
      <c r="K35" s="201">
        <f>'РУП_1 траектория'!L117</f>
        <v>2205</v>
      </c>
      <c r="L35" s="201">
        <f>'РУП_1 траектория'!M117</f>
        <v>735</v>
      </c>
      <c r="M35" s="201">
        <f>'РУП_1 траектория'!Q117</f>
        <v>367.5</v>
      </c>
      <c r="N35" s="201">
        <f>'РУП_1 траектория'!R117</f>
        <v>1102.5</v>
      </c>
      <c r="O35" s="201">
        <f>'РУП_1 траектория'!S117</f>
        <v>0</v>
      </c>
      <c r="P35" s="201">
        <f>'РУП_1 траектория'!T117</f>
        <v>3</v>
      </c>
      <c r="Q35" s="201">
        <f>'РУП_1 траектория'!U117</f>
        <v>10</v>
      </c>
      <c r="R35" s="201">
        <f>'РУП_1 траектория'!V117</f>
        <v>12</v>
      </c>
      <c r="S35" s="201">
        <f>'РУП_1 траектория'!W117</f>
        <v>9</v>
      </c>
      <c r="T35" s="201">
        <f>'РУП_1 траектория'!X117</f>
        <v>12</v>
      </c>
      <c r="U35" s="201">
        <f>'РУП_1 траектория'!Y117</f>
        <v>3</v>
      </c>
      <c r="V35" s="201">
        <f>'РУП_1 траектория'!Z117</f>
        <v>0</v>
      </c>
      <c r="W35" s="202"/>
    </row>
    <row r="36" spans="1:256" ht="36.75" thickBot="1">
      <c r="A36" s="198"/>
      <c r="B36" s="199" t="s">
        <v>112</v>
      </c>
      <c r="C36" s="200"/>
      <c r="D36" s="201"/>
      <c r="E36" s="201"/>
      <c r="F36" s="201">
        <f>F32+F35</f>
        <v>69</v>
      </c>
      <c r="G36" s="201">
        <f t="shared" ref="G36:V36" si="20">G32+G35</f>
        <v>113</v>
      </c>
      <c r="H36" s="201"/>
      <c r="I36" s="201"/>
      <c r="J36" s="201"/>
      <c r="K36" s="201">
        <f t="shared" si="20"/>
        <v>3105</v>
      </c>
      <c r="L36" s="201">
        <f t="shared" si="20"/>
        <v>1035</v>
      </c>
      <c r="M36" s="201">
        <f t="shared" si="20"/>
        <v>517.5</v>
      </c>
      <c r="N36" s="201">
        <f t="shared" si="20"/>
        <v>1552.5</v>
      </c>
      <c r="O36" s="201">
        <f t="shared" si="20"/>
        <v>8</v>
      </c>
      <c r="P36" s="201">
        <f t="shared" si="20"/>
        <v>5</v>
      </c>
      <c r="Q36" s="201">
        <f t="shared" si="20"/>
        <v>15</v>
      </c>
      <c r="R36" s="201">
        <f t="shared" si="20"/>
        <v>14</v>
      </c>
      <c r="S36" s="201">
        <f t="shared" si="20"/>
        <v>12</v>
      </c>
      <c r="T36" s="201">
        <f t="shared" si="20"/>
        <v>12</v>
      </c>
      <c r="U36" s="201">
        <f t="shared" si="20"/>
        <v>3</v>
      </c>
      <c r="V36" s="201">
        <f t="shared" si="20"/>
        <v>0</v>
      </c>
      <c r="W36" s="202"/>
    </row>
    <row r="37" spans="1:256" ht="15" customHeight="1" thickBot="1">
      <c r="A37" s="573" t="s">
        <v>165</v>
      </c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74"/>
      <c r="P37" s="574"/>
      <c r="Q37" s="574"/>
      <c r="R37" s="574"/>
      <c r="S37" s="574"/>
      <c r="T37" s="574"/>
      <c r="U37" s="574"/>
      <c r="V37" s="574"/>
      <c r="W37" s="575"/>
    </row>
    <row r="38" spans="1:256" ht="15" customHeight="1" thickBot="1">
      <c r="A38" s="568" t="s">
        <v>94</v>
      </c>
      <c r="B38" s="569"/>
      <c r="C38" s="569"/>
      <c r="D38" s="569"/>
      <c r="E38" s="569"/>
      <c r="F38" s="569"/>
      <c r="G38" s="569"/>
      <c r="H38" s="569"/>
      <c r="I38" s="569"/>
      <c r="J38" s="569"/>
      <c r="K38" s="569"/>
      <c r="L38" s="569"/>
      <c r="M38" s="569"/>
      <c r="N38" s="569"/>
      <c r="O38" s="569"/>
      <c r="P38" s="569"/>
      <c r="Q38" s="569"/>
      <c r="R38" s="569"/>
      <c r="S38" s="569"/>
      <c r="T38" s="569"/>
      <c r="U38" s="569"/>
      <c r="V38" s="569"/>
      <c r="W38" s="570"/>
    </row>
    <row r="39" spans="1:256" s="398" customFormat="1" ht="36">
      <c r="A39" s="419">
        <v>1</v>
      </c>
      <c r="B39" s="11" t="s">
        <v>213</v>
      </c>
      <c r="C39" s="256">
        <v>4</v>
      </c>
      <c r="D39" s="1" t="s">
        <v>419</v>
      </c>
      <c r="E39" s="256"/>
      <c r="F39" s="256">
        <v>2</v>
      </c>
      <c r="G39" s="256">
        <f>IF(F39=3,5,IF(F39=2,3))</f>
        <v>3</v>
      </c>
      <c r="H39" s="256"/>
      <c r="I39" s="256">
        <v>2</v>
      </c>
      <c r="J39" s="256">
        <v>2</v>
      </c>
      <c r="K39" s="256">
        <f>SUM(L39:N39)</f>
        <v>90</v>
      </c>
      <c r="L39" s="256">
        <f>F39*15</f>
        <v>30</v>
      </c>
      <c r="M39" s="256">
        <f>F39*7.5</f>
        <v>15</v>
      </c>
      <c r="N39" s="256">
        <f>22.5*F39</f>
        <v>45</v>
      </c>
      <c r="O39" s="256"/>
      <c r="P39" s="256"/>
      <c r="Q39" s="256"/>
      <c r="R39" s="256" t="s">
        <v>211</v>
      </c>
      <c r="S39" s="256"/>
      <c r="T39" s="256"/>
      <c r="U39" s="256"/>
      <c r="V39" s="256"/>
      <c r="W39" s="9" t="s">
        <v>377</v>
      </c>
      <c r="X39" s="397"/>
      <c r="Y39" s="397"/>
      <c r="Z39" s="397"/>
      <c r="AA39" s="397"/>
      <c r="AB39" s="397"/>
      <c r="AC39" s="397"/>
      <c r="AD39" s="397"/>
      <c r="AE39" s="397"/>
      <c r="AF39" s="397"/>
      <c r="AG39" s="397"/>
      <c r="AH39" s="397"/>
      <c r="AI39" s="397"/>
      <c r="AJ39" s="397"/>
      <c r="AK39" s="397"/>
      <c r="AL39" s="397"/>
      <c r="AM39" s="397"/>
      <c r="AN39" s="397"/>
      <c r="AO39" s="397"/>
      <c r="AP39" s="397"/>
      <c r="AQ39" s="397"/>
      <c r="AR39" s="397"/>
      <c r="AS39" s="397"/>
      <c r="AT39" s="397"/>
      <c r="AU39" s="397"/>
      <c r="AV39" s="397"/>
      <c r="AW39" s="397"/>
      <c r="AX39" s="397"/>
      <c r="AY39" s="397"/>
      <c r="AZ39" s="397"/>
      <c r="BA39" s="397"/>
      <c r="BB39" s="397"/>
      <c r="BC39" s="397"/>
      <c r="BD39" s="397"/>
      <c r="BE39" s="397"/>
      <c r="BF39" s="397"/>
      <c r="BG39" s="397"/>
      <c r="BH39" s="397"/>
      <c r="BI39" s="397"/>
      <c r="BJ39" s="397"/>
      <c r="BK39" s="397"/>
      <c r="BL39" s="397"/>
      <c r="BM39" s="397"/>
      <c r="BN39" s="397"/>
      <c r="BO39" s="397"/>
      <c r="BP39" s="397"/>
      <c r="BQ39" s="397"/>
      <c r="BR39" s="397"/>
      <c r="BS39" s="397"/>
      <c r="BT39" s="397"/>
      <c r="BU39" s="397"/>
      <c r="BV39" s="397"/>
      <c r="BW39" s="397"/>
      <c r="BX39" s="397"/>
      <c r="BY39" s="397"/>
      <c r="BZ39" s="397"/>
      <c r="CA39" s="397"/>
      <c r="CB39" s="397"/>
      <c r="CC39" s="397"/>
      <c r="CD39" s="397"/>
      <c r="CE39" s="397"/>
      <c r="CF39" s="397"/>
      <c r="CG39" s="397"/>
      <c r="CH39" s="397"/>
      <c r="CI39" s="397"/>
      <c r="CJ39" s="397"/>
      <c r="CK39" s="397"/>
      <c r="CL39" s="397"/>
      <c r="CM39" s="397"/>
      <c r="CN39" s="397"/>
      <c r="CO39" s="397"/>
      <c r="CP39" s="397"/>
      <c r="CQ39" s="397"/>
      <c r="CR39" s="397"/>
      <c r="CS39" s="397"/>
      <c r="CT39" s="397"/>
      <c r="CU39" s="397"/>
      <c r="CV39" s="397"/>
      <c r="CW39" s="397"/>
      <c r="CX39" s="397"/>
      <c r="CY39" s="397"/>
      <c r="CZ39" s="397"/>
      <c r="DA39" s="397"/>
      <c r="DB39" s="397"/>
      <c r="DC39" s="397"/>
      <c r="DD39" s="397"/>
      <c r="DE39" s="397"/>
      <c r="DF39" s="397"/>
      <c r="DG39" s="397"/>
      <c r="DH39" s="397"/>
      <c r="DI39" s="397"/>
      <c r="DJ39" s="397"/>
      <c r="DK39" s="397"/>
      <c r="DL39" s="397"/>
      <c r="DM39" s="397"/>
      <c r="DN39" s="397"/>
      <c r="DO39" s="397"/>
      <c r="DP39" s="397"/>
      <c r="DQ39" s="397"/>
      <c r="DR39" s="397"/>
      <c r="DS39" s="397"/>
      <c r="DT39" s="397"/>
      <c r="DU39" s="397"/>
      <c r="DV39" s="397"/>
      <c r="DW39" s="397"/>
      <c r="DX39" s="397"/>
      <c r="DY39" s="397"/>
      <c r="DZ39" s="397"/>
      <c r="EA39" s="397"/>
      <c r="EB39" s="397"/>
      <c r="EC39" s="397"/>
      <c r="ED39" s="397"/>
      <c r="EE39" s="397"/>
      <c r="EF39" s="397"/>
      <c r="EG39" s="397"/>
      <c r="EH39" s="397"/>
      <c r="EI39" s="397"/>
      <c r="EJ39" s="397"/>
      <c r="EK39" s="397"/>
      <c r="EL39" s="397"/>
      <c r="EM39" s="397"/>
      <c r="EN39" s="397"/>
      <c r="EO39" s="397"/>
      <c r="EP39" s="397"/>
      <c r="EQ39" s="397"/>
      <c r="ER39" s="397"/>
      <c r="ES39" s="397"/>
      <c r="ET39" s="397"/>
      <c r="EU39" s="397"/>
      <c r="EV39" s="397"/>
      <c r="EW39" s="397"/>
      <c r="EX39" s="397"/>
      <c r="EY39" s="397"/>
      <c r="EZ39" s="397"/>
      <c r="FA39" s="397"/>
      <c r="FB39" s="397"/>
      <c r="FC39" s="397"/>
      <c r="FD39" s="397"/>
      <c r="FE39" s="397"/>
      <c r="FF39" s="397"/>
      <c r="FG39" s="397"/>
      <c r="FH39" s="397"/>
      <c r="FI39" s="397"/>
      <c r="FJ39" s="397"/>
      <c r="FK39" s="397"/>
      <c r="FL39" s="397"/>
      <c r="FM39" s="397"/>
      <c r="FN39" s="397"/>
      <c r="FO39" s="397"/>
      <c r="FP39" s="397"/>
      <c r="FQ39" s="397"/>
      <c r="FR39" s="397"/>
      <c r="FS39" s="397"/>
      <c r="FT39" s="397"/>
      <c r="FU39" s="397"/>
      <c r="FV39" s="397"/>
      <c r="FW39" s="397"/>
      <c r="FX39" s="397"/>
      <c r="FY39" s="397"/>
      <c r="FZ39" s="397"/>
      <c r="GA39" s="397"/>
      <c r="GB39" s="397"/>
      <c r="GC39" s="397"/>
      <c r="GD39" s="397"/>
      <c r="GE39" s="397"/>
      <c r="GF39" s="397"/>
      <c r="GG39" s="397"/>
      <c r="GH39" s="397"/>
      <c r="GI39" s="397"/>
      <c r="GJ39" s="397"/>
      <c r="GK39" s="397"/>
      <c r="GL39" s="397"/>
      <c r="GM39" s="397"/>
      <c r="GN39" s="397"/>
      <c r="GO39" s="397"/>
      <c r="GP39" s="397"/>
      <c r="GQ39" s="397"/>
      <c r="GR39" s="397"/>
      <c r="GS39" s="397"/>
      <c r="GT39" s="397"/>
      <c r="GU39" s="397"/>
      <c r="GV39" s="397"/>
      <c r="GW39" s="397"/>
      <c r="GX39" s="397"/>
      <c r="GY39" s="397"/>
      <c r="GZ39" s="397"/>
      <c r="HA39" s="397"/>
      <c r="HB39" s="397"/>
      <c r="HC39" s="397"/>
      <c r="HD39" s="397"/>
      <c r="HE39" s="397"/>
      <c r="HF39" s="397"/>
      <c r="HG39" s="397"/>
      <c r="HH39" s="397"/>
      <c r="HI39" s="397"/>
      <c r="HJ39" s="397"/>
      <c r="HK39" s="397"/>
      <c r="HL39" s="397"/>
      <c r="HM39" s="397"/>
      <c r="HN39" s="397"/>
      <c r="HO39" s="397"/>
      <c r="HP39" s="397"/>
      <c r="HQ39" s="397"/>
      <c r="HR39" s="397"/>
      <c r="HS39" s="397"/>
      <c r="HT39" s="397"/>
      <c r="HU39" s="397"/>
      <c r="HV39" s="397"/>
      <c r="HW39" s="397"/>
      <c r="HX39" s="397"/>
      <c r="HY39" s="397"/>
      <c r="HZ39" s="397"/>
      <c r="IA39" s="397"/>
      <c r="IB39" s="397"/>
      <c r="IC39" s="397"/>
      <c r="ID39" s="397"/>
      <c r="IE39" s="397"/>
      <c r="IF39" s="397"/>
      <c r="IG39" s="397"/>
      <c r="IH39" s="397"/>
      <c r="II39" s="397"/>
      <c r="IJ39" s="397"/>
      <c r="IK39" s="397"/>
      <c r="IL39" s="397"/>
      <c r="IM39" s="397"/>
      <c r="IN39" s="397"/>
      <c r="IO39" s="397"/>
      <c r="IP39" s="397"/>
      <c r="IQ39" s="397"/>
      <c r="IR39" s="397"/>
      <c r="IS39" s="397"/>
      <c r="IT39" s="397"/>
      <c r="IU39" s="397"/>
      <c r="IV39" s="397"/>
    </row>
    <row r="40" spans="1:256" s="398" customFormat="1" ht="36.75" thickBot="1">
      <c r="A40" s="419">
        <v>2</v>
      </c>
      <c r="B40" s="11" t="s">
        <v>154</v>
      </c>
      <c r="C40" s="256">
        <v>5</v>
      </c>
      <c r="D40" s="1" t="s">
        <v>474</v>
      </c>
      <c r="E40" s="256"/>
      <c r="F40" s="256">
        <v>3</v>
      </c>
      <c r="G40" s="256">
        <f>IF(F40=3,5,IF(F40=2,3))</f>
        <v>5</v>
      </c>
      <c r="H40" s="256"/>
      <c r="I40" s="256">
        <v>2</v>
      </c>
      <c r="J40" s="256">
        <v>3</v>
      </c>
      <c r="K40" s="256">
        <f>SUM(L40:N40)</f>
        <v>135</v>
      </c>
      <c r="L40" s="256">
        <f>F40*15</f>
        <v>45</v>
      </c>
      <c r="M40" s="256">
        <f>F40*7.5</f>
        <v>22.5</v>
      </c>
      <c r="N40" s="256">
        <f>22.5*F40</f>
        <v>67.5</v>
      </c>
      <c r="O40" s="256"/>
      <c r="P40" s="256"/>
      <c r="Q40" s="256"/>
      <c r="R40" s="256"/>
      <c r="S40" s="256" t="s">
        <v>299</v>
      </c>
      <c r="T40" s="256"/>
      <c r="U40" s="256"/>
      <c r="V40" s="256"/>
      <c r="W40" s="9" t="s">
        <v>381</v>
      </c>
      <c r="X40" s="397"/>
      <c r="Y40" s="397"/>
      <c r="Z40" s="397"/>
      <c r="AA40" s="397"/>
      <c r="AB40" s="397"/>
      <c r="AC40" s="397"/>
      <c r="AD40" s="397"/>
      <c r="AE40" s="397"/>
      <c r="AF40" s="397"/>
      <c r="AG40" s="397"/>
      <c r="AH40" s="397"/>
      <c r="AI40" s="397"/>
      <c r="AJ40" s="397"/>
      <c r="AK40" s="397"/>
      <c r="AL40" s="397"/>
      <c r="AM40" s="397"/>
      <c r="AN40" s="397"/>
      <c r="AO40" s="397"/>
      <c r="AP40" s="397"/>
      <c r="AQ40" s="397"/>
      <c r="AR40" s="397"/>
      <c r="AS40" s="397"/>
      <c r="AT40" s="397"/>
      <c r="AU40" s="397"/>
      <c r="AV40" s="397"/>
      <c r="AW40" s="397"/>
      <c r="AX40" s="397"/>
      <c r="AY40" s="397"/>
      <c r="AZ40" s="397"/>
      <c r="BA40" s="397"/>
      <c r="BB40" s="397"/>
      <c r="BC40" s="397"/>
      <c r="BD40" s="397"/>
      <c r="BE40" s="397"/>
      <c r="BF40" s="397"/>
      <c r="BG40" s="397"/>
      <c r="BH40" s="397"/>
      <c r="BI40" s="397"/>
      <c r="BJ40" s="397"/>
      <c r="BK40" s="397"/>
      <c r="BL40" s="397"/>
      <c r="BM40" s="397"/>
      <c r="BN40" s="397"/>
      <c r="BO40" s="397"/>
      <c r="BP40" s="397"/>
      <c r="BQ40" s="397"/>
      <c r="BR40" s="397"/>
      <c r="BS40" s="397"/>
      <c r="BT40" s="397"/>
      <c r="BU40" s="397"/>
      <c r="BV40" s="397"/>
      <c r="BW40" s="397"/>
      <c r="BX40" s="397"/>
      <c r="BY40" s="397"/>
      <c r="BZ40" s="397"/>
      <c r="CA40" s="397"/>
      <c r="CB40" s="397"/>
      <c r="CC40" s="397"/>
      <c r="CD40" s="397"/>
      <c r="CE40" s="397"/>
      <c r="CF40" s="397"/>
      <c r="CG40" s="397"/>
      <c r="CH40" s="397"/>
      <c r="CI40" s="397"/>
      <c r="CJ40" s="397"/>
      <c r="CK40" s="397"/>
      <c r="CL40" s="397"/>
      <c r="CM40" s="397"/>
      <c r="CN40" s="397"/>
      <c r="CO40" s="397"/>
      <c r="CP40" s="397"/>
      <c r="CQ40" s="397"/>
      <c r="CR40" s="397"/>
      <c r="CS40" s="397"/>
      <c r="CT40" s="397"/>
      <c r="CU40" s="397"/>
      <c r="CV40" s="397"/>
      <c r="CW40" s="397"/>
      <c r="CX40" s="397"/>
      <c r="CY40" s="397"/>
      <c r="CZ40" s="397"/>
      <c r="DA40" s="397"/>
      <c r="DB40" s="397"/>
      <c r="DC40" s="397"/>
      <c r="DD40" s="397"/>
      <c r="DE40" s="397"/>
      <c r="DF40" s="397"/>
      <c r="DG40" s="397"/>
      <c r="DH40" s="397"/>
      <c r="DI40" s="397"/>
      <c r="DJ40" s="397"/>
      <c r="DK40" s="397"/>
      <c r="DL40" s="397"/>
      <c r="DM40" s="397"/>
      <c r="DN40" s="397"/>
      <c r="DO40" s="397"/>
      <c r="DP40" s="397"/>
      <c r="DQ40" s="397"/>
      <c r="DR40" s="397"/>
      <c r="DS40" s="397"/>
      <c r="DT40" s="397"/>
      <c r="DU40" s="397"/>
      <c r="DV40" s="397"/>
      <c r="DW40" s="397"/>
      <c r="DX40" s="397"/>
      <c r="DY40" s="397"/>
      <c r="DZ40" s="397"/>
      <c r="EA40" s="397"/>
      <c r="EB40" s="397"/>
      <c r="EC40" s="397"/>
      <c r="ED40" s="397"/>
      <c r="EE40" s="397"/>
      <c r="EF40" s="397"/>
      <c r="EG40" s="397"/>
      <c r="EH40" s="397"/>
      <c r="EI40" s="397"/>
      <c r="EJ40" s="397"/>
      <c r="EK40" s="397"/>
      <c r="EL40" s="397"/>
      <c r="EM40" s="397"/>
      <c r="EN40" s="397"/>
      <c r="EO40" s="397"/>
      <c r="EP40" s="397"/>
      <c r="EQ40" s="397"/>
      <c r="ER40" s="397"/>
      <c r="ES40" s="397"/>
      <c r="ET40" s="397"/>
      <c r="EU40" s="397"/>
      <c r="EV40" s="397"/>
      <c r="EW40" s="397"/>
      <c r="EX40" s="397"/>
      <c r="EY40" s="397"/>
      <c r="EZ40" s="397"/>
      <c r="FA40" s="397"/>
      <c r="FB40" s="397"/>
      <c r="FC40" s="397"/>
      <c r="FD40" s="397"/>
      <c r="FE40" s="397"/>
      <c r="FF40" s="397"/>
      <c r="FG40" s="397"/>
      <c r="FH40" s="397"/>
      <c r="FI40" s="397"/>
      <c r="FJ40" s="397"/>
      <c r="FK40" s="397"/>
      <c r="FL40" s="397"/>
      <c r="FM40" s="397"/>
      <c r="FN40" s="397"/>
      <c r="FO40" s="397"/>
      <c r="FP40" s="397"/>
      <c r="FQ40" s="397"/>
      <c r="FR40" s="397"/>
      <c r="FS40" s="397"/>
      <c r="FT40" s="397"/>
      <c r="FU40" s="397"/>
      <c r="FV40" s="397"/>
      <c r="FW40" s="397"/>
      <c r="FX40" s="397"/>
      <c r="FY40" s="397"/>
      <c r="FZ40" s="397"/>
      <c r="GA40" s="397"/>
      <c r="GB40" s="397"/>
      <c r="GC40" s="397"/>
      <c r="GD40" s="397"/>
      <c r="GE40" s="397"/>
      <c r="GF40" s="397"/>
      <c r="GG40" s="397"/>
      <c r="GH40" s="397"/>
      <c r="GI40" s="397"/>
      <c r="GJ40" s="397"/>
      <c r="GK40" s="397"/>
      <c r="GL40" s="397"/>
      <c r="GM40" s="397"/>
      <c r="GN40" s="397"/>
      <c r="GO40" s="397"/>
      <c r="GP40" s="397"/>
      <c r="GQ40" s="397"/>
      <c r="GR40" s="397"/>
      <c r="GS40" s="397"/>
      <c r="GT40" s="397"/>
      <c r="GU40" s="397"/>
      <c r="GV40" s="397"/>
      <c r="GW40" s="397"/>
      <c r="GX40" s="397"/>
      <c r="GY40" s="397"/>
      <c r="GZ40" s="397"/>
      <c r="HA40" s="397"/>
      <c r="HB40" s="397"/>
      <c r="HC40" s="397"/>
      <c r="HD40" s="397"/>
      <c r="HE40" s="397"/>
      <c r="HF40" s="397"/>
      <c r="HG40" s="397"/>
      <c r="HH40" s="397"/>
      <c r="HI40" s="397"/>
      <c r="HJ40" s="397"/>
      <c r="HK40" s="397"/>
      <c r="HL40" s="397"/>
      <c r="HM40" s="397"/>
      <c r="HN40" s="397"/>
      <c r="HO40" s="397"/>
      <c r="HP40" s="397"/>
      <c r="HQ40" s="397"/>
      <c r="HR40" s="397"/>
      <c r="HS40" s="397"/>
      <c r="HT40" s="397"/>
      <c r="HU40" s="397"/>
      <c r="HV40" s="397"/>
      <c r="HW40" s="397"/>
      <c r="HX40" s="397"/>
      <c r="HY40" s="397"/>
      <c r="HZ40" s="397"/>
      <c r="IA40" s="397"/>
      <c r="IB40" s="397"/>
      <c r="IC40" s="397"/>
      <c r="ID40" s="397"/>
      <c r="IE40" s="397"/>
      <c r="IF40" s="397"/>
      <c r="IG40" s="397"/>
      <c r="IH40" s="397"/>
      <c r="II40" s="397"/>
      <c r="IJ40" s="397"/>
      <c r="IK40" s="397"/>
      <c r="IL40" s="397"/>
      <c r="IM40" s="397"/>
      <c r="IN40" s="397"/>
      <c r="IO40" s="397"/>
      <c r="IP40" s="397"/>
      <c r="IQ40" s="397"/>
      <c r="IR40" s="397"/>
      <c r="IS40" s="397"/>
      <c r="IT40" s="397"/>
      <c r="IU40" s="397"/>
      <c r="IV40" s="397"/>
    </row>
    <row r="41" spans="1:256" ht="12.75" thickBot="1">
      <c r="A41" s="205"/>
      <c r="B41" s="206" t="s">
        <v>48</v>
      </c>
      <c r="C41" s="420"/>
      <c r="D41" s="420"/>
      <c r="E41" s="201"/>
      <c r="F41" s="413">
        <f>F39+F40</f>
        <v>5</v>
      </c>
      <c r="G41" s="413">
        <f>G39+G40</f>
        <v>8</v>
      </c>
      <c r="H41" s="413"/>
      <c r="I41" s="413"/>
      <c r="J41" s="413"/>
      <c r="K41" s="413">
        <f>K39+K40</f>
        <v>225</v>
      </c>
      <c r="L41" s="413">
        <f>L39+L40</f>
        <v>75</v>
      </c>
      <c r="M41" s="413">
        <f>M39+M40</f>
        <v>37.5</v>
      </c>
      <c r="N41" s="413">
        <f>N39+N40</f>
        <v>112.5</v>
      </c>
      <c r="O41" s="413">
        <f>'РУП_1 траектория'!S117</f>
        <v>0</v>
      </c>
      <c r="P41" s="413">
        <v>0</v>
      </c>
      <c r="Q41" s="413">
        <v>0</v>
      </c>
      <c r="R41" s="413">
        <v>2</v>
      </c>
      <c r="S41" s="413">
        <v>3</v>
      </c>
      <c r="T41" s="413">
        <v>0</v>
      </c>
      <c r="U41" s="413">
        <v>0</v>
      </c>
      <c r="V41" s="413">
        <v>0</v>
      </c>
      <c r="W41" s="202"/>
    </row>
    <row r="42" spans="1:256" ht="12.75" customHeight="1" thickBot="1">
      <c r="A42" s="568" t="s">
        <v>122</v>
      </c>
      <c r="B42" s="569"/>
      <c r="C42" s="569"/>
      <c r="D42" s="569"/>
      <c r="E42" s="569"/>
      <c r="F42" s="569"/>
      <c r="G42" s="569"/>
      <c r="H42" s="569"/>
      <c r="I42" s="569"/>
      <c r="J42" s="569"/>
      <c r="K42" s="569"/>
      <c r="L42" s="569"/>
      <c r="M42" s="569"/>
      <c r="N42" s="569"/>
      <c r="O42" s="569"/>
      <c r="P42" s="569"/>
      <c r="Q42" s="569"/>
      <c r="R42" s="569"/>
      <c r="S42" s="569"/>
      <c r="T42" s="569"/>
      <c r="U42" s="569"/>
      <c r="V42" s="569"/>
      <c r="W42" s="570"/>
    </row>
    <row r="43" spans="1:256" ht="36.75" customHeight="1" thickBot="1">
      <c r="A43" s="421">
        <v>1</v>
      </c>
      <c r="B43" s="418" t="s">
        <v>49</v>
      </c>
      <c r="C43" s="204"/>
      <c r="D43" s="204"/>
      <c r="E43" s="204"/>
      <c r="F43" s="204">
        <v>27</v>
      </c>
      <c r="G43" s="204">
        <v>45</v>
      </c>
      <c r="H43" s="204"/>
      <c r="I43" s="204"/>
      <c r="J43" s="204"/>
      <c r="K43" s="204">
        <f>'РУП_1 траектория'!L119</f>
        <v>1215</v>
      </c>
      <c r="L43" s="204">
        <f>'РУП_1 траектория'!M119</f>
        <v>405</v>
      </c>
      <c r="M43" s="204">
        <f>'РУП_1 траектория'!Q119</f>
        <v>202.5</v>
      </c>
      <c r="N43" s="204">
        <f>'РУП_1 траектория'!R119</f>
        <v>607.5</v>
      </c>
      <c r="O43" s="204">
        <f>'РУП_1 траектория'!S119</f>
        <v>0</v>
      </c>
      <c r="P43" s="204">
        <f>'РУП_1 траектория'!T119</f>
        <v>0</v>
      </c>
      <c r="Q43" s="204">
        <f>'РУП_1 траектория'!U119</f>
        <v>0</v>
      </c>
      <c r="R43" s="204">
        <f>'РУП_1 траектория'!V119</f>
        <v>3</v>
      </c>
      <c r="S43" s="204">
        <f>'РУП_1 траектория'!W119</f>
        <v>3</v>
      </c>
      <c r="T43" s="204">
        <f>'РУП_1 траектория'!X119</f>
        <v>6</v>
      </c>
      <c r="U43" s="204">
        <f>'РУП_1 траектория'!Y119</f>
        <v>15</v>
      </c>
      <c r="V43" s="204">
        <f>'РУП_1 траектория'!Z119</f>
        <v>0</v>
      </c>
      <c r="W43" s="422"/>
    </row>
    <row r="44" spans="1:256" ht="11.25" customHeight="1" thickBot="1">
      <c r="A44" s="205"/>
      <c r="B44" s="206" t="s">
        <v>48</v>
      </c>
      <c r="C44" s="207"/>
      <c r="D44" s="207"/>
      <c r="E44" s="201"/>
      <c r="F44" s="201">
        <f>'РУП_1 траектория'!G119</f>
        <v>27</v>
      </c>
      <c r="G44" s="201">
        <f>'РУП_1 траектория'!H119</f>
        <v>45</v>
      </c>
      <c r="H44" s="201"/>
      <c r="I44" s="201"/>
      <c r="J44" s="201"/>
      <c r="K44" s="201">
        <f>'РУП_1 траектория'!L119</f>
        <v>1215</v>
      </c>
      <c r="L44" s="201">
        <f>'РУП_1 траектория'!M119</f>
        <v>405</v>
      </c>
      <c r="M44" s="201">
        <f>'РУП_1 траектория'!Q119</f>
        <v>202.5</v>
      </c>
      <c r="N44" s="201">
        <f>'РУП_1 траектория'!R119</f>
        <v>607.5</v>
      </c>
      <c r="O44" s="201">
        <f>'РУП_1 траектория'!S119</f>
        <v>0</v>
      </c>
      <c r="P44" s="201">
        <f>'РУП_1 траектория'!T119</f>
        <v>0</v>
      </c>
      <c r="Q44" s="201">
        <f>'РУП_1 траектория'!U119</f>
        <v>0</v>
      </c>
      <c r="R44" s="201">
        <f>'РУП_1 траектория'!V119</f>
        <v>3</v>
      </c>
      <c r="S44" s="201">
        <f>'РУП_1 траектория'!W119</f>
        <v>3</v>
      </c>
      <c r="T44" s="201">
        <f>'РУП_1 траектория'!X119</f>
        <v>6</v>
      </c>
      <c r="U44" s="201">
        <f>'РУП_1 траектория'!Y119</f>
        <v>15</v>
      </c>
      <c r="V44" s="201">
        <f>'РУП_1 траектория'!Z119</f>
        <v>0</v>
      </c>
      <c r="W44" s="202"/>
    </row>
    <row r="45" spans="1:256" ht="36.75" thickBot="1">
      <c r="A45" s="205"/>
      <c r="B45" s="199" t="s">
        <v>564</v>
      </c>
      <c r="C45" s="207"/>
      <c r="D45" s="207"/>
      <c r="E45" s="201"/>
      <c r="F45" s="201">
        <f>F41+F44</f>
        <v>32</v>
      </c>
      <c r="G45" s="201">
        <f>G41+G44</f>
        <v>53</v>
      </c>
      <c r="H45" s="201"/>
      <c r="I45" s="201"/>
      <c r="J45" s="201"/>
      <c r="K45" s="201">
        <f>K41+K44</f>
        <v>1440</v>
      </c>
      <c r="L45" s="201">
        <f>L41+L44</f>
        <v>480</v>
      </c>
      <c r="M45" s="201">
        <f>M41+M44</f>
        <v>240</v>
      </c>
      <c r="N45" s="201">
        <f>N41+N44</f>
        <v>720</v>
      </c>
      <c r="O45" s="201">
        <f t="shared" ref="O45:V45" si="21">O41+O44</f>
        <v>0</v>
      </c>
      <c r="P45" s="201">
        <f t="shared" si="21"/>
        <v>0</v>
      </c>
      <c r="Q45" s="201">
        <f t="shared" si="21"/>
        <v>0</v>
      </c>
      <c r="R45" s="201">
        <f t="shared" si="21"/>
        <v>5</v>
      </c>
      <c r="S45" s="201">
        <f t="shared" si="21"/>
        <v>6</v>
      </c>
      <c r="T45" s="201">
        <f t="shared" si="21"/>
        <v>6</v>
      </c>
      <c r="U45" s="201">
        <f t="shared" si="21"/>
        <v>15</v>
      </c>
      <c r="V45" s="201">
        <f t="shared" si="21"/>
        <v>0</v>
      </c>
      <c r="W45" s="202"/>
    </row>
    <row r="46" spans="1:256" ht="36.75" thickBot="1">
      <c r="A46" s="423"/>
      <c r="B46" s="424" t="s">
        <v>400</v>
      </c>
      <c r="C46" s="425"/>
      <c r="D46" s="426"/>
      <c r="E46" s="427"/>
      <c r="F46" s="428">
        <f>F21+F36+F45</f>
        <v>129</v>
      </c>
      <c r="G46" s="428">
        <f>G21+G36+G45</f>
        <v>212</v>
      </c>
      <c r="H46" s="428"/>
      <c r="I46" s="428"/>
      <c r="J46" s="428"/>
      <c r="K46" s="428">
        <f t="shared" ref="K46:V46" si="22">K21+K36+K45</f>
        <v>5805</v>
      </c>
      <c r="L46" s="428">
        <f t="shared" si="22"/>
        <v>1935</v>
      </c>
      <c r="M46" s="428">
        <f t="shared" si="22"/>
        <v>967.5</v>
      </c>
      <c r="N46" s="428">
        <f t="shared" si="22"/>
        <v>2902.5</v>
      </c>
      <c r="O46" s="428">
        <f t="shared" si="22"/>
        <v>20</v>
      </c>
      <c r="P46" s="428">
        <f t="shared" si="22"/>
        <v>18</v>
      </c>
      <c r="Q46" s="428">
        <f t="shared" si="22"/>
        <v>18</v>
      </c>
      <c r="R46" s="428">
        <f t="shared" si="22"/>
        <v>19</v>
      </c>
      <c r="S46" s="428">
        <f t="shared" si="22"/>
        <v>18</v>
      </c>
      <c r="T46" s="428">
        <f t="shared" si="22"/>
        <v>18</v>
      </c>
      <c r="U46" s="428">
        <f t="shared" si="22"/>
        <v>18</v>
      </c>
      <c r="V46" s="428">
        <f t="shared" si="22"/>
        <v>0</v>
      </c>
      <c r="W46" s="429"/>
    </row>
    <row r="47" spans="1:256" ht="15" customHeight="1" thickBot="1">
      <c r="A47" s="573" t="s">
        <v>50</v>
      </c>
      <c r="B47" s="574"/>
      <c r="C47" s="574"/>
      <c r="D47" s="574"/>
      <c r="E47" s="574"/>
      <c r="F47" s="574"/>
      <c r="G47" s="574"/>
      <c r="H47" s="574"/>
      <c r="I47" s="574"/>
      <c r="J47" s="574"/>
      <c r="K47" s="574"/>
      <c r="L47" s="574"/>
      <c r="M47" s="574"/>
      <c r="N47" s="574"/>
      <c r="O47" s="574"/>
      <c r="P47" s="574"/>
      <c r="Q47" s="574"/>
      <c r="R47" s="574"/>
      <c r="S47" s="574"/>
      <c r="T47" s="574"/>
      <c r="U47" s="574"/>
      <c r="V47" s="574"/>
      <c r="W47" s="575"/>
    </row>
    <row r="48" spans="1:256" ht="36.75" customHeight="1" thickBot="1">
      <c r="A48" s="430">
        <v>1</v>
      </c>
      <c r="B48" s="431" t="s">
        <v>399</v>
      </c>
      <c r="C48" s="407"/>
      <c r="D48" s="432" t="s">
        <v>157</v>
      </c>
      <c r="E48" s="433"/>
      <c r="F48" s="433">
        <v>8</v>
      </c>
      <c r="G48" s="433">
        <f>F48*1.5</f>
        <v>12</v>
      </c>
      <c r="H48" s="433"/>
      <c r="I48" s="433"/>
      <c r="J48" s="433"/>
      <c r="K48" s="433">
        <f>30*F48</f>
        <v>240</v>
      </c>
      <c r="L48" s="433"/>
      <c r="M48" s="433"/>
      <c r="N48" s="433"/>
      <c r="O48" s="433" t="s">
        <v>149</v>
      </c>
      <c r="P48" s="433" t="s">
        <v>149</v>
      </c>
      <c r="Q48" s="433" t="s">
        <v>149</v>
      </c>
      <c r="R48" s="433" t="s">
        <v>149</v>
      </c>
      <c r="S48" s="433"/>
      <c r="T48" s="433"/>
      <c r="U48" s="433"/>
      <c r="V48" s="407"/>
      <c r="W48" s="434"/>
    </row>
    <row r="49" spans="1:99" ht="36.75" thickBot="1">
      <c r="A49" s="435">
        <v>2</v>
      </c>
      <c r="B49" s="199" t="s">
        <v>420</v>
      </c>
      <c r="C49" s="436"/>
      <c r="D49" s="436" t="s">
        <v>158</v>
      </c>
      <c r="E49" s="391"/>
      <c r="F49" s="436"/>
      <c r="G49" s="436"/>
      <c r="H49" s="436"/>
      <c r="I49" s="391"/>
      <c r="J49" s="391"/>
      <c r="K49" s="437"/>
      <c r="L49" s="437"/>
      <c r="M49" s="437"/>
      <c r="N49" s="437"/>
      <c r="O49" s="436"/>
      <c r="P49" s="436"/>
      <c r="Q49" s="436"/>
      <c r="R49" s="436"/>
      <c r="S49" s="436"/>
      <c r="T49" s="436"/>
      <c r="U49" s="436"/>
      <c r="V49" s="436"/>
      <c r="W49" s="438"/>
    </row>
    <row r="50" spans="1:99" s="398" customFormat="1" ht="36">
      <c r="A50" s="419"/>
      <c r="B50" s="439" t="s">
        <v>385</v>
      </c>
      <c r="C50" s="256">
        <v>2</v>
      </c>
      <c r="D50" s="256"/>
      <c r="E50" s="256"/>
      <c r="F50" s="256">
        <v>2</v>
      </c>
      <c r="G50" s="256">
        <f>F50*0.5</f>
        <v>1</v>
      </c>
      <c r="H50" s="256"/>
      <c r="I50" s="256"/>
      <c r="J50" s="256"/>
      <c r="K50" s="256">
        <f>15*F50</f>
        <v>30</v>
      </c>
      <c r="L50" s="256"/>
      <c r="M50" s="256"/>
      <c r="N50" s="256"/>
      <c r="O50" s="256"/>
      <c r="P50" s="375" t="s">
        <v>386</v>
      </c>
      <c r="Q50" s="243"/>
      <c r="R50" s="243"/>
      <c r="S50" s="243"/>
      <c r="T50" s="243"/>
      <c r="U50" s="243"/>
      <c r="V50" s="243"/>
      <c r="W50" s="440"/>
      <c r="X50" s="397"/>
      <c r="Y50" s="397"/>
      <c r="Z50" s="397"/>
      <c r="AA50" s="397"/>
      <c r="AB50" s="397"/>
      <c r="AC50" s="397"/>
      <c r="AD50" s="397"/>
      <c r="AE50" s="397"/>
      <c r="AF50" s="397"/>
      <c r="AG50" s="397"/>
      <c r="AH50" s="397"/>
      <c r="AI50" s="397"/>
      <c r="AJ50" s="397"/>
      <c r="AK50" s="397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7"/>
      <c r="AX50" s="397"/>
      <c r="AY50" s="397"/>
      <c r="AZ50" s="397"/>
      <c r="BA50" s="397"/>
      <c r="BB50" s="397"/>
      <c r="BC50" s="397"/>
      <c r="BD50" s="397"/>
      <c r="BE50" s="397"/>
      <c r="BF50" s="397"/>
      <c r="BG50" s="397"/>
      <c r="BH50" s="397"/>
      <c r="BI50" s="397"/>
      <c r="BJ50" s="397"/>
      <c r="BK50" s="397"/>
      <c r="BL50" s="397"/>
      <c r="BM50" s="397"/>
      <c r="BN50" s="397"/>
      <c r="BO50" s="397"/>
      <c r="BP50" s="397"/>
      <c r="BQ50" s="397"/>
      <c r="BR50" s="397"/>
      <c r="BS50" s="397"/>
      <c r="BT50" s="397"/>
      <c r="BU50" s="397"/>
      <c r="BV50" s="397"/>
      <c r="BW50" s="397"/>
      <c r="BX50" s="397"/>
      <c r="BY50" s="397"/>
      <c r="BZ50" s="397"/>
      <c r="CA50" s="397"/>
      <c r="CB50" s="397"/>
      <c r="CC50" s="397"/>
      <c r="CD50" s="397"/>
      <c r="CE50" s="397"/>
      <c r="CF50" s="397"/>
      <c r="CG50" s="397"/>
      <c r="CH50" s="397"/>
      <c r="CI50" s="397"/>
      <c r="CJ50" s="397"/>
      <c r="CK50" s="397"/>
      <c r="CL50" s="397"/>
      <c r="CM50" s="397"/>
      <c r="CN50" s="397"/>
      <c r="CO50" s="397"/>
      <c r="CP50" s="397"/>
      <c r="CQ50" s="397"/>
      <c r="CR50" s="397"/>
      <c r="CS50" s="397"/>
      <c r="CT50" s="397"/>
    </row>
    <row r="51" spans="1:99" s="398" customFormat="1" ht="36">
      <c r="A51" s="419"/>
      <c r="B51" s="255" t="s">
        <v>352</v>
      </c>
      <c r="C51" s="256">
        <v>4</v>
      </c>
      <c r="D51" s="256"/>
      <c r="E51" s="256"/>
      <c r="F51" s="256">
        <v>2</v>
      </c>
      <c r="G51" s="256">
        <f>F51*3</f>
        <v>6</v>
      </c>
      <c r="H51" s="256"/>
      <c r="I51" s="256"/>
      <c r="J51" s="256"/>
      <c r="K51" s="256">
        <f>75*F51</f>
        <v>150</v>
      </c>
      <c r="L51" s="256"/>
      <c r="M51" s="256"/>
      <c r="N51" s="256"/>
      <c r="O51" s="256"/>
      <c r="P51" s="243"/>
      <c r="Q51" s="243"/>
      <c r="R51" s="375" t="s">
        <v>387</v>
      </c>
      <c r="S51" s="243"/>
      <c r="T51" s="243"/>
      <c r="U51" s="243"/>
      <c r="V51" s="243"/>
      <c r="W51" s="440"/>
      <c r="X51" s="397"/>
      <c r="Y51" s="397"/>
      <c r="Z51" s="397"/>
      <c r="AA51" s="397"/>
      <c r="AB51" s="397"/>
      <c r="AC51" s="397"/>
      <c r="AD51" s="397"/>
      <c r="AE51" s="397"/>
      <c r="AF51" s="397"/>
      <c r="AG51" s="397"/>
      <c r="AH51" s="397"/>
      <c r="AI51" s="397"/>
      <c r="AJ51" s="397"/>
      <c r="AK51" s="397"/>
      <c r="AL51" s="397"/>
      <c r="AM51" s="397"/>
      <c r="AN51" s="397"/>
      <c r="AO51" s="397"/>
      <c r="AP51" s="397"/>
      <c r="AQ51" s="397"/>
      <c r="AR51" s="397"/>
      <c r="AS51" s="397"/>
      <c r="AT51" s="397"/>
      <c r="AU51" s="397"/>
      <c r="AV51" s="397"/>
      <c r="AW51" s="397"/>
      <c r="AX51" s="397"/>
      <c r="AY51" s="397"/>
      <c r="AZ51" s="397"/>
      <c r="BA51" s="397"/>
      <c r="BB51" s="397"/>
      <c r="BC51" s="397"/>
      <c r="BD51" s="397"/>
      <c r="BE51" s="397"/>
      <c r="BF51" s="397"/>
      <c r="BG51" s="397"/>
      <c r="BH51" s="397"/>
      <c r="BI51" s="397"/>
      <c r="BJ51" s="397"/>
      <c r="BK51" s="397"/>
      <c r="BL51" s="397"/>
      <c r="BM51" s="397"/>
      <c r="BN51" s="397"/>
      <c r="BO51" s="397"/>
      <c r="BP51" s="397"/>
      <c r="BQ51" s="397"/>
      <c r="BR51" s="397"/>
      <c r="BS51" s="397"/>
      <c r="BT51" s="397"/>
      <c r="BU51" s="397"/>
      <c r="BV51" s="397"/>
      <c r="BW51" s="397"/>
      <c r="BX51" s="397"/>
      <c r="BY51" s="397"/>
      <c r="BZ51" s="397"/>
      <c r="CA51" s="397"/>
      <c r="CB51" s="397"/>
      <c r="CC51" s="397"/>
      <c r="CD51" s="397"/>
      <c r="CE51" s="397"/>
      <c r="CF51" s="397"/>
      <c r="CG51" s="397"/>
      <c r="CH51" s="397"/>
      <c r="CI51" s="397"/>
      <c r="CJ51" s="397"/>
      <c r="CK51" s="397"/>
      <c r="CL51" s="397"/>
      <c r="CM51" s="397"/>
      <c r="CN51" s="397"/>
      <c r="CO51" s="397"/>
      <c r="CP51" s="397"/>
      <c r="CQ51" s="397"/>
      <c r="CR51" s="397"/>
      <c r="CS51" s="397"/>
      <c r="CT51" s="397"/>
    </row>
    <row r="52" spans="1:99" s="398" customFormat="1" ht="36">
      <c r="A52" s="419"/>
      <c r="B52" s="255" t="s">
        <v>300</v>
      </c>
      <c r="C52" s="256">
        <v>6</v>
      </c>
      <c r="D52" s="256"/>
      <c r="E52" s="256"/>
      <c r="F52" s="256">
        <v>2</v>
      </c>
      <c r="G52" s="256">
        <f>F52*3</f>
        <v>6</v>
      </c>
      <c r="H52" s="256"/>
      <c r="I52" s="256"/>
      <c r="J52" s="256"/>
      <c r="K52" s="256">
        <f>75*F52</f>
        <v>150</v>
      </c>
      <c r="L52" s="256"/>
      <c r="M52" s="256"/>
      <c r="N52" s="256"/>
      <c r="O52" s="256"/>
      <c r="P52" s="243"/>
      <c r="Q52" s="243"/>
      <c r="R52" s="243"/>
      <c r="S52" s="243"/>
      <c r="T52" s="375" t="s">
        <v>387</v>
      </c>
      <c r="U52" s="243"/>
      <c r="V52" s="243"/>
      <c r="W52" s="440"/>
      <c r="X52" s="397"/>
      <c r="Y52" s="397"/>
      <c r="Z52" s="397"/>
      <c r="AA52" s="397"/>
      <c r="AB52" s="397"/>
      <c r="AC52" s="397"/>
      <c r="AD52" s="397"/>
      <c r="AE52" s="397"/>
      <c r="AF52" s="397"/>
      <c r="AG52" s="397"/>
      <c r="AH52" s="397"/>
      <c r="AI52" s="397"/>
      <c r="AJ52" s="397"/>
      <c r="AK52" s="397"/>
      <c r="AL52" s="397"/>
      <c r="AM52" s="397"/>
      <c r="AN52" s="397"/>
      <c r="AO52" s="397"/>
      <c r="AP52" s="397"/>
      <c r="AQ52" s="397"/>
      <c r="AR52" s="397"/>
      <c r="AS52" s="397"/>
      <c r="AT52" s="397"/>
      <c r="AU52" s="397"/>
      <c r="AV52" s="397"/>
      <c r="AW52" s="397"/>
      <c r="AX52" s="397"/>
      <c r="AY52" s="397"/>
      <c r="AZ52" s="397"/>
      <c r="BA52" s="397"/>
      <c r="BB52" s="397"/>
      <c r="BC52" s="397"/>
      <c r="BD52" s="397"/>
      <c r="BE52" s="397"/>
      <c r="BF52" s="397"/>
      <c r="BG52" s="397"/>
      <c r="BH52" s="397"/>
      <c r="BI52" s="397"/>
      <c r="BJ52" s="397"/>
      <c r="BK52" s="397"/>
      <c r="BL52" s="397"/>
      <c r="BM52" s="397"/>
      <c r="BN52" s="397"/>
      <c r="BO52" s="397"/>
      <c r="BP52" s="397"/>
      <c r="BQ52" s="397"/>
      <c r="BR52" s="397"/>
      <c r="BS52" s="397"/>
      <c r="BT52" s="397"/>
      <c r="BU52" s="397"/>
      <c r="BV52" s="397"/>
      <c r="BW52" s="397"/>
      <c r="BX52" s="397"/>
      <c r="BY52" s="397"/>
      <c r="BZ52" s="397"/>
      <c r="CA52" s="397"/>
      <c r="CB52" s="397"/>
      <c r="CC52" s="397"/>
      <c r="CD52" s="397"/>
      <c r="CE52" s="397"/>
      <c r="CF52" s="397"/>
      <c r="CG52" s="397"/>
      <c r="CH52" s="397"/>
      <c r="CI52" s="397"/>
      <c r="CJ52" s="397"/>
      <c r="CK52" s="397"/>
      <c r="CL52" s="397"/>
      <c r="CM52" s="397"/>
      <c r="CN52" s="397"/>
      <c r="CO52" s="397"/>
      <c r="CP52" s="397"/>
      <c r="CQ52" s="397"/>
      <c r="CR52" s="397"/>
      <c r="CS52" s="397"/>
      <c r="CT52" s="397"/>
    </row>
    <row r="53" spans="1:99" s="398" customFormat="1" ht="36.75" thickBot="1">
      <c r="A53" s="419"/>
      <c r="B53" s="32" t="s">
        <v>542</v>
      </c>
      <c r="C53" s="256">
        <v>8</v>
      </c>
      <c r="D53" s="256"/>
      <c r="E53" s="256"/>
      <c r="F53" s="256">
        <v>6</v>
      </c>
      <c r="G53" s="256">
        <f>F53*3</f>
        <v>18</v>
      </c>
      <c r="H53" s="256"/>
      <c r="I53" s="256"/>
      <c r="J53" s="256"/>
      <c r="K53" s="256">
        <f>75*F53</f>
        <v>450</v>
      </c>
      <c r="L53" s="256"/>
      <c r="M53" s="256"/>
      <c r="N53" s="256"/>
      <c r="O53" s="256"/>
      <c r="P53" s="243"/>
      <c r="Q53" s="243"/>
      <c r="R53" s="243"/>
      <c r="S53" s="243"/>
      <c r="T53" s="243"/>
      <c r="U53" s="243"/>
      <c r="V53" s="375" t="s">
        <v>388</v>
      </c>
      <c r="W53" s="440"/>
      <c r="X53" s="397"/>
      <c r="Y53" s="397"/>
      <c r="Z53" s="397"/>
      <c r="AA53" s="397"/>
      <c r="AB53" s="397"/>
      <c r="AC53" s="397"/>
      <c r="AD53" s="397"/>
      <c r="AE53" s="397"/>
      <c r="AF53" s="397"/>
      <c r="AG53" s="397"/>
      <c r="AH53" s="397"/>
      <c r="AI53" s="397"/>
      <c r="AJ53" s="397"/>
      <c r="AK53" s="397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7"/>
      <c r="AX53" s="397"/>
      <c r="AY53" s="397"/>
      <c r="AZ53" s="397"/>
      <c r="BA53" s="397"/>
      <c r="BB53" s="397"/>
      <c r="BC53" s="397"/>
      <c r="BD53" s="397"/>
      <c r="BE53" s="397"/>
      <c r="BF53" s="397"/>
      <c r="BG53" s="397"/>
      <c r="BH53" s="397"/>
      <c r="BI53" s="397"/>
      <c r="BJ53" s="397"/>
      <c r="BK53" s="397"/>
      <c r="BL53" s="397"/>
      <c r="BM53" s="397"/>
      <c r="BN53" s="397"/>
      <c r="BO53" s="397"/>
      <c r="BP53" s="397"/>
      <c r="BQ53" s="397"/>
      <c r="BR53" s="397"/>
      <c r="BS53" s="397"/>
      <c r="BT53" s="397"/>
      <c r="BU53" s="397"/>
      <c r="BV53" s="397"/>
      <c r="BW53" s="397"/>
      <c r="BX53" s="397"/>
      <c r="BY53" s="397"/>
      <c r="BZ53" s="397"/>
      <c r="CA53" s="397"/>
      <c r="CB53" s="397"/>
      <c r="CC53" s="397"/>
      <c r="CD53" s="397"/>
      <c r="CE53" s="397"/>
      <c r="CF53" s="397"/>
      <c r="CG53" s="397"/>
      <c r="CH53" s="397"/>
      <c r="CI53" s="397"/>
      <c r="CJ53" s="397"/>
      <c r="CK53" s="397"/>
      <c r="CL53" s="397"/>
      <c r="CM53" s="397"/>
      <c r="CN53" s="397"/>
      <c r="CO53" s="397"/>
      <c r="CP53" s="397"/>
      <c r="CQ53" s="397"/>
      <c r="CR53" s="397"/>
      <c r="CS53" s="397"/>
      <c r="CT53" s="397"/>
    </row>
    <row r="54" spans="1:99" ht="11.25" customHeight="1" thickBot="1">
      <c r="A54" s="441"/>
      <c r="B54" s="199" t="s">
        <v>48</v>
      </c>
      <c r="C54" s="436"/>
      <c r="D54" s="442"/>
      <c r="E54" s="391"/>
      <c r="F54" s="201">
        <f>F50+F51+F52+F53</f>
        <v>12</v>
      </c>
      <c r="G54" s="201">
        <f>G50+G51+G52+G53</f>
        <v>31</v>
      </c>
      <c r="H54" s="201"/>
      <c r="I54" s="201"/>
      <c r="J54" s="201"/>
      <c r="K54" s="201">
        <f>K50+K51+K52+K53</f>
        <v>780</v>
      </c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438"/>
    </row>
    <row r="55" spans="1:99" ht="36.75" thickBot="1">
      <c r="A55" s="443">
        <v>3</v>
      </c>
      <c r="B55" s="199" t="s">
        <v>403</v>
      </c>
      <c r="C55" s="436"/>
      <c r="D55" s="442"/>
      <c r="E55" s="391"/>
      <c r="F55" s="436"/>
      <c r="G55" s="436"/>
      <c r="H55" s="436"/>
      <c r="I55" s="391"/>
      <c r="J55" s="391"/>
      <c r="K55" s="437"/>
      <c r="L55" s="437"/>
      <c r="M55" s="437"/>
      <c r="N55" s="437"/>
      <c r="O55" s="436"/>
      <c r="P55" s="436"/>
      <c r="Q55" s="436"/>
      <c r="R55" s="436"/>
      <c r="S55" s="436"/>
      <c r="T55" s="436"/>
      <c r="U55" s="436"/>
      <c r="V55" s="436"/>
      <c r="W55" s="438"/>
    </row>
    <row r="56" spans="1:99" s="398" customFormat="1" ht="36">
      <c r="A56" s="419"/>
      <c r="B56" s="255" t="s">
        <v>338</v>
      </c>
      <c r="C56" s="444">
        <v>8</v>
      </c>
      <c r="D56" s="256"/>
      <c r="E56" s="256"/>
      <c r="F56" s="256">
        <v>1</v>
      </c>
      <c r="G56" s="256">
        <f>F56*4</f>
        <v>4</v>
      </c>
      <c r="H56" s="256"/>
      <c r="I56" s="256"/>
      <c r="J56" s="256"/>
      <c r="K56" s="256">
        <v>105</v>
      </c>
      <c r="L56" s="256"/>
      <c r="M56" s="256"/>
      <c r="N56" s="256"/>
      <c r="O56" s="256"/>
      <c r="P56" s="256"/>
      <c r="Q56" s="256"/>
      <c r="R56" s="256"/>
      <c r="S56" s="256"/>
      <c r="T56" s="256"/>
      <c r="U56" s="256"/>
      <c r="V56" s="375" t="s">
        <v>389</v>
      </c>
      <c r="W56" s="440"/>
      <c r="Y56" s="397"/>
      <c r="Z56" s="397"/>
      <c r="AA56" s="397"/>
      <c r="AB56" s="397"/>
      <c r="AC56" s="397"/>
      <c r="AD56" s="397"/>
      <c r="AE56" s="397"/>
      <c r="AF56" s="397"/>
      <c r="AG56" s="397"/>
      <c r="AH56" s="397"/>
      <c r="AI56" s="397"/>
      <c r="AJ56" s="397"/>
      <c r="AK56" s="397"/>
      <c r="AL56" s="397"/>
      <c r="AM56" s="397"/>
      <c r="AN56" s="397"/>
      <c r="AO56" s="397"/>
      <c r="AP56" s="397"/>
      <c r="AQ56" s="397"/>
      <c r="AR56" s="397"/>
      <c r="AS56" s="397"/>
      <c r="AT56" s="397"/>
      <c r="AU56" s="397"/>
      <c r="AV56" s="397"/>
      <c r="AW56" s="397"/>
      <c r="AX56" s="397"/>
      <c r="AY56" s="397"/>
      <c r="AZ56" s="397"/>
      <c r="BA56" s="397"/>
      <c r="BB56" s="397"/>
      <c r="BC56" s="397"/>
      <c r="BD56" s="397"/>
      <c r="BE56" s="397"/>
      <c r="BF56" s="397"/>
      <c r="BG56" s="397"/>
      <c r="BH56" s="397"/>
      <c r="BI56" s="397"/>
      <c r="BJ56" s="397"/>
      <c r="BK56" s="397"/>
      <c r="BL56" s="397"/>
      <c r="BM56" s="397"/>
      <c r="BN56" s="397"/>
      <c r="BO56" s="397"/>
      <c r="BP56" s="397"/>
      <c r="BQ56" s="397"/>
      <c r="BR56" s="397"/>
      <c r="BS56" s="397"/>
      <c r="BT56" s="397"/>
      <c r="BU56" s="397"/>
      <c r="BV56" s="397"/>
      <c r="BW56" s="397"/>
      <c r="BX56" s="397"/>
      <c r="BY56" s="397"/>
      <c r="BZ56" s="397"/>
      <c r="CA56" s="397"/>
      <c r="CB56" s="397"/>
      <c r="CC56" s="397"/>
      <c r="CD56" s="397"/>
      <c r="CE56" s="397"/>
      <c r="CF56" s="397"/>
      <c r="CG56" s="397"/>
      <c r="CH56" s="397"/>
      <c r="CI56" s="397"/>
      <c r="CJ56" s="397"/>
      <c r="CK56" s="397"/>
      <c r="CL56" s="397"/>
      <c r="CM56" s="397"/>
      <c r="CN56" s="397"/>
      <c r="CO56" s="397"/>
      <c r="CP56" s="397"/>
      <c r="CQ56" s="397"/>
      <c r="CR56" s="397"/>
      <c r="CS56" s="397"/>
      <c r="CT56" s="397"/>
      <c r="CU56" s="397"/>
    </row>
    <row r="57" spans="1:99" s="398" customFormat="1" ht="96.75" thickBot="1">
      <c r="A57" s="419"/>
      <c r="B57" s="255" t="s">
        <v>421</v>
      </c>
      <c r="C57" s="444">
        <v>8</v>
      </c>
      <c r="D57" s="256"/>
      <c r="E57" s="256"/>
      <c r="F57" s="256">
        <v>2</v>
      </c>
      <c r="G57" s="256">
        <f>F57*4</f>
        <v>8</v>
      </c>
      <c r="H57" s="394"/>
      <c r="I57" s="394"/>
      <c r="J57" s="394"/>
      <c r="K57" s="256">
        <v>210</v>
      </c>
      <c r="L57" s="256"/>
      <c r="M57" s="256"/>
      <c r="N57" s="256"/>
      <c r="O57" s="256"/>
      <c r="P57" s="256"/>
      <c r="Q57" s="256"/>
      <c r="R57" s="256"/>
      <c r="S57" s="256"/>
      <c r="T57" s="256"/>
      <c r="U57" s="256"/>
      <c r="V57" s="375" t="s">
        <v>390</v>
      </c>
      <c r="W57" s="440"/>
      <c r="Y57" s="397"/>
      <c r="Z57" s="397"/>
      <c r="AA57" s="397"/>
      <c r="AB57" s="397"/>
      <c r="AC57" s="397"/>
      <c r="AD57" s="397"/>
      <c r="AE57" s="397"/>
      <c r="AF57" s="397"/>
      <c r="AG57" s="397"/>
      <c r="AH57" s="397"/>
      <c r="AI57" s="397"/>
      <c r="AJ57" s="397"/>
      <c r="AK57" s="397"/>
      <c r="AL57" s="397"/>
      <c r="AM57" s="397"/>
      <c r="AN57" s="397"/>
      <c r="AO57" s="397"/>
      <c r="AP57" s="397"/>
      <c r="AQ57" s="397"/>
      <c r="AR57" s="397"/>
      <c r="AS57" s="397"/>
      <c r="AT57" s="397"/>
      <c r="AU57" s="397"/>
      <c r="AV57" s="397"/>
      <c r="AW57" s="397"/>
      <c r="AX57" s="397"/>
      <c r="AY57" s="397"/>
      <c r="AZ57" s="397"/>
      <c r="BA57" s="397"/>
      <c r="BB57" s="397"/>
      <c r="BC57" s="397"/>
      <c r="BD57" s="397"/>
      <c r="BE57" s="397"/>
      <c r="BF57" s="397"/>
      <c r="BG57" s="397"/>
      <c r="BH57" s="397"/>
      <c r="BI57" s="397"/>
      <c r="BJ57" s="397"/>
      <c r="BK57" s="397"/>
      <c r="BL57" s="397"/>
      <c r="BM57" s="397"/>
      <c r="BN57" s="397"/>
      <c r="BO57" s="397"/>
      <c r="BP57" s="397"/>
      <c r="BQ57" s="397"/>
      <c r="BR57" s="397"/>
      <c r="BS57" s="397"/>
      <c r="BT57" s="397"/>
      <c r="BU57" s="397"/>
      <c r="BV57" s="397"/>
      <c r="BW57" s="397"/>
      <c r="BX57" s="397"/>
      <c r="BY57" s="397"/>
      <c r="BZ57" s="397"/>
      <c r="CA57" s="397"/>
      <c r="CB57" s="397"/>
      <c r="CC57" s="397"/>
      <c r="CD57" s="397"/>
      <c r="CE57" s="397"/>
      <c r="CF57" s="397"/>
      <c r="CG57" s="397"/>
      <c r="CH57" s="397"/>
      <c r="CI57" s="397"/>
      <c r="CJ57" s="397"/>
      <c r="CK57" s="397"/>
      <c r="CL57" s="397"/>
      <c r="CM57" s="397"/>
      <c r="CN57" s="397"/>
      <c r="CO57" s="397"/>
      <c r="CP57" s="397"/>
      <c r="CQ57" s="397"/>
      <c r="CR57" s="397"/>
      <c r="CS57" s="397"/>
      <c r="CT57" s="397"/>
      <c r="CU57" s="397"/>
    </row>
    <row r="58" spans="1:99" ht="14.25" customHeight="1" thickBot="1">
      <c r="A58" s="441"/>
      <c r="B58" s="199" t="s">
        <v>48</v>
      </c>
      <c r="C58" s="436"/>
      <c r="D58" s="442"/>
      <c r="E58" s="391"/>
      <c r="F58" s="201">
        <f>F56+F57</f>
        <v>3</v>
      </c>
      <c r="G58" s="201">
        <f>G56+G57</f>
        <v>12</v>
      </c>
      <c r="H58" s="201"/>
      <c r="I58" s="201"/>
      <c r="J58" s="201"/>
      <c r="K58" s="201">
        <f>K56+K57</f>
        <v>315</v>
      </c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438"/>
    </row>
    <row r="59" spans="1:99" ht="36.75" thickBot="1">
      <c r="A59" s="198"/>
      <c r="B59" s="199" t="s">
        <v>401</v>
      </c>
      <c r="C59" s="201"/>
      <c r="D59" s="445" t="s">
        <v>15</v>
      </c>
      <c r="E59" s="413"/>
      <c r="F59" s="201">
        <f>F48+F54+F58</f>
        <v>23</v>
      </c>
      <c r="G59" s="201">
        <f>G48+G54+G58</f>
        <v>55</v>
      </c>
      <c r="H59" s="201"/>
      <c r="I59" s="201"/>
      <c r="J59" s="201"/>
      <c r="K59" s="201">
        <f>K48+K54+K58</f>
        <v>1335</v>
      </c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2"/>
    </row>
    <row r="60" spans="1:99" ht="36.75" thickBot="1">
      <c r="A60" s="198"/>
      <c r="B60" s="199" t="s">
        <v>402</v>
      </c>
      <c r="C60" s="201"/>
      <c r="D60" s="445"/>
      <c r="E60" s="413"/>
      <c r="F60" s="201">
        <f>F46+F59</f>
        <v>152</v>
      </c>
      <c r="G60" s="201">
        <f>G46+G59</f>
        <v>267</v>
      </c>
      <c r="H60" s="201"/>
      <c r="I60" s="201"/>
      <c r="J60" s="201"/>
      <c r="K60" s="201">
        <f>K46+K59</f>
        <v>7140</v>
      </c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2"/>
    </row>
    <row r="61" spans="1:99" ht="11.25" customHeight="1">
      <c r="C61" s="446"/>
      <c r="F61" s="366"/>
      <c r="G61" s="366"/>
      <c r="I61" s="366"/>
      <c r="J61" s="366"/>
      <c r="L61" s="446"/>
      <c r="M61" s="446"/>
      <c r="N61" s="572"/>
      <c r="O61" s="572"/>
      <c r="P61" s="572"/>
      <c r="Q61" s="572"/>
      <c r="R61" s="572"/>
      <c r="S61" s="572"/>
      <c r="T61" s="572"/>
      <c r="U61" s="446"/>
      <c r="V61" s="446"/>
    </row>
    <row r="62" spans="1:99" ht="33.75" customHeight="1">
      <c r="B62" s="571" t="s">
        <v>210</v>
      </c>
      <c r="C62" s="571"/>
      <c r="D62" s="571"/>
      <c r="E62" s="571"/>
      <c r="F62" s="571"/>
      <c r="G62" s="571"/>
      <c r="H62" s="571"/>
      <c r="I62" s="571"/>
      <c r="J62" s="571"/>
      <c r="L62" s="446"/>
      <c r="M62" s="446"/>
      <c r="N62" s="446"/>
      <c r="O62" s="446"/>
      <c r="Q62" s="446"/>
      <c r="R62" s="446"/>
      <c r="S62" s="447"/>
      <c r="T62" s="447"/>
      <c r="U62" s="446"/>
      <c r="V62" s="366"/>
    </row>
    <row r="63" spans="1:99" ht="21.75" customHeight="1">
      <c r="B63" s="571" t="s">
        <v>304</v>
      </c>
      <c r="C63" s="571"/>
      <c r="D63" s="571"/>
      <c r="E63" s="571"/>
      <c r="F63" s="571"/>
      <c r="G63" s="571"/>
      <c r="H63" s="363"/>
    </row>
    <row r="64" spans="1:99" ht="15" customHeight="1">
      <c r="B64" s="363"/>
      <c r="C64" s="363"/>
      <c r="D64" s="363"/>
      <c r="E64" s="363"/>
      <c r="F64" s="363"/>
      <c r="G64" s="363"/>
      <c r="H64" s="363"/>
      <c r="K64" s="364" t="s">
        <v>51</v>
      </c>
      <c r="L64" s="364"/>
      <c r="M64" s="364"/>
      <c r="N64" s="364"/>
      <c r="O64" s="364"/>
      <c r="P64" s="384"/>
      <c r="Q64" s="384"/>
      <c r="R64" s="384"/>
      <c r="S64" s="384"/>
    </row>
    <row r="65" spans="2:25">
      <c r="G65" s="363"/>
      <c r="H65" s="363"/>
      <c r="L65" s="363"/>
      <c r="R65" s="363"/>
    </row>
    <row r="66" spans="2:25" ht="24" customHeight="1">
      <c r="B66" s="566" t="s">
        <v>196</v>
      </c>
      <c r="C66" s="566"/>
      <c r="D66" s="566"/>
      <c r="E66" s="566"/>
      <c r="F66" s="567"/>
      <c r="K66" s="456" t="s">
        <v>554</v>
      </c>
      <c r="L66" s="456"/>
      <c r="M66" s="456"/>
      <c r="N66" s="456"/>
      <c r="O66" s="456"/>
      <c r="P66" s="456"/>
      <c r="Q66" s="456"/>
      <c r="R66" s="456"/>
      <c r="S66" s="456"/>
      <c r="T66" s="456"/>
      <c r="U66" s="456"/>
      <c r="V66" s="456"/>
      <c r="W66" s="383"/>
      <c r="X66" s="2"/>
      <c r="Y66" s="2"/>
    </row>
    <row r="67" spans="2:25">
      <c r="K67" s="2"/>
      <c r="L67" s="2"/>
      <c r="M67" s="2"/>
      <c r="N67" s="383"/>
      <c r="O67" s="383"/>
      <c r="P67" s="383"/>
      <c r="Q67" s="2"/>
      <c r="R67" s="2"/>
      <c r="S67" s="2"/>
      <c r="T67" s="2"/>
      <c r="U67" s="2"/>
      <c r="V67" s="2"/>
      <c r="W67" s="2"/>
      <c r="X67" s="2"/>
      <c r="Y67" s="2"/>
    </row>
    <row r="68" spans="2:25" ht="25.5" customHeight="1">
      <c r="B68" s="576" t="s">
        <v>195</v>
      </c>
      <c r="C68" s="576"/>
      <c r="D68" s="576"/>
      <c r="E68" s="576"/>
      <c r="F68" s="576"/>
      <c r="G68" s="576"/>
      <c r="H68" s="576"/>
      <c r="I68" s="576"/>
      <c r="K68" s="461" t="s">
        <v>555</v>
      </c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341"/>
      <c r="X68" s="341"/>
      <c r="Y68" s="341"/>
    </row>
    <row r="69" spans="2:25" ht="15" customHeight="1">
      <c r="B69" s="385"/>
      <c r="C69" s="363"/>
      <c r="D69" s="363"/>
      <c r="E69" s="363"/>
      <c r="F69" s="363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</row>
    <row r="70" spans="2:25" ht="15" customHeight="1">
      <c r="B70" s="385"/>
      <c r="C70" s="363"/>
      <c r="D70" s="363"/>
      <c r="E70" s="363"/>
      <c r="F70" s="363"/>
      <c r="K70" s="364"/>
      <c r="L70" s="364"/>
      <c r="M70" s="364"/>
      <c r="N70" s="364"/>
      <c r="O70" s="364"/>
      <c r="P70" s="364"/>
      <c r="Q70" s="364"/>
      <c r="R70" s="364"/>
      <c r="S70" s="364"/>
    </row>
    <row r="77" spans="2:25">
      <c r="B77" s="448"/>
    </row>
    <row r="78" spans="2:25">
      <c r="B78" s="448"/>
    </row>
    <row r="79" spans="2:25">
      <c r="B79" s="448"/>
    </row>
    <row r="80" spans="2:25">
      <c r="B80" s="448"/>
    </row>
    <row r="81" spans="2:2">
      <c r="B81" s="448"/>
    </row>
    <row r="82" spans="2:2">
      <c r="B82" s="448"/>
    </row>
    <row r="83" spans="2:2">
      <c r="B83" s="448"/>
    </row>
    <row r="84" spans="2:2">
      <c r="B84" s="448"/>
    </row>
    <row r="85" spans="2:2">
      <c r="B85" s="448"/>
    </row>
    <row r="86" spans="2:2">
      <c r="B86" s="448"/>
    </row>
    <row r="87" spans="2:2">
      <c r="B87" s="448"/>
    </row>
    <row r="88" spans="2:2">
      <c r="B88" s="448"/>
    </row>
  </sheetData>
  <mergeCells count="41">
    <mergeCell ref="K66:V66"/>
    <mergeCell ref="K68:V68"/>
    <mergeCell ref="A8:W8"/>
    <mergeCell ref="B66:F66"/>
    <mergeCell ref="A23:W23"/>
    <mergeCell ref="A33:W33"/>
    <mergeCell ref="B62:J62"/>
    <mergeCell ref="A38:W38"/>
    <mergeCell ref="N61:T61"/>
    <mergeCell ref="A47:W47"/>
    <mergeCell ref="A42:W42"/>
    <mergeCell ref="B63:G63"/>
    <mergeCell ref="A37:W37"/>
    <mergeCell ref="A22:W22"/>
    <mergeCell ref="A9:W9"/>
    <mergeCell ref="B68:I68"/>
    <mergeCell ref="A18:W18"/>
    <mergeCell ref="W2:W6"/>
    <mergeCell ref="I3:I6"/>
    <mergeCell ref="J3:J6"/>
    <mergeCell ref="O2:V2"/>
    <mergeCell ref="Q3:R3"/>
    <mergeCell ref="S3:T3"/>
    <mergeCell ref="U3:V3"/>
    <mergeCell ref="O5:V5"/>
    <mergeCell ref="A1:V1"/>
    <mergeCell ref="A2:A6"/>
    <mergeCell ref="B2:B6"/>
    <mergeCell ref="C2:C6"/>
    <mergeCell ref="D2:D6"/>
    <mergeCell ref="E2:E6"/>
    <mergeCell ref="F2:F6"/>
    <mergeCell ref="G2:G6"/>
    <mergeCell ref="H2:H6"/>
    <mergeCell ref="I2:J2"/>
    <mergeCell ref="K2:N2"/>
    <mergeCell ref="K3:K6"/>
    <mergeCell ref="L3:L6"/>
    <mergeCell ref="M3:M6"/>
    <mergeCell ref="N3:N6"/>
    <mergeCell ref="O3:P3"/>
  </mergeCells>
  <phoneticPr fontId="9" type="noConversion"/>
  <printOptions horizontalCentered="1"/>
  <pageMargins left="0.39370078740157483" right="0.39370078740157483" top="0.39370078740157483" bottom="0.39370078740157483" header="0.15748031496062992" footer="0.15748031496062992"/>
  <pageSetup paperSize="9" scale="66" fitToHeight="10" orientation="landscape" r:id="rId1"/>
  <headerFooter alignWithMargins="0"/>
  <rowBreaks count="1" manualBreakCount="1">
    <brk id="3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BQ41"/>
  <sheetViews>
    <sheetView topLeftCell="A13" zoomScale="115" zoomScaleNormal="115" zoomScaleSheetLayoutView="115" workbookViewId="0">
      <selection activeCell="K21" sqref="K21:N21"/>
    </sheetView>
  </sheetViews>
  <sheetFormatPr defaultRowHeight="12"/>
  <cols>
    <col min="1" max="1" width="3.5703125" style="208" customWidth="1"/>
    <col min="2" max="53" width="3" style="208" customWidth="1"/>
    <col min="54" max="54" width="6.28515625" style="208" customWidth="1"/>
    <col min="55" max="55" width="6.5703125" style="208" customWidth="1"/>
    <col min="56" max="56" width="6.42578125" style="208" customWidth="1"/>
    <col min="57" max="57" width="7.28515625" style="208" customWidth="1"/>
    <col min="58" max="58" width="6.5703125" style="208" customWidth="1"/>
    <col min="59" max="59" width="8" style="208" customWidth="1"/>
    <col min="60" max="60" width="7.85546875" style="208" customWidth="1"/>
    <col min="61" max="61" width="6.140625" style="208" customWidth="1"/>
    <col min="62" max="16384" width="9.140625" style="208"/>
  </cols>
  <sheetData>
    <row r="1" spans="1:69" ht="12.75" customHeight="1">
      <c r="A1" s="586" t="s">
        <v>12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587"/>
      <c r="M1" s="587"/>
      <c r="N1" s="587"/>
      <c r="O1" s="587"/>
      <c r="P1" s="587"/>
      <c r="Q1" s="587"/>
      <c r="R1" s="587"/>
      <c r="S1" s="587"/>
      <c r="T1" s="587"/>
      <c r="U1" s="587"/>
      <c r="V1" s="587"/>
      <c r="W1" s="587"/>
      <c r="X1" s="587"/>
      <c r="Y1" s="587"/>
      <c r="Z1" s="587"/>
      <c r="AA1" s="587"/>
      <c r="AB1" s="587"/>
      <c r="AC1" s="587"/>
      <c r="AD1" s="587"/>
      <c r="AE1" s="587"/>
      <c r="AF1" s="587"/>
      <c r="AG1" s="587"/>
      <c r="AH1" s="587"/>
      <c r="AI1" s="587"/>
      <c r="AJ1" s="587"/>
      <c r="AK1" s="587"/>
      <c r="AL1" s="587"/>
      <c r="AM1" s="587"/>
      <c r="AN1" s="587"/>
      <c r="AO1" s="587"/>
      <c r="AP1" s="587"/>
      <c r="AQ1" s="587"/>
      <c r="AR1" s="587"/>
      <c r="AS1" s="587"/>
      <c r="AT1" s="587"/>
      <c r="AU1" s="587"/>
      <c r="AV1" s="587"/>
      <c r="AW1" s="587"/>
      <c r="AX1" s="587"/>
      <c r="AY1" s="587"/>
      <c r="AZ1" s="587"/>
      <c r="BA1" s="587"/>
      <c r="BB1" s="587"/>
      <c r="BC1" s="587"/>
      <c r="BD1" s="587"/>
      <c r="BE1" s="587"/>
      <c r="BF1" s="587"/>
      <c r="BG1" s="587"/>
      <c r="BH1" s="587"/>
      <c r="BI1" s="588"/>
    </row>
    <row r="2" spans="1:69" ht="12.75" customHeight="1" thickBot="1">
      <c r="A2" s="589" t="s">
        <v>96</v>
      </c>
      <c r="B2" s="590"/>
      <c r="C2" s="590"/>
      <c r="D2" s="590"/>
      <c r="E2" s="590"/>
      <c r="F2" s="590"/>
      <c r="G2" s="590"/>
      <c r="H2" s="590"/>
      <c r="I2" s="590"/>
      <c r="J2" s="590"/>
      <c r="K2" s="590"/>
      <c r="L2" s="590"/>
      <c r="M2" s="590"/>
      <c r="N2" s="590"/>
      <c r="O2" s="590"/>
      <c r="P2" s="590"/>
      <c r="Q2" s="590"/>
      <c r="R2" s="590"/>
      <c r="S2" s="590"/>
      <c r="T2" s="590"/>
      <c r="U2" s="590"/>
      <c r="V2" s="590"/>
      <c r="W2" s="590"/>
      <c r="X2" s="590"/>
      <c r="Y2" s="590"/>
      <c r="Z2" s="590"/>
      <c r="AA2" s="590"/>
      <c r="AB2" s="590"/>
      <c r="AC2" s="590"/>
      <c r="AD2" s="590"/>
      <c r="AE2" s="590"/>
      <c r="AF2" s="590"/>
      <c r="AG2" s="590"/>
      <c r="AH2" s="590"/>
      <c r="AI2" s="590"/>
      <c r="AJ2" s="590"/>
      <c r="AK2" s="590"/>
      <c r="AL2" s="590"/>
      <c r="AM2" s="590"/>
      <c r="AN2" s="590"/>
      <c r="AO2" s="590"/>
      <c r="AP2" s="590"/>
      <c r="AQ2" s="590"/>
      <c r="AR2" s="590"/>
      <c r="AS2" s="590"/>
      <c r="AT2" s="590"/>
      <c r="AU2" s="590"/>
      <c r="AV2" s="590"/>
      <c r="AW2" s="590"/>
      <c r="AX2" s="590"/>
      <c r="AY2" s="590"/>
      <c r="AZ2" s="590"/>
      <c r="BA2" s="590"/>
      <c r="BB2" s="590"/>
      <c r="BC2" s="590"/>
      <c r="BD2" s="590"/>
      <c r="BE2" s="590"/>
      <c r="BF2" s="590"/>
      <c r="BG2" s="590"/>
      <c r="BH2" s="590"/>
      <c r="BI2" s="591"/>
    </row>
    <row r="3" spans="1:69" ht="23.25" customHeight="1" thickBot="1">
      <c r="A3" s="592" t="s">
        <v>97</v>
      </c>
      <c r="B3" s="593"/>
      <c r="C3" s="593"/>
      <c r="D3" s="593"/>
      <c r="E3" s="593"/>
      <c r="F3" s="593"/>
      <c r="G3" s="593"/>
      <c r="H3" s="593"/>
      <c r="I3" s="593"/>
      <c r="J3" s="593"/>
      <c r="K3" s="593"/>
      <c r="L3" s="593"/>
      <c r="M3" s="593"/>
      <c r="N3" s="593"/>
      <c r="O3" s="593"/>
      <c r="P3" s="593"/>
      <c r="Q3" s="593"/>
      <c r="R3" s="593"/>
      <c r="S3" s="593"/>
      <c r="T3" s="593"/>
      <c r="U3" s="593"/>
      <c r="V3" s="594"/>
      <c r="W3" s="597" t="s">
        <v>126</v>
      </c>
      <c r="X3" s="603"/>
      <c r="Y3" s="603"/>
      <c r="Z3" s="603"/>
      <c r="AA3" s="603"/>
      <c r="AB3" s="603"/>
      <c r="AC3" s="603"/>
      <c r="AD3" s="603"/>
      <c r="AE3" s="603"/>
      <c r="AF3" s="603"/>
      <c r="AG3" s="603"/>
      <c r="AH3" s="603"/>
      <c r="AI3" s="603"/>
      <c r="AJ3" s="603"/>
      <c r="AK3" s="603"/>
      <c r="AL3" s="603"/>
      <c r="AM3" s="603"/>
      <c r="AN3" s="603"/>
      <c r="AO3" s="603"/>
      <c r="AP3" s="603"/>
      <c r="AQ3" s="603"/>
      <c r="AR3" s="603"/>
      <c r="AS3" s="603"/>
      <c r="AT3" s="603"/>
      <c r="AU3" s="603"/>
      <c r="AV3" s="603"/>
      <c r="AW3" s="603"/>
      <c r="AX3" s="603"/>
      <c r="AY3" s="603"/>
      <c r="AZ3" s="603"/>
      <c r="BA3" s="603"/>
      <c r="BB3" s="603"/>
      <c r="BC3" s="597" t="s">
        <v>124</v>
      </c>
      <c r="BD3" s="598"/>
      <c r="BE3" s="598"/>
      <c r="BF3" s="598"/>
      <c r="BG3" s="598"/>
      <c r="BH3" s="598"/>
      <c r="BI3" s="599"/>
      <c r="BJ3" s="209"/>
      <c r="BK3" s="209"/>
      <c r="BL3" s="209"/>
      <c r="BM3" s="209"/>
      <c r="BN3" s="209"/>
      <c r="BO3" s="209"/>
      <c r="BP3" s="209"/>
      <c r="BQ3" s="209"/>
    </row>
    <row r="4" spans="1:69" ht="24" customHeight="1" thickBot="1">
      <c r="A4" s="592" t="s">
        <v>52</v>
      </c>
      <c r="B4" s="595"/>
      <c r="C4" s="595"/>
      <c r="D4" s="595"/>
      <c r="E4" s="595"/>
      <c r="F4" s="595"/>
      <c r="G4" s="595"/>
      <c r="H4" s="595"/>
      <c r="I4" s="595"/>
      <c r="J4" s="595"/>
      <c r="K4" s="595"/>
      <c r="L4" s="595"/>
      <c r="M4" s="595"/>
      <c r="N4" s="595"/>
      <c r="O4" s="595"/>
      <c r="P4" s="595"/>
      <c r="Q4" s="595"/>
      <c r="R4" s="595"/>
      <c r="S4" s="595"/>
      <c r="T4" s="595"/>
      <c r="U4" s="595"/>
      <c r="V4" s="596"/>
      <c r="W4" s="604"/>
      <c r="X4" s="605"/>
      <c r="Y4" s="605"/>
      <c r="Z4" s="605"/>
      <c r="AA4" s="605"/>
      <c r="AB4" s="605"/>
      <c r="AC4" s="605"/>
      <c r="AD4" s="605"/>
      <c r="AE4" s="605"/>
      <c r="AF4" s="605"/>
      <c r="AG4" s="605"/>
      <c r="AH4" s="605"/>
      <c r="AI4" s="605"/>
      <c r="AJ4" s="605"/>
      <c r="AK4" s="605"/>
      <c r="AL4" s="605"/>
      <c r="AM4" s="605"/>
      <c r="AN4" s="605"/>
      <c r="AO4" s="605"/>
      <c r="AP4" s="605"/>
      <c r="AQ4" s="605"/>
      <c r="AR4" s="605"/>
      <c r="AS4" s="605"/>
      <c r="AT4" s="605"/>
      <c r="AU4" s="605"/>
      <c r="AV4" s="605"/>
      <c r="AW4" s="605"/>
      <c r="AX4" s="605"/>
      <c r="AY4" s="605"/>
      <c r="AZ4" s="605"/>
      <c r="BA4" s="605"/>
      <c r="BB4" s="605"/>
      <c r="BC4" s="600"/>
      <c r="BD4" s="601"/>
      <c r="BE4" s="601"/>
      <c r="BF4" s="601"/>
      <c r="BG4" s="601"/>
      <c r="BH4" s="601"/>
      <c r="BI4" s="602"/>
    </row>
    <row r="5" spans="1:69" ht="12.75" customHeight="1"/>
    <row r="6" spans="1:69" ht="49.5" customHeight="1">
      <c r="A6" s="582" t="s">
        <v>514</v>
      </c>
      <c r="B6" s="582"/>
      <c r="C6" s="582"/>
      <c r="D6" s="582"/>
      <c r="E6" s="582"/>
      <c r="F6" s="582"/>
      <c r="G6" s="582"/>
      <c r="H6" s="582"/>
      <c r="I6" s="582"/>
      <c r="J6" s="582"/>
      <c r="K6" s="582"/>
      <c r="L6" s="582"/>
      <c r="M6" s="582"/>
      <c r="N6" s="582"/>
      <c r="O6" s="582"/>
      <c r="P6" s="582"/>
      <c r="Q6" s="582"/>
      <c r="R6" s="582"/>
      <c r="S6" s="582"/>
      <c r="T6" s="582"/>
      <c r="U6" s="582"/>
      <c r="V6" s="582"/>
      <c r="AW6" s="578" t="s">
        <v>530</v>
      </c>
      <c r="AX6" s="579"/>
      <c r="AY6" s="579"/>
      <c r="AZ6" s="579"/>
      <c r="BA6" s="579"/>
      <c r="BB6" s="579"/>
      <c r="BC6" s="579"/>
      <c r="BD6" s="579"/>
      <c r="BE6" s="579"/>
      <c r="BF6" s="579"/>
      <c r="BG6" s="579"/>
    </row>
    <row r="7" spans="1:69" ht="47.25" customHeight="1">
      <c r="A7" s="582" t="s">
        <v>529</v>
      </c>
      <c r="B7" s="582"/>
      <c r="C7" s="582"/>
      <c r="D7" s="582"/>
      <c r="E7" s="582"/>
      <c r="F7" s="582"/>
      <c r="G7" s="582"/>
      <c r="H7" s="582"/>
      <c r="I7" s="582"/>
      <c r="J7" s="582"/>
      <c r="K7" s="582"/>
      <c r="L7" s="582"/>
      <c r="M7" s="582"/>
      <c r="N7" s="582"/>
      <c r="O7" s="582"/>
      <c r="P7" s="582"/>
      <c r="Q7" s="582"/>
      <c r="R7" s="582"/>
      <c r="S7" s="582"/>
      <c r="T7" s="582"/>
      <c r="U7" s="582"/>
      <c r="V7" s="582"/>
      <c r="W7" s="210"/>
      <c r="X7" s="210"/>
      <c r="Y7" s="210"/>
      <c r="Z7" s="210"/>
      <c r="AA7" s="210"/>
      <c r="AB7" s="211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2"/>
      <c r="AW7" s="580" t="s">
        <v>531</v>
      </c>
      <c r="AX7" s="580"/>
      <c r="AY7" s="580"/>
      <c r="AZ7" s="580"/>
      <c r="BA7" s="580"/>
      <c r="BB7" s="580"/>
      <c r="BC7" s="580"/>
      <c r="BD7" s="580"/>
      <c r="BE7" s="580"/>
      <c r="BF7" s="580"/>
      <c r="BG7" s="580"/>
    </row>
    <row r="8" spans="1:69" ht="54.75" customHeight="1">
      <c r="A8" s="582" t="s">
        <v>515</v>
      </c>
      <c r="B8" s="582"/>
      <c r="C8" s="582"/>
      <c r="D8" s="582"/>
      <c r="E8" s="582"/>
      <c r="F8" s="582"/>
      <c r="G8" s="582"/>
      <c r="H8" s="582"/>
      <c r="I8" s="582"/>
      <c r="J8" s="582"/>
      <c r="K8" s="582"/>
      <c r="L8" s="582"/>
      <c r="M8" s="582"/>
      <c r="N8" s="582"/>
      <c r="O8" s="582"/>
      <c r="P8" s="582"/>
      <c r="Q8" s="582"/>
      <c r="R8" s="582"/>
      <c r="S8" s="582"/>
      <c r="T8" s="582"/>
      <c r="U8" s="582"/>
      <c r="V8" s="582"/>
      <c r="W8" s="210"/>
      <c r="X8" s="210"/>
      <c r="Y8" s="210"/>
      <c r="Z8" s="210"/>
      <c r="AA8" s="210"/>
      <c r="AB8" s="211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2"/>
      <c r="AW8" s="581"/>
      <c r="AX8" s="581"/>
      <c r="AY8" s="581"/>
      <c r="AZ8" s="581"/>
      <c r="BA8" s="581"/>
      <c r="BB8" s="581"/>
      <c r="BC8" s="581"/>
      <c r="BD8" s="581"/>
      <c r="BE8" s="581"/>
      <c r="BF8" s="581"/>
      <c r="BG8" s="581"/>
    </row>
    <row r="9" spans="1:69" ht="15" customHeight="1">
      <c r="A9" s="584"/>
      <c r="B9" s="584"/>
      <c r="C9" s="584"/>
      <c r="D9" s="584"/>
      <c r="E9" s="584"/>
      <c r="F9" s="584"/>
      <c r="G9" s="584"/>
      <c r="H9" s="584"/>
      <c r="I9" s="584"/>
      <c r="J9" s="584"/>
      <c r="K9" s="584"/>
      <c r="L9" s="584"/>
      <c r="M9" s="584"/>
      <c r="N9" s="584"/>
      <c r="O9" s="584"/>
      <c r="P9" s="584"/>
      <c r="Q9" s="584"/>
      <c r="R9" s="584"/>
      <c r="S9" s="584"/>
      <c r="T9" s="584"/>
      <c r="U9" s="584"/>
      <c r="V9" s="584"/>
      <c r="W9" s="210"/>
      <c r="X9" s="210"/>
      <c r="Y9" s="210"/>
      <c r="Z9" s="210"/>
      <c r="AA9" s="210"/>
      <c r="AB9" s="211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2"/>
      <c r="AW9" s="577"/>
      <c r="AX9" s="577"/>
      <c r="AY9" s="577"/>
      <c r="AZ9" s="577"/>
      <c r="BA9" s="577"/>
      <c r="BB9" s="577"/>
      <c r="BC9" s="577"/>
      <c r="BD9" s="577"/>
      <c r="BE9" s="577"/>
      <c r="BF9" s="577"/>
      <c r="BG9" s="577"/>
    </row>
    <row r="10" spans="1:69" ht="12.75" customHeight="1">
      <c r="A10" s="583" t="s">
        <v>53</v>
      </c>
      <c r="B10" s="583"/>
      <c r="C10" s="583"/>
      <c r="D10" s="583"/>
      <c r="E10" s="583"/>
      <c r="F10" s="583"/>
      <c r="G10" s="583"/>
      <c r="H10" s="583"/>
      <c r="I10" s="583"/>
      <c r="J10" s="583"/>
      <c r="K10" s="583"/>
      <c r="L10" s="583"/>
      <c r="M10" s="583"/>
      <c r="N10" s="583"/>
      <c r="O10" s="583"/>
      <c r="P10" s="583"/>
      <c r="Q10" s="583"/>
      <c r="R10" s="583"/>
      <c r="S10" s="583"/>
      <c r="T10" s="583"/>
      <c r="U10" s="583"/>
      <c r="V10" s="583"/>
      <c r="W10" s="583"/>
      <c r="X10" s="583"/>
      <c r="Y10" s="583"/>
      <c r="Z10" s="583"/>
      <c r="AA10" s="583"/>
      <c r="AB10" s="583"/>
      <c r="AC10" s="583"/>
      <c r="AD10" s="583"/>
      <c r="AE10" s="583"/>
      <c r="AF10" s="583"/>
      <c r="AG10" s="583"/>
      <c r="AH10" s="583"/>
      <c r="AI10" s="583"/>
      <c r="AJ10" s="583"/>
      <c r="AK10" s="583"/>
      <c r="AL10" s="583"/>
      <c r="AM10" s="583"/>
      <c r="AN10" s="583"/>
      <c r="AO10" s="583"/>
      <c r="AP10" s="583"/>
      <c r="AQ10" s="583"/>
      <c r="AR10" s="583"/>
      <c r="AS10" s="583"/>
      <c r="AT10" s="583"/>
      <c r="AU10" s="583"/>
      <c r="AV10" s="583"/>
      <c r="AW10" s="583"/>
      <c r="AX10" s="583"/>
      <c r="AY10" s="583"/>
      <c r="AZ10" s="583"/>
      <c r="BA10" s="583"/>
      <c r="BB10" s="583"/>
      <c r="BC10" s="583"/>
      <c r="BD10" s="583"/>
      <c r="BE10" s="583"/>
      <c r="BF10" s="583"/>
      <c r="BG10" s="583"/>
      <c r="BH10" s="583"/>
      <c r="BI10" s="583"/>
    </row>
    <row r="11" spans="1:69" ht="12.75" customHeight="1">
      <c r="A11" s="583" t="s">
        <v>131</v>
      </c>
      <c r="B11" s="583"/>
      <c r="C11" s="583"/>
      <c r="D11" s="583"/>
      <c r="E11" s="583"/>
      <c r="F11" s="583"/>
      <c r="G11" s="583"/>
      <c r="H11" s="583"/>
      <c r="I11" s="583"/>
      <c r="J11" s="583"/>
      <c r="K11" s="583"/>
      <c r="L11" s="583"/>
      <c r="M11" s="583"/>
      <c r="N11" s="583"/>
      <c r="O11" s="583"/>
      <c r="P11" s="583"/>
      <c r="Q11" s="583"/>
      <c r="R11" s="583"/>
      <c r="S11" s="583"/>
      <c r="T11" s="583"/>
      <c r="U11" s="583"/>
      <c r="V11" s="583"/>
      <c r="W11" s="583"/>
      <c r="X11" s="583"/>
      <c r="Y11" s="583"/>
      <c r="Z11" s="583"/>
      <c r="AA11" s="583"/>
      <c r="AB11" s="583"/>
      <c r="AC11" s="583"/>
      <c r="AD11" s="583"/>
      <c r="AE11" s="583"/>
      <c r="AF11" s="583"/>
      <c r="AG11" s="583"/>
      <c r="AH11" s="583"/>
      <c r="AI11" s="583"/>
      <c r="AJ11" s="583"/>
      <c r="AK11" s="583"/>
      <c r="AL11" s="583"/>
      <c r="AM11" s="583"/>
      <c r="AN11" s="583"/>
      <c r="AO11" s="583"/>
      <c r="AP11" s="583"/>
      <c r="AQ11" s="583"/>
      <c r="AR11" s="583"/>
      <c r="AS11" s="583"/>
      <c r="AT11" s="583"/>
      <c r="AU11" s="583"/>
      <c r="AV11" s="583"/>
      <c r="AW11" s="583"/>
      <c r="AX11" s="583"/>
      <c r="AY11" s="583"/>
      <c r="AZ11" s="583"/>
      <c r="BA11" s="583"/>
      <c r="BB11" s="583"/>
      <c r="BC11" s="583"/>
      <c r="BD11" s="583"/>
      <c r="BE11" s="583"/>
      <c r="BF11" s="583"/>
      <c r="BG11" s="583"/>
      <c r="BH11" s="583"/>
      <c r="BI11" s="583"/>
    </row>
    <row r="12" spans="1:69" ht="12.75" customHeight="1">
      <c r="A12" s="577" t="s">
        <v>523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7"/>
      <c r="N12" s="577"/>
      <c r="O12" s="577"/>
      <c r="P12" s="577"/>
      <c r="Q12" s="577"/>
      <c r="R12" s="577"/>
      <c r="S12" s="577"/>
      <c r="T12" s="577"/>
      <c r="U12" s="577"/>
      <c r="V12" s="577"/>
      <c r="W12" s="577"/>
      <c r="X12" s="577"/>
      <c r="Y12" s="577"/>
      <c r="Z12" s="577"/>
      <c r="AA12" s="577"/>
      <c r="AB12" s="577"/>
      <c r="AC12" s="577"/>
      <c r="AD12" s="577"/>
      <c r="AE12" s="577"/>
      <c r="AF12" s="577"/>
      <c r="AG12" s="577"/>
      <c r="AH12" s="577"/>
      <c r="AI12" s="577"/>
      <c r="AJ12" s="577"/>
      <c r="AK12" s="577"/>
      <c r="AL12" s="577"/>
      <c r="AM12" s="577"/>
      <c r="AN12" s="577"/>
      <c r="AO12" s="577"/>
      <c r="AP12" s="577"/>
      <c r="AQ12" s="577"/>
      <c r="AR12" s="577"/>
      <c r="AS12" s="577"/>
      <c r="AT12" s="577"/>
      <c r="AU12" s="577"/>
      <c r="AV12" s="577"/>
      <c r="AW12" s="577"/>
      <c r="AX12" s="577"/>
      <c r="AY12" s="577"/>
      <c r="AZ12" s="577"/>
      <c r="BA12" s="577"/>
      <c r="BB12" s="577"/>
      <c r="BC12" s="577"/>
      <c r="BD12" s="577"/>
      <c r="BE12" s="577"/>
      <c r="BF12" s="577"/>
      <c r="BG12" s="577"/>
      <c r="BH12" s="577"/>
      <c r="BI12" s="577"/>
    </row>
    <row r="13" spans="1:69" ht="12.75" customHeight="1">
      <c r="A13" s="577" t="s">
        <v>524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7"/>
      <c r="N13" s="577"/>
      <c r="O13" s="577"/>
      <c r="P13" s="577"/>
      <c r="Q13" s="577"/>
      <c r="R13" s="577"/>
      <c r="S13" s="577"/>
      <c r="T13" s="577"/>
      <c r="U13" s="577"/>
      <c r="V13" s="577"/>
      <c r="W13" s="577"/>
      <c r="X13" s="577"/>
      <c r="Y13" s="577"/>
      <c r="Z13" s="577"/>
      <c r="AA13" s="577"/>
      <c r="AB13" s="577"/>
      <c r="AC13" s="577"/>
      <c r="AD13" s="577"/>
      <c r="AE13" s="577"/>
      <c r="AF13" s="577"/>
      <c r="AG13" s="577"/>
      <c r="AH13" s="577"/>
      <c r="AI13" s="577"/>
      <c r="AJ13" s="577"/>
      <c r="AK13" s="577"/>
      <c r="AL13" s="577"/>
      <c r="AM13" s="577"/>
      <c r="AN13" s="577"/>
      <c r="AO13" s="577"/>
      <c r="AP13" s="577"/>
      <c r="AQ13" s="577"/>
      <c r="AR13" s="577"/>
      <c r="AS13" s="577"/>
      <c r="AT13" s="577"/>
      <c r="AU13" s="577"/>
      <c r="AV13" s="577"/>
      <c r="AW13" s="577"/>
      <c r="AX13" s="577"/>
      <c r="AY13" s="577"/>
      <c r="AZ13" s="577"/>
      <c r="BA13" s="577"/>
      <c r="BB13" s="577"/>
      <c r="BC13" s="577"/>
      <c r="BD13" s="577"/>
      <c r="BE13" s="577"/>
      <c r="BF13" s="577"/>
      <c r="BG13" s="577"/>
      <c r="BH13" s="577"/>
      <c r="BI13" s="577"/>
    </row>
    <row r="14" spans="1:69" ht="12.75" customHeight="1">
      <c r="A14" s="577" t="s">
        <v>546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7"/>
      <c r="N14" s="577"/>
      <c r="O14" s="577"/>
      <c r="P14" s="577"/>
      <c r="Q14" s="577"/>
      <c r="R14" s="577"/>
      <c r="S14" s="577"/>
      <c r="T14" s="577"/>
      <c r="U14" s="577"/>
      <c r="V14" s="577"/>
      <c r="W14" s="577"/>
      <c r="X14" s="577"/>
      <c r="Y14" s="577"/>
      <c r="Z14" s="577"/>
      <c r="AA14" s="577"/>
      <c r="AB14" s="577"/>
      <c r="AC14" s="577"/>
      <c r="AD14" s="577"/>
      <c r="AE14" s="577"/>
      <c r="AF14" s="577"/>
      <c r="AG14" s="577"/>
      <c r="AH14" s="577"/>
      <c r="AI14" s="577"/>
      <c r="AJ14" s="577"/>
      <c r="AK14" s="577"/>
      <c r="AL14" s="577"/>
      <c r="AM14" s="577"/>
      <c r="AN14" s="577"/>
      <c r="AO14" s="577"/>
      <c r="AP14" s="577"/>
      <c r="AQ14" s="577"/>
      <c r="AR14" s="577"/>
      <c r="AS14" s="577"/>
      <c r="AT14" s="577"/>
      <c r="AU14" s="577"/>
      <c r="AV14" s="577"/>
      <c r="AW14" s="577"/>
      <c r="AX14" s="577"/>
      <c r="AY14" s="577"/>
      <c r="AZ14" s="577"/>
      <c r="BA14" s="577"/>
      <c r="BB14" s="577"/>
      <c r="BC14" s="577"/>
      <c r="BD14" s="577"/>
      <c r="BE14" s="577"/>
      <c r="BF14" s="577"/>
      <c r="BG14" s="577"/>
      <c r="BH14" s="577"/>
      <c r="BI14" s="577"/>
    </row>
    <row r="15" spans="1:69" ht="12.75" customHeight="1">
      <c r="A15" s="577" t="s">
        <v>544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7"/>
      <c r="N15" s="577"/>
      <c r="O15" s="577"/>
      <c r="P15" s="577"/>
      <c r="Q15" s="577"/>
      <c r="R15" s="577"/>
      <c r="S15" s="577"/>
      <c r="T15" s="577"/>
      <c r="U15" s="577"/>
      <c r="V15" s="577"/>
      <c r="W15" s="577"/>
      <c r="X15" s="577"/>
      <c r="Y15" s="577"/>
      <c r="Z15" s="577"/>
      <c r="AA15" s="577"/>
      <c r="AB15" s="577"/>
      <c r="AC15" s="577"/>
      <c r="AD15" s="577"/>
      <c r="AE15" s="577"/>
      <c r="AF15" s="577"/>
      <c r="AG15" s="577"/>
      <c r="AH15" s="577"/>
      <c r="AI15" s="577"/>
      <c r="AJ15" s="577"/>
      <c r="AK15" s="577"/>
      <c r="AL15" s="577"/>
      <c r="AM15" s="577"/>
      <c r="AN15" s="577"/>
      <c r="AO15" s="577"/>
      <c r="AP15" s="577"/>
      <c r="AQ15" s="577"/>
      <c r="AR15" s="577"/>
      <c r="AS15" s="577"/>
      <c r="AT15" s="577"/>
      <c r="AU15" s="577"/>
      <c r="AV15" s="577"/>
      <c r="AW15" s="577"/>
      <c r="AX15" s="577"/>
      <c r="AY15" s="577"/>
      <c r="AZ15" s="577"/>
      <c r="BA15" s="577"/>
      <c r="BB15" s="577"/>
      <c r="BC15" s="577"/>
      <c r="BD15" s="577"/>
      <c r="BE15" s="577"/>
      <c r="BF15" s="577"/>
      <c r="BG15" s="577"/>
      <c r="BH15" s="577"/>
      <c r="BI15" s="577"/>
    </row>
    <row r="16" spans="1:69" ht="12.75" customHeight="1">
      <c r="A16" s="577" t="s">
        <v>545</v>
      </c>
      <c r="B16" s="577"/>
      <c r="C16" s="577"/>
      <c r="D16" s="577"/>
      <c r="E16" s="577"/>
      <c r="F16" s="577"/>
      <c r="G16" s="577"/>
      <c r="H16" s="577"/>
      <c r="I16" s="577"/>
      <c r="J16" s="577"/>
      <c r="K16" s="577"/>
      <c r="L16" s="577"/>
      <c r="M16" s="577"/>
      <c r="N16" s="577"/>
      <c r="O16" s="577"/>
      <c r="P16" s="577"/>
      <c r="Q16" s="577"/>
      <c r="R16" s="577"/>
      <c r="S16" s="577"/>
      <c r="T16" s="577"/>
      <c r="U16" s="577"/>
      <c r="V16" s="577"/>
      <c r="W16" s="577"/>
      <c r="X16" s="577"/>
      <c r="Y16" s="577"/>
      <c r="Z16" s="577"/>
      <c r="AA16" s="577"/>
      <c r="AB16" s="577"/>
      <c r="AC16" s="577"/>
      <c r="AD16" s="577"/>
      <c r="AE16" s="577"/>
      <c r="AF16" s="577"/>
      <c r="AG16" s="577"/>
      <c r="AH16" s="577"/>
      <c r="AI16" s="577"/>
      <c r="AJ16" s="577"/>
      <c r="AK16" s="577"/>
      <c r="AL16" s="577"/>
      <c r="AM16" s="577"/>
      <c r="AN16" s="577"/>
      <c r="AO16" s="577"/>
      <c r="AP16" s="577"/>
      <c r="AQ16" s="577"/>
      <c r="AR16" s="577"/>
      <c r="AS16" s="577"/>
      <c r="AT16" s="577"/>
      <c r="AU16" s="577"/>
      <c r="AV16" s="577"/>
      <c r="AW16" s="577"/>
      <c r="AX16" s="577"/>
      <c r="AY16" s="577"/>
      <c r="AZ16" s="577"/>
      <c r="BA16" s="577"/>
      <c r="BB16" s="577"/>
      <c r="BC16" s="577"/>
      <c r="BD16" s="577"/>
      <c r="BE16" s="577"/>
      <c r="BF16" s="577"/>
      <c r="BG16" s="577"/>
      <c r="BH16" s="577"/>
      <c r="BI16" s="577"/>
    </row>
    <row r="17" spans="1:61" ht="12.75" customHeight="1">
      <c r="A17" s="577" t="s">
        <v>301</v>
      </c>
      <c r="B17" s="577"/>
      <c r="C17" s="577"/>
      <c r="D17" s="577"/>
      <c r="E17" s="577"/>
      <c r="F17" s="577"/>
      <c r="G17" s="577"/>
      <c r="H17" s="577"/>
      <c r="I17" s="577"/>
      <c r="J17" s="577"/>
      <c r="K17" s="577"/>
      <c r="L17" s="577"/>
      <c r="M17" s="577"/>
      <c r="N17" s="577"/>
      <c r="O17" s="577"/>
      <c r="P17" s="577"/>
      <c r="Q17" s="577"/>
      <c r="R17" s="577"/>
      <c r="S17" s="577"/>
      <c r="T17" s="577"/>
      <c r="U17" s="577"/>
      <c r="V17" s="577"/>
      <c r="W17" s="577"/>
      <c r="X17" s="577"/>
      <c r="Y17" s="577"/>
      <c r="Z17" s="577"/>
      <c r="AA17" s="577"/>
      <c r="AB17" s="577"/>
      <c r="AC17" s="577"/>
      <c r="AD17" s="577"/>
      <c r="AE17" s="577"/>
      <c r="AF17" s="577"/>
      <c r="AG17" s="577"/>
      <c r="AH17" s="577"/>
      <c r="AI17" s="577"/>
      <c r="AJ17" s="577"/>
      <c r="AK17" s="577"/>
      <c r="AL17" s="577"/>
      <c r="AM17" s="577"/>
      <c r="AN17" s="577"/>
      <c r="AO17" s="577"/>
      <c r="AP17" s="577"/>
      <c r="AQ17" s="577"/>
      <c r="AR17" s="577"/>
      <c r="AS17" s="577"/>
      <c r="AT17" s="577"/>
      <c r="AU17" s="577"/>
      <c r="AV17" s="577"/>
      <c r="AW17" s="577"/>
      <c r="AX17" s="577"/>
      <c r="AY17" s="577"/>
      <c r="AZ17" s="577"/>
      <c r="BA17" s="577"/>
      <c r="BB17" s="577"/>
      <c r="BC17" s="577"/>
      <c r="BD17" s="577"/>
      <c r="BE17" s="577"/>
      <c r="BF17" s="577"/>
      <c r="BG17" s="577"/>
      <c r="BH17" s="577"/>
      <c r="BI17" s="577"/>
    </row>
    <row r="18" spans="1:61" ht="15">
      <c r="M18" s="211"/>
      <c r="S18" s="213"/>
      <c r="T18" s="213"/>
      <c r="U18" s="213"/>
      <c r="V18" s="213"/>
      <c r="W18" s="213"/>
      <c r="X18" s="213"/>
      <c r="Y18" s="213"/>
      <c r="Z18" s="213"/>
      <c r="AA18" s="340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4"/>
      <c r="AS18" s="214"/>
      <c r="AT18" s="215"/>
      <c r="AU18" s="215"/>
    </row>
    <row r="19" spans="1:61" ht="37.5" customHeight="1">
      <c r="A19" s="621" t="s">
        <v>16</v>
      </c>
      <c r="B19" s="621"/>
      <c r="C19" s="621"/>
      <c r="D19" s="621"/>
      <c r="E19" s="621"/>
      <c r="F19" s="621"/>
      <c r="G19" s="621"/>
      <c r="H19" s="621"/>
      <c r="I19" s="621"/>
      <c r="J19" s="621"/>
      <c r="K19" s="621"/>
      <c r="L19" s="621"/>
      <c r="M19" s="621"/>
      <c r="N19" s="621"/>
      <c r="O19" s="621"/>
      <c r="P19" s="621"/>
      <c r="AT19" s="622" t="s">
        <v>98</v>
      </c>
      <c r="AU19" s="622"/>
      <c r="AV19" s="622"/>
      <c r="AW19" s="622"/>
      <c r="AX19" s="622"/>
      <c r="AY19" s="622"/>
      <c r="AZ19" s="622"/>
      <c r="BA19" s="622"/>
      <c r="BB19" s="622"/>
      <c r="BC19" s="622"/>
      <c r="BD19" s="622"/>
      <c r="BE19" s="622"/>
      <c r="BF19" s="622"/>
      <c r="BG19" s="622"/>
      <c r="BH19" s="622"/>
      <c r="BI19" s="622"/>
    </row>
    <row r="20" spans="1:61" ht="9" customHeight="1" thickBot="1">
      <c r="C20" s="216"/>
      <c r="J20" s="216"/>
    </row>
    <row r="21" spans="1:61" ht="68.25" customHeight="1" thickBot="1">
      <c r="A21" s="623" t="s">
        <v>99</v>
      </c>
      <c r="B21" s="597" t="s">
        <v>17</v>
      </c>
      <c r="C21" s="629"/>
      <c r="D21" s="629"/>
      <c r="E21" s="630"/>
      <c r="F21" s="597" t="s">
        <v>18</v>
      </c>
      <c r="G21" s="598"/>
      <c r="H21" s="598"/>
      <c r="I21" s="598"/>
      <c r="J21" s="599"/>
      <c r="K21" s="597" t="s">
        <v>19</v>
      </c>
      <c r="L21" s="598"/>
      <c r="M21" s="598"/>
      <c r="N21" s="599"/>
      <c r="O21" s="597" t="s">
        <v>20</v>
      </c>
      <c r="P21" s="598"/>
      <c r="Q21" s="598"/>
      <c r="R21" s="598"/>
      <c r="S21" s="599"/>
      <c r="T21" s="597" t="s">
        <v>21</v>
      </c>
      <c r="U21" s="598"/>
      <c r="V21" s="598"/>
      <c r="W21" s="599"/>
      <c r="X21" s="610" t="s">
        <v>22</v>
      </c>
      <c r="Y21" s="611"/>
      <c r="Z21" s="611"/>
      <c r="AA21" s="612"/>
      <c r="AB21" s="597" t="s">
        <v>23</v>
      </c>
      <c r="AC21" s="598"/>
      <c r="AD21" s="598"/>
      <c r="AE21" s="599"/>
      <c r="AF21" s="597" t="s">
        <v>24</v>
      </c>
      <c r="AG21" s="598"/>
      <c r="AH21" s="598"/>
      <c r="AI21" s="598"/>
      <c r="AJ21" s="599"/>
      <c r="AK21" s="597" t="s">
        <v>25</v>
      </c>
      <c r="AL21" s="598"/>
      <c r="AM21" s="598"/>
      <c r="AN21" s="599"/>
      <c r="AO21" s="597" t="s">
        <v>26</v>
      </c>
      <c r="AP21" s="598"/>
      <c r="AQ21" s="598"/>
      <c r="AR21" s="599"/>
      <c r="AS21" s="597" t="s">
        <v>27</v>
      </c>
      <c r="AT21" s="598"/>
      <c r="AU21" s="598"/>
      <c r="AV21" s="598"/>
      <c r="AW21" s="599"/>
      <c r="AX21" s="597" t="s">
        <v>28</v>
      </c>
      <c r="AY21" s="598"/>
      <c r="AZ21" s="598"/>
      <c r="BA21" s="599"/>
      <c r="BB21" s="607" t="s">
        <v>137</v>
      </c>
      <c r="BC21" s="626" t="s">
        <v>138</v>
      </c>
      <c r="BD21" s="607" t="s">
        <v>139</v>
      </c>
      <c r="BE21" s="626" t="s">
        <v>140</v>
      </c>
      <c r="BF21" s="607" t="s">
        <v>141</v>
      </c>
      <c r="BG21" s="626" t="s">
        <v>142</v>
      </c>
      <c r="BH21" s="607" t="s">
        <v>100</v>
      </c>
      <c r="BI21" s="607" t="s">
        <v>60</v>
      </c>
    </row>
    <row r="22" spans="1:61">
      <c r="A22" s="624"/>
      <c r="B22" s="614"/>
      <c r="C22" s="617"/>
      <c r="D22" s="217"/>
      <c r="E22" s="352"/>
      <c r="F22" s="218"/>
      <c r="G22" s="219"/>
      <c r="H22" s="217"/>
      <c r="I22" s="219"/>
      <c r="J22" s="351"/>
      <c r="K22" s="218"/>
      <c r="L22" s="217"/>
      <c r="M22" s="217"/>
      <c r="N22" s="351"/>
      <c r="O22" s="218"/>
      <c r="P22" s="217"/>
      <c r="Q22" s="217"/>
      <c r="R22" s="217"/>
      <c r="S22" s="351"/>
      <c r="T22" s="218"/>
      <c r="U22" s="217"/>
      <c r="V22" s="217"/>
      <c r="W22" s="351"/>
      <c r="X22" s="218"/>
      <c r="Y22" s="217"/>
      <c r="Z22" s="217"/>
      <c r="AA22" s="351"/>
      <c r="AB22" s="218"/>
      <c r="AC22" s="217"/>
      <c r="AD22" s="217"/>
      <c r="AE22" s="351"/>
      <c r="AF22" s="218"/>
      <c r="AG22" s="217"/>
      <c r="AH22" s="217"/>
      <c r="AI22" s="217"/>
      <c r="AJ22" s="351"/>
      <c r="AK22" s="218"/>
      <c r="AL22" s="217"/>
      <c r="AM22" s="217"/>
      <c r="AN22" s="351"/>
      <c r="AO22" s="218"/>
      <c r="AP22" s="217"/>
      <c r="AQ22" s="217"/>
      <c r="AR22" s="351"/>
      <c r="AS22" s="218"/>
      <c r="AT22" s="217"/>
      <c r="AU22" s="217"/>
      <c r="AV22" s="217"/>
      <c r="AW22" s="351"/>
      <c r="AX22" s="218"/>
      <c r="AY22" s="351"/>
      <c r="AZ22" s="217"/>
      <c r="BA22" s="352"/>
      <c r="BB22" s="608"/>
      <c r="BC22" s="627"/>
      <c r="BD22" s="608"/>
      <c r="BE22" s="627"/>
      <c r="BF22" s="608"/>
      <c r="BG22" s="627"/>
      <c r="BH22" s="608"/>
      <c r="BI22" s="608"/>
    </row>
    <row r="23" spans="1:61" ht="11.25" customHeight="1">
      <c r="A23" s="624"/>
      <c r="B23" s="615"/>
      <c r="C23" s="618"/>
      <c r="D23" s="220"/>
      <c r="E23" s="221"/>
      <c r="F23" s="222"/>
      <c r="G23" s="223"/>
      <c r="H23" s="220"/>
      <c r="I23" s="223"/>
      <c r="J23" s="224"/>
      <c r="K23" s="222"/>
      <c r="L23" s="220"/>
      <c r="M23" s="220"/>
      <c r="N23" s="224"/>
      <c r="O23" s="222"/>
      <c r="P23" s="220"/>
      <c r="Q23" s="220"/>
      <c r="R23" s="220"/>
      <c r="S23" s="224"/>
      <c r="T23" s="222"/>
      <c r="U23" s="220"/>
      <c r="V23" s="220"/>
      <c r="W23" s="224"/>
      <c r="X23" s="222"/>
      <c r="Y23" s="220"/>
      <c r="Z23" s="220"/>
      <c r="AA23" s="224"/>
      <c r="AB23" s="222"/>
      <c r="AC23" s="220"/>
      <c r="AD23" s="220"/>
      <c r="AE23" s="224"/>
      <c r="AF23" s="222"/>
      <c r="AG23" s="220"/>
      <c r="AH23" s="220"/>
      <c r="AI23" s="220"/>
      <c r="AJ23" s="224"/>
      <c r="AK23" s="222"/>
      <c r="AL23" s="220"/>
      <c r="AM23" s="220"/>
      <c r="AN23" s="224"/>
      <c r="AO23" s="222"/>
      <c r="AP23" s="220"/>
      <c r="AQ23" s="220"/>
      <c r="AR23" s="224"/>
      <c r="AS23" s="222"/>
      <c r="AT23" s="220"/>
      <c r="AU23" s="220"/>
      <c r="AV23" s="220"/>
      <c r="AW23" s="224"/>
      <c r="AX23" s="222"/>
      <c r="AY23" s="224"/>
      <c r="AZ23" s="220"/>
      <c r="BA23" s="221"/>
      <c r="BB23" s="608"/>
      <c r="BC23" s="627"/>
      <c r="BD23" s="608"/>
      <c r="BE23" s="627"/>
      <c r="BF23" s="608"/>
      <c r="BG23" s="627"/>
      <c r="BH23" s="608"/>
      <c r="BI23" s="608"/>
    </row>
    <row r="24" spans="1:61" ht="12" customHeight="1" thickBot="1">
      <c r="A24" s="625"/>
      <c r="B24" s="616"/>
      <c r="C24" s="619"/>
      <c r="D24" s="220"/>
      <c r="E24" s="221"/>
      <c r="F24" s="222"/>
      <c r="G24" s="223"/>
      <c r="H24" s="220"/>
      <c r="I24" s="223"/>
      <c r="J24" s="224"/>
      <c r="K24" s="222"/>
      <c r="L24" s="220"/>
      <c r="M24" s="220"/>
      <c r="N24" s="224"/>
      <c r="O24" s="222"/>
      <c r="P24" s="220"/>
      <c r="Q24" s="220"/>
      <c r="R24" s="220"/>
      <c r="S24" s="224"/>
      <c r="T24" s="222"/>
      <c r="U24" s="220"/>
      <c r="V24" s="220"/>
      <c r="W24" s="224"/>
      <c r="X24" s="222"/>
      <c r="Y24" s="220"/>
      <c r="Z24" s="220"/>
      <c r="AA24" s="224"/>
      <c r="AB24" s="222"/>
      <c r="AC24" s="220"/>
      <c r="AD24" s="220"/>
      <c r="AE24" s="224"/>
      <c r="AF24" s="222"/>
      <c r="AG24" s="220"/>
      <c r="AH24" s="220"/>
      <c r="AI24" s="220"/>
      <c r="AJ24" s="224"/>
      <c r="AK24" s="222"/>
      <c r="AL24" s="220"/>
      <c r="AM24" s="220"/>
      <c r="AN24" s="224"/>
      <c r="AO24" s="222"/>
      <c r="AP24" s="220"/>
      <c r="AQ24" s="220"/>
      <c r="AR24" s="224"/>
      <c r="AS24" s="222"/>
      <c r="AT24" s="220"/>
      <c r="AU24" s="220"/>
      <c r="AV24" s="220"/>
      <c r="AW24" s="224"/>
      <c r="AX24" s="222"/>
      <c r="AY24" s="224"/>
      <c r="AZ24" s="220"/>
      <c r="BA24" s="221"/>
      <c r="BB24" s="608"/>
      <c r="BC24" s="627"/>
      <c r="BD24" s="608"/>
      <c r="BE24" s="627"/>
      <c r="BF24" s="608"/>
      <c r="BG24" s="627"/>
      <c r="BH24" s="608"/>
      <c r="BI24" s="608"/>
    </row>
    <row r="25" spans="1:61" ht="12" customHeight="1" thickBot="1">
      <c r="A25" s="225"/>
      <c r="B25" s="226">
        <v>1</v>
      </c>
      <c r="C25" s="226">
        <v>2</v>
      </c>
      <c r="D25" s="226">
        <v>3</v>
      </c>
      <c r="E25" s="226">
        <v>4</v>
      </c>
      <c r="F25" s="226">
        <v>5</v>
      </c>
      <c r="G25" s="226">
        <v>6</v>
      </c>
      <c r="H25" s="226">
        <v>7</v>
      </c>
      <c r="I25" s="227">
        <v>8</v>
      </c>
      <c r="J25" s="226">
        <v>9</v>
      </c>
      <c r="K25" s="226">
        <v>10</v>
      </c>
      <c r="L25" s="226">
        <v>11</v>
      </c>
      <c r="M25" s="226">
        <v>12</v>
      </c>
      <c r="N25" s="226">
        <v>13</v>
      </c>
      <c r="O25" s="226">
        <v>14</v>
      </c>
      <c r="P25" s="226">
        <v>15</v>
      </c>
      <c r="Q25" s="226">
        <v>16</v>
      </c>
      <c r="R25" s="226">
        <v>17</v>
      </c>
      <c r="S25" s="226">
        <v>18</v>
      </c>
      <c r="T25" s="226">
        <v>19</v>
      </c>
      <c r="U25" s="226">
        <v>20</v>
      </c>
      <c r="V25" s="226">
        <v>21</v>
      </c>
      <c r="W25" s="226">
        <v>22</v>
      </c>
      <c r="X25" s="226">
        <v>23</v>
      </c>
      <c r="Y25" s="226">
        <v>24</v>
      </c>
      <c r="Z25" s="226">
        <v>25</v>
      </c>
      <c r="AA25" s="226">
        <v>26</v>
      </c>
      <c r="AB25" s="226">
        <v>27</v>
      </c>
      <c r="AC25" s="226">
        <v>28</v>
      </c>
      <c r="AD25" s="226">
        <v>29</v>
      </c>
      <c r="AE25" s="226">
        <v>30</v>
      </c>
      <c r="AF25" s="226">
        <v>31</v>
      </c>
      <c r="AG25" s="226">
        <v>32</v>
      </c>
      <c r="AH25" s="226">
        <v>33</v>
      </c>
      <c r="AI25" s="226">
        <v>34</v>
      </c>
      <c r="AJ25" s="226">
        <v>35</v>
      </c>
      <c r="AK25" s="226">
        <v>36</v>
      </c>
      <c r="AL25" s="226">
        <v>37</v>
      </c>
      <c r="AM25" s="226">
        <v>38</v>
      </c>
      <c r="AN25" s="226">
        <v>39</v>
      </c>
      <c r="AO25" s="226">
        <v>40</v>
      </c>
      <c r="AP25" s="226">
        <v>41</v>
      </c>
      <c r="AQ25" s="226">
        <v>42</v>
      </c>
      <c r="AR25" s="226">
        <v>43</v>
      </c>
      <c r="AS25" s="226">
        <v>44</v>
      </c>
      <c r="AT25" s="226">
        <v>45</v>
      </c>
      <c r="AU25" s="226">
        <v>46</v>
      </c>
      <c r="AV25" s="226">
        <v>47</v>
      </c>
      <c r="AW25" s="226">
        <v>48</v>
      </c>
      <c r="AX25" s="226">
        <v>49</v>
      </c>
      <c r="AY25" s="353">
        <v>50</v>
      </c>
      <c r="AZ25" s="226">
        <v>51</v>
      </c>
      <c r="BA25" s="354">
        <v>52</v>
      </c>
      <c r="BB25" s="609"/>
      <c r="BC25" s="605"/>
      <c r="BD25" s="609"/>
      <c r="BE25" s="605"/>
      <c r="BF25" s="609"/>
      <c r="BG25" s="605"/>
      <c r="BH25" s="609"/>
      <c r="BI25" s="613"/>
    </row>
    <row r="26" spans="1:61">
      <c r="A26" s="328" t="s">
        <v>1</v>
      </c>
      <c r="B26" s="303"/>
      <c r="C26" s="303"/>
      <c r="D26" s="303"/>
      <c r="E26" s="303"/>
      <c r="F26" s="303"/>
      <c r="G26" s="303"/>
      <c r="H26" s="303">
        <v>7</v>
      </c>
      <c r="I26" s="303"/>
      <c r="J26" s="303"/>
      <c r="K26" s="303"/>
      <c r="L26" s="303"/>
      <c r="M26" s="303"/>
      <c r="N26" s="303"/>
      <c r="O26" s="303"/>
      <c r="P26" s="303">
        <v>15</v>
      </c>
      <c r="Q26" s="303" t="s">
        <v>516</v>
      </c>
      <c r="R26" s="303" t="s">
        <v>516</v>
      </c>
      <c r="S26" s="303" t="s">
        <v>516</v>
      </c>
      <c r="T26" s="303" t="s">
        <v>132</v>
      </c>
      <c r="U26" s="303" t="s">
        <v>132</v>
      </c>
      <c r="V26" s="303"/>
      <c r="W26" s="303"/>
      <c r="X26" s="303"/>
      <c r="Y26" s="303"/>
      <c r="Z26" s="303"/>
      <c r="AA26" s="303"/>
      <c r="AB26" s="303">
        <v>7</v>
      </c>
      <c r="AC26" s="303"/>
      <c r="AD26" s="303"/>
      <c r="AE26" s="303"/>
      <c r="AF26" s="303"/>
      <c r="AG26" s="303"/>
      <c r="AH26" s="303"/>
      <c r="AI26" s="303"/>
      <c r="AJ26" s="303">
        <v>15</v>
      </c>
      <c r="AK26" s="303" t="s">
        <v>517</v>
      </c>
      <c r="AL26" s="303" t="s">
        <v>517</v>
      </c>
      <c r="AM26" s="303" t="s">
        <v>518</v>
      </c>
      <c r="AN26" s="304" t="s">
        <v>134</v>
      </c>
      <c r="AO26" s="304" t="s">
        <v>132</v>
      </c>
      <c r="AP26" s="304" t="s">
        <v>132</v>
      </c>
      <c r="AQ26" s="304" t="s">
        <v>201</v>
      </c>
      <c r="AR26" s="304" t="s">
        <v>201</v>
      </c>
      <c r="AS26" s="304" t="s">
        <v>201</v>
      </c>
      <c r="AT26" s="304" t="s">
        <v>201</v>
      </c>
      <c r="AU26" s="304" t="s">
        <v>201</v>
      </c>
      <c r="AV26" s="304" t="s">
        <v>201</v>
      </c>
      <c r="AW26" s="303" t="s">
        <v>132</v>
      </c>
      <c r="AX26" s="303" t="s">
        <v>132</v>
      </c>
      <c r="AY26" s="303" t="s">
        <v>132</v>
      </c>
      <c r="AZ26" s="303" t="s">
        <v>132</v>
      </c>
      <c r="BA26" s="305" t="s">
        <v>132</v>
      </c>
      <c r="BB26" s="306">
        <v>30</v>
      </c>
      <c r="BC26" s="307">
        <v>6</v>
      </c>
      <c r="BD26" s="307">
        <v>1</v>
      </c>
      <c r="BE26" s="307"/>
      <c r="BF26" s="307"/>
      <c r="BG26" s="307"/>
      <c r="BH26" s="307">
        <v>15</v>
      </c>
      <c r="BI26" s="308">
        <f>SUM(BB26:BH26)</f>
        <v>52</v>
      </c>
    </row>
    <row r="27" spans="1:61">
      <c r="A27" s="329" t="s">
        <v>4</v>
      </c>
      <c r="B27" s="303"/>
      <c r="C27" s="303"/>
      <c r="D27" s="303"/>
      <c r="E27" s="303"/>
      <c r="F27" s="303"/>
      <c r="G27" s="303"/>
      <c r="H27" s="303">
        <v>7</v>
      </c>
      <c r="I27" s="303"/>
      <c r="J27" s="303"/>
      <c r="K27" s="303"/>
      <c r="L27" s="303"/>
      <c r="M27" s="303"/>
      <c r="N27" s="303"/>
      <c r="O27" s="303"/>
      <c r="P27" s="303">
        <v>15</v>
      </c>
      <c r="Q27" s="303" t="s">
        <v>516</v>
      </c>
      <c r="R27" s="303" t="s">
        <v>516</v>
      </c>
      <c r="S27" s="303" t="s">
        <v>516</v>
      </c>
      <c r="T27" s="303" t="s">
        <v>132</v>
      </c>
      <c r="U27" s="303" t="s">
        <v>132</v>
      </c>
      <c r="V27" s="303"/>
      <c r="W27" s="303"/>
      <c r="X27" s="303"/>
      <c r="Y27" s="303"/>
      <c r="Z27" s="303"/>
      <c r="AA27" s="303"/>
      <c r="AB27" s="303">
        <v>7</v>
      </c>
      <c r="AC27" s="303"/>
      <c r="AD27" s="303"/>
      <c r="AE27" s="303"/>
      <c r="AF27" s="303"/>
      <c r="AG27" s="303"/>
      <c r="AH27" s="303"/>
      <c r="AI27" s="327"/>
      <c r="AJ27" s="303">
        <v>15</v>
      </c>
      <c r="AK27" s="303" t="s">
        <v>517</v>
      </c>
      <c r="AL27" s="303" t="s">
        <v>516</v>
      </c>
      <c r="AM27" s="303" t="s">
        <v>516</v>
      </c>
      <c r="AN27" s="309" t="s">
        <v>5</v>
      </c>
      <c r="AO27" s="309" t="s">
        <v>5</v>
      </c>
      <c r="AP27" s="309" t="s">
        <v>5</v>
      </c>
      <c r="AQ27" s="310" t="s">
        <v>202</v>
      </c>
      <c r="AR27" s="310" t="s">
        <v>202</v>
      </c>
      <c r="AS27" s="304" t="s">
        <v>201</v>
      </c>
      <c r="AT27" s="304" t="s">
        <v>201</v>
      </c>
      <c r="AU27" s="304" t="s">
        <v>201</v>
      </c>
      <c r="AV27" s="304" t="s">
        <v>201</v>
      </c>
      <c r="AW27" s="303" t="s">
        <v>132</v>
      </c>
      <c r="AX27" s="303" t="s">
        <v>132</v>
      </c>
      <c r="AY27" s="303" t="s">
        <v>132</v>
      </c>
      <c r="AZ27" s="303" t="s">
        <v>132</v>
      </c>
      <c r="BA27" s="305" t="s">
        <v>132</v>
      </c>
      <c r="BB27" s="311">
        <v>30</v>
      </c>
      <c r="BC27" s="304">
        <v>6</v>
      </c>
      <c r="BD27" s="304"/>
      <c r="BE27" s="304">
        <v>5</v>
      </c>
      <c r="BF27" s="304"/>
      <c r="BG27" s="304"/>
      <c r="BH27" s="304">
        <v>11</v>
      </c>
      <c r="BI27" s="312">
        <f>SUM(BB27:BH27)</f>
        <v>52</v>
      </c>
    </row>
    <row r="28" spans="1:61">
      <c r="A28" s="329" t="s">
        <v>6</v>
      </c>
      <c r="B28" s="313"/>
      <c r="C28" s="313"/>
      <c r="D28" s="313"/>
      <c r="E28" s="313"/>
      <c r="F28" s="313"/>
      <c r="G28" s="313"/>
      <c r="H28" s="313">
        <v>7</v>
      </c>
      <c r="I28" s="313"/>
      <c r="J28" s="313"/>
      <c r="K28" s="313"/>
      <c r="L28" s="313"/>
      <c r="M28" s="313"/>
      <c r="N28" s="313"/>
      <c r="O28" s="313"/>
      <c r="P28" s="313">
        <v>15</v>
      </c>
      <c r="Q28" s="313" t="s">
        <v>516</v>
      </c>
      <c r="R28" s="313" t="s">
        <v>516</v>
      </c>
      <c r="S28" s="303" t="s">
        <v>516</v>
      </c>
      <c r="T28" s="313" t="s">
        <v>132</v>
      </c>
      <c r="U28" s="313" t="s">
        <v>132</v>
      </c>
      <c r="V28" s="313"/>
      <c r="W28" s="313"/>
      <c r="X28" s="313"/>
      <c r="Y28" s="313"/>
      <c r="Z28" s="313"/>
      <c r="AA28" s="313"/>
      <c r="AB28" s="313">
        <v>7</v>
      </c>
      <c r="AC28" s="313"/>
      <c r="AD28" s="313"/>
      <c r="AE28" s="313"/>
      <c r="AF28" s="313"/>
      <c r="AG28" s="313"/>
      <c r="AH28" s="313"/>
      <c r="AI28" s="327"/>
      <c r="AJ28" s="313">
        <v>15</v>
      </c>
      <c r="AK28" s="313" t="s">
        <v>517</v>
      </c>
      <c r="AL28" s="313" t="s">
        <v>517</v>
      </c>
      <c r="AM28" s="313" t="s">
        <v>517</v>
      </c>
      <c r="AN28" s="309" t="s">
        <v>5</v>
      </c>
      <c r="AO28" s="309" t="s">
        <v>5</v>
      </c>
      <c r="AP28" s="309" t="s">
        <v>5</v>
      </c>
      <c r="AQ28" s="310" t="s">
        <v>202</v>
      </c>
      <c r="AR28" s="310" t="s">
        <v>202</v>
      </c>
      <c r="AS28" s="304" t="s">
        <v>201</v>
      </c>
      <c r="AT28" s="304" t="s">
        <v>201</v>
      </c>
      <c r="AU28" s="304" t="s">
        <v>201</v>
      </c>
      <c r="AV28" s="304" t="s">
        <v>201</v>
      </c>
      <c r="AW28" s="313" t="s">
        <v>132</v>
      </c>
      <c r="AX28" s="313" t="s">
        <v>132</v>
      </c>
      <c r="AY28" s="313" t="s">
        <v>132</v>
      </c>
      <c r="AZ28" s="313" t="s">
        <v>132</v>
      </c>
      <c r="BA28" s="314" t="s">
        <v>132</v>
      </c>
      <c r="BB28" s="311">
        <v>30</v>
      </c>
      <c r="BC28" s="304">
        <v>6</v>
      </c>
      <c r="BD28" s="304"/>
      <c r="BE28" s="304">
        <v>5</v>
      </c>
      <c r="BF28" s="304"/>
      <c r="BG28" s="304"/>
      <c r="BH28" s="304">
        <v>11</v>
      </c>
      <c r="BI28" s="312">
        <f>SUM(BB28:BH28)</f>
        <v>52</v>
      </c>
    </row>
    <row r="29" spans="1:61">
      <c r="A29" s="330" t="s">
        <v>7</v>
      </c>
      <c r="B29" s="303"/>
      <c r="C29" s="303"/>
      <c r="D29" s="303"/>
      <c r="E29" s="303"/>
      <c r="F29" s="303"/>
      <c r="G29" s="303"/>
      <c r="H29" s="303">
        <v>7</v>
      </c>
      <c r="I29" s="303"/>
      <c r="J29" s="303"/>
      <c r="K29" s="303"/>
      <c r="L29" s="303"/>
      <c r="M29" s="303"/>
      <c r="N29" s="303"/>
      <c r="O29" s="303"/>
      <c r="P29" s="303">
        <v>15</v>
      </c>
      <c r="Q29" s="303" t="s">
        <v>516</v>
      </c>
      <c r="R29" s="303" t="s">
        <v>516</v>
      </c>
      <c r="S29" s="303" t="s">
        <v>516</v>
      </c>
      <c r="T29" s="303" t="s">
        <v>132</v>
      </c>
      <c r="U29" s="313" t="s">
        <v>132</v>
      </c>
      <c r="V29" s="309" t="s">
        <v>519</v>
      </c>
      <c r="W29" s="309" t="s">
        <v>519</v>
      </c>
      <c r="X29" s="309" t="s">
        <v>519</v>
      </c>
      <c r="Y29" s="309" t="s">
        <v>519</v>
      </c>
      <c r="Z29" s="309" t="s">
        <v>519</v>
      </c>
      <c r="AA29" s="309" t="s">
        <v>519</v>
      </c>
      <c r="AB29" s="309" t="s">
        <v>519</v>
      </c>
      <c r="AC29" s="309" t="s">
        <v>519</v>
      </c>
      <c r="AD29" s="309" t="s">
        <v>519</v>
      </c>
      <c r="AE29" s="309" t="s">
        <v>519</v>
      </c>
      <c r="AF29" s="309" t="s">
        <v>519</v>
      </c>
      <c r="AG29" s="309" t="s">
        <v>519</v>
      </c>
      <c r="AH29" s="309" t="s">
        <v>519</v>
      </c>
      <c r="AI29" s="309" t="s">
        <v>519</v>
      </c>
      <c r="AJ29" s="309" t="s">
        <v>519</v>
      </c>
      <c r="AK29" s="303" t="s">
        <v>133</v>
      </c>
      <c r="AL29" s="303" t="s">
        <v>133</v>
      </c>
      <c r="AM29" s="303" t="s">
        <v>135</v>
      </c>
      <c r="AN29" s="303" t="s">
        <v>135</v>
      </c>
      <c r="AO29" s="303" t="s">
        <v>135</v>
      </c>
      <c r="AP29" s="303" t="s">
        <v>136</v>
      </c>
      <c r="AQ29" s="303" t="s">
        <v>132</v>
      </c>
      <c r="AR29" s="303" t="s">
        <v>132</v>
      </c>
      <c r="AS29" s="303" t="s">
        <v>132</v>
      </c>
      <c r="AT29" s="303" t="s">
        <v>132</v>
      </c>
      <c r="AU29" s="315"/>
      <c r="AV29" s="315"/>
      <c r="AW29" s="315"/>
      <c r="AX29" s="315"/>
      <c r="AY29" s="315"/>
      <c r="AZ29" s="315"/>
      <c r="BA29" s="316"/>
      <c r="BB29" s="311">
        <v>15</v>
      </c>
      <c r="BC29" s="304">
        <v>3</v>
      </c>
      <c r="BD29" s="304"/>
      <c r="BE29" s="304">
        <v>15</v>
      </c>
      <c r="BF29" s="304">
        <v>4</v>
      </c>
      <c r="BG29" s="304">
        <v>2</v>
      </c>
      <c r="BH29" s="304">
        <v>6</v>
      </c>
      <c r="BI29" s="312">
        <f>SUM(BB29:BH29)</f>
        <v>45</v>
      </c>
    </row>
    <row r="30" spans="1:61" ht="12.75" thickBot="1">
      <c r="A30" s="331" t="s">
        <v>9</v>
      </c>
      <c r="B30" s="332"/>
      <c r="C30" s="332"/>
      <c r="D30" s="332"/>
      <c r="E30" s="332"/>
      <c r="F30" s="332"/>
      <c r="G30" s="332"/>
      <c r="H30" s="332"/>
      <c r="I30" s="332"/>
      <c r="J30" s="332"/>
      <c r="K30" s="332"/>
      <c r="L30" s="332"/>
      <c r="M30" s="332"/>
      <c r="N30" s="332"/>
      <c r="O30" s="332"/>
      <c r="P30" s="332"/>
      <c r="Q30" s="332"/>
      <c r="R30" s="332"/>
      <c r="S30" s="332"/>
      <c r="T30" s="332"/>
      <c r="U30" s="332"/>
      <c r="V30" s="332"/>
      <c r="W30" s="332"/>
      <c r="X30" s="332"/>
      <c r="Y30" s="332"/>
      <c r="Z30" s="332"/>
      <c r="AA30" s="332"/>
      <c r="AB30" s="332"/>
      <c r="AC30" s="332"/>
      <c r="AD30" s="332"/>
      <c r="AE30" s="332"/>
      <c r="AF30" s="332"/>
      <c r="AG30" s="332"/>
      <c r="AH30" s="332"/>
      <c r="AI30" s="332"/>
      <c r="AJ30" s="332"/>
      <c r="AK30" s="332"/>
      <c r="AL30" s="332"/>
      <c r="AM30" s="332"/>
      <c r="AN30" s="332"/>
      <c r="AO30" s="332"/>
      <c r="AP30" s="332"/>
      <c r="AQ30" s="333"/>
      <c r="AR30" s="333"/>
      <c r="AS30" s="333"/>
      <c r="AT30" s="333"/>
      <c r="AU30" s="333"/>
      <c r="AV30" s="333"/>
      <c r="AW30" s="333"/>
      <c r="AX30" s="333"/>
      <c r="AY30" s="333"/>
      <c r="AZ30" s="333"/>
      <c r="BA30" s="334"/>
      <c r="BB30" s="317"/>
      <c r="BC30" s="318"/>
      <c r="BD30" s="318"/>
      <c r="BE30" s="318"/>
      <c r="BF30" s="318"/>
      <c r="BG30" s="318"/>
      <c r="BH30" s="318"/>
      <c r="BI30" s="319"/>
    </row>
    <row r="31" spans="1:61" ht="12.75" thickBot="1">
      <c r="A31" s="224"/>
      <c r="B31" s="320"/>
      <c r="C31" s="320"/>
      <c r="D31" s="320"/>
      <c r="E31" s="320"/>
      <c r="F31" s="320"/>
      <c r="G31" s="320"/>
      <c r="H31" s="320"/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20"/>
      <c r="W31" s="320"/>
      <c r="X31" s="320"/>
      <c r="Y31" s="320"/>
      <c r="Z31" s="320"/>
      <c r="AA31" s="320"/>
      <c r="AB31" s="320"/>
      <c r="AC31" s="320"/>
      <c r="AD31" s="320"/>
      <c r="AE31" s="320"/>
      <c r="AF31" s="320"/>
      <c r="AG31" s="320"/>
      <c r="AH31" s="320"/>
      <c r="AI31" s="320"/>
      <c r="AJ31" s="320"/>
      <c r="AK31" s="320"/>
      <c r="AL31" s="320"/>
      <c r="AM31" s="320"/>
      <c r="AN31" s="320"/>
      <c r="AO31" s="320"/>
      <c r="AP31" s="320"/>
      <c r="AQ31" s="321"/>
      <c r="AR31" s="321"/>
      <c r="AS31" s="321"/>
      <c r="AT31" s="321"/>
      <c r="AU31" s="321"/>
      <c r="AV31" s="321"/>
      <c r="AW31" s="321"/>
      <c r="AX31" s="321"/>
      <c r="AY31" s="321"/>
      <c r="AZ31" s="321"/>
      <c r="BA31" s="321"/>
      <c r="BB31" s="322">
        <f>SUM(BB26:BB30)</f>
        <v>105</v>
      </c>
      <c r="BC31" s="322">
        <f t="shared" ref="BC31:BI31" si="0">SUM(BC26:BC30)</f>
        <v>21</v>
      </c>
      <c r="BD31" s="322">
        <f t="shared" si="0"/>
        <v>1</v>
      </c>
      <c r="BE31" s="322">
        <f t="shared" si="0"/>
        <v>25</v>
      </c>
      <c r="BF31" s="322">
        <f t="shared" si="0"/>
        <v>4</v>
      </c>
      <c r="BG31" s="322">
        <f t="shared" si="0"/>
        <v>2</v>
      </c>
      <c r="BH31" s="322">
        <f t="shared" si="0"/>
        <v>43</v>
      </c>
      <c r="BI31" s="323">
        <f t="shared" si="0"/>
        <v>201</v>
      </c>
    </row>
    <row r="32" spans="1:61">
      <c r="A32" s="224"/>
      <c r="B32" s="228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  <c r="AC32" s="228"/>
      <c r="AD32" s="228"/>
      <c r="AE32" s="228"/>
      <c r="AF32" s="228"/>
      <c r="AG32" s="228"/>
      <c r="AH32" s="228"/>
      <c r="AI32" s="228"/>
      <c r="AJ32" s="228"/>
      <c r="AK32" s="228"/>
      <c r="AL32" s="228"/>
      <c r="AM32" s="228"/>
      <c r="AN32" s="228"/>
      <c r="AO32" s="228"/>
      <c r="AP32" s="228"/>
      <c r="AQ32" s="228"/>
      <c r="AR32" s="229"/>
      <c r="AS32" s="228"/>
      <c r="AT32" s="228"/>
      <c r="AU32" s="228"/>
      <c r="AV32" s="228"/>
      <c r="AW32" s="228"/>
      <c r="AX32" s="228"/>
      <c r="AY32" s="228"/>
      <c r="AZ32" s="228"/>
      <c r="BA32" s="228"/>
      <c r="BB32" s="224"/>
      <c r="BC32" s="224"/>
      <c r="BD32" s="224"/>
      <c r="BE32" s="224"/>
      <c r="BF32" s="224"/>
      <c r="BG32" s="224"/>
      <c r="BH32" s="224"/>
      <c r="BI32" s="224"/>
    </row>
    <row r="33" spans="1:61" ht="45.75" customHeight="1">
      <c r="A33" s="628" t="s">
        <v>101</v>
      </c>
      <c r="B33" s="628"/>
      <c r="C33" s="628"/>
      <c r="D33" s="628"/>
      <c r="E33" s="628"/>
      <c r="F33" s="628"/>
      <c r="G33" s="628"/>
      <c r="H33" s="628"/>
      <c r="I33" s="228"/>
      <c r="J33" s="230"/>
      <c r="K33" s="231" t="s">
        <v>10</v>
      </c>
      <c r="L33" s="606" t="s">
        <v>29</v>
      </c>
      <c r="M33" s="620"/>
      <c r="N33" s="620"/>
      <c r="O33" s="620"/>
      <c r="P33" s="620"/>
      <c r="Q33" s="620"/>
      <c r="R33" s="620"/>
      <c r="S33" s="620"/>
      <c r="T33" s="620"/>
      <c r="U33" s="620"/>
      <c r="V33" s="232"/>
      <c r="W33" s="232"/>
      <c r="X33" s="232"/>
      <c r="Y33" s="232"/>
      <c r="Z33" s="233" t="s">
        <v>62</v>
      </c>
      <c r="AA33" s="231" t="s">
        <v>10</v>
      </c>
      <c r="AB33" s="606" t="s">
        <v>176</v>
      </c>
      <c r="AC33" s="620"/>
      <c r="AD33" s="620"/>
      <c r="AE33" s="620"/>
      <c r="AF33" s="620"/>
      <c r="AG33" s="620"/>
      <c r="AH33" s="620"/>
      <c r="AI33" s="620"/>
      <c r="AJ33" s="620"/>
      <c r="AK33" s="620"/>
      <c r="AL33" s="620"/>
      <c r="AM33" s="620"/>
      <c r="AN33" s="232"/>
      <c r="AO33" s="234" t="s">
        <v>8</v>
      </c>
      <c r="AP33" s="231" t="s">
        <v>10</v>
      </c>
      <c r="AQ33" s="606" t="s">
        <v>177</v>
      </c>
      <c r="AR33" s="606"/>
      <c r="AS33" s="606"/>
      <c r="AT33" s="606"/>
      <c r="AU33" s="606"/>
      <c r="AV33" s="606"/>
      <c r="AW33" s="606"/>
      <c r="AX33" s="606"/>
      <c r="AY33" s="606"/>
      <c r="AZ33" s="606"/>
      <c r="BA33" s="606"/>
      <c r="BC33" s="633" t="s">
        <v>520</v>
      </c>
      <c r="BD33" s="633"/>
      <c r="BE33" s="633"/>
      <c r="BF33" s="633"/>
      <c r="BG33" s="633"/>
      <c r="BH33" s="633"/>
    </row>
    <row r="34" spans="1:61" ht="15" customHeight="1">
      <c r="J34" s="235"/>
      <c r="K34" s="232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2"/>
      <c r="W34" s="232"/>
      <c r="X34" s="232"/>
      <c r="Y34" s="232"/>
      <c r="Z34" s="232"/>
      <c r="AA34" s="232"/>
      <c r="AB34" s="236"/>
      <c r="AC34" s="236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2"/>
      <c r="AO34" s="232"/>
      <c r="AP34" s="23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232"/>
      <c r="BB34" s="335" t="s">
        <v>522</v>
      </c>
      <c r="BC34" s="631"/>
      <c r="BD34" s="632"/>
      <c r="BE34" s="632"/>
      <c r="BF34" s="632"/>
      <c r="BG34" s="632"/>
      <c r="BH34" s="336"/>
    </row>
    <row r="35" spans="1:61" ht="34.5" customHeight="1">
      <c r="J35" s="234" t="s">
        <v>2</v>
      </c>
      <c r="K35" s="231" t="s">
        <v>10</v>
      </c>
      <c r="L35" s="606" t="s">
        <v>102</v>
      </c>
      <c r="M35" s="620"/>
      <c r="N35" s="620"/>
      <c r="O35" s="620"/>
      <c r="P35" s="620"/>
      <c r="Q35" s="620"/>
      <c r="R35" s="620"/>
      <c r="S35" s="620"/>
      <c r="T35" s="620"/>
      <c r="U35" s="620"/>
      <c r="V35" s="620"/>
      <c r="W35" s="620"/>
      <c r="X35" s="232"/>
      <c r="Y35" s="232"/>
      <c r="Z35" s="233" t="s">
        <v>63</v>
      </c>
      <c r="AA35" s="231" t="s">
        <v>10</v>
      </c>
      <c r="AB35" s="606" t="s">
        <v>103</v>
      </c>
      <c r="AC35" s="606"/>
      <c r="AD35" s="606"/>
      <c r="AE35" s="606"/>
      <c r="AF35" s="606"/>
      <c r="AG35" s="606"/>
      <c r="AH35" s="606"/>
      <c r="AI35" s="606"/>
      <c r="AJ35" s="606"/>
      <c r="AK35" s="606"/>
      <c r="AL35" s="606"/>
      <c r="AM35" s="606"/>
      <c r="AN35" s="232"/>
      <c r="AO35" s="233" t="s">
        <v>65</v>
      </c>
      <c r="AP35" s="231" t="s">
        <v>10</v>
      </c>
      <c r="AQ35" s="606" t="s">
        <v>173</v>
      </c>
      <c r="AR35" s="620"/>
      <c r="AS35" s="620"/>
      <c r="AT35" s="620"/>
      <c r="AU35" s="620"/>
      <c r="AV35" s="620"/>
      <c r="AW35" s="620"/>
      <c r="AX35" s="620"/>
      <c r="AY35" s="620"/>
      <c r="AZ35" s="620"/>
      <c r="BA35" s="620"/>
      <c r="BB35" s="620"/>
      <c r="BC35" s="585" t="s">
        <v>521</v>
      </c>
      <c r="BD35" s="585"/>
      <c r="BE35" s="585"/>
      <c r="BF35" s="585"/>
      <c r="BG35" s="585"/>
      <c r="BH35" s="585"/>
      <c r="BI35" s="585"/>
    </row>
    <row r="36" spans="1:61" ht="12.75" customHeight="1">
      <c r="J36" s="235"/>
      <c r="K36" s="232"/>
      <c r="L36" s="236"/>
      <c r="M36" s="236"/>
      <c r="N36" s="236"/>
      <c r="O36" s="236"/>
      <c r="P36" s="236"/>
      <c r="Q36" s="236"/>
      <c r="R36" s="236"/>
      <c r="S36" s="236"/>
      <c r="T36" s="236"/>
      <c r="U36" s="236"/>
      <c r="V36" s="232"/>
      <c r="W36" s="232"/>
      <c r="X36" s="232"/>
      <c r="Y36" s="232"/>
      <c r="Z36" s="232"/>
      <c r="AA36" s="232"/>
      <c r="AB36" s="236"/>
      <c r="AC36" s="236"/>
      <c r="AD36" s="236"/>
      <c r="AE36" s="236"/>
      <c r="AF36" s="236"/>
      <c r="AG36" s="236"/>
      <c r="AH36" s="236"/>
      <c r="AI36" s="236"/>
      <c r="AJ36" s="236"/>
      <c r="AK36" s="236"/>
      <c r="AL36" s="236"/>
      <c r="AM36" s="236"/>
      <c r="AN36" s="232"/>
      <c r="AO36" s="232"/>
      <c r="AP36" s="23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232"/>
      <c r="BB36" s="232"/>
      <c r="BC36" s="585"/>
      <c r="BD36" s="585"/>
      <c r="BE36" s="585"/>
      <c r="BF36" s="585"/>
      <c r="BG36" s="585"/>
      <c r="BH36" s="585"/>
      <c r="BI36" s="585"/>
    </row>
    <row r="37" spans="1:61" ht="34.5" customHeight="1">
      <c r="J37" s="233" t="s">
        <v>61</v>
      </c>
      <c r="K37" s="231" t="s">
        <v>10</v>
      </c>
      <c r="L37" s="606" t="s">
        <v>30</v>
      </c>
      <c r="M37" s="620"/>
      <c r="N37" s="620"/>
      <c r="O37" s="620"/>
      <c r="P37" s="620"/>
      <c r="Q37" s="620"/>
      <c r="R37" s="620"/>
      <c r="S37" s="620"/>
      <c r="T37" s="620"/>
      <c r="U37" s="620"/>
      <c r="V37" s="232"/>
      <c r="W37" s="232"/>
      <c r="X37" s="232"/>
      <c r="Y37" s="232"/>
      <c r="Z37" s="234" t="s">
        <v>5</v>
      </c>
      <c r="AA37" s="231" t="s">
        <v>10</v>
      </c>
      <c r="AB37" s="606" t="s">
        <v>175</v>
      </c>
      <c r="AC37" s="620"/>
      <c r="AD37" s="620"/>
      <c r="AE37" s="620"/>
      <c r="AF37" s="620"/>
      <c r="AG37" s="620"/>
      <c r="AH37" s="620"/>
      <c r="AI37" s="620"/>
      <c r="AJ37" s="620"/>
      <c r="AK37" s="620"/>
      <c r="AL37" s="236"/>
      <c r="AM37" s="236"/>
      <c r="AN37" s="232"/>
      <c r="AO37" s="233" t="s">
        <v>66</v>
      </c>
      <c r="AP37" s="232" t="s">
        <v>10</v>
      </c>
      <c r="AQ37" s="606" t="s">
        <v>104</v>
      </c>
      <c r="AR37" s="620"/>
      <c r="AS37" s="620"/>
      <c r="AT37" s="620"/>
      <c r="AU37" s="620"/>
      <c r="AV37" s="620"/>
      <c r="AW37" s="620"/>
      <c r="AX37" s="620"/>
      <c r="AY37" s="620"/>
      <c r="AZ37" s="620"/>
      <c r="BA37" s="232"/>
      <c r="BB37" s="232"/>
      <c r="BC37" s="232"/>
      <c r="BD37" s="236"/>
      <c r="BE37" s="236"/>
      <c r="BF37" s="236"/>
      <c r="BG37" s="236"/>
      <c r="BH37" s="236"/>
    </row>
    <row r="38" spans="1:61" ht="11.25" customHeight="1">
      <c r="V38" s="232"/>
      <c r="W38" s="232"/>
      <c r="X38" s="232"/>
      <c r="Y38" s="232"/>
      <c r="AN38" s="232"/>
      <c r="BA38" s="232"/>
    </row>
    <row r="39" spans="1:61" ht="39.75" customHeight="1">
      <c r="J39" s="234" t="s">
        <v>3</v>
      </c>
      <c r="K39" s="231" t="s">
        <v>10</v>
      </c>
      <c r="L39" s="606" t="s">
        <v>31</v>
      </c>
      <c r="M39" s="620"/>
      <c r="N39" s="620"/>
      <c r="O39" s="620"/>
      <c r="P39" s="620"/>
      <c r="Q39" s="236"/>
      <c r="R39" s="236"/>
      <c r="S39" s="236"/>
      <c r="T39" s="236"/>
      <c r="U39" s="236"/>
      <c r="V39" s="232"/>
      <c r="W39" s="232"/>
      <c r="X39" s="232"/>
      <c r="Y39" s="232"/>
      <c r="Z39" s="233" t="s">
        <v>64</v>
      </c>
      <c r="AA39" s="232" t="s">
        <v>11</v>
      </c>
      <c r="AB39" s="606" t="s">
        <v>174</v>
      </c>
      <c r="AC39" s="606"/>
      <c r="AD39" s="606"/>
      <c r="AE39" s="606"/>
      <c r="AF39" s="606"/>
      <c r="AG39" s="606"/>
      <c r="AH39" s="606"/>
      <c r="AI39" s="606"/>
      <c r="AJ39" s="606"/>
      <c r="AK39" s="606"/>
      <c r="AL39" s="236"/>
      <c r="AM39" s="236"/>
      <c r="AN39" s="232"/>
      <c r="AO39" s="233" t="s">
        <v>67</v>
      </c>
      <c r="AP39" s="232" t="s">
        <v>11</v>
      </c>
      <c r="AQ39" s="606" t="s">
        <v>172</v>
      </c>
      <c r="AR39" s="620"/>
      <c r="AS39" s="620"/>
      <c r="AT39" s="620"/>
      <c r="AU39" s="620"/>
      <c r="AV39" s="620"/>
      <c r="AW39" s="620"/>
      <c r="AX39" s="620"/>
      <c r="AY39" s="620"/>
      <c r="AZ39" s="620"/>
      <c r="BA39" s="232"/>
      <c r="BB39" s="232"/>
      <c r="BC39" s="232"/>
      <c r="BD39" s="232"/>
      <c r="BE39" s="232"/>
      <c r="BF39" s="232"/>
      <c r="BG39" s="232"/>
      <c r="BH39" s="232"/>
    </row>
    <row r="40" spans="1:61" ht="1.5" customHeight="1">
      <c r="V40" s="232"/>
      <c r="W40" s="232"/>
      <c r="X40" s="232"/>
      <c r="Y40" s="232"/>
      <c r="AN40" s="232"/>
      <c r="BA40" s="232"/>
      <c r="BB40" s="232"/>
      <c r="BC40" s="232"/>
      <c r="BD40" s="232"/>
      <c r="BE40" s="232"/>
      <c r="BF40" s="232"/>
      <c r="BG40" s="232"/>
      <c r="BH40" s="232"/>
    </row>
    <row r="41" spans="1:61" hidden="1">
      <c r="L41" s="237"/>
      <c r="M41" s="238"/>
      <c r="N41" s="239"/>
      <c r="O41" s="240"/>
      <c r="P41" s="240"/>
      <c r="Q41" s="237"/>
      <c r="R41" s="237"/>
      <c r="S41" s="237"/>
      <c r="T41" s="237"/>
      <c r="U41" s="237"/>
      <c r="V41" s="237"/>
      <c r="W41" s="241"/>
      <c r="X41" s="239"/>
      <c r="Y41" s="240"/>
      <c r="Z41" s="237"/>
      <c r="AA41" s="240"/>
      <c r="AB41" s="240"/>
      <c r="AC41" s="240"/>
      <c r="AD41" s="237"/>
      <c r="AE41" s="237"/>
      <c r="AF41" s="237"/>
      <c r="AG41" s="237"/>
      <c r="AH41" s="237"/>
      <c r="AI41" s="237"/>
      <c r="AJ41" s="237"/>
      <c r="AK41" s="237"/>
      <c r="AL41" s="237"/>
      <c r="AM41" s="237"/>
      <c r="AN41" s="237"/>
      <c r="AO41" s="237"/>
      <c r="AP41" s="237"/>
      <c r="AQ41" s="237"/>
      <c r="AR41" s="237"/>
      <c r="AS41" s="241"/>
      <c r="AT41" s="237"/>
      <c r="AU41" s="237"/>
      <c r="AV41" s="242"/>
      <c r="AW41" s="242"/>
      <c r="AX41" s="242"/>
      <c r="AY41" s="242"/>
      <c r="AZ41" s="242"/>
      <c r="BA41" s="242"/>
    </row>
  </sheetData>
  <mergeCells count="63">
    <mergeCell ref="AB39:AK39"/>
    <mergeCell ref="BC21:BC25"/>
    <mergeCell ref="AQ39:AZ39"/>
    <mergeCell ref="A33:H33"/>
    <mergeCell ref="L35:W35"/>
    <mergeCell ref="L39:P39"/>
    <mergeCell ref="AB35:AM35"/>
    <mergeCell ref="L33:U33"/>
    <mergeCell ref="L37:U37"/>
    <mergeCell ref="AQ37:AZ37"/>
    <mergeCell ref="AB37:AK37"/>
    <mergeCell ref="B21:E21"/>
    <mergeCell ref="AX21:BA21"/>
    <mergeCell ref="AQ35:BB35"/>
    <mergeCell ref="BC34:BG34"/>
    <mergeCell ref="BC33:BH33"/>
    <mergeCell ref="AB33:AM33"/>
    <mergeCell ref="A19:P19"/>
    <mergeCell ref="AT19:BI19"/>
    <mergeCell ref="A21:A24"/>
    <mergeCell ref="AO21:AR21"/>
    <mergeCell ref="BD21:BD25"/>
    <mergeCell ref="BE21:BE25"/>
    <mergeCell ref="BF21:BF25"/>
    <mergeCell ref="BG21:BG25"/>
    <mergeCell ref="A14:BI14"/>
    <mergeCell ref="A17:BI17"/>
    <mergeCell ref="BI21:BI25"/>
    <mergeCell ref="F21:J21"/>
    <mergeCell ref="K21:N21"/>
    <mergeCell ref="AF21:AJ21"/>
    <mergeCell ref="AK21:AN21"/>
    <mergeCell ref="B22:B24"/>
    <mergeCell ref="C22:C24"/>
    <mergeCell ref="BB21:BB25"/>
    <mergeCell ref="AS21:AW21"/>
    <mergeCell ref="A15:BI15"/>
    <mergeCell ref="BC35:BI36"/>
    <mergeCell ref="A1:BI1"/>
    <mergeCell ref="A2:BI2"/>
    <mergeCell ref="A3:V3"/>
    <mergeCell ref="A4:V4"/>
    <mergeCell ref="BC3:BI4"/>
    <mergeCell ref="W3:BB4"/>
    <mergeCell ref="A16:BI16"/>
    <mergeCell ref="AQ33:BA33"/>
    <mergeCell ref="A13:BI13"/>
    <mergeCell ref="BH21:BH25"/>
    <mergeCell ref="O21:S21"/>
    <mergeCell ref="T21:W21"/>
    <mergeCell ref="X21:AA21"/>
    <mergeCell ref="AB21:AE21"/>
    <mergeCell ref="A11:BI11"/>
    <mergeCell ref="A12:BI12"/>
    <mergeCell ref="AW6:BG6"/>
    <mergeCell ref="AW7:BG7"/>
    <mergeCell ref="AW8:BG8"/>
    <mergeCell ref="AW9:BG9"/>
    <mergeCell ref="A6:V6"/>
    <mergeCell ref="A7:V7"/>
    <mergeCell ref="A8:V8"/>
    <mergeCell ref="A10:BI10"/>
    <mergeCell ref="A9:V9"/>
  </mergeCells>
  <phoneticPr fontId="9" type="noConversion"/>
  <pageMargins left="0.39" right="0.31" top="0.66" bottom="0.39370078740157483" header="0.68" footer="0.41"/>
  <pageSetup paperSize="9" scale="6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94"/>
  <sheetViews>
    <sheetView tabSelected="1" topLeftCell="A46" zoomScaleSheetLayoutView="100" workbookViewId="0">
      <selection activeCell="U29" sqref="U29"/>
    </sheetView>
  </sheetViews>
  <sheetFormatPr defaultRowHeight="12"/>
  <cols>
    <col min="1" max="1" width="3.140625" style="2" customWidth="1"/>
    <col min="2" max="2" width="43.28515625" style="2" customWidth="1"/>
    <col min="3" max="3" width="10.7109375" style="357" customWidth="1"/>
    <col min="4" max="4" width="4.42578125" style="357" customWidth="1"/>
    <col min="5" max="5" width="12.140625" style="357" customWidth="1"/>
    <col min="6" max="6" width="14" style="357" customWidth="1"/>
    <col min="7" max="7" width="4.42578125" style="357" customWidth="1"/>
    <col min="8" max="8" width="5" style="357" customWidth="1"/>
    <col min="9" max="9" width="6.85546875" style="357" customWidth="1"/>
    <col min="10" max="10" width="4.140625" style="357" customWidth="1"/>
    <col min="11" max="11" width="9.7109375" style="357" customWidth="1"/>
    <col min="12" max="12" width="6.42578125" style="357" customWidth="1"/>
    <col min="13" max="13" width="7.140625" style="357" customWidth="1"/>
    <col min="14" max="14" width="4.140625" style="357" customWidth="1"/>
    <col min="15" max="15" width="4.28515625" style="357" customWidth="1"/>
    <col min="16" max="16" width="4.140625" style="357" customWidth="1"/>
    <col min="17" max="17" width="5" style="357" customWidth="1"/>
    <col min="18" max="18" width="6" style="357" customWidth="1"/>
    <col min="19" max="19" width="10" style="357" customWidth="1"/>
    <col min="20" max="20" width="11" style="357" customWidth="1"/>
    <col min="21" max="21" width="10.85546875" style="357" customWidth="1"/>
    <col min="22" max="16384" width="9.140625" style="257"/>
  </cols>
  <sheetData>
    <row r="1" spans="1:29" ht="13.5" customHeight="1">
      <c r="A1" s="500" t="s">
        <v>12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  <c r="O1" s="501"/>
      <c r="P1" s="501"/>
      <c r="Q1" s="501"/>
      <c r="R1" s="501"/>
      <c r="S1" s="501"/>
      <c r="T1" s="501"/>
      <c r="U1" s="502"/>
    </row>
    <row r="2" spans="1:29" ht="12.75" customHeight="1" thickBot="1">
      <c r="A2" s="658" t="s">
        <v>96</v>
      </c>
      <c r="B2" s="659"/>
      <c r="C2" s="659"/>
      <c r="D2" s="659"/>
      <c r="E2" s="659"/>
      <c r="F2" s="659"/>
      <c r="G2" s="659"/>
      <c r="H2" s="659"/>
      <c r="I2" s="659"/>
      <c r="J2" s="659"/>
      <c r="K2" s="659"/>
      <c r="L2" s="659"/>
      <c r="M2" s="659"/>
      <c r="N2" s="659"/>
      <c r="O2" s="659"/>
      <c r="P2" s="659"/>
      <c r="Q2" s="659"/>
      <c r="R2" s="659"/>
      <c r="S2" s="659"/>
      <c r="T2" s="659"/>
      <c r="U2" s="660"/>
    </row>
    <row r="3" spans="1:29" ht="21.75" customHeight="1">
      <c r="A3" s="661" t="s">
        <v>97</v>
      </c>
      <c r="B3" s="662"/>
      <c r="C3" s="663"/>
      <c r="D3" s="509" t="s">
        <v>127</v>
      </c>
      <c r="E3" s="516"/>
      <c r="F3" s="516"/>
      <c r="G3" s="516"/>
      <c r="H3" s="516"/>
      <c r="I3" s="516"/>
      <c r="J3" s="516"/>
      <c r="K3" s="517"/>
      <c r="L3" s="664" t="s">
        <v>125</v>
      </c>
      <c r="M3" s="665"/>
      <c r="N3" s="665"/>
      <c r="O3" s="665"/>
      <c r="P3" s="665"/>
      <c r="Q3" s="665"/>
      <c r="R3" s="665"/>
      <c r="S3" s="665"/>
      <c r="T3" s="665"/>
      <c r="U3" s="666"/>
      <c r="V3" s="258"/>
      <c r="W3" s="258"/>
      <c r="X3" s="258"/>
      <c r="Y3" s="258"/>
      <c r="Z3" s="258"/>
      <c r="AA3" s="258"/>
      <c r="AB3" s="258"/>
      <c r="AC3" s="259"/>
    </row>
    <row r="4" spans="1:29" ht="24.75" customHeight="1" thickBot="1">
      <c r="A4" s="669" t="s">
        <v>52</v>
      </c>
      <c r="B4" s="670"/>
      <c r="C4" s="671"/>
      <c r="D4" s="518"/>
      <c r="E4" s="519"/>
      <c r="F4" s="519"/>
      <c r="G4" s="519"/>
      <c r="H4" s="519"/>
      <c r="I4" s="519"/>
      <c r="J4" s="519"/>
      <c r="K4" s="520"/>
      <c r="L4" s="667"/>
      <c r="M4" s="668"/>
      <c r="N4" s="668"/>
      <c r="O4" s="668"/>
      <c r="P4" s="668"/>
      <c r="Q4" s="668"/>
      <c r="R4" s="668"/>
      <c r="S4" s="668"/>
      <c r="T4" s="668"/>
      <c r="U4" s="473"/>
      <c r="V4" s="258"/>
      <c r="W4" s="258"/>
      <c r="X4" s="258"/>
      <c r="Y4" s="258"/>
      <c r="Z4" s="258"/>
      <c r="AA4" s="258"/>
      <c r="AB4" s="258"/>
      <c r="AC4" s="259"/>
    </row>
    <row r="5" spans="1:29" ht="13.5" customHeight="1">
      <c r="A5" s="350"/>
      <c r="B5" s="350"/>
    </row>
    <row r="6" spans="1:29" ht="13.5" customHeight="1">
      <c r="A6" s="636" t="s">
        <v>71</v>
      </c>
      <c r="B6" s="636"/>
      <c r="C6" s="636"/>
      <c r="L6" s="655" t="s">
        <v>480</v>
      </c>
      <c r="M6" s="655"/>
      <c r="N6" s="655"/>
      <c r="O6" s="655"/>
      <c r="P6" s="655"/>
      <c r="Q6" s="655"/>
      <c r="R6" s="655"/>
      <c r="S6" s="655"/>
      <c r="T6" s="655"/>
      <c r="U6" s="655"/>
    </row>
    <row r="7" spans="1:29" ht="13.5" customHeight="1">
      <c r="A7" s="638" t="s">
        <v>13</v>
      </c>
      <c r="B7" s="638"/>
      <c r="C7" s="638"/>
      <c r="D7" s="63"/>
      <c r="F7" s="356"/>
      <c r="L7" s="655" t="s">
        <v>481</v>
      </c>
      <c r="M7" s="655"/>
      <c r="N7" s="655"/>
      <c r="O7" s="655"/>
      <c r="P7" s="655"/>
      <c r="Q7" s="655"/>
      <c r="R7" s="655"/>
      <c r="S7" s="655"/>
      <c r="T7" s="655"/>
      <c r="U7" s="655"/>
    </row>
    <row r="8" spans="1:29" ht="13.5" customHeight="1">
      <c r="A8" s="638" t="s">
        <v>473</v>
      </c>
      <c r="B8" s="638"/>
      <c r="C8" s="638"/>
      <c r="F8" s="356"/>
      <c r="L8" s="655" t="s">
        <v>482</v>
      </c>
      <c r="M8" s="655"/>
      <c r="N8" s="655"/>
      <c r="O8" s="655"/>
      <c r="P8" s="655"/>
      <c r="Q8" s="655"/>
      <c r="R8" s="655"/>
      <c r="S8" s="655"/>
      <c r="T8" s="655"/>
      <c r="U8" s="655"/>
    </row>
    <row r="9" spans="1:29" ht="13.5" customHeight="1">
      <c r="A9" s="527" t="s">
        <v>259</v>
      </c>
      <c r="B9" s="527"/>
      <c r="C9" s="527"/>
      <c r="F9" s="356"/>
      <c r="L9" s="634" t="s">
        <v>483</v>
      </c>
      <c r="M9" s="634"/>
      <c r="N9" s="634"/>
      <c r="O9" s="634"/>
      <c r="P9" s="634"/>
      <c r="Q9" s="634"/>
      <c r="R9" s="634"/>
      <c r="S9" s="634"/>
      <c r="T9" s="634"/>
      <c r="U9" s="634"/>
    </row>
    <row r="10" spans="1:29" ht="13.5" customHeight="1">
      <c r="A10" s="357"/>
      <c r="B10" s="357"/>
      <c r="F10" s="356"/>
      <c r="L10" s="634" t="s">
        <v>484</v>
      </c>
      <c r="M10" s="634"/>
      <c r="N10" s="634"/>
      <c r="O10" s="634"/>
      <c r="P10" s="634"/>
      <c r="Q10" s="634"/>
      <c r="R10" s="634"/>
      <c r="S10" s="634"/>
      <c r="T10" s="634"/>
      <c r="U10" s="634"/>
    </row>
    <row r="11" spans="1:29" ht="13.5" customHeight="1">
      <c r="A11" s="357"/>
      <c r="B11" s="357"/>
      <c r="F11" s="356"/>
      <c r="L11" s="634" t="s">
        <v>485</v>
      </c>
      <c r="M11" s="634"/>
      <c r="N11" s="634"/>
      <c r="O11" s="634"/>
      <c r="P11" s="634"/>
      <c r="Q11" s="634"/>
      <c r="R11" s="634"/>
      <c r="S11" s="634"/>
      <c r="T11" s="634"/>
      <c r="U11" s="634"/>
    </row>
    <row r="12" spans="1:29" ht="13.5" customHeight="1">
      <c r="B12" s="260"/>
      <c r="C12" s="636" t="s">
        <v>53</v>
      </c>
      <c r="D12" s="636"/>
      <c r="E12" s="636"/>
      <c r="F12" s="636"/>
      <c r="G12" s="636"/>
      <c r="H12" s="636"/>
      <c r="I12" s="636"/>
      <c r="J12" s="636"/>
      <c r="K12" s="636"/>
      <c r="L12" s="634" t="s">
        <v>486</v>
      </c>
      <c r="M12" s="634"/>
      <c r="N12" s="634"/>
      <c r="O12" s="634"/>
      <c r="P12" s="634"/>
      <c r="Q12" s="634"/>
      <c r="R12" s="634"/>
      <c r="S12" s="634"/>
      <c r="T12" s="634"/>
      <c r="U12" s="634"/>
    </row>
    <row r="13" spans="1:29" ht="13.5" customHeight="1">
      <c r="B13" s="261"/>
      <c r="C13" s="637" t="s">
        <v>487</v>
      </c>
      <c r="D13" s="637"/>
      <c r="E13" s="637"/>
      <c r="F13" s="637"/>
      <c r="G13" s="637"/>
      <c r="H13" s="637"/>
      <c r="I13" s="637"/>
      <c r="J13" s="637"/>
      <c r="K13" s="637"/>
      <c r="L13" s="634" t="s">
        <v>73</v>
      </c>
      <c r="M13" s="634"/>
      <c r="N13" s="634"/>
      <c r="O13" s="634"/>
      <c r="P13" s="634"/>
      <c r="Q13" s="634"/>
      <c r="R13" s="634"/>
      <c r="S13" s="634"/>
      <c r="T13" s="634"/>
      <c r="U13" s="634"/>
    </row>
    <row r="14" spans="1:29" ht="25.5" customHeight="1">
      <c r="B14" s="261"/>
      <c r="C14" s="637" t="s">
        <v>488</v>
      </c>
      <c r="D14" s="637"/>
      <c r="E14" s="637"/>
      <c r="F14" s="637"/>
      <c r="G14" s="637"/>
      <c r="H14" s="637"/>
      <c r="I14" s="637"/>
      <c r="J14" s="637"/>
      <c r="K14" s="637"/>
      <c r="L14" s="461" t="s">
        <v>550</v>
      </c>
      <c r="M14" s="461"/>
      <c r="N14" s="461"/>
      <c r="O14" s="461"/>
      <c r="P14" s="461"/>
      <c r="Q14" s="461"/>
      <c r="R14" s="461"/>
      <c r="S14" s="461"/>
      <c r="T14" s="461"/>
      <c r="U14" s="461"/>
    </row>
    <row r="15" spans="1:29" ht="22.5" customHeight="1">
      <c r="B15" s="261"/>
      <c r="C15" s="637" t="s">
        <v>489</v>
      </c>
      <c r="D15" s="637"/>
      <c r="E15" s="637"/>
      <c r="F15" s="637"/>
      <c r="G15" s="637"/>
      <c r="H15" s="637"/>
      <c r="I15" s="637"/>
      <c r="J15" s="637"/>
      <c r="K15" s="637"/>
      <c r="L15" s="461" t="s">
        <v>551</v>
      </c>
      <c r="M15" s="461"/>
      <c r="N15" s="461"/>
      <c r="O15" s="461"/>
      <c r="P15" s="461"/>
      <c r="Q15" s="461"/>
      <c r="R15" s="461"/>
      <c r="S15" s="461"/>
      <c r="T15" s="461"/>
      <c r="U15" s="461"/>
    </row>
    <row r="16" spans="1:29" ht="25.5" customHeight="1">
      <c r="B16" s="261"/>
      <c r="C16" s="636" t="s">
        <v>490</v>
      </c>
      <c r="D16" s="636"/>
      <c r="E16" s="636"/>
      <c r="F16" s="636"/>
      <c r="G16" s="636"/>
      <c r="H16" s="636"/>
      <c r="I16" s="636"/>
      <c r="J16" s="636"/>
      <c r="K16" s="636"/>
      <c r="L16" s="461" t="s">
        <v>552</v>
      </c>
      <c r="M16" s="461"/>
      <c r="N16" s="461"/>
      <c r="O16" s="461"/>
      <c r="P16" s="461"/>
      <c r="Q16" s="461"/>
      <c r="R16" s="461"/>
      <c r="S16" s="461"/>
      <c r="T16" s="461"/>
      <c r="U16" s="461"/>
    </row>
    <row r="17" spans="1:31" ht="13.5" customHeight="1">
      <c r="B17" s="261"/>
      <c r="C17" s="638" t="s">
        <v>254</v>
      </c>
      <c r="D17" s="638"/>
      <c r="E17" s="638"/>
      <c r="F17" s="638"/>
      <c r="G17" s="638"/>
      <c r="H17" s="638"/>
      <c r="I17" s="638"/>
      <c r="J17" s="638"/>
      <c r="K17" s="638"/>
      <c r="L17" s="634" t="s">
        <v>491</v>
      </c>
      <c r="M17" s="634"/>
      <c r="N17" s="634"/>
      <c r="O17" s="634"/>
      <c r="P17" s="634"/>
      <c r="Q17" s="634"/>
      <c r="R17" s="634"/>
      <c r="S17" s="634"/>
      <c r="T17" s="634"/>
      <c r="U17" s="634"/>
    </row>
    <row r="18" spans="1:31" ht="13.5" customHeight="1">
      <c r="D18" s="257"/>
      <c r="L18" s="257"/>
      <c r="M18" s="257"/>
      <c r="N18" s="257"/>
      <c r="O18" s="257"/>
      <c r="P18" s="257"/>
      <c r="Q18" s="257"/>
      <c r="R18" s="257"/>
      <c r="S18" s="257"/>
      <c r="T18" s="257"/>
    </row>
    <row r="19" spans="1:31" ht="13.5" customHeight="1">
      <c r="AC19" s="262"/>
      <c r="AD19" s="262"/>
      <c r="AE19" s="263"/>
    </row>
    <row r="20" spans="1:31" ht="13.5" customHeight="1">
      <c r="B20" s="638" t="s">
        <v>558</v>
      </c>
      <c r="C20" s="638"/>
      <c r="D20" s="638"/>
      <c r="E20" s="638"/>
      <c r="I20" s="638" t="s">
        <v>476</v>
      </c>
      <c r="J20" s="638"/>
      <c r="K20" s="638"/>
      <c r="L20" s="638"/>
      <c r="AC20" s="262"/>
      <c r="AD20" s="262"/>
      <c r="AE20" s="263"/>
    </row>
    <row r="21" spans="1:31" ht="14.25" customHeight="1">
      <c r="B21" s="638" t="s">
        <v>559</v>
      </c>
      <c r="C21" s="638"/>
      <c r="D21" s="638"/>
      <c r="E21" s="638"/>
      <c r="I21" s="638" t="s">
        <v>477</v>
      </c>
      <c r="J21" s="638"/>
      <c r="K21" s="638"/>
      <c r="L21" s="638"/>
      <c r="AC21" s="264"/>
      <c r="AD21" s="264"/>
      <c r="AE21" s="263"/>
    </row>
    <row r="22" spans="1:31" ht="14.25" customHeight="1">
      <c r="C22" s="356"/>
      <c r="D22" s="356"/>
      <c r="E22" s="356"/>
      <c r="F22" s="356"/>
      <c r="G22" s="356"/>
      <c r="H22" s="356"/>
      <c r="I22" s="356"/>
      <c r="J22" s="356"/>
      <c r="K22" s="356"/>
      <c r="L22" s="356"/>
      <c r="M22" s="356"/>
      <c r="N22" s="356"/>
      <c r="O22" s="356"/>
      <c r="P22" s="356"/>
      <c r="Q22" s="356"/>
      <c r="R22" s="356"/>
      <c r="S22" s="356"/>
      <c r="T22" s="356"/>
      <c r="AC22" s="265"/>
      <c r="AD22" s="265"/>
      <c r="AE22" s="263"/>
    </row>
    <row r="23" spans="1:31" ht="39" customHeight="1" thickBot="1">
      <c r="A23" s="461" t="s">
        <v>75</v>
      </c>
      <c r="B23" s="634"/>
      <c r="C23" s="634"/>
      <c r="D23" s="634"/>
      <c r="E23" s="634"/>
      <c r="F23" s="634"/>
      <c r="G23" s="634"/>
      <c r="H23" s="634"/>
      <c r="I23" s="634"/>
      <c r="J23" s="634"/>
      <c r="K23" s="634"/>
      <c r="L23" s="634"/>
      <c r="M23" s="634"/>
      <c r="N23" s="634"/>
      <c r="O23" s="634"/>
      <c r="P23" s="634"/>
      <c r="Q23" s="634"/>
      <c r="R23" s="634"/>
      <c r="S23" s="634"/>
      <c r="T23" s="634"/>
      <c r="AC23" s="265"/>
      <c r="AD23" s="265"/>
      <c r="AE23" s="263"/>
    </row>
    <row r="24" spans="1:31" ht="61.5" customHeight="1">
      <c r="A24" s="491" t="s">
        <v>14</v>
      </c>
      <c r="B24" s="494" t="s">
        <v>76</v>
      </c>
      <c r="C24" s="496" t="s">
        <v>77</v>
      </c>
      <c r="D24" s="484" t="s">
        <v>54</v>
      </c>
      <c r="E24" s="484" t="s">
        <v>45</v>
      </c>
      <c r="F24" s="484" t="s">
        <v>105</v>
      </c>
      <c r="G24" s="484" t="s">
        <v>78</v>
      </c>
      <c r="H24" s="496" t="s">
        <v>79</v>
      </c>
      <c r="I24" s="484" t="s">
        <v>68</v>
      </c>
      <c r="J24" s="494" t="s">
        <v>32</v>
      </c>
      <c r="K24" s="497"/>
      <c r="L24" s="525" t="s">
        <v>81</v>
      </c>
      <c r="M24" s="635"/>
      <c r="N24" s="635"/>
      <c r="O24" s="635"/>
      <c r="P24" s="635"/>
      <c r="Q24" s="635"/>
      <c r="R24" s="677"/>
      <c r="S24" s="525" t="s">
        <v>107</v>
      </c>
      <c r="T24" s="635"/>
      <c r="U24" s="672" t="s">
        <v>563</v>
      </c>
    </row>
    <row r="25" spans="1:31" ht="36" customHeight="1">
      <c r="A25" s="492"/>
      <c r="B25" s="486"/>
      <c r="C25" s="482"/>
      <c r="D25" s="474"/>
      <c r="E25" s="474"/>
      <c r="F25" s="474"/>
      <c r="G25" s="477"/>
      <c r="H25" s="482"/>
      <c r="I25" s="486"/>
      <c r="J25" s="474" t="s">
        <v>80</v>
      </c>
      <c r="K25" s="474" t="s">
        <v>88</v>
      </c>
      <c r="L25" s="474" t="s">
        <v>47</v>
      </c>
      <c r="M25" s="640" t="s">
        <v>56</v>
      </c>
      <c r="N25" s="641"/>
      <c r="O25" s="641"/>
      <c r="P25" s="656"/>
      <c r="Q25" s="478" t="s">
        <v>33</v>
      </c>
      <c r="R25" s="478" t="s">
        <v>34</v>
      </c>
      <c r="S25" s="479" t="s">
        <v>84</v>
      </c>
      <c r="T25" s="479"/>
      <c r="U25" s="673"/>
    </row>
    <row r="26" spans="1:31" ht="34.5" customHeight="1">
      <c r="A26" s="492"/>
      <c r="B26" s="486"/>
      <c r="C26" s="482"/>
      <c r="D26" s="474"/>
      <c r="E26" s="474"/>
      <c r="F26" s="474"/>
      <c r="G26" s="477"/>
      <c r="H26" s="482"/>
      <c r="I26" s="486"/>
      <c r="J26" s="475"/>
      <c r="K26" s="477"/>
      <c r="L26" s="477"/>
      <c r="M26" s="485" t="s">
        <v>82</v>
      </c>
      <c r="N26" s="640" t="s">
        <v>57</v>
      </c>
      <c r="O26" s="641"/>
      <c r="P26" s="656"/>
      <c r="Q26" s="482"/>
      <c r="R26" s="482"/>
      <c r="S26" s="347" t="s">
        <v>37</v>
      </c>
      <c r="T26" s="347" t="s">
        <v>38</v>
      </c>
      <c r="U26" s="673"/>
    </row>
    <row r="27" spans="1:31" ht="37.5" customHeight="1">
      <c r="A27" s="492"/>
      <c r="B27" s="486"/>
      <c r="C27" s="482"/>
      <c r="D27" s="474"/>
      <c r="E27" s="474"/>
      <c r="F27" s="474"/>
      <c r="G27" s="477"/>
      <c r="H27" s="482"/>
      <c r="I27" s="486"/>
      <c r="J27" s="475"/>
      <c r="K27" s="477"/>
      <c r="L27" s="477"/>
      <c r="M27" s="482"/>
      <c r="N27" s="478" t="s">
        <v>55</v>
      </c>
      <c r="O27" s="485" t="s">
        <v>106</v>
      </c>
      <c r="P27" s="478" t="s">
        <v>90</v>
      </c>
      <c r="Q27" s="482"/>
      <c r="R27" s="482"/>
      <c r="S27" s="640" t="s">
        <v>69</v>
      </c>
      <c r="T27" s="641"/>
      <c r="U27" s="673"/>
    </row>
    <row r="28" spans="1:31" ht="28.5" customHeight="1" thickBot="1">
      <c r="A28" s="657"/>
      <c r="B28" s="639"/>
      <c r="C28" s="483"/>
      <c r="D28" s="649"/>
      <c r="E28" s="649"/>
      <c r="F28" s="649"/>
      <c r="G28" s="676"/>
      <c r="H28" s="483"/>
      <c r="I28" s="639"/>
      <c r="J28" s="675"/>
      <c r="K28" s="676"/>
      <c r="L28" s="676"/>
      <c r="M28" s="483"/>
      <c r="N28" s="483"/>
      <c r="O28" s="642"/>
      <c r="P28" s="483"/>
      <c r="Q28" s="483"/>
      <c r="R28" s="483"/>
      <c r="S28" s="358">
        <v>15</v>
      </c>
      <c r="T28" s="266">
        <v>15</v>
      </c>
      <c r="U28" s="674"/>
    </row>
    <row r="29" spans="1:31" ht="12.75" thickBot="1">
      <c r="A29" s="267">
        <v>1</v>
      </c>
      <c r="B29" s="17">
        <v>2</v>
      </c>
      <c r="C29" s="17">
        <v>3</v>
      </c>
      <c r="D29" s="17">
        <v>4</v>
      </c>
      <c r="E29" s="17">
        <v>5</v>
      </c>
      <c r="F29" s="17">
        <v>6</v>
      </c>
      <c r="G29" s="17">
        <v>7</v>
      </c>
      <c r="H29" s="17">
        <v>8</v>
      </c>
      <c r="I29" s="17">
        <v>9</v>
      </c>
      <c r="J29" s="17">
        <v>10</v>
      </c>
      <c r="K29" s="17">
        <v>11</v>
      </c>
      <c r="L29" s="17">
        <v>12</v>
      </c>
      <c r="M29" s="17">
        <v>13</v>
      </c>
      <c r="N29" s="17">
        <v>14</v>
      </c>
      <c r="O29" s="17">
        <v>15</v>
      </c>
      <c r="P29" s="17">
        <v>16</v>
      </c>
      <c r="Q29" s="17">
        <v>17</v>
      </c>
      <c r="R29" s="17">
        <v>18</v>
      </c>
      <c r="S29" s="17">
        <v>19</v>
      </c>
      <c r="T29" s="268">
        <v>20</v>
      </c>
      <c r="U29" s="269">
        <v>21</v>
      </c>
    </row>
    <row r="30" spans="1:31" ht="12.75" thickBot="1">
      <c r="A30" s="643" t="s">
        <v>427</v>
      </c>
      <c r="B30" s="644"/>
      <c r="C30" s="644"/>
      <c r="D30" s="644"/>
      <c r="E30" s="644"/>
      <c r="F30" s="644"/>
      <c r="G30" s="644"/>
      <c r="H30" s="644"/>
      <c r="I30" s="644"/>
      <c r="J30" s="644"/>
      <c r="K30" s="644"/>
      <c r="L30" s="644"/>
      <c r="M30" s="644"/>
      <c r="N30" s="644"/>
      <c r="O30" s="644"/>
      <c r="P30" s="644"/>
      <c r="Q30" s="644"/>
      <c r="R30" s="644"/>
      <c r="S30" s="644"/>
      <c r="T30" s="644"/>
      <c r="U30" s="645"/>
    </row>
    <row r="31" spans="1:31" ht="36">
      <c r="A31" s="163">
        <v>1</v>
      </c>
      <c r="B31" s="249" t="s">
        <v>356</v>
      </c>
      <c r="C31" s="7" t="s">
        <v>393</v>
      </c>
      <c r="D31" s="243">
        <v>2</v>
      </c>
      <c r="E31" s="246" t="s">
        <v>357</v>
      </c>
      <c r="F31" s="179" t="s">
        <v>230</v>
      </c>
      <c r="G31" s="243">
        <v>3</v>
      </c>
      <c r="H31" s="243">
        <f>IF(G31=3,5,IF(G31=2,3))</f>
        <v>5</v>
      </c>
      <c r="I31" s="243"/>
      <c r="J31" s="243">
        <f>IF(OR(D31=1,D31=2,D31=3,D31=4,D31=5,D31=6,D31=7,D31=8),2,4)</f>
        <v>2</v>
      </c>
      <c r="K31" s="246" t="s">
        <v>469</v>
      </c>
      <c r="L31" s="243">
        <f>M31+R31+Q31</f>
        <v>135</v>
      </c>
      <c r="M31" s="243">
        <f>SUM(N31:P31)</f>
        <v>45</v>
      </c>
      <c r="N31" s="243">
        <v>30</v>
      </c>
      <c r="O31" s="243">
        <v>15</v>
      </c>
      <c r="P31" s="243"/>
      <c r="Q31" s="243">
        <f>G31*7.5</f>
        <v>22.5</v>
      </c>
      <c r="R31" s="243">
        <f>G31*22.5</f>
        <v>67.5</v>
      </c>
      <c r="S31" s="243"/>
      <c r="T31" s="243" t="s">
        <v>144</v>
      </c>
      <c r="U31" s="270">
        <v>3</v>
      </c>
    </row>
    <row r="32" spans="1:31" ht="36">
      <c r="A32" s="163">
        <v>2</v>
      </c>
      <c r="B32" s="326" t="s">
        <v>525</v>
      </c>
      <c r="C32" s="7" t="s">
        <v>405</v>
      </c>
      <c r="D32" s="243">
        <v>1</v>
      </c>
      <c r="E32" s="1" t="s">
        <v>533</v>
      </c>
      <c r="F32" s="271" t="s">
        <v>262</v>
      </c>
      <c r="G32" s="243">
        <v>3</v>
      </c>
      <c r="H32" s="243">
        <f>IF(G32=3,5,IF(G32=2,3))</f>
        <v>5</v>
      </c>
      <c r="I32" s="243"/>
      <c r="J32" s="243">
        <f>IF(OR(D32=1,D32=2,D32=3,D32=4,D32=5,D32=6,D32=7,D32=8),2,4)</f>
        <v>2</v>
      </c>
      <c r="K32" s="243"/>
      <c r="L32" s="243">
        <f>M32+R32+Q32</f>
        <v>135</v>
      </c>
      <c r="M32" s="243">
        <f>SUM(N32:P32)</f>
        <v>45</v>
      </c>
      <c r="N32" s="243">
        <v>30</v>
      </c>
      <c r="O32" s="243">
        <v>15</v>
      </c>
      <c r="P32" s="243"/>
      <c r="Q32" s="243">
        <f>G32*7.5</f>
        <v>22.5</v>
      </c>
      <c r="R32" s="243">
        <f>G32*22.5</f>
        <v>67.5</v>
      </c>
      <c r="S32" s="243" t="s">
        <v>144</v>
      </c>
      <c r="T32" s="243"/>
      <c r="U32" s="272">
        <v>3</v>
      </c>
    </row>
    <row r="33" spans="1:21" ht="36">
      <c r="A33" s="163">
        <v>3</v>
      </c>
      <c r="B33" s="301" t="s">
        <v>535</v>
      </c>
      <c r="C33" s="7" t="s">
        <v>405</v>
      </c>
      <c r="D33" s="243">
        <v>2</v>
      </c>
      <c r="E33" s="1" t="s">
        <v>534</v>
      </c>
      <c r="F33" s="273" t="s">
        <v>263</v>
      </c>
      <c r="G33" s="243">
        <v>2</v>
      </c>
      <c r="H33" s="243">
        <f>IF(G33=3,5,IF(G33=2,3))</f>
        <v>3</v>
      </c>
      <c r="I33" s="243"/>
      <c r="J33" s="243">
        <f>IF(OR(D33=1,D33=2,D33=3,D33=4,D33=5,D33=6,D33=7,D33=8),2,4)</f>
        <v>2</v>
      </c>
      <c r="K33" s="243">
        <f>D33</f>
        <v>2</v>
      </c>
      <c r="L33" s="243">
        <f>M33+R33+Q33</f>
        <v>90</v>
      </c>
      <c r="M33" s="243">
        <f>SUM(N33:P33)</f>
        <v>30</v>
      </c>
      <c r="N33" s="243">
        <v>15</v>
      </c>
      <c r="O33" s="243">
        <v>15</v>
      </c>
      <c r="P33" s="243"/>
      <c r="Q33" s="243">
        <f>G33*7.5</f>
        <v>15</v>
      </c>
      <c r="R33" s="243">
        <f>G33*22.5</f>
        <v>45</v>
      </c>
      <c r="S33" s="243"/>
      <c r="T33" s="243" t="s">
        <v>147</v>
      </c>
      <c r="U33" s="272">
        <v>2</v>
      </c>
    </row>
    <row r="34" spans="1:21" ht="36.75" thickBot="1">
      <c r="A34" s="274">
        <v>4</v>
      </c>
      <c r="B34" s="301" t="s">
        <v>526</v>
      </c>
      <c r="C34" s="71" t="s">
        <v>405</v>
      </c>
      <c r="D34" s="72">
        <v>2</v>
      </c>
      <c r="E34" s="1" t="s">
        <v>537</v>
      </c>
      <c r="F34" s="72" t="s">
        <v>475</v>
      </c>
      <c r="G34" s="275">
        <v>2</v>
      </c>
      <c r="H34" s="72">
        <f>IF(G34=3,5,IF(G34=2,3))</f>
        <v>3</v>
      </c>
      <c r="I34" s="275"/>
      <c r="J34" s="275">
        <f>IF(OR(D34=1,D34=2,D34=3,D34=4,D34=5,D34=6,D34=7,D34=8),2,4)</f>
        <v>2</v>
      </c>
      <c r="K34" s="72">
        <f>D34</f>
        <v>2</v>
      </c>
      <c r="L34" s="72">
        <f>M34+R34+Q34</f>
        <v>90</v>
      </c>
      <c r="M34" s="275">
        <f>SUM(N34:P34)</f>
        <v>30</v>
      </c>
      <c r="N34" s="275">
        <v>15</v>
      </c>
      <c r="O34" s="275">
        <v>15</v>
      </c>
      <c r="P34" s="71"/>
      <c r="Q34" s="72">
        <f>G34*7.5</f>
        <v>15</v>
      </c>
      <c r="R34" s="72">
        <f>G34*22.5</f>
        <v>45</v>
      </c>
      <c r="S34" s="275"/>
      <c r="T34" s="275" t="s">
        <v>147</v>
      </c>
      <c r="U34" s="276">
        <v>2</v>
      </c>
    </row>
    <row r="35" spans="1:21" ht="36.75" thickBot="1">
      <c r="A35" s="277"/>
      <c r="B35" s="15" t="s">
        <v>108</v>
      </c>
      <c r="C35" s="278"/>
      <c r="D35" s="278"/>
      <c r="E35" s="279"/>
      <c r="F35" s="279"/>
      <c r="G35" s="279">
        <f>G31+G32+G33+G34</f>
        <v>10</v>
      </c>
      <c r="H35" s="279">
        <f t="shared" ref="H35:R35" si="0">H31+H32+H33+H34</f>
        <v>16</v>
      </c>
      <c r="I35" s="279"/>
      <c r="J35" s="279"/>
      <c r="K35" s="279"/>
      <c r="L35" s="279">
        <f t="shared" si="0"/>
        <v>450</v>
      </c>
      <c r="M35" s="279">
        <f t="shared" si="0"/>
        <v>150</v>
      </c>
      <c r="N35" s="279">
        <f t="shared" si="0"/>
        <v>90</v>
      </c>
      <c r="O35" s="279">
        <f t="shared" si="0"/>
        <v>60</v>
      </c>
      <c r="P35" s="279">
        <f t="shared" si="0"/>
        <v>0</v>
      </c>
      <c r="Q35" s="279">
        <f t="shared" si="0"/>
        <v>75</v>
      </c>
      <c r="R35" s="279">
        <f t="shared" si="0"/>
        <v>225</v>
      </c>
      <c r="S35" s="279">
        <v>3</v>
      </c>
      <c r="T35" s="279">
        <v>7</v>
      </c>
      <c r="U35" s="280"/>
    </row>
    <row r="36" spans="1:21" ht="12.75" thickBot="1">
      <c r="A36" s="646" t="s">
        <v>424</v>
      </c>
      <c r="B36" s="647"/>
      <c r="C36" s="647"/>
      <c r="D36" s="647"/>
      <c r="E36" s="647"/>
      <c r="F36" s="647"/>
      <c r="G36" s="647"/>
      <c r="H36" s="647"/>
      <c r="I36" s="647"/>
      <c r="J36" s="647"/>
      <c r="K36" s="647"/>
      <c r="L36" s="647"/>
      <c r="M36" s="647"/>
      <c r="N36" s="647"/>
      <c r="O36" s="647"/>
      <c r="P36" s="647"/>
      <c r="Q36" s="647"/>
      <c r="R36" s="647"/>
      <c r="S36" s="647"/>
      <c r="T36" s="647"/>
      <c r="U36" s="648"/>
    </row>
    <row r="37" spans="1:21" ht="36">
      <c r="A37" s="163">
        <v>5</v>
      </c>
      <c r="B37" s="6" t="s">
        <v>306</v>
      </c>
      <c r="C37" s="7" t="s">
        <v>393</v>
      </c>
      <c r="D37" s="243">
        <v>1</v>
      </c>
      <c r="E37" s="1" t="s">
        <v>355</v>
      </c>
      <c r="F37" s="281" t="s">
        <v>231</v>
      </c>
      <c r="G37" s="243">
        <v>3</v>
      </c>
      <c r="H37" s="243">
        <f>IF(G37=3,5,IF(G37=2,3))</f>
        <v>5</v>
      </c>
      <c r="I37" s="243"/>
      <c r="J37" s="243">
        <f>IF(OR(D37=1,D37=2,D37=3,D37=4,D37=5,D37=6,D37=7,D37=8),2,4)</f>
        <v>2</v>
      </c>
      <c r="K37" s="243">
        <f>D37</f>
        <v>1</v>
      </c>
      <c r="L37" s="243">
        <f>M37+R37+Q37</f>
        <v>135</v>
      </c>
      <c r="M37" s="243">
        <f>SUM(N37:P37)</f>
        <v>45</v>
      </c>
      <c r="N37" s="243"/>
      <c r="O37" s="243">
        <f>3*15</f>
        <v>45</v>
      </c>
      <c r="P37" s="243"/>
      <c r="Q37" s="243">
        <f>G37*7.5</f>
        <v>22.5</v>
      </c>
      <c r="R37" s="243">
        <f>G37*22.5</f>
        <v>67.5</v>
      </c>
      <c r="S37" s="243" t="s">
        <v>145</v>
      </c>
      <c r="T37" s="243"/>
      <c r="U37" s="270">
        <v>3</v>
      </c>
    </row>
    <row r="38" spans="1:21" ht="36.75" thickBot="1">
      <c r="A38" s="274">
        <v>6</v>
      </c>
      <c r="B38" s="74" t="s">
        <v>307</v>
      </c>
      <c r="C38" s="71" t="s">
        <v>393</v>
      </c>
      <c r="D38" s="72">
        <v>2</v>
      </c>
      <c r="E38" s="70" t="s">
        <v>355</v>
      </c>
      <c r="F38" s="282" t="s">
        <v>231</v>
      </c>
      <c r="G38" s="72">
        <v>3</v>
      </c>
      <c r="H38" s="72">
        <f>IF(G38=3,5,IF(G38=2,3))</f>
        <v>5</v>
      </c>
      <c r="I38" s="72"/>
      <c r="J38" s="72">
        <f>IF(OR(D38=1,D38=2,D38=3,D38=4,D38=5,D38=6,D38=7,D38=8),2,4)</f>
        <v>2</v>
      </c>
      <c r="K38" s="72">
        <f>D38</f>
        <v>2</v>
      </c>
      <c r="L38" s="72">
        <f>M38+R38+Q38</f>
        <v>135</v>
      </c>
      <c r="M38" s="72">
        <f>SUM(N38:P38)</f>
        <v>45</v>
      </c>
      <c r="N38" s="72"/>
      <c r="O38" s="72">
        <f>3*15</f>
        <v>45</v>
      </c>
      <c r="P38" s="72"/>
      <c r="Q38" s="72">
        <f>G38*7.5</f>
        <v>22.5</v>
      </c>
      <c r="R38" s="72">
        <f>G38*22.5</f>
        <v>67.5</v>
      </c>
      <c r="S38" s="72"/>
      <c r="T38" s="72" t="s">
        <v>145</v>
      </c>
      <c r="U38" s="276">
        <v>3</v>
      </c>
    </row>
    <row r="39" spans="1:21" ht="36.75" customHeight="1" thickBot="1">
      <c r="A39" s="344"/>
      <c r="B39" s="49" t="s">
        <v>59</v>
      </c>
      <c r="C39" s="283"/>
      <c r="D39" s="283"/>
      <c r="E39" s="284"/>
      <c r="F39" s="284"/>
      <c r="G39" s="284">
        <f>G37+G38</f>
        <v>6</v>
      </c>
      <c r="H39" s="284">
        <f t="shared" ref="H39:R39" si="1">H37+H38</f>
        <v>10</v>
      </c>
      <c r="I39" s="284"/>
      <c r="J39" s="284"/>
      <c r="K39" s="284"/>
      <c r="L39" s="284">
        <f t="shared" si="1"/>
        <v>270</v>
      </c>
      <c r="M39" s="284">
        <f t="shared" si="1"/>
        <v>90</v>
      </c>
      <c r="N39" s="284">
        <f t="shared" si="1"/>
        <v>0</v>
      </c>
      <c r="O39" s="284">
        <f t="shared" si="1"/>
        <v>90</v>
      </c>
      <c r="P39" s="284">
        <f t="shared" si="1"/>
        <v>0</v>
      </c>
      <c r="Q39" s="284">
        <f t="shared" si="1"/>
        <v>45</v>
      </c>
      <c r="R39" s="284">
        <f t="shared" si="1"/>
        <v>135</v>
      </c>
      <c r="S39" s="284">
        <v>3</v>
      </c>
      <c r="T39" s="284">
        <v>3</v>
      </c>
      <c r="U39" s="285"/>
    </row>
    <row r="40" spans="1:21" ht="12.75" thickBot="1">
      <c r="A40" s="646" t="s">
        <v>425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8"/>
    </row>
    <row r="41" spans="1:21" ht="36">
      <c r="A41" s="163">
        <v>7</v>
      </c>
      <c r="B41" s="6" t="s">
        <v>310</v>
      </c>
      <c r="C41" s="7" t="s">
        <v>393</v>
      </c>
      <c r="D41" s="243">
        <v>1</v>
      </c>
      <c r="E41" s="1" t="s">
        <v>358</v>
      </c>
      <c r="F41" s="281" t="s">
        <v>232</v>
      </c>
      <c r="G41" s="243">
        <v>3</v>
      </c>
      <c r="H41" s="243">
        <f>IF(G41=3,5,IF(G41=2,3))</f>
        <v>5</v>
      </c>
      <c r="I41" s="243"/>
      <c r="J41" s="243">
        <v>2</v>
      </c>
      <c r="K41" s="243">
        <f>D41</f>
        <v>1</v>
      </c>
      <c r="L41" s="243">
        <f>M41+R41+Q41</f>
        <v>135</v>
      </c>
      <c r="M41" s="243">
        <f>SUM(N41:P41)</f>
        <v>45</v>
      </c>
      <c r="N41" s="243"/>
      <c r="O41" s="243">
        <v>45</v>
      </c>
      <c r="P41" s="243"/>
      <c r="Q41" s="243">
        <f>G41*7.5</f>
        <v>22.5</v>
      </c>
      <c r="R41" s="243">
        <f>G41*22.5</f>
        <v>67.5</v>
      </c>
      <c r="S41" s="243" t="s">
        <v>145</v>
      </c>
      <c r="T41" s="243"/>
      <c r="U41" s="270">
        <v>3</v>
      </c>
    </row>
    <row r="42" spans="1:21" ht="36.75" thickBot="1">
      <c r="A42" s="163">
        <v>8</v>
      </c>
      <c r="B42" s="6" t="s">
        <v>311</v>
      </c>
      <c r="C42" s="7" t="s">
        <v>393</v>
      </c>
      <c r="D42" s="243">
        <v>2</v>
      </c>
      <c r="E42" s="1" t="s">
        <v>358</v>
      </c>
      <c r="F42" s="286" t="s">
        <v>232</v>
      </c>
      <c r="G42" s="243">
        <v>3</v>
      </c>
      <c r="H42" s="243">
        <f>IF(G42=3,5,IF(G42=2,3))</f>
        <v>5</v>
      </c>
      <c r="I42" s="243"/>
      <c r="J42" s="243">
        <v>2</v>
      </c>
      <c r="K42" s="243">
        <f>D42</f>
        <v>2</v>
      </c>
      <c r="L42" s="243">
        <f>M42+R42+Q42</f>
        <v>135</v>
      </c>
      <c r="M42" s="243">
        <f>SUM(N42:P42)</f>
        <v>45</v>
      </c>
      <c r="N42" s="243"/>
      <c r="O42" s="243">
        <v>45</v>
      </c>
      <c r="P42" s="243"/>
      <c r="Q42" s="243">
        <f>G42*7.5</f>
        <v>22.5</v>
      </c>
      <c r="R42" s="243">
        <f>G42*22.5</f>
        <v>67.5</v>
      </c>
      <c r="S42" s="243"/>
      <c r="T42" s="243" t="s">
        <v>145</v>
      </c>
      <c r="U42" s="287">
        <v>3</v>
      </c>
    </row>
    <row r="43" spans="1:21" ht="35.25" customHeight="1" thickBot="1">
      <c r="A43" s="277"/>
      <c r="B43" s="15" t="s">
        <v>59</v>
      </c>
      <c r="C43" s="278"/>
      <c r="D43" s="278"/>
      <c r="E43" s="279"/>
      <c r="F43" s="279"/>
      <c r="G43" s="279">
        <f>G41+G42</f>
        <v>6</v>
      </c>
      <c r="H43" s="279">
        <f t="shared" ref="H43:R43" si="2">H41+H42</f>
        <v>10</v>
      </c>
      <c r="I43" s="279"/>
      <c r="J43" s="279"/>
      <c r="K43" s="279"/>
      <c r="L43" s="279">
        <f t="shared" si="2"/>
        <v>270</v>
      </c>
      <c r="M43" s="279">
        <f t="shared" si="2"/>
        <v>90</v>
      </c>
      <c r="N43" s="279">
        <f t="shared" si="2"/>
        <v>0</v>
      </c>
      <c r="O43" s="279">
        <f t="shared" si="2"/>
        <v>90</v>
      </c>
      <c r="P43" s="279">
        <f t="shared" si="2"/>
        <v>0</v>
      </c>
      <c r="Q43" s="279">
        <f t="shared" si="2"/>
        <v>45</v>
      </c>
      <c r="R43" s="279">
        <f t="shared" si="2"/>
        <v>135</v>
      </c>
      <c r="S43" s="279">
        <v>3</v>
      </c>
      <c r="T43" s="279">
        <v>3</v>
      </c>
      <c r="U43" s="359"/>
    </row>
    <row r="44" spans="1:21" ht="12.75" thickBot="1">
      <c r="A44" s="646" t="s">
        <v>426</v>
      </c>
      <c r="B44" s="647"/>
      <c r="C44" s="647"/>
      <c r="D44" s="647"/>
      <c r="E44" s="647"/>
      <c r="F44" s="647"/>
      <c r="G44" s="647"/>
      <c r="H44" s="647"/>
      <c r="I44" s="647"/>
      <c r="J44" s="647"/>
      <c r="K44" s="647"/>
      <c r="L44" s="647"/>
      <c r="M44" s="647"/>
      <c r="N44" s="647"/>
      <c r="O44" s="647"/>
      <c r="P44" s="647"/>
      <c r="Q44" s="647"/>
      <c r="R44" s="647"/>
      <c r="S44" s="647"/>
      <c r="T44" s="647"/>
      <c r="U44" s="648"/>
    </row>
    <row r="45" spans="1:21" ht="36">
      <c r="A45" s="22">
        <v>9</v>
      </c>
      <c r="B45" s="11" t="s">
        <v>366</v>
      </c>
      <c r="C45" s="7" t="s">
        <v>394</v>
      </c>
      <c r="D45" s="243">
        <v>1</v>
      </c>
      <c r="E45" s="250" t="s">
        <v>367</v>
      </c>
      <c r="F45" s="281" t="s">
        <v>233</v>
      </c>
      <c r="G45" s="243">
        <v>3</v>
      </c>
      <c r="H45" s="243">
        <f>IF(G45=3,5,IF(G45=2,3))</f>
        <v>5</v>
      </c>
      <c r="I45" s="243"/>
      <c r="J45" s="243">
        <v>2</v>
      </c>
      <c r="K45" s="243">
        <f>D45</f>
        <v>1</v>
      </c>
      <c r="L45" s="243">
        <f>M45+R45+Q45</f>
        <v>135</v>
      </c>
      <c r="M45" s="243">
        <f>G45*15</f>
        <v>45</v>
      </c>
      <c r="N45" s="243">
        <v>30</v>
      </c>
      <c r="O45" s="243">
        <v>15</v>
      </c>
      <c r="P45" s="243"/>
      <c r="Q45" s="243">
        <f>G45*7.5</f>
        <v>22.5</v>
      </c>
      <c r="R45" s="243">
        <f>G45*22.5</f>
        <v>67.5</v>
      </c>
      <c r="S45" s="243" t="s">
        <v>144</v>
      </c>
      <c r="T45" s="243"/>
      <c r="U45" s="270">
        <v>3</v>
      </c>
    </row>
    <row r="46" spans="1:21" ht="36">
      <c r="A46" s="22">
        <v>10</v>
      </c>
      <c r="B46" s="11" t="s">
        <v>369</v>
      </c>
      <c r="C46" s="7" t="s">
        <v>394</v>
      </c>
      <c r="D46" s="243">
        <v>2</v>
      </c>
      <c r="E46" s="250" t="s">
        <v>368</v>
      </c>
      <c r="F46" s="271" t="s">
        <v>233</v>
      </c>
      <c r="G46" s="243">
        <v>2</v>
      </c>
      <c r="H46" s="243">
        <f>IF(G46=3,5,IF(G46=2,3))</f>
        <v>3</v>
      </c>
      <c r="I46" s="243"/>
      <c r="J46" s="243">
        <v>2</v>
      </c>
      <c r="K46" s="243">
        <f>D46</f>
        <v>2</v>
      </c>
      <c r="L46" s="243">
        <f>M46+R46+Q46</f>
        <v>90</v>
      </c>
      <c r="M46" s="243">
        <f>G46*15</f>
        <v>30</v>
      </c>
      <c r="N46" s="243">
        <v>15</v>
      </c>
      <c r="O46" s="243">
        <v>15</v>
      </c>
      <c r="P46" s="243"/>
      <c r="Q46" s="243">
        <f>G46*7.5</f>
        <v>15</v>
      </c>
      <c r="R46" s="243">
        <f>G46*22.5</f>
        <v>45</v>
      </c>
      <c r="S46" s="243"/>
      <c r="T46" s="243" t="s">
        <v>147</v>
      </c>
      <c r="U46" s="288">
        <v>2</v>
      </c>
    </row>
    <row r="47" spans="1:21" ht="36.75" thickBot="1">
      <c r="A47" s="163">
        <v>11</v>
      </c>
      <c r="B47" s="11" t="s">
        <v>492</v>
      </c>
      <c r="C47" s="7" t="s">
        <v>394</v>
      </c>
      <c r="D47" s="243">
        <v>1</v>
      </c>
      <c r="E47" s="1" t="s">
        <v>365</v>
      </c>
      <c r="F47" s="273" t="s">
        <v>234</v>
      </c>
      <c r="G47" s="243">
        <v>2</v>
      </c>
      <c r="H47" s="243">
        <f>IF(G47=3,5,IF(G47=2,3))</f>
        <v>3</v>
      </c>
      <c r="I47" s="243"/>
      <c r="J47" s="243">
        <v>2</v>
      </c>
      <c r="K47" s="243">
        <f>D47</f>
        <v>1</v>
      </c>
      <c r="L47" s="243">
        <f>M47+R47+Q47</f>
        <v>90</v>
      </c>
      <c r="M47" s="243">
        <f>G47*15</f>
        <v>30</v>
      </c>
      <c r="N47" s="243">
        <v>15</v>
      </c>
      <c r="O47" s="243">
        <v>15</v>
      </c>
      <c r="P47" s="243"/>
      <c r="Q47" s="243">
        <f>G47*7.5</f>
        <v>15</v>
      </c>
      <c r="R47" s="243">
        <f>G47*22.5</f>
        <v>45</v>
      </c>
      <c r="S47" s="243" t="s">
        <v>147</v>
      </c>
      <c r="T47" s="10"/>
      <c r="U47" s="287">
        <v>2</v>
      </c>
    </row>
    <row r="48" spans="1:21" ht="35.25" customHeight="1" thickBot="1">
      <c r="A48" s="277"/>
      <c r="B48" s="15" t="s">
        <v>59</v>
      </c>
      <c r="C48" s="278"/>
      <c r="D48" s="278"/>
      <c r="E48" s="279"/>
      <c r="F48" s="279"/>
      <c r="G48" s="279">
        <f>G45+G47+G46</f>
        <v>7</v>
      </c>
      <c r="H48" s="279">
        <f t="shared" ref="H48:R48" si="3">H45+H47+H46</f>
        <v>11</v>
      </c>
      <c r="I48" s="279"/>
      <c r="J48" s="279"/>
      <c r="K48" s="279"/>
      <c r="L48" s="279">
        <f t="shared" si="3"/>
        <v>315</v>
      </c>
      <c r="M48" s="279">
        <f t="shared" si="3"/>
        <v>105</v>
      </c>
      <c r="N48" s="279">
        <f t="shared" si="3"/>
        <v>60</v>
      </c>
      <c r="O48" s="279">
        <f t="shared" si="3"/>
        <v>45</v>
      </c>
      <c r="P48" s="279">
        <f t="shared" si="3"/>
        <v>0</v>
      </c>
      <c r="Q48" s="279">
        <f t="shared" si="3"/>
        <v>52.5</v>
      </c>
      <c r="R48" s="279">
        <f t="shared" si="3"/>
        <v>157.5</v>
      </c>
      <c r="S48" s="279">
        <v>5</v>
      </c>
      <c r="T48" s="279">
        <v>2</v>
      </c>
      <c r="U48" s="359"/>
    </row>
    <row r="49" spans="1:21" ht="12.75" thickBot="1">
      <c r="A49" s="646" t="s">
        <v>430</v>
      </c>
      <c r="B49" s="647"/>
      <c r="C49" s="647"/>
      <c r="D49" s="647"/>
      <c r="E49" s="647"/>
      <c r="F49" s="647"/>
      <c r="G49" s="647"/>
      <c r="H49" s="647"/>
      <c r="I49" s="647"/>
      <c r="J49" s="647"/>
      <c r="K49" s="647"/>
      <c r="L49" s="647"/>
      <c r="M49" s="647"/>
      <c r="N49" s="647"/>
      <c r="O49" s="647"/>
      <c r="P49" s="647"/>
      <c r="Q49" s="647"/>
      <c r="R49" s="647"/>
      <c r="S49" s="647"/>
      <c r="T49" s="647"/>
      <c r="U49" s="648"/>
    </row>
    <row r="50" spans="1:21" ht="60">
      <c r="A50" s="345">
        <v>12</v>
      </c>
      <c r="B50" s="249" t="s">
        <v>478</v>
      </c>
      <c r="C50" s="55" t="s">
        <v>393</v>
      </c>
      <c r="D50" s="343">
        <v>1</v>
      </c>
      <c r="E50" s="246" t="s">
        <v>359</v>
      </c>
      <c r="F50" s="273" t="s">
        <v>235</v>
      </c>
      <c r="G50" s="343">
        <v>3</v>
      </c>
      <c r="H50" s="343">
        <f>IF(G50=3,5,IF(G50=2,3))</f>
        <v>5</v>
      </c>
      <c r="I50" s="343"/>
      <c r="J50" s="343">
        <f>IF(OR(D50=1,D50=2,D50=3,D50=4,D50=5,D50=6,D50=7,D50=8),2,4)</f>
        <v>2</v>
      </c>
      <c r="K50" s="343">
        <f>D50</f>
        <v>1</v>
      </c>
      <c r="L50" s="343">
        <f>M50+R50+Q50</f>
        <v>135</v>
      </c>
      <c r="M50" s="343">
        <f>SUM(N50:P50)</f>
        <v>45</v>
      </c>
      <c r="N50" s="343">
        <v>15</v>
      </c>
      <c r="O50" s="343">
        <v>15</v>
      </c>
      <c r="P50" s="343">
        <v>15</v>
      </c>
      <c r="Q50" s="343">
        <f>G50*7.5</f>
        <v>22.5</v>
      </c>
      <c r="R50" s="343">
        <f>G50*22.5</f>
        <v>67.5</v>
      </c>
      <c r="S50" s="343" t="s">
        <v>146</v>
      </c>
      <c r="T50" s="10"/>
      <c r="U50" s="289">
        <v>3</v>
      </c>
    </row>
    <row r="51" spans="1:21" ht="48">
      <c r="A51" s="22">
        <v>13</v>
      </c>
      <c r="B51" s="11" t="s">
        <v>312</v>
      </c>
      <c r="C51" s="7" t="s">
        <v>394</v>
      </c>
      <c r="D51" s="243">
        <v>1</v>
      </c>
      <c r="E51" s="1" t="s">
        <v>374</v>
      </c>
      <c r="F51" s="273" t="s">
        <v>235</v>
      </c>
      <c r="G51" s="243">
        <v>3</v>
      </c>
      <c r="H51" s="243">
        <f>IF(G51=3,5,IF(G51=2,3))</f>
        <v>5</v>
      </c>
      <c r="I51" s="243"/>
      <c r="J51" s="243">
        <v>2</v>
      </c>
      <c r="K51" s="243">
        <f>D51</f>
        <v>1</v>
      </c>
      <c r="L51" s="243">
        <f>M51+R51+Q51</f>
        <v>135</v>
      </c>
      <c r="M51" s="343">
        <f>SUM(N51:P51)</f>
        <v>45</v>
      </c>
      <c r="N51" s="243">
        <v>15</v>
      </c>
      <c r="O51" s="243"/>
      <c r="P51" s="243">
        <v>30</v>
      </c>
      <c r="Q51" s="243">
        <f>G51*7.5</f>
        <v>22.5</v>
      </c>
      <c r="R51" s="243">
        <f>G51*22.5</f>
        <v>67.5</v>
      </c>
      <c r="S51" s="243" t="s">
        <v>302</v>
      </c>
      <c r="T51" s="243"/>
      <c r="U51" s="270">
        <v>3</v>
      </c>
    </row>
    <row r="52" spans="1:21" ht="36.75" thickBot="1">
      <c r="A52" s="22">
        <v>14</v>
      </c>
      <c r="B52" s="24" t="s">
        <v>314</v>
      </c>
      <c r="C52" s="7" t="s">
        <v>396</v>
      </c>
      <c r="D52" s="25">
        <v>2</v>
      </c>
      <c r="E52" s="1" t="s">
        <v>432</v>
      </c>
      <c r="F52" s="273" t="s">
        <v>235</v>
      </c>
      <c r="G52" s="243">
        <v>3</v>
      </c>
      <c r="H52" s="243">
        <f>IF(G52=3,5,IF(G52=2,3))</f>
        <v>5</v>
      </c>
      <c r="I52" s="243"/>
      <c r="J52" s="243">
        <f>IF(OR(D52=1,D52=2,D52=3,D52=4,D52=5,D52=6,D52=7,D52=8),2,4)</f>
        <v>2</v>
      </c>
      <c r="K52" s="243">
        <f>D52</f>
        <v>2</v>
      </c>
      <c r="L52" s="243">
        <f>M52+R52+Q52</f>
        <v>135</v>
      </c>
      <c r="M52" s="243">
        <f>SUM(N52:P52)</f>
        <v>45</v>
      </c>
      <c r="N52" s="243">
        <v>15</v>
      </c>
      <c r="O52" s="243">
        <v>30</v>
      </c>
      <c r="P52" s="243"/>
      <c r="Q52" s="243">
        <f>G52*7.5</f>
        <v>22.5</v>
      </c>
      <c r="R52" s="243">
        <f>G52*22.5</f>
        <v>67.5</v>
      </c>
      <c r="S52" s="243"/>
      <c r="T52" s="243" t="s">
        <v>148</v>
      </c>
      <c r="U52" s="287">
        <v>3</v>
      </c>
    </row>
    <row r="53" spans="1:21" ht="35.25" customHeight="1" thickBot="1">
      <c r="A53" s="277"/>
      <c r="B53" s="15" t="s">
        <v>59</v>
      </c>
      <c r="C53" s="278"/>
      <c r="D53" s="278"/>
      <c r="E53" s="279"/>
      <c r="F53" s="279"/>
      <c r="G53" s="279">
        <f>G51+G52+G50</f>
        <v>9</v>
      </c>
      <c r="H53" s="279">
        <f t="shared" ref="H53:R53" si="4">H51+H52+H50</f>
        <v>15</v>
      </c>
      <c r="I53" s="279"/>
      <c r="J53" s="279"/>
      <c r="K53" s="279"/>
      <c r="L53" s="279">
        <f t="shared" si="4"/>
        <v>405</v>
      </c>
      <c r="M53" s="279">
        <f t="shared" si="4"/>
        <v>135</v>
      </c>
      <c r="N53" s="279">
        <f t="shared" si="4"/>
        <v>45</v>
      </c>
      <c r="O53" s="279">
        <f t="shared" si="4"/>
        <v>45</v>
      </c>
      <c r="P53" s="279">
        <f t="shared" si="4"/>
        <v>45</v>
      </c>
      <c r="Q53" s="279">
        <f t="shared" si="4"/>
        <v>67.5</v>
      </c>
      <c r="R53" s="279">
        <f t="shared" si="4"/>
        <v>202.5</v>
      </c>
      <c r="S53" s="279">
        <v>6</v>
      </c>
      <c r="T53" s="279">
        <v>3</v>
      </c>
      <c r="U53" s="359"/>
    </row>
    <row r="54" spans="1:21" s="2" customFormat="1" ht="35.25" customHeight="1" thickBot="1">
      <c r="A54" s="3"/>
      <c r="B54" s="170" t="s">
        <v>109</v>
      </c>
      <c r="C54" s="16"/>
      <c r="D54" s="17"/>
      <c r="E54" s="17"/>
      <c r="F54" s="17"/>
      <c r="G54" s="19">
        <f>G35+G39+G43+G48+G53</f>
        <v>38</v>
      </c>
      <c r="H54" s="19">
        <f t="shared" ref="H54:T54" si="5">H35+H39+H43+H48+H53</f>
        <v>62</v>
      </c>
      <c r="I54" s="19"/>
      <c r="J54" s="19"/>
      <c r="K54" s="19"/>
      <c r="L54" s="19">
        <f t="shared" si="5"/>
        <v>1710</v>
      </c>
      <c r="M54" s="19">
        <f t="shared" si="5"/>
        <v>570</v>
      </c>
      <c r="N54" s="19">
        <f t="shared" si="5"/>
        <v>195</v>
      </c>
      <c r="O54" s="19">
        <f t="shared" si="5"/>
        <v>330</v>
      </c>
      <c r="P54" s="19">
        <f t="shared" si="5"/>
        <v>45</v>
      </c>
      <c r="Q54" s="19">
        <f t="shared" si="5"/>
        <v>285</v>
      </c>
      <c r="R54" s="19">
        <f t="shared" si="5"/>
        <v>855</v>
      </c>
      <c r="S54" s="19">
        <f t="shared" si="5"/>
        <v>20</v>
      </c>
      <c r="T54" s="19">
        <f t="shared" si="5"/>
        <v>18</v>
      </c>
      <c r="U54" s="42"/>
    </row>
    <row r="55" spans="1:21" ht="12" customHeight="1" thickBot="1">
      <c r="A55" s="650" t="s">
        <v>250</v>
      </c>
      <c r="B55" s="651"/>
      <c r="C55" s="651"/>
      <c r="D55" s="651"/>
      <c r="E55" s="651"/>
      <c r="F55" s="651"/>
      <c r="G55" s="651"/>
      <c r="H55" s="651"/>
      <c r="I55" s="651"/>
      <c r="J55" s="651"/>
      <c r="K55" s="651"/>
      <c r="L55" s="651"/>
      <c r="M55" s="651"/>
      <c r="N55" s="651"/>
      <c r="O55" s="651"/>
      <c r="P55" s="651"/>
      <c r="Q55" s="651"/>
      <c r="R55" s="651"/>
      <c r="S55" s="651"/>
      <c r="T55" s="651"/>
      <c r="U55" s="652"/>
    </row>
    <row r="56" spans="1:21" ht="35.25" customHeight="1">
      <c r="A56" s="177">
        <v>1</v>
      </c>
      <c r="B56" s="188" t="s">
        <v>189</v>
      </c>
      <c r="C56" s="349" t="s">
        <v>561</v>
      </c>
      <c r="D56" s="179">
        <v>1</v>
      </c>
      <c r="E56" s="179"/>
      <c r="F56" s="179" t="s">
        <v>236</v>
      </c>
      <c r="G56" s="179">
        <v>2</v>
      </c>
      <c r="H56" s="179">
        <f>G56*1.5</f>
        <v>3</v>
      </c>
      <c r="I56" s="179"/>
      <c r="J56" s="179"/>
      <c r="K56" s="179"/>
      <c r="L56" s="179">
        <v>120</v>
      </c>
      <c r="M56" s="179"/>
      <c r="N56" s="179"/>
      <c r="O56" s="179"/>
      <c r="P56" s="179"/>
      <c r="Q56" s="179"/>
      <c r="R56" s="179"/>
      <c r="S56" s="179" t="s">
        <v>149</v>
      </c>
      <c r="T56" s="179"/>
      <c r="U56" s="191">
        <v>2</v>
      </c>
    </row>
    <row r="57" spans="1:21" ht="36.75" thickBot="1">
      <c r="A57" s="344">
        <v>2</v>
      </c>
      <c r="B57" s="338" t="s">
        <v>189</v>
      </c>
      <c r="C57" s="362" t="s">
        <v>561</v>
      </c>
      <c r="D57" s="346">
        <v>2</v>
      </c>
      <c r="E57" s="346"/>
      <c r="F57" s="346" t="s">
        <v>236</v>
      </c>
      <c r="G57" s="346">
        <v>2</v>
      </c>
      <c r="H57" s="346">
        <f>G57*1.5</f>
        <v>3</v>
      </c>
      <c r="I57" s="346"/>
      <c r="J57" s="346"/>
      <c r="K57" s="346"/>
      <c r="L57" s="346">
        <v>120</v>
      </c>
      <c r="M57" s="346"/>
      <c r="N57" s="346"/>
      <c r="O57" s="346"/>
      <c r="P57" s="346"/>
      <c r="Q57" s="346"/>
      <c r="R57" s="346"/>
      <c r="S57" s="346"/>
      <c r="T57" s="346" t="s">
        <v>149</v>
      </c>
      <c r="U57" s="297">
        <v>2</v>
      </c>
    </row>
    <row r="58" spans="1:21" ht="36.75" thickBot="1">
      <c r="A58" s="277"/>
      <c r="B58" s="15" t="s">
        <v>59</v>
      </c>
      <c r="C58" s="278"/>
      <c r="D58" s="278"/>
      <c r="E58" s="279"/>
      <c r="F58" s="279"/>
      <c r="G58" s="279">
        <f>G56+G57</f>
        <v>4</v>
      </c>
      <c r="H58" s="279">
        <f t="shared" ref="H58:L58" si="6">H56+H57</f>
        <v>6</v>
      </c>
      <c r="I58" s="279"/>
      <c r="J58" s="279"/>
      <c r="K58" s="279"/>
      <c r="L58" s="279">
        <f t="shared" si="6"/>
        <v>240</v>
      </c>
      <c r="M58" s="279"/>
      <c r="N58" s="279"/>
      <c r="O58" s="279"/>
      <c r="P58" s="279"/>
      <c r="Q58" s="279"/>
      <c r="R58" s="279"/>
      <c r="S58" s="279">
        <v>2</v>
      </c>
      <c r="T58" s="279">
        <v>2</v>
      </c>
      <c r="U58" s="359"/>
    </row>
    <row r="59" spans="1:21" ht="12.75" thickBot="1">
      <c r="A59" s="650" t="s">
        <v>251</v>
      </c>
      <c r="B59" s="651"/>
      <c r="C59" s="651"/>
      <c r="D59" s="651"/>
      <c r="E59" s="651"/>
      <c r="F59" s="651"/>
      <c r="G59" s="651"/>
      <c r="H59" s="651"/>
      <c r="I59" s="651"/>
      <c r="J59" s="651"/>
      <c r="K59" s="651"/>
      <c r="L59" s="651"/>
      <c r="M59" s="651"/>
      <c r="N59" s="651"/>
      <c r="O59" s="651"/>
      <c r="P59" s="651"/>
      <c r="Q59" s="651"/>
      <c r="R59" s="651"/>
      <c r="S59" s="651"/>
      <c r="T59" s="651"/>
      <c r="U59" s="652"/>
    </row>
    <row r="60" spans="1:21" ht="36.75" thickBot="1">
      <c r="A60" s="267">
        <v>3</v>
      </c>
      <c r="B60" s="15" t="s">
        <v>113</v>
      </c>
      <c r="C60" s="290" t="s">
        <v>562</v>
      </c>
      <c r="D60" s="278"/>
      <c r="E60" s="278"/>
      <c r="F60" s="278"/>
      <c r="G60" s="278"/>
      <c r="H60" s="278"/>
      <c r="I60" s="278"/>
      <c r="J60" s="278"/>
      <c r="K60" s="278"/>
      <c r="L60" s="278"/>
      <c r="M60" s="278"/>
      <c r="N60" s="278"/>
      <c r="O60" s="278"/>
      <c r="P60" s="278"/>
      <c r="Q60" s="278"/>
      <c r="R60" s="278"/>
      <c r="S60" s="278"/>
      <c r="T60" s="278"/>
      <c r="U60" s="359"/>
    </row>
    <row r="61" spans="1:21" ht="36.75" thickBot="1">
      <c r="A61" s="291"/>
      <c r="B61" s="37" t="s">
        <v>170</v>
      </c>
      <c r="C61" s="292"/>
      <c r="D61" s="243">
        <v>2</v>
      </c>
      <c r="E61" s="243"/>
      <c r="F61" s="273" t="s">
        <v>235</v>
      </c>
      <c r="G61" s="243">
        <v>2</v>
      </c>
      <c r="H61" s="243">
        <f>G61*0.5</f>
        <v>1</v>
      </c>
      <c r="I61" s="243"/>
      <c r="J61" s="243"/>
      <c r="K61" s="243"/>
      <c r="L61" s="243">
        <f>15*G61</f>
        <v>30</v>
      </c>
      <c r="M61" s="104"/>
      <c r="N61" s="243"/>
      <c r="O61" s="243"/>
      <c r="P61" s="243"/>
      <c r="Q61" s="243"/>
      <c r="R61" s="243"/>
      <c r="S61" s="243"/>
      <c r="T61" s="347" t="s">
        <v>191</v>
      </c>
      <c r="U61" s="293"/>
    </row>
    <row r="62" spans="1:21" s="2" customFormat="1" ht="36.75" thickBot="1">
      <c r="A62" s="3"/>
      <c r="B62" s="15" t="s">
        <v>59</v>
      </c>
      <c r="C62" s="17"/>
      <c r="D62" s="17"/>
      <c r="E62" s="17"/>
      <c r="F62" s="17"/>
      <c r="G62" s="19">
        <f>G61</f>
        <v>2</v>
      </c>
      <c r="H62" s="19">
        <f>H61</f>
        <v>1</v>
      </c>
      <c r="I62" s="19"/>
      <c r="J62" s="19"/>
      <c r="K62" s="19"/>
      <c r="L62" s="19">
        <f>L61</f>
        <v>30</v>
      </c>
      <c r="M62" s="19"/>
      <c r="N62" s="19"/>
      <c r="O62" s="19"/>
      <c r="P62" s="19"/>
      <c r="Q62" s="19"/>
      <c r="R62" s="19"/>
      <c r="S62" s="19"/>
      <c r="T62" s="19"/>
      <c r="U62" s="269"/>
    </row>
    <row r="63" spans="1:21" ht="48.75" thickBot="1">
      <c r="A63" s="361"/>
      <c r="B63" s="294" t="s">
        <v>58</v>
      </c>
      <c r="C63" s="295"/>
      <c r="D63" s="348"/>
      <c r="E63" s="348"/>
      <c r="F63" s="348"/>
      <c r="G63" s="296">
        <f>G58+G62</f>
        <v>6</v>
      </c>
      <c r="H63" s="296">
        <f>H58+H62</f>
        <v>7</v>
      </c>
      <c r="I63" s="296"/>
      <c r="J63" s="296"/>
      <c r="K63" s="296"/>
      <c r="L63" s="296">
        <f>L58+L62</f>
        <v>270</v>
      </c>
      <c r="M63" s="296"/>
      <c r="N63" s="296"/>
      <c r="O63" s="296"/>
      <c r="P63" s="296"/>
      <c r="Q63" s="296"/>
      <c r="R63" s="296"/>
      <c r="S63" s="296"/>
      <c r="T63" s="348"/>
      <c r="U63" s="297"/>
    </row>
    <row r="64" spans="1:21" ht="36.75" thickBot="1">
      <c r="A64" s="57"/>
      <c r="B64" s="15" t="s">
        <v>114</v>
      </c>
      <c r="C64" s="58"/>
      <c r="D64" s="19"/>
      <c r="E64" s="19"/>
      <c r="F64" s="19"/>
      <c r="G64" s="19">
        <f>G54+G63</f>
        <v>44</v>
      </c>
      <c r="H64" s="19">
        <f>H54+H63</f>
        <v>69</v>
      </c>
      <c r="I64" s="19"/>
      <c r="J64" s="19"/>
      <c r="K64" s="19"/>
      <c r="L64" s="19">
        <f>L54+L63</f>
        <v>1980</v>
      </c>
      <c r="M64" s="19"/>
      <c r="N64" s="19"/>
      <c r="O64" s="19"/>
      <c r="P64" s="19"/>
      <c r="Q64" s="19"/>
      <c r="R64" s="19"/>
      <c r="S64" s="19"/>
      <c r="T64" s="19"/>
      <c r="U64" s="42"/>
    </row>
    <row r="65" spans="1:31">
      <c r="B65" s="298"/>
      <c r="C65" s="299"/>
      <c r="N65" s="355"/>
      <c r="O65" s="355"/>
      <c r="P65" s="355"/>
      <c r="Q65" s="355"/>
      <c r="R65" s="355"/>
      <c r="S65" s="355"/>
      <c r="T65" s="355"/>
    </row>
    <row r="66" spans="1:31" ht="34.5" customHeight="1">
      <c r="B66" s="461" t="s">
        <v>95</v>
      </c>
      <c r="C66" s="461"/>
      <c r="D66" s="461"/>
      <c r="E66" s="461"/>
      <c r="F66" s="461"/>
      <c r="G66" s="461"/>
      <c r="H66" s="461"/>
      <c r="I66" s="461"/>
      <c r="J66" s="461"/>
      <c r="K66" s="2"/>
      <c r="P66" s="2"/>
      <c r="S66" s="300"/>
      <c r="T66" s="300"/>
    </row>
    <row r="67" spans="1:31" s="357" customFormat="1" ht="18" customHeight="1">
      <c r="A67" s="2"/>
      <c r="B67" s="461" t="s">
        <v>257</v>
      </c>
      <c r="C67" s="461"/>
      <c r="D67" s="461"/>
      <c r="E67" s="461"/>
      <c r="F67" s="461"/>
      <c r="H67" s="36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57"/>
      <c r="W67" s="257"/>
      <c r="X67" s="257"/>
      <c r="Y67" s="257"/>
      <c r="Z67" s="257"/>
      <c r="AA67" s="257"/>
      <c r="AB67" s="257"/>
      <c r="AC67" s="257"/>
      <c r="AD67" s="257"/>
      <c r="AE67" s="257"/>
    </row>
    <row r="68" spans="1:31" s="357" customFormat="1">
      <c r="A68" s="2"/>
      <c r="B68" s="360"/>
      <c r="C68" s="360"/>
      <c r="D68" s="360"/>
      <c r="E68" s="360"/>
      <c r="F68" s="360"/>
      <c r="H68" s="63"/>
      <c r="I68" s="63"/>
      <c r="J68" s="63"/>
      <c r="K68" s="63"/>
      <c r="L68" s="342"/>
      <c r="M68" s="342"/>
      <c r="N68" s="342"/>
      <c r="O68" s="342"/>
      <c r="P68" s="2"/>
      <c r="Q68" s="2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</row>
    <row r="69" spans="1:31" s="203" customFormat="1" ht="15" customHeight="1">
      <c r="B69" s="363"/>
      <c r="C69" s="363"/>
      <c r="D69" s="363"/>
      <c r="E69" s="363"/>
      <c r="F69" s="363"/>
      <c r="G69" s="363"/>
      <c r="H69" s="363"/>
      <c r="J69" s="364" t="s">
        <v>51</v>
      </c>
      <c r="K69" s="364"/>
      <c r="L69" s="364"/>
      <c r="M69" s="364"/>
      <c r="N69" s="364"/>
      <c r="O69" s="365"/>
      <c r="P69" s="365"/>
      <c r="Q69" s="365"/>
      <c r="R69" s="365"/>
    </row>
    <row r="70" spans="1:31" s="203" customFormat="1">
      <c r="E70" s="366"/>
      <c r="G70" s="363"/>
      <c r="H70" s="363"/>
      <c r="K70" s="363"/>
      <c r="Q70" s="363"/>
    </row>
    <row r="71" spans="1:31" s="203" customFormat="1" ht="24" customHeight="1">
      <c r="B71" s="566" t="s">
        <v>196</v>
      </c>
      <c r="C71" s="566"/>
      <c r="D71" s="566"/>
      <c r="E71" s="566"/>
      <c r="F71" s="567"/>
      <c r="J71" s="456" t="s">
        <v>554</v>
      </c>
      <c r="K71" s="456"/>
      <c r="L71" s="456"/>
      <c r="M71" s="456"/>
      <c r="N71" s="456"/>
      <c r="O71" s="456"/>
      <c r="P71" s="456"/>
      <c r="Q71" s="456"/>
      <c r="R71" s="456"/>
      <c r="S71" s="456"/>
      <c r="T71" s="456"/>
      <c r="U71" s="456"/>
      <c r="V71" s="360"/>
      <c r="W71" s="2"/>
      <c r="X71" s="2"/>
    </row>
    <row r="72" spans="1:31" s="203" customFormat="1">
      <c r="E72" s="366"/>
      <c r="J72" s="2"/>
      <c r="K72" s="2"/>
      <c r="L72" s="2"/>
      <c r="M72" s="360"/>
      <c r="N72" s="360"/>
      <c r="O72" s="360"/>
      <c r="P72" s="2"/>
      <c r="Q72" s="2"/>
      <c r="R72" s="2"/>
      <c r="S72" s="2"/>
      <c r="T72" s="2"/>
      <c r="U72" s="2"/>
      <c r="V72" s="2"/>
      <c r="W72" s="2"/>
      <c r="X72" s="2"/>
    </row>
    <row r="73" spans="1:31" s="203" customFormat="1" ht="25.5" customHeight="1">
      <c r="B73" s="654" t="s">
        <v>195</v>
      </c>
      <c r="C73" s="654"/>
      <c r="D73" s="654"/>
      <c r="E73" s="654"/>
      <c r="F73" s="654"/>
      <c r="G73" s="654"/>
      <c r="H73" s="654"/>
      <c r="J73" s="461" t="s">
        <v>555</v>
      </c>
      <c r="K73" s="461"/>
      <c r="L73" s="461"/>
      <c r="M73" s="461"/>
      <c r="N73" s="461"/>
      <c r="O73" s="461"/>
      <c r="P73" s="461"/>
      <c r="Q73" s="461"/>
      <c r="R73" s="461"/>
      <c r="S73" s="461"/>
      <c r="T73" s="461"/>
      <c r="U73" s="461"/>
      <c r="V73" s="341"/>
      <c r="W73" s="341"/>
      <c r="X73" s="341"/>
    </row>
    <row r="74" spans="1:31" s="357" customFormat="1">
      <c r="A74" s="2"/>
      <c r="B74" s="360"/>
      <c r="V74" s="257"/>
      <c r="W74" s="257"/>
      <c r="X74" s="257"/>
      <c r="Y74" s="257"/>
      <c r="Z74" s="257"/>
      <c r="AA74" s="257"/>
      <c r="AB74" s="257"/>
      <c r="AC74" s="257"/>
      <c r="AD74" s="257"/>
      <c r="AE74" s="257"/>
    </row>
    <row r="75" spans="1:31" s="357" customFormat="1">
      <c r="A75" s="2"/>
      <c r="B75" s="360"/>
      <c r="V75" s="257"/>
      <c r="W75" s="257"/>
      <c r="X75" s="257"/>
      <c r="Y75" s="257"/>
      <c r="Z75" s="257"/>
      <c r="AA75" s="257"/>
      <c r="AB75" s="257"/>
      <c r="AC75" s="257"/>
      <c r="AD75" s="257"/>
      <c r="AE75" s="257"/>
    </row>
    <row r="76" spans="1:31" s="357" customFormat="1">
      <c r="A76" s="2"/>
      <c r="B76" s="360"/>
      <c r="V76" s="257"/>
      <c r="W76" s="257"/>
      <c r="X76" s="257"/>
      <c r="Y76" s="257"/>
      <c r="Z76" s="257"/>
      <c r="AA76" s="257"/>
      <c r="AB76" s="257"/>
      <c r="AC76" s="257"/>
      <c r="AD76" s="257"/>
      <c r="AE76" s="257"/>
    </row>
    <row r="77" spans="1:31" s="357" customFormat="1">
      <c r="A77" s="2"/>
      <c r="B77" s="360"/>
      <c r="V77" s="257"/>
      <c r="W77" s="257"/>
      <c r="X77" s="257"/>
      <c r="Y77" s="257"/>
      <c r="Z77" s="257"/>
      <c r="AA77" s="257"/>
      <c r="AB77" s="257"/>
      <c r="AC77" s="257"/>
      <c r="AD77" s="257"/>
      <c r="AE77" s="257"/>
    </row>
    <row r="78" spans="1:31" s="357" customFormat="1">
      <c r="A78" s="2"/>
      <c r="B78" s="360"/>
      <c r="V78" s="257"/>
      <c r="W78" s="257"/>
      <c r="X78" s="257"/>
      <c r="Y78" s="257"/>
      <c r="Z78" s="257"/>
      <c r="AA78" s="257"/>
      <c r="AB78" s="257"/>
      <c r="AC78" s="257"/>
      <c r="AD78" s="257"/>
      <c r="AE78" s="257"/>
    </row>
    <row r="79" spans="1:31" s="357" customFormat="1">
      <c r="A79" s="2"/>
      <c r="B79" s="360"/>
      <c r="V79" s="257"/>
      <c r="W79" s="257"/>
      <c r="X79" s="257"/>
      <c r="Y79" s="257"/>
      <c r="Z79" s="257"/>
      <c r="AA79" s="257"/>
      <c r="AB79" s="257"/>
      <c r="AC79" s="257"/>
      <c r="AD79" s="257"/>
      <c r="AE79" s="257"/>
    </row>
    <row r="80" spans="1:31">
      <c r="B80" s="360"/>
    </row>
    <row r="81" spans="1:31">
      <c r="B81" s="360"/>
    </row>
    <row r="82" spans="1:31">
      <c r="B82" s="360"/>
    </row>
    <row r="83" spans="1:31">
      <c r="B83" s="360"/>
    </row>
    <row r="84" spans="1:31">
      <c r="B84" s="360"/>
    </row>
    <row r="85" spans="1:31">
      <c r="B85" s="360"/>
    </row>
    <row r="86" spans="1:31" s="2" customFormat="1">
      <c r="B86" s="653"/>
      <c r="C86" s="653"/>
      <c r="D86" s="653"/>
      <c r="E86" s="653"/>
      <c r="F86" s="653"/>
      <c r="G86" s="357"/>
      <c r="H86" s="357"/>
      <c r="I86" s="357"/>
      <c r="J86" s="357"/>
      <c r="K86" s="357"/>
      <c r="L86" s="357"/>
      <c r="M86" s="357"/>
      <c r="N86" s="357"/>
      <c r="O86" s="357"/>
      <c r="P86" s="357"/>
      <c r="Q86" s="357"/>
      <c r="R86" s="357"/>
      <c r="S86" s="357"/>
      <c r="T86" s="357"/>
      <c r="U86" s="3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</row>
    <row r="87" spans="1:31" s="2" customFormat="1"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57"/>
      <c r="N87" s="357"/>
      <c r="O87" s="357"/>
      <c r="P87" s="357"/>
      <c r="Q87" s="357"/>
      <c r="R87" s="357"/>
      <c r="S87" s="357"/>
      <c r="T87" s="357"/>
      <c r="U87" s="3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</row>
    <row r="88" spans="1:31" s="2" customFormat="1"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</row>
    <row r="89" spans="1:31" s="2" customFormat="1">
      <c r="C89" s="357"/>
      <c r="D89" s="357"/>
      <c r="E89" s="357"/>
      <c r="F89" s="357"/>
      <c r="G89" s="357"/>
      <c r="H89" s="357"/>
      <c r="I89" s="357"/>
      <c r="J89" s="357"/>
      <c r="K89" s="357"/>
      <c r="L89" s="357"/>
      <c r="M89" s="357"/>
      <c r="N89" s="357"/>
      <c r="O89" s="357"/>
      <c r="P89" s="357"/>
      <c r="Q89" s="357"/>
      <c r="R89" s="357"/>
      <c r="S89" s="357"/>
      <c r="T89" s="357"/>
      <c r="U89" s="3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</row>
    <row r="91" spans="1:31">
      <c r="A91" s="527"/>
      <c r="B91" s="527"/>
      <c r="C91" s="527"/>
      <c r="D91" s="527"/>
      <c r="E91" s="527"/>
    </row>
    <row r="92" spans="1:31">
      <c r="A92" s="527"/>
      <c r="B92" s="527"/>
      <c r="C92" s="527"/>
      <c r="D92" s="527"/>
      <c r="E92" s="527"/>
    </row>
    <row r="93" spans="1:31">
      <c r="A93" s="527"/>
      <c r="B93" s="527"/>
      <c r="C93" s="527"/>
      <c r="D93" s="527"/>
      <c r="E93" s="527"/>
    </row>
    <row r="94" spans="1:31">
      <c r="A94" s="350"/>
      <c r="B94" s="350"/>
    </row>
  </sheetData>
  <mergeCells count="76">
    <mergeCell ref="I21:L21"/>
    <mergeCell ref="A23:T23"/>
    <mergeCell ref="J24:K24"/>
    <mergeCell ref="U24:U28"/>
    <mergeCell ref="J25:J28"/>
    <mergeCell ref="K25:K28"/>
    <mergeCell ref="L25:L28"/>
    <mergeCell ref="M25:P25"/>
    <mergeCell ref="Q25:Q28"/>
    <mergeCell ref="L24:R24"/>
    <mergeCell ref="F24:F28"/>
    <mergeCell ref="G24:G28"/>
    <mergeCell ref="A1:U1"/>
    <mergeCell ref="A2:U2"/>
    <mergeCell ref="A3:C3"/>
    <mergeCell ref="D3:K4"/>
    <mergeCell ref="L3:U4"/>
    <mergeCell ref="A4:C4"/>
    <mergeCell ref="A9:C9"/>
    <mergeCell ref="E24:E28"/>
    <mergeCell ref="B20:E20"/>
    <mergeCell ref="I20:L20"/>
    <mergeCell ref="B21:E21"/>
    <mergeCell ref="L9:U9"/>
    <mergeCell ref="N26:P26"/>
    <mergeCell ref="L10:U10"/>
    <mergeCell ref="L11:U11"/>
    <mergeCell ref="L13:U13"/>
    <mergeCell ref="L14:U14"/>
    <mergeCell ref="L15:U15"/>
    <mergeCell ref="R25:R28"/>
    <mergeCell ref="M26:M28"/>
    <mergeCell ref="L16:U16"/>
    <mergeCell ref="A24:A28"/>
    <mergeCell ref="A6:C6"/>
    <mergeCell ref="A7:C7"/>
    <mergeCell ref="L8:U8"/>
    <mergeCell ref="L6:U6"/>
    <mergeCell ref="L7:U7"/>
    <mergeCell ref="A8:C8"/>
    <mergeCell ref="A92:E92"/>
    <mergeCell ref="B66:J66"/>
    <mergeCell ref="B67:F67"/>
    <mergeCell ref="B86:F86"/>
    <mergeCell ref="B71:F71"/>
    <mergeCell ref="J71:U71"/>
    <mergeCell ref="B73:H73"/>
    <mergeCell ref="J73:U73"/>
    <mergeCell ref="A55:U55"/>
    <mergeCell ref="A91:E91"/>
    <mergeCell ref="A44:U44"/>
    <mergeCell ref="A49:U49"/>
    <mergeCell ref="A59:U59"/>
    <mergeCell ref="A30:U30"/>
    <mergeCell ref="A36:U36"/>
    <mergeCell ref="A40:U40"/>
    <mergeCell ref="S25:T25"/>
    <mergeCell ref="B24:B28"/>
    <mergeCell ref="C24:C28"/>
    <mergeCell ref="D24:D28"/>
    <mergeCell ref="A93:E93"/>
    <mergeCell ref="L17:U17"/>
    <mergeCell ref="L12:U12"/>
    <mergeCell ref="S24:T24"/>
    <mergeCell ref="C12:K12"/>
    <mergeCell ref="C13:K13"/>
    <mergeCell ref="C14:K14"/>
    <mergeCell ref="C15:K15"/>
    <mergeCell ref="C16:K16"/>
    <mergeCell ref="C17:K17"/>
    <mergeCell ref="H24:H28"/>
    <mergeCell ref="I24:I28"/>
    <mergeCell ref="S27:T27"/>
    <mergeCell ref="N27:N28"/>
    <mergeCell ref="O27:O28"/>
    <mergeCell ref="P27:P28"/>
  </mergeCells>
  <phoneticPr fontId="9" type="noConversion"/>
  <printOptions horizontalCentered="1"/>
  <pageMargins left="0.2" right="0.25" top="0.32" bottom="0.39" header="0.38" footer="0.15748031496062992"/>
  <pageSetup paperSize="9" scale="75" orientation="landscape" verticalDpi="300" r:id="rId1"/>
  <headerFooter scaleWithDoc="0" alignWithMargins="0"/>
  <rowBreaks count="2" manualBreakCount="2">
    <brk id="33" max="20" man="1"/>
    <brk id="54" max="20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U96"/>
  <sheetViews>
    <sheetView zoomScaleSheetLayoutView="100" workbookViewId="0">
      <selection activeCell="H78" sqref="H78"/>
    </sheetView>
  </sheetViews>
  <sheetFormatPr defaultRowHeight="11.25"/>
  <cols>
    <col min="1" max="1" width="3.140625" style="77" customWidth="1"/>
    <col min="2" max="2" width="43.85546875" style="77" customWidth="1"/>
    <col min="3" max="3" width="10.7109375" style="142" customWidth="1"/>
    <col min="4" max="4" width="4.42578125" style="142" customWidth="1"/>
    <col min="5" max="5" width="12.140625" style="142" customWidth="1"/>
    <col min="6" max="6" width="14" style="142" customWidth="1"/>
    <col min="7" max="7" width="4.42578125" style="142" customWidth="1"/>
    <col min="8" max="8" width="5" style="142" customWidth="1"/>
    <col min="9" max="9" width="6.85546875" style="142" customWidth="1"/>
    <col min="10" max="10" width="4.140625" style="142" customWidth="1"/>
    <col min="11" max="11" width="7.140625" style="142" customWidth="1"/>
    <col min="12" max="12" width="6.42578125" style="142" customWidth="1"/>
    <col min="13" max="13" width="7.140625" style="142" customWidth="1"/>
    <col min="14" max="14" width="4.140625" style="142" customWidth="1"/>
    <col min="15" max="15" width="4.28515625" style="142" customWidth="1"/>
    <col min="16" max="16" width="4.140625" style="142" customWidth="1"/>
    <col min="17" max="17" width="5" style="142" customWidth="1"/>
    <col min="18" max="18" width="6" style="142" customWidth="1"/>
    <col min="19" max="19" width="8.7109375" style="142" customWidth="1"/>
    <col min="20" max="20" width="11" style="142" customWidth="1"/>
    <col min="21" max="21" width="9.5703125" style="142" customWidth="1"/>
    <col min="22" max="16384" width="9.140625" style="75"/>
  </cols>
  <sheetData>
    <row r="1" spans="1:21" ht="13.5" customHeight="1">
      <c r="A1" s="732" t="s">
        <v>12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4"/>
    </row>
    <row r="2" spans="1:21" ht="12.75" customHeight="1" thickBot="1">
      <c r="A2" s="735" t="s">
        <v>96</v>
      </c>
      <c r="B2" s="736"/>
      <c r="C2" s="736"/>
      <c r="D2" s="736"/>
      <c r="E2" s="736"/>
      <c r="F2" s="736"/>
      <c r="G2" s="736"/>
      <c r="H2" s="736"/>
      <c r="I2" s="736"/>
      <c r="J2" s="736"/>
      <c r="K2" s="736"/>
      <c r="L2" s="736"/>
      <c r="M2" s="736"/>
      <c r="N2" s="736"/>
      <c r="O2" s="736"/>
      <c r="P2" s="736"/>
      <c r="Q2" s="736"/>
      <c r="R2" s="736"/>
      <c r="S2" s="736"/>
      <c r="T2" s="736"/>
      <c r="U2" s="737"/>
    </row>
    <row r="3" spans="1:21" ht="21.75" customHeight="1">
      <c r="A3" s="738" t="s">
        <v>97</v>
      </c>
      <c r="B3" s="739"/>
      <c r="C3" s="740"/>
      <c r="D3" s="741" t="s">
        <v>127</v>
      </c>
      <c r="E3" s="742"/>
      <c r="F3" s="742"/>
      <c r="G3" s="742"/>
      <c r="H3" s="742"/>
      <c r="I3" s="742"/>
      <c r="J3" s="742"/>
      <c r="K3" s="743"/>
      <c r="L3" s="747" t="s">
        <v>125</v>
      </c>
      <c r="M3" s="748"/>
      <c r="N3" s="748"/>
      <c r="O3" s="748"/>
      <c r="P3" s="748"/>
      <c r="Q3" s="748"/>
      <c r="R3" s="748"/>
      <c r="S3" s="748"/>
      <c r="T3" s="748"/>
      <c r="U3" s="749"/>
    </row>
    <row r="4" spans="1:21" ht="24.75" customHeight="1" thickBot="1">
      <c r="A4" s="753" t="s">
        <v>52</v>
      </c>
      <c r="B4" s="754"/>
      <c r="C4" s="755"/>
      <c r="D4" s="744"/>
      <c r="E4" s="745"/>
      <c r="F4" s="745"/>
      <c r="G4" s="745"/>
      <c r="H4" s="745"/>
      <c r="I4" s="745"/>
      <c r="J4" s="745"/>
      <c r="K4" s="746"/>
      <c r="L4" s="750"/>
      <c r="M4" s="751"/>
      <c r="N4" s="751"/>
      <c r="O4" s="751"/>
      <c r="P4" s="751"/>
      <c r="Q4" s="751"/>
      <c r="R4" s="751"/>
      <c r="S4" s="751"/>
      <c r="T4" s="751"/>
      <c r="U4" s="752"/>
    </row>
    <row r="5" spans="1:21" ht="13.5" customHeight="1">
      <c r="A5" s="144"/>
      <c r="B5" s="144"/>
    </row>
    <row r="6" spans="1:21" ht="13.5" customHeight="1">
      <c r="A6" s="731" t="s">
        <v>71</v>
      </c>
      <c r="B6" s="731"/>
      <c r="C6" s="731"/>
      <c r="L6" s="756" t="s">
        <v>219</v>
      </c>
      <c r="M6" s="756"/>
      <c r="N6" s="756"/>
      <c r="O6" s="756"/>
      <c r="P6" s="756"/>
      <c r="Q6" s="756"/>
      <c r="R6" s="756"/>
      <c r="S6" s="756"/>
      <c r="T6" s="756"/>
      <c r="U6" s="756"/>
    </row>
    <row r="7" spans="1:21" ht="13.5" customHeight="1">
      <c r="A7" s="723" t="s">
        <v>13</v>
      </c>
      <c r="B7" s="723"/>
      <c r="C7" s="723"/>
      <c r="D7" s="76"/>
      <c r="F7" s="141"/>
      <c r="L7" s="756" t="s">
        <v>221</v>
      </c>
      <c r="M7" s="756"/>
      <c r="N7" s="756"/>
      <c r="O7" s="756"/>
      <c r="P7" s="756"/>
      <c r="Q7" s="756"/>
      <c r="R7" s="756"/>
      <c r="S7" s="756"/>
      <c r="T7" s="756"/>
      <c r="U7" s="756"/>
    </row>
    <row r="8" spans="1:21" ht="13.5" customHeight="1">
      <c r="A8" s="723" t="s">
        <v>130</v>
      </c>
      <c r="B8" s="723"/>
      <c r="C8" s="723"/>
      <c r="F8" s="141"/>
      <c r="L8" s="756" t="s">
        <v>220</v>
      </c>
      <c r="M8" s="756"/>
      <c r="N8" s="756"/>
      <c r="O8" s="756"/>
      <c r="P8" s="756"/>
      <c r="Q8" s="756"/>
      <c r="R8" s="756"/>
      <c r="S8" s="756"/>
      <c r="T8" s="756"/>
      <c r="U8" s="756"/>
    </row>
    <row r="9" spans="1:21" ht="13.5" customHeight="1">
      <c r="A9" s="678" t="s">
        <v>259</v>
      </c>
      <c r="B9" s="678"/>
      <c r="C9" s="678"/>
      <c r="F9" s="141"/>
      <c r="L9" s="724" t="s">
        <v>224</v>
      </c>
      <c r="M9" s="724"/>
      <c r="N9" s="724"/>
      <c r="O9" s="724"/>
      <c r="P9" s="724"/>
      <c r="Q9" s="724"/>
      <c r="R9" s="724"/>
      <c r="S9" s="724"/>
      <c r="T9" s="724"/>
      <c r="U9" s="724"/>
    </row>
    <row r="10" spans="1:21" ht="13.5" customHeight="1">
      <c r="A10" s="142"/>
      <c r="B10" s="142"/>
      <c r="F10" s="141"/>
      <c r="L10" s="724" t="s">
        <v>223</v>
      </c>
      <c r="M10" s="724"/>
      <c r="N10" s="724"/>
      <c r="O10" s="724"/>
      <c r="P10" s="724"/>
      <c r="Q10" s="724"/>
      <c r="R10" s="724"/>
      <c r="S10" s="724"/>
      <c r="T10" s="724"/>
      <c r="U10" s="724"/>
    </row>
    <row r="11" spans="1:21" ht="13.5" customHeight="1">
      <c r="A11" s="142"/>
      <c r="B11" s="142"/>
      <c r="F11" s="141"/>
      <c r="L11" s="724" t="s">
        <v>222</v>
      </c>
      <c r="M11" s="724"/>
      <c r="N11" s="724"/>
      <c r="O11" s="724"/>
      <c r="P11" s="724"/>
      <c r="Q11" s="724"/>
      <c r="R11" s="724"/>
      <c r="S11" s="724"/>
      <c r="T11" s="724"/>
      <c r="U11" s="724"/>
    </row>
    <row r="12" spans="1:21" ht="13.5" customHeight="1">
      <c r="B12" s="78"/>
      <c r="C12" s="731" t="s">
        <v>53</v>
      </c>
      <c r="D12" s="731"/>
      <c r="E12" s="731"/>
      <c r="F12" s="731"/>
      <c r="G12" s="731"/>
      <c r="H12" s="731"/>
      <c r="I12" s="731"/>
      <c r="J12" s="731"/>
      <c r="K12" s="731"/>
      <c r="L12" s="724" t="s">
        <v>225</v>
      </c>
      <c r="M12" s="724"/>
      <c r="N12" s="724"/>
      <c r="O12" s="724"/>
      <c r="P12" s="724"/>
      <c r="Q12" s="724"/>
      <c r="R12" s="724"/>
      <c r="S12" s="724"/>
      <c r="T12" s="724"/>
      <c r="U12" s="724"/>
    </row>
    <row r="13" spans="1:21" ht="13.5" customHeight="1">
      <c r="B13" s="79"/>
      <c r="C13" s="730" t="s">
        <v>229</v>
      </c>
      <c r="D13" s="730"/>
      <c r="E13" s="730"/>
      <c r="F13" s="730"/>
      <c r="G13" s="730"/>
      <c r="H13" s="730"/>
      <c r="I13" s="730"/>
      <c r="J13" s="730"/>
      <c r="K13" s="730"/>
      <c r="L13" s="724" t="s">
        <v>73</v>
      </c>
      <c r="M13" s="724"/>
      <c r="N13" s="724"/>
      <c r="O13" s="724"/>
      <c r="P13" s="724"/>
      <c r="Q13" s="724"/>
      <c r="R13" s="724"/>
      <c r="S13" s="724"/>
      <c r="T13" s="724"/>
      <c r="U13" s="724"/>
    </row>
    <row r="14" spans="1:21" ht="21.75" customHeight="1">
      <c r="B14" s="79"/>
      <c r="C14" s="730" t="s">
        <v>228</v>
      </c>
      <c r="D14" s="730"/>
      <c r="E14" s="730"/>
      <c r="F14" s="730"/>
      <c r="G14" s="730"/>
      <c r="H14" s="730"/>
      <c r="I14" s="730"/>
      <c r="J14" s="730"/>
      <c r="K14" s="730"/>
      <c r="L14" s="694" t="s">
        <v>226</v>
      </c>
      <c r="M14" s="694"/>
      <c r="N14" s="694"/>
      <c r="O14" s="694"/>
      <c r="P14" s="694"/>
      <c r="Q14" s="694"/>
      <c r="R14" s="694"/>
      <c r="S14" s="694"/>
      <c r="T14" s="694"/>
      <c r="U14" s="694"/>
    </row>
    <row r="15" spans="1:21" ht="22.5" customHeight="1">
      <c r="B15" s="79"/>
      <c r="C15" s="730" t="s">
        <v>237</v>
      </c>
      <c r="D15" s="730"/>
      <c r="E15" s="730"/>
      <c r="F15" s="730"/>
      <c r="G15" s="730"/>
      <c r="H15" s="730"/>
      <c r="I15" s="730"/>
      <c r="J15" s="730"/>
      <c r="K15" s="730"/>
      <c r="L15" s="694" t="s">
        <v>227</v>
      </c>
      <c r="M15" s="694"/>
      <c r="N15" s="694"/>
      <c r="O15" s="694"/>
      <c r="P15" s="694"/>
      <c r="Q15" s="694"/>
      <c r="R15" s="694"/>
      <c r="S15" s="694"/>
      <c r="T15" s="694"/>
      <c r="U15" s="694"/>
    </row>
    <row r="16" spans="1:21" ht="25.5" customHeight="1">
      <c r="B16" s="79"/>
      <c r="C16" s="731" t="s">
        <v>253</v>
      </c>
      <c r="D16" s="731"/>
      <c r="E16" s="731"/>
      <c r="F16" s="731"/>
      <c r="G16" s="731"/>
      <c r="H16" s="731"/>
      <c r="I16" s="731"/>
      <c r="J16" s="731"/>
      <c r="K16" s="731"/>
      <c r="L16" s="694" t="s">
        <v>255</v>
      </c>
      <c r="M16" s="694"/>
      <c r="N16" s="694"/>
      <c r="O16" s="694"/>
      <c r="P16" s="694"/>
      <c r="Q16" s="694"/>
      <c r="R16" s="694"/>
      <c r="S16" s="694"/>
      <c r="T16" s="694"/>
      <c r="U16" s="694"/>
    </row>
    <row r="17" spans="1:21" ht="13.5" customHeight="1">
      <c r="B17" s="79"/>
      <c r="C17" s="723" t="s">
        <v>254</v>
      </c>
      <c r="D17" s="723"/>
      <c r="E17" s="723"/>
      <c r="F17" s="723"/>
      <c r="G17" s="723"/>
      <c r="H17" s="723"/>
      <c r="I17" s="723"/>
      <c r="J17" s="723"/>
      <c r="K17" s="723"/>
      <c r="L17" s="724" t="s">
        <v>252</v>
      </c>
      <c r="M17" s="724"/>
      <c r="N17" s="724"/>
      <c r="O17" s="724"/>
      <c r="P17" s="724"/>
      <c r="Q17" s="724"/>
      <c r="R17" s="724"/>
      <c r="S17" s="724"/>
      <c r="T17" s="724"/>
      <c r="U17" s="724"/>
    </row>
    <row r="18" spans="1:21" ht="13.5" customHeight="1">
      <c r="D18" s="75"/>
      <c r="L18" s="75"/>
      <c r="M18" s="75"/>
      <c r="N18" s="75"/>
      <c r="O18" s="75"/>
      <c r="P18" s="75"/>
      <c r="Q18" s="75"/>
      <c r="R18" s="75"/>
      <c r="S18" s="75"/>
      <c r="T18" s="75"/>
    </row>
    <row r="19" spans="1:21" ht="13.5" customHeight="1"/>
    <row r="20" spans="1:21" ht="13.5" customHeight="1">
      <c r="B20" s="723" t="s">
        <v>265</v>
      </c>
      <c r="C20" s="723"/>
      <c r="D20" s="723"/>
      <c r="E20" s="723"/>
      <c r="I20" s="723" t="s">
        <v>353</v>
      </c>
      <c r="J20" s="723"/>
      <c r="K20" s="723"/>
      <c r="L20" s="723"/>
    </row>
    <row r="21" spans="1:21" ht="14.25" customHeight="1">
      <c r="B21" s="723" t="s">
        <v>266</v>
      </c>
      <c r="C21" s="723"/>
      <c r="D21" s="723"/>
      <c r="E21" s="723"/>
      <c r="I21" s="723" t="s">
        <v>305</v>
      </c>
      <c r="J21" s="723"/>
      <c r="K21" s="723"/>
      <c r="L21" s="723"/>
    </row>
    <row r="22" spans="1:21" ht="14.25" customHeight="1"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</row>
    <row r="23" spans="1:21" ht="39" customHeight="1" thickBot="1">
      <c r="A23" s="694" t="s">
        <v>75</v>
      </c>
      <c r="B23" s="724"/>
      <c r="C23" s="724"/>
      <c r="D23" s="724"/>
      <c r="E23" s="724"/>
      <c r="F23" s="724"/>
      <c r="G23" s="724"/>
      <c r="H23" s="724"/>
      <c r="I23" s="724"/>
      <c r="J23" s="724"/>
      <c r="K23" s="724"/>
      <c r="L23" s="724"/>
      <c r="M23" s="724"/>
      <c r="N23" s="724"/>
      <c r="O23" s="724"/>
      <c r="P23" s="724"/>
      <c r="Q23" s="724"/>
      <c r="R23" s="724"/>
      <c r="S23" s="724"/>
      <c r="T23" s="724"/>
    </row>
    <row r="24" spans="1:21" ht="57.75" customHeight="1">
      <c r="A24" s="726" t="s">
        <v>14</v>
      </c>
      <c r="B24" s="709" t="s">
        <v>76</v>
      </c>
      <c r="C24" s="719" t="s">
        <v>77</v>
      </c>
      <c r="D24" s="720" t="s">
        <v>54</v>
      </c>
      <c r="E24" s="720" t="s">
        <v>45</v>
      </c>
      <c r="F24" s="720" t="s">
        <v>105</v>
      </c>
      <c r="G24" s="720" t="s">
        <v>78</v>
      </c>
      <c r="H24" s="719" t="s">
        <v>79</v>
      </c>
      <c r="I24" s="720" t="s">
        <v>68</v>
      </c>
      <c r="J24" s="709" t="s">
        <v>32</v>
      </c>
      <c r="K24" s="710"/>
      <c r="L24" s="711" t="s">
        <v>81</v>
      </c>
      <c r="M24" s="712"/>
      <c r="N24" s="712"/>
      <c r="O24" s="712"/>
      <c r="P24" s="712"/>
      <c r="Q24" s="712"/>
      <c r="R24" s="713"/>
      <c r="S24" s="711" t="s">
        <v>107</v>
      </c>
      <c r="T24" s="712"/>
      <c r="U24" s="698" t="s">
        <v>121</v>
      </c>
    </row>
    <row r="25" spans="1:21" ht="33" customHeight="1">
      <c r="A25" s="727"/>
      <c r="B25" s="721"/>
      <c r="C25" s="715"/>
      <c r="D25" s="701"/>
      <c r="E25" s="701"/>
      <c r="F25" s="701"/>
      <c r="G25" s="704"/>
      <c r="H25" s="715"/>
      <c r="I25" s="721"/>
      <c r="J25" s="701" t="s">
        <v>80</v>
      </c>
      <c r="K25" s="701" t="s">
        <v>88</v>
      </c>
      <c r="L25" s="701" t="s">
        <v>47</v>
      </c>
      <c r="M25" s="706" t="s">
        <v>56</v>
      </c>
      <c r="N25" s="707"/>
      <c r="O25" s="707"/>
      <c r="P25" s="708"/>
      <c r="Q25" s="714" t="s">
        <v>33</v>
      </c>
      <c r="R25" s="714" t="s">
        <v>34</v>
      </c>
      <c r="S25" s="717" t="s">
        <v>256</v>
      </c>
      <c r="T25" s="717"/>
      <c r="U25" s="699"/>
    </row>
    <row r="26" spans="1:21" ht="34.5" customHeight="1">
      <c r="A26" s="727"/>
      <c r="B26" s="721"/>
      <c r="C26" s="715"/>
      <c r="D26" s="701"/>
      <c r="E26" s="701"/>
      <c r="F26" s="701"/>
      <c r="G26" s="704"/>
      <c r="H26" s="715"/>
      <c r="I26" s="721"/>
      <c r="J26" s="702"/>
      <c r="K26" s="704"/>
      <c r="L26" s="704"/>
      <c r="M26" s="718" t="s">
        <v>82</v>
      </c>
      <c r="N26" s="706" t="s">
        <v>57</v>
      </c>
      <c r="O26" s="707"/>
      <c r="P26" s="708"/>
      <c r="Q26" s="715"/>
      <c r="R26" s="715"/>
      <c r="S26" s="149" t="s">
        <v>39</v>
      </c>
      <c r="T26" s="149" t="s">
        <v>40</v>
      </c>
      <c r="U26" s="699"/>
    </row>
    <row r="27" spans="1:21" ht="37.5" customHeight="1">
      <c r="A27" s="727"/>
      <c r="B27" s="721"/>
      <c r="C27" s="715"/>
      <c r="D27" s="701"/>
      <c r="E27" s="701"/>
      <c r="F27" s="701"/>
      <c r="G27" s="704"/>
      <c r="H27" s="715"/>
      <c r="I27" s="721"/>
      <c r="J27" s="702"/>
      <c r="K27" s="704"/>
      <c r="L27" s="704"/>
      <c r="M27" s="715"/>
      <c r="N27" s="714" t="s">
        <v>55</v>
      </c>
      <c r="O27" s="718" t="s">
        <v>106</v>
      </c>
      <c r="P27" s="714" t="s">
        <v>90</v>
      </c>
      <c r="Q27" s="715"/>
      <c r="R27" s="715"/>
      <c r="S27" s="706" t="s">
        <v>69</v>
      </c>
      <c r="T27" s="707"/>
      <c r="U27" s="699"/>
    </row>
    <row r="28" spans="1:21" ht="28.5" customHeight="1" thickBot="1">
      <c r="A28" s="728"/>
      <c r="B28" s="722"/>
      <c r="C28" s="716"/>
      <c r="D28" s="729"/>
      <c r="E28" s="729"/>
      <c r="F28" s="729"/>
      <c r="G28" s="705"/>
      <c r="H28" s="716"/>
      <c r="I28" s="722"/>
      <c r="J28" s="703"/>
      <c r="K28" s="705"/>
      <c r="L28" s="705"/>
      <c r="M28" s="716"/>
      <c r="N28" s="716"/>
      <c r="O28" s="725"/>
      <c r="P28" s="716"/>
      <c r="Q28" s="716"/>
      <c r="R28" s="716"/>
      <c r="S28" s="143">
        <v>15</v>
      </c>
      <c r="T28" s="80">
        <v>15</v>
      </c>
      <c r="U28" s="700"/>
    </row>
    <row r="29" spans="1:21" ht="12" thickBot="1">
      <c r="A29" s="81">
        <v>1</v>
      </c>
      <c r="B29" s="82">
        <v>2</v>
      </c>
      <c r="C29" s="82">
        <v>3</v>
      </c>
      <c r="D29" s="82">
        <v>4</v>
      </c>
      <c r="E29" s="82">
        <v>5</v>
      </c>
      <c r="F29" s="82">
        <v>6</v>
      </c>
      <c r="G29" s="82">
        <v>7</v>
      </c>
      <c r="H29" s="82">
        <v>8</v>
      </c>
      <c r="I29" s="82">
        <v>9</v>
      </c>
      <c r="J29" s="82">
        <v>10</v>
      </c>
      <c r="K29" s="82">
        <v>11</v>
      </c>
      <c r="L29" s="82">
        <v>12</v>
      </c>
      <c r="M29" s="82">
        <v>13</v>
      </c>
      <c r="N29" s="82">
        <v>14</v>
      </c>
      <c r="O29" s="82">
        <v>15</v>
      </c>
      <c r="P29" s="82">
        <v>16</v>
      </c>
      <c r="Q29" s="82">
        <v>17</v>
      </c>
      <c r="R29" s="82">
        <v>18</v>
      </c>
      <c r="S29" s="82">
        <v>19</v>
      </c>
      <c r="T29" s="83">
        <v>20</v>
      </c>
      <c r="U29" s="84">
        <v>21</v>
      </c>
    </row>
    <row r="30" spans="1:21" s="77" customFormat="1" ht="15.75" customHeight="1" thickBot="1">
      <c r="A30" s="689" t="s">
        <v>239</v>
      </c>
      <c r="B30" s="690"/>
      <c r="C30" s="690"/>
      <c r="D30" s="690"/>
      <c r="E30" s="690"/>
      <c r="F30" s="690"/>
      <c r="G30" s="690"/>
      <c r="H30" s="690"/>
      <c r="I30" s="690"/>
      <c r="J30" s="690"/>
      <c r="K30" s="690"/>
      <c r="L30" s="690"/>
      <c r="M30" s="690"/>
      <c r="N30" s="690"/>
      <c r="O30" s="690"/>
      <c r="P30" s="690"/>
      <c r="Q30" s="690"/>
      <c r="R30" s="690"/>
      <c r="S30" s="690"/>
      <c r="T30" s="690"/>
      <c r="U30" s="691"/>
    </row>
    <row r="31" spans="1:21" s="108" customFormat="1" ht="33.75">
      <c r="A31" s="135">
        <v>1</v>
      </c>
      <c r="B31" s="136" t="s">
        <v>272</v>
      </c>
      <c r="C31" s="137" t="s">
        <v>164</v>
      </c>
      <c r="D31" s="138">
        <v>3</v>
      </c>
      <c r="E31" s="139" t="s">
        <v>209</v>
      </c>
      <c r="F31" s="73" t="s">
        <v>262</v>
      </c>
      <c r="G31" s="138">
        <v>2</v>
      </c>
      <c r="H31" s="133">
        <f>IF(G31=3,5,IF(G31=2,3))</f>
        <v>3</v>
      </c>
      <c r="I31" s="138"/>
      <c r="J31" s="138">
        <f>IF(OR(D31=1,D31=2,D31=3,D31=4,D31=5,D31=6,D31=7,D31=8),2,4)</f>
        <v>2</v>
      </c>
      <c r="K31" s="133">
        <f>D31</f>
        <v>3</v>
      </c>
      <c r="L31" s="133">
        <f>M31+R31+Q31</f>
        <v>90</v>
      </c>
      <c r="M31" s="138">
        <f>SUM(N31:P31)</f>
        <v>30</v>
      </c>
      <c r="N31" s="138">
        <v>15</v>
      </c>
      <c r="O31" s="138">
        <v>15</v>
      </c>
      <c r="P31" s="138"/>
      <c r="Q31" s="133">
        <f>G31*7.5</f>
        <v>15</v>
      </c>
      <c r="R31" s="133">
        <f>G31*22.5</f>
        <v>45</v>
      </c>
      <c r="S31" s="138" t="s">
        <v>147</v>
      </c>
      <c r="T31" s="138"/>
      <c r="U31" s="107">
        <v>2</v>
      </c>
    </row>
    <row r="32" spans="1:21" s="108" customFormat="1" ht="33.75">
      <c r="A32" s="153">
        <v>2</v>
      </c>
      <c r="B32" s="109" t="s">
        <v>273</v>
      </c>
      <c r="C32" s="110" t="s">
        <v>164</v>
      </c>
      <c r="D32" s="111">
        <v>3</v>
      </c>
      <c r="E32" s="69" t="s">
        <v>151</v>
      </c>
      <c r="F32" s="102" t="s">
        <v>262</v>
      </c>
      <c r="G32" s="111">
        <v>2</v>
      </c>
      <c r="H32" s="154">
        <f>IF(G32=3,5,IF(G32=2,3))</f>
        <v>3</v>
      </c>
      <c r="I32" s="111"/>
      <c r="J32" s="111">
        <f>IF(OR(D32=1,D32=2,D32=3,D32=4,D32=5,D32=6,D32=7,D32=8),2,4)</f>
        <v>2</v>
      </c>
      <c r="K32" s="154">
        <f>D32</f>
        <v>3</v>
      </c>
      <c r="L32" s="154">
        <f>M32+R32+Q32</f>
        <v>90</v>
      </c>
      <c r="M32" s="111">
        <f>SUM(N32:P32)</f>
        <v>30</v>
      </c>
      <c r="N32" s="111">
        <v>15</v>
      </c>
      <c r="O32" s="111">
        <v>15</v>
      </c>
      <c r="P32" s="111"/>
      <c r="Q32" s="154">
        <f>G32*7.5</f>
        <v>15</v>
      </c>
      <c r="R32" s="154">
        <f>G32*22.5</f>
        <v>45</v>
      </c>
      <c r="S32" s="111" t="s">
        <v>147</v>
      </c>
      <c r="T32" s="111"/>
      <c r="U32" s="85">
        <v>2</v>
      </c>
    </row>
    <row r="33" spans="1:21" s="108" customFormat="1" ht="33.75">
      <c r="A33" s="153">
        <v>3</v>
      </c>
      <c r="B33" s="109" t="s">
        <v>274</v>
      </c>
      <c r="C33" s="110" t="s">
        <v>164</v>
      </c>
      <c r="D33" s="154">
        <v>4</v>
      </c>
      <c r="E33" s="69" t="s">
        <v>208</v>
      </c>
      <c r="F33" s="102" t="s">
        <v>262</v>
      </c>
      <c r="G33" s="154">
        <v>3</v>
      </c>
      <c r="H33" s="154">
        <f>IF(G33=3,5,IF(G33=2,3))</f>
        <v>5</v>
      </c>
      <c r="I33" s="154"/>
      <c r="J33" s="154">
        <f>IF(OR(D33=1,D33=2,D33=3,D33=4,D33=5,D33=6,D33=7,D33=8),2,4)</f>
        <v>2</v>
      </c>
      <c r="K33" s="154">
        <f>D33</f>
        <v>4</v>
      </c>
      <c r="L33" s="154">
        <f>M33+R33+Q33</f>
        <v>135</v>
      </c>
      <c r="M33" s="154">
        <f>SUM(N33:P33)</f>
        <v>45</v>
      </c>
      <c r="N33" s="154">
        <v>30</v>
      </c>
      <c r="O33" s="154">
        <v>15</v>
      </c>
      <c r="P33" s="154"/>
      <c r="Q33" s="154">
        <f>G33*7.5</f>
        <v>22.5</v>
      </c>
      <c r="R33" s="154">
        <f>G33*22.5</f>
        <v>67.5</v>
      </c>
      <c r="S33" s="112"/>
      <c r="T33" s="154" t="s">
        <v>144</v>
      </c>
      <c r="U33" s="85">
        <v>3</v>
      </c>
    </row>
    <row r="34" spans="1:21" s="108" customFormat="1" ht="33.75">
      <c r="A34" s="682">
        <v>4</v>
      </c>
      <c r="B34" s="109" t="s">
        <v>275</v>
      </c>
      <c r="C34" s="110" t="s">
        <v>285</v>
      </c>
      <c r="D34" s="684">
        <v>4</v>
      </c>
      <c r="E34" s="69" t="s">
        <v>197</v>
      </c>
      <c r="F34" s="69" t="s">
        <v>268</v>
      </c>
      <c r="G34" s="154">
        <v>3</v>
      </c>
      <c r="H34" s="154">
        <f>IF(G34=3,5,IF(G34=2,3))</f>
        <v>5</v>
      </c>
      <c r="I34" s="154"/>
      <c r="J34" s="154">
        <f>IF(OR(D34=1,D34=2,D34=3,D34=4,D34=5,D34=6,D34=7,D34=8),2,4)</f>
        <v>2</v>
      </c>
      <c r="K34" s="154">
        <f>D34</f>
        <v>4</v>
      </c>
      <c r="L34" s="154">
        <f>M34+R34+Q34</f>
        <v>135</v>
      </c>
      <c r="M34" s="154">
        <f>SUM(N34:P34)</f>
        <v>45</v>
      </c>
      <c r="N34" s="154">
        <v>30</v>
      </c>
      <c r="O34" s="154">
        <v>15</v>
      </c>
      <c r="P34" s="154"/>
      <c r="Q34" s="154">
        <f>G34*7.5</f>
        <v>22.5</v>
      </c>
      <c r="R34" s="154">
        <f>G34*22.5</f>
        <v>67.5</v>
      </c>
      <c r="S34" s="112"/>
      <c r="T34" s="154" t="s">
        <v>144</v>
      </c>
      <c r="U34" s="85">
        <v>3</v>
      </c>
    </row>
    <row r="35" spans="1:21" s="108" customFormat="1" ht="79.5" thickBot="1">
      <c r="A35" s="683"/>
      <c r="B35" s="164" t="s">
        <v>276</v>
      </c>
      <c r="C35" s="165" t="s">
        <v>285</v>
      </c>
      <c r="D35" s="685"/>
      <c r="E35" s="166" t="s">
        <v>260</v>
      </c>
      <c r="F35" s="167" t="s">
        <v>269</v>
      </c>
      <c r="G35" s="161">
        <v>3</v>
      </c>
      <c r="H35" s="161">
        <f>IF(G35=3,5,IF(G35=2,3))</f>
        <v>5</v>
      </c>
      <c r="I35" s="161"/>
      <c r="J35" s="161">
        <f>IF(OR(D35=1,D35=2,D35=3,D35=4,D35=5,D35=6,D35=7,D35=8),2,4)</f>
        <v>4</v>
      </c>
      <c r="K35" s="161">
        <f>D35</f>
        <v>0</v>
      </c>
      <c r="L35" s="161">
        <f>M35+R35+Q35</f>
        <v>135</v>
      </c>
      <c r="M35" s="161">
        <f>SUM(N35:P35)</f>
        <v>45</v>
      </c>
      <c r="N35" s="161">
        <v>15</v>
      </c>
      <c r="O35" s="161">
        <v>30</v>
      </c>
      <c r="P35" s="161"/>
      <c r="Q35" s="161">
        <f>G35*7.5</f>
        <v>22.5</v>
      </c>
      <c r="R35" s="161">
        <f>G35*22.5</f>
        <v>67.5</v>
      </c>
      <c r="S35" s="168"/>
      <c r="T35" s="161" t="s">
        <v>148</v>
      </c>
      <c r="U35" s="162">
        <v>3</v>
      </c>
    </row>
    <row r="36" spans="1:21" s="77" customFormat="1" ht="32.25" thickBot="1">
      <c r="A36" s="115"/>
      <c r="B36" s="87" t="s">
        <v>59</v>
      </c>
      <c r="C36" s="90"/>
      <c r="D36" s="116"/>
      <c r="E36" s="82"/>
      <c r="F36" s="117"/>
      <c r="G36" s="91">
        <f>G31+G32+G33+G34</f>
        <v>10</v>
      </c>
      <c r="H36" s="91">
        <f>H31+H32+H33+H34</f>
        <v>16</v>
      </c>
      <c r="I36" s="91"/>
      <c r="J36" s="91"/>
      <c r="K36" s="91"/>
      <c r="L36" s="91">
        <f t="shared" ref="L36:R36" si="0">L31+L32+L33+L34</f>
        <v>450</v>
      </c>
      <c r="M36" s="91">
        <f t="shared" si="0"/>
        <v>150</v>
      </c>
      <c r="N36" s="91">
        <f t="shared" si="0"/>
        <v>90</v>
      </c>
      <c r="O36" s="91">
        <f t="shared" si="0"/>
        <v>60</v>
      </c>
      <c r="P36" s="91">
        <f t="shared" si="0"/>
        <v>0</v>
      </c>
      <c r="Q36" s="91">
        <f t="shared" si="0"/>
        <v>75</v>
      </c>
      <c r="R36" s="91">
        <f t="shared" si="0"/>
        <v>225</v>
      </c>
      <c r="S36" s="91">
        <v>4</v>
      </c>
      <c r="T36" s="91">
        <v>6</v>
      </c>
      <c r="U36" s="84"/>
    </row>
    <row r="37" spans="1:21" s="77" customFormat="1" ht="15.75" customHeight="1" thickBot="1">
      <c r="A37" s="679" t="s">
        <v>240</v>
      </c>
      <c r="B37" s="680"/>
      <c r="C37" s="680"/>
      <c r="D37" s="680"/>
      <c r="E37" s="680"/>
      <c r="F37" s="680"/>
      <c r="G37" s="680"/>
      <c r="H37" s="680"/>
      <c r="I37" s="680"/>
      <c r="J37" s="680"/>
      <c r="K37" s="680"/>
      <c r="L37" s="680"/>
      <c r="M37" s="680"/>
      <c r="N37" s="680"/>
      <c r="O37" s="680"/>
      <c r="P37" s="680"/>
      <c r="Q37" s="680"/>
      <c r="R37" s="680"/>
      <c r="S37" s="680"/>
      <c r="T37" s="680"/>
      <c r="U37" s="681"/>
    </row>
    <row r="38" spans="1:21" s="108" customFormat="1" ht="45" customHeight="1">
      <c r="A38" s="153">
        <v>5</v>
      </c>
      <c r="B38" s="109" t="s">
        <v>277</v>
      </c>
      <c r="C38" s="110" t="s">
        <v>164</v>
      </c>
      <c r="D38" s="111">
        <v>3</v>
      </c>
      <c r="E38" s="69" t="s">
        <v>150</v>
      </c>
      <c r="F38" s="73" t="s">
        <v>263</v>
      </c>
      <c r="G38" s="111">
        <v>2</v>
      </c>
      <c r="H38" s="154">
        <f>IF(G38=3,5,IF(G38=2,3))</f>
        <v>3</v>
      </c>
      <c r="I38" s="111"/>
      <c r="J38" s="111">
        <f>IF(OR(D38=1,D38=2,D38=3,D38=4,D38=5,D38=6,D38=7,D38=8),2,4)</f>
        <v>2</v>
      </c>
      <c r="K38" s="154">
        <f>D38</f>
        <v>3</v>
      </c>
      <c r="L38" s="154">
        <f>M38+R38+Q38</f>
        <v>90</v>
      </c>
      <c r="M38" s="111">
        <f>SUM(N38:P38)</f>
        <v>30</v>
      </c>
      <c r="N38" s="111">
        <v>15</v>
      </c>
      <c r="O38" s="111">
        <v>15</v>
      </c>
      <c r="P38" s="111"/>
      <c r="Q38" s="154">
        <f>G38*7.5</f>
        <v>15</v>
      </c>
      <c r="R38" s="154">
        <f>G38*22.5</f>
        <v>45</v>
      </c>
      <c r="S38" s="111" t="s">
        <v>147</v>
      </c>
      <c r="T38" s="112"/>
      <c r="U38" s="155">
        <v>2</v>
      </c>
    </row>
    <row r="39" spans="1:21" s="108" customFormat="1" ht="39" customHeight="1">
      <c r="A39" s="683">
        <v>6</v>
      </c>
      <c r="B39" s="113" t="s">
        <v>278</v>
      </c>
      <c r="C39" s="110" t="s">
        <v>286</v>
      </c>
      <c r="D39" s="684">
        <v>3</v>
      </c>
      <c r="E39" s="69" t="s">
        <v>180</v>
      </c>
      <c r="F39" s="101" t="s">
        <v>263</v>
      </c>
      <c r="G39" s="684">
        <v>3</v>
      </c>
      <c r="H39" s="684">
        <f>IF(G39=3,5,IF(G39=2,3))</f>
        <v>5</v>
      </c>
      <c r="I39" s="684"/>
      <c r="J39" s="684">
        <f>IF(OR(D39=1,D39=2,D39=3,D39=4,D39=5,D39=6,D39=7,D39=8),2,4)</f>
        <v>2</v>
      </c>
      <c r="K39" s="684">
        <f>D39</f>
        <v>3</v>
      </c>
      <c r="L39" s="684">
        <f>M39+R39+Q39</f>
        <v>135</v>
      </c>
      <c r="M39" s="684">
        <f>SUM(N39:P39)</f>
        <v>45</v>
      </c>
      <c r="N39" s="684">
        <v>15</v>
      </c>
      <c r="O39" s="684">
        <v>30</v>
      </c>
      <c r="P39" s="684"/>
      <c r="Q39" s="684">
        <f>G39*7.5</f>
        <v>22.5</v>
      </c>
      <c r="R39" s="684">
        <f>G39*22.5</f>
        <v>67.5</v>
      </c>
      <c r="S39" s="684" t="s">
        <v>148</v>
      </c>
      <c r="T39" s="684"/>
      <c r="U39" s="686">
        <v>3</v>
      </c>
    </row>
    <row r="40" spans="1:21" s="108" customFormat="1" ht="45">
      <c r="A40" s="692"/>
      <c r="B40" s="114" t="s">
        <v>279</v>
      </c>
      <c r="C40" s="110" t="s">
        <v>287</v>
      </c>
      <c r="D40" s="688"/>
      <c r="E40" s="69" t="s">
        <v>261</v>
      </c>
      <c r="F40" s="159" t="s">
        <v>269</v>
      </c>
      <c r="G40" s="688"/>
      <c r="H40" s="688"/>
      <c r="I40" s="688"/>
      <c r="J40" s="688"/>
      <c r="K40" s="688"/>
      <c r="L40" s="688"/>
      <c r="M40" s="688"/>
      <c r="N40" s="688"/>
      <c r="O40" s="688"/>
      <c r="P40" s="688"/>
      <c r="Q40" s="688"/>
      <c r="R40" s="688"/>
      <c r="S40" s="688"/>
      <c r="T40" s="688"/>
      <c r="U40" s="687"/>
    </row>
    <row r="41" spans="1:21" s="108" customFormat="1" ht="45" customHeight="1" thickBot="1">
      <c r="A41" s="153">
        <v>7</v>
      </c>
      <c r="B41" s="109" t="s">
        <v>280</v>
      </c>
      <c r="C41" s="110" t="s">
        <v>164</v>
      </c>
      <c r="D41" s="111">
        <v>4</v>
      </c>
      <c r="E41" s="69" t="s">
        <v>179</v>
      </c>
      <c r="F41" s="101" t="s">
        <v>264</v>
      </c>
      <c r="G41" s="111">
        <v>2</v>
      </c>
      <c r="H41" s="154">
        <f>IF(G41=3,5,IF(G41=2,3))</f>
        <v>3</v>
      </c>
      <c r="I41" s="111"/>
      <c r="J41" s="111">
        <f>IF(OR(D41=1,D41=2,D41=3,D41=4,D41=5,D41=6,D41=7,D41=8),2,4)</f>
        <v>2</v>
      </c>
      <c r="K41" s="154">
        <f>D41</f>
        <v>4</v>
      </c>
      <c r="L41" s="154">
        <f>M41+R41+Q41</f>
        <v>90</v>
      </c>
      <c r="M41" s="111">
        <f>SUM(N41:P41)</f>
        <v>30</v>
      </c>
      <c r="N41" s="111">
        <v>15</v>
      </c>
      <c r="O41" s="111">
        <v>15</v>
      </c>
      <c r="P41" s="111"/>
      <c r="Q41" s="154">
        <f>G41*7.5</f>
        <v>15</v>
      </c>
      <c r="R41" s="154">
        <f>G41*22.5</f>
        <v>45</v>
      </c>
      <c r="S41" s="154"/>
      <c r="T41" s="111" t="s">
        <v>147</v>
      </c>
      <c r="U41" s="88">
        <v>2</v>
      </c>
    </row>
    <row r="42" spans="1:21" s="77" customFormat="1" ht="37.5" customHeight="1" thickBot="1">
      <c r="A42" s="115"/>
      <c r="B42" s="87" t="s">
        <v>59</v>
      </c>
      <c r="C42" s="90"/>
      <c r="D42" s="116"/>
      <c r="E42" s="82"/>
      <c r="F42" s="117"/>
      <c r="G42" s="91">
        <f>G38+G39+G41</f>
        <v>7</v>
      </c>
      <c r="H42" s="91">
        <f t="shared" ref="H42:R42" si="1">H38+H39+H41</f>
        <v>11</v>
      </c>
      <c r="I42" s="91"/>
      <c r="J42" s="91"/>
      <c r="K42" s="91"/>
      <c r="L42" s="91">
        <f t="shared" si="1"/>
        <v>315</v>
      </c>
      <c r="M42" s="91">
        <f t="shared" si="1"/>
        <v>105</v>
      </c>
      <c r="N42" s="91">
        <f t="shared" si="1"/>
        <v>45</v>
      </c>
      <c r="O42" s="91">
        <f t="shared" si="1"/>
        <v>60</v>
      </c>
      <c r="P42" s="91">
        <f t="shared" si="1"/>
        <v>0</v>
      </c>
      <c r="Q42" s="91">
        <f t="shared" si="1"/>
        <v>52.5</v>
      </c>
      <c r="R42" s="91">
        <f t="shared" si="1"/>
        <v>157.5</v>
      </c>
      <c r="S42" s="91">
        <v>5</v>
      </c>
      <c r="T42" s="91">
        <v>2</v>
      </c>
      <c r="U42" s="155"/>
    </row>
    <row r="43" spans="1:21" s="77" customFormat="1" ht="15.75" customHeight="1" thickBot="1">
      <c r="A43" s="679" t="s">
        <v>241</v>
      </c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0"/>
      <c r="P43" s="680"/>
      <c r="Q43" s="680"/>
      <c r="R43" s="680"/>
      <c r="S43" s="680"/>
      <c r="T43" s="680"/>
      <c r="U43" s="681"/>
    </row>
    <row r="44" spans="1:21" s="108" customFormat="1" ht="33.75">
      <c r="A44" s="153">
        <v>8</v>
      </c>
      <c r="B44" s="118" t="s">
        <v>282</v>
      </c>
      <c r="C44" s="110" t="s">
        <v>288</v>
      </c>
      <c r="D44" s="119">
        <v>3</v>
      </c>
      <c r="E44" s="69" t="s">
        <v>206</v>
      </c>
      <c r="F44" s="101" t="s">
        <v>235</v>
      </c>
      <c r="G44" s="154">
        <v>4</v>
      </c>
      <c r="H44" s="154">
        <v>6</v>
      </c>
      <c r="I44" s="154"/>
      <c r="J44" s="154">
        <f>IF(OR(D44=1,D44=2,D44=3,D44=4,D44=5,D44=6,D44=7,D44=8),2,4)</f>
        <v>2</v>
      </c>
      <c r="K44" s="154">
        <f>D44</f>
        <v>3</v>
      </c>
      <c r="L44" s="154">
        <f>M44+R44+Q44</f>
        <v>180</v>
      </c>
      <c r="M44" s="154">
        <f>SUM(N44:P44)</f>
        <v>60</v>
      </c>
      <c r="N44" s="154">
        <v>15</v>
      </c>
      <c r="O44" s="154">
        <v>45</v>
      </c>
      <c r="P44" s="154"/>
      <c r="Q44" s="154">
        <f>G44*7.5</f>
        <v>30</v>
      </c>
      <c r="R44" s="154">
        <f>G44*22.5</f>
        <v>90</v>
      </c>
      <c r="S44" s="154" t="s">
        <v>166</v>
      </c>
      <c r="T44" s="154"/>
      <c r="U44" s="155">
        <v>4</v>
      </c>
    </row>
    <row r="45" spans="1:21" s="108" customFormat="1" ht="42.75" customHeight="1">
      <c r="A45" s="153">
        <v>9</v>
      </c>
      <c r="B45" s="118" t="s">
        <v>281</v>
      </c>
      <c r="C45" s="110" t="s">
        <v>289</v>
      </c>
      <c r="D45" s="154">
        <v>4</v>
      </c>
      <c r="E45" s="69" t="s">
        <v>207</v>
      </c>
      <c r="F45" s="101" t="s">
        <v>235</v>
      </c>
      <c r="G45" s="154">
        <v>3</v>
      </c>
      <c r="H45" s="154">
        <f>IF(G45=3,5,IF(G45=2,3))</f>
        <v>5</v>
      </c>
      <c r="I45" s="154"/>
      <c r="J45" s="154">
        <f>IF(OR(D45=1,D45=2,D45=3,D45=4,D45=5,D45=6,D45=7,D45=8),2,4)</f>
        <v>2</v>
      </c>
      <c r="K45" s="154">
        <f>D45</f>
        <v>4</v>
      </c>
      <c r="L45" s="154">
        <f>M45+R45+Q45</f>
        <v>135</v>
      </c>
      <c r="M45" s="154">
        <f>SUM(N45:P45)</f>
        <v>45</v>
      </c>
      <c r="N45" s="154">
        <v>15</v>
      </c>
      <c r="O45" s="154">
        <v>30</v>
      </c>
      <c r="P45" s="154"/>
      <c r="Q45" s="154">
        <f>G45*7.5</f>
        <v>22.5</v>
      </c>
      <c r="R45" s="154">
        <f>G45*22.5</f>
        <v>67.5</v>
      </c>
      <c r="S45" s="154"/>
      <c r="T45" s="154" t="s">
        <v>148</v>
      </c>
      <c r="U45" s="155">
        <v>3</v>
      </c>
    </row>
    <row r="46" spans="1:21" s="108" customFormat="1" ht="34.5" thickBot="1">
      <c r="A46" s="153">
        <v>10</v>
      </c>
      <c r="B46" s="109" t="s">
        <v>283</v>
      </c>
      <c r="C46" s="110" t="s">
        <v>290</v>
      </c>
      <c r="D46" s="154">
        <v>4</v>
      </c>
      <c r="E46" s="69" t="s">
        <v>152</v>
      </c>
      <c r="F46" s="103" t="s">
        <v>270</v>
      </c>
      <c r="G46" s="154">
        <v>2</v>
      </c>
      <c r="H46" s="154">
        <f>IF(G46=3,5,IF(G46=2,3))</f>
        <v>3</v>
      </c>
      <c r="I46" s="154"/>
      <c r="J46" s="156">
        <v>2</v>
      </c>
      <c r="K46" s="154">
        <f>D46</f>
        <v>4</v>
      </c>
      <c r="L46" s="154">
        <f>M46+R46+Q46</f>
        <v>90</v>
      </c>
      <c r="M46" s="154">
        <f>G46*15</f>
        <v>30</v>
      </c>
      <c r="N46" s="154"/>
      <c r="O46" s="154">
        <v>30</v>
      </c>
      <c r="P46" s="154"/>
      <c r="Q46" s="154">
        <f>G46*7.5</f>
        <v>15</v>
      </c>
      <c r="R46" s="154">
        <f>G46*22.5</f>
        <v>45</v>
      </c>
      <c r="S46" s="154"/>
      <c r="T46" s="154" t="s">
        <v>149</v>
      </c>
      <c r="U46" s="88">
        <v>2</v>
      </c>
    </row>
    <row r="47" spans="1:21" s="77" customFormat="1" ht="37.5" customHeight="1" thickBot="1">
      <c r="A47" s="115"/>
      <c r="B47" s="87" t="s">
        <v>59</v>
      </c>
      <c r="C47" s="90"/>
      <c r="D47" s="116"/>
      <c r="E47" s="82"/>
      <c r="F47" s="117"/>
      <c r="G47" s="91">
        <f>G44+G45+G46</f>
        <v>9</v>
      </c>
      <c r="H47" s="91">
        <f>H44+H45+H46</f>
        <v>14</v>
      </c>
      <c r="I47" s="91"/>
      <c r="J47" s="91"/>
      <c r="K47" s="91"/>
      <c r="L47" s="91">
        <f t="shared" ref="L47:R47" si="2">L44+L45+L46</f>
        <v>405</v>
      </c>
      <c r="M47" s="91">
        <f t="shared" si="2"/>
        <v>135</v>
      </c>
      <c r="N47" s="91">
        <f t="shared" si="2"/>
        <v>30</v>
      </c>
      <c r="O47" s="91">
        <f t="shared" si="2"/>
        <v>105</v>
      </c>
      <c r="P47" s="91">
        <f t="shared" si="2"/>
        <v>0</v>
      </c>
      <c r="Q47" s="91">
        <f t="shared" si="2"/>
        <v>67.5</v>
      </c>
      <c r="R47" s="91">
        <f t="shared" si="2"/>
        <v>202.5</v>
      </c>
      <c r="S47" s="91">
        <v>4</v>
      </c>
      <c r="T47" s="91">
        <v>5</v>
      </c>
      <c r="U47" s="96"/>
    </row>
    <row r="48" spans="1:21" s="77" customFormat="1" ht="15.75" customHeight="1" thickBot="1">
      <c r="A48" s="679" t="s">
        <v>242</v>
      </c>
      <c r="B48" s="680"/>
      <c r="C48" s="680"/>
      <c r="D48" s="680"/>
      <c r="E48" s="680"/>
      <c r="F48" s="680"/>
      <c r="G48" s="680"/>
      <c r="H48" s="680"/>
      <c r="I48" s="680"/>
      <c r="J48" s="680"/>
      <c r="K48" s="680"/>
      <c r="L48" s="680"/>
      <c r="M48" s="680"/>
      <c r="N48" s="680"/>
      <c r="O48" s="680"/>
      <c r="P48" s="680"/>
      <c r="Q48" s="680"/>
      <c r="R48" s="680"/>
      <c r="S48" s="680"/>
      <c r="T48" s="680"/>
      <c r="U48" s="681"/>
    </row>
    <row r="49" spans="1:21" s="108" customFormat="1" ht="44.25" customHeight="1">
      <c r="A49" s="153">
        <v>11</v>
      </c>
      <c r="B49" s="109" t="s">
        <v>155</v>
      </c>
      <c r="C49" s="110" t="s">
        <v>291</v>
      </c>
      <c r="D49" s="154">
        <v>3</v>
      </c>
      <c r="E49" s="69" t="s">
        <v>156</v>
      </c>
      <c r="F49" s="73" t="s">
        <v>233</v>
      </c>
      <c r="G49" s="156">
        <v>3</v>
      </c>
      <c r="H49" s="154">
        <f>IF(G49=3,5,IF(G49=2,3))</f>
        <v>5</v>
      </c>
      <c r="I49" s="156"/>
      <c r="J49" s="156">
        <v>2</v>
      </c>
      <c r="K49" s="154">
        <f>D49</f>
        <v>3</v>
      </c>
      <c r="L49" s="154">
        <f>M49+R49+Q49</f>
        <v>135</v>
      </c>
      <c r="M49" s="154">
        <f>G49*15</f>
        <v>45</v>
      </c>
      <c r="N49" s="154">
        <v>15</v>
      </c>
      <c r="O49" s="154">
        <v>30</v>
      </c>
      <c r="P49" s="154"/>
      <c r="Q49" s="154">
        <f>G49*7.5</f>
        <v>22.5</v>
      </c>
      <c r="R49" s="154">
        <f>G49*22.5</f>
        <v>67.5</v>
      </c>
      <c r="S49" s="154" t="s">
        <v>148</v>
      </c>
      <c r="T49" s="154"/>
      <c r="U49" s="107">
        <v>3</v>
      </c>
    </row>
    <row r="50" spans="1:21" s="108" customFormat="1" ht="34.5" thickBot="1">
      <c r="A50" s="158">
        <v>12</v>
      </c>
      <c r="B50" s="113" t="s">
        <v>284</v>
      </c>
      <c r="C50" s="110" t="s">
        <v>292</v>
      </c>
      <c r="D50" s="156">
        <v>4</v>
      </c>
      <c r="E50" s="154" t="s">
        <v>181</v>
      </c>
      <c r="F50" s="101" t="s">
        <v>235</v>
      </c>
      <c r="G50" s="156">
        <v>3</v>
      </c>
      <c r="H50" s="156">
        <f>IF(G50=3,5,IF(G50=2,3))</f>
        <v>5</v>
      </c>
      <c r="I50" s="156"/>
      <c r="J50" s="156">
        <f>IF(OR(D50=1,D50=2,D50=3,D50=4,D50=5,D50=6,D50=7,D50=8),2,4)</f>
        <v>2</v>
      </c>
      <c r="K50" s="156">
        <f>D50</f>
        <v>4</v>
      </c>
      <c r="L50" s="156">
        <f>M50+R50+Q50</f>
        <v>135</v>
      </c>
      <c r="M50" s="156">
        <f>SUM(N50:P50)</f>
        <v>45</v>
      </c>
      <c r="N50" s="156">
        <v>15</v>
      </c>
      <c r="O50" s="156">
        <v>30</v>
      </c>
      <c r="P50" s="156"/>
      <c r="Q50" s="156">
        <f>G50*7.5</f>
        <v>22.5</v>
      </c>
      <c r="R50" s="156">
        <f>G50*22.5</f>
        <v>67.5</v>
      </c>
      <c r="S50" s="120"/>
      <c r="T50" s="156" t="s">
        <v>148</v>
      </c>
      <c r="U50" s="96">
        <v>3</v>
      </c>
    </row>
    <row r="51" spans="1:21" s="77" customFormat="1" ht="37.5" customHeight="1" thickBot="1">
      <c r="A51" s="115"/>
      <c r="B51" s="87" t="s">
        <v>59</v>
      </c>
      <c r="C51" s="90"/>
      <c r="D51" s="116"/>
      <c r="E51" s="82"/>
      <c r="F51" s="117"/>
      <c r="G51" s="91">
        <f>G49+G50</f>
        <v>6</v>
      </c>
      <c r="H51" s="91">
        <f>H49+H50</f>
        <v>10</v>
      </c>
      <c r="I51" s="91"/>
      <c r="J51" s="91"/>
      <c r="K51" s="91"/>
      <c r="L51" s="91">
        <f t="shared" ref="L51:R51" si="3">L49+L50</f>
        <v>270</v>
      </c>
      <c r="M51" s="91">
        <f t="shared" si="3"/>
        <v>90</v>
      </c>
      <c r="N51" s="91">
        <f t="shared" si="3"/>
        <v>30</v>
      </c>
      <c r="O51" s="91">
        <f t="shared" si="3"/>
        <v>60</v>
      </c>
      <c r="P51" s="91">
        <f t="shared" si="3"/>
        <v>0</v>
      </c>
      <c r="Q51" s="91">
        <f t="shared" si="3"/>
        <v>45</v>
      </c>
      <c r="R51" s="91">
        <f t="shared" si="3"/>
        <v>135</v>
      </c>
      <c r="S51" s="91">
        <v>3</v>
      </c>
      <c r="T51" s="91">
        <v>3</v>
      </c>
      <c r="U51" s="88"/>
    </row>
    <row r="52" spans="1:21" s="77" customFormat="1" ht="15.75" customHeight="1" thickBot="1">
      <c r="A52" s="679" t="s">
        <v>243</v>
      </c>
      <c r="B52" s="680"/>
      <c r="C52" s="680"/>
      <c r="D52" s="680"/>
      <c r="E52" s="680"/>
      <c r="F52" s="680"/>
      <c r="G52" s="680"/>
      <c r="H52" s="680"/>
      <c r="I52" s="680"/>
      <c r="J52" s="680"/>
      <c r="K52" s="680"/>
      <c r="L52" s="680"/>
      <c r="M52" s="680"/>
      <c r="N52" s="680"/>
      <c r="O52" s="680"/>
      <c r="P52" s="680"/>
      <c r="Q52" s="680"/>
      <c r="R52" s="680"/>
      <c r="S52" s="680"/>
      <c r="T52" s="680"/>
      <c r="U52" s="681"/>
    </row>
    <row r="53" spans="1:21" s="108" customFormat="1" ht="42" customHeight="1" thickBot="1">
      <c r="A53" s="86">
        <v>13</v>
      </c>
      <c r="B53" s="174" t="s">
        <v>293</v>
      </c>
      <c r="C53" s="95" t="s">
        <v>294</v>
      </c>
      <c r="D53" s="94">
        <v>3</v>
      </c>
      <c r="E53" s="172" t="s">
        <v>167</v>
      </c>
      <c r="F53" s="173" t="s">
        <v>235</v>
      </c>
      <c r="G53" s="94">
        <v>3</v>
      </c>
      <c r="H53" s="94">
        <f>IF(G53=3,5,IF(G53=2,3))</f>
        <v>5</v>
      </c>
      <c r="I53" s="175"/>
      <c r="J53" s="94">
        <v>2</v>
      </c>
      <c r="K53" s="94">
        <f>D53</f>
        <v>3</v>
      </c>
      <c r="L53" s="94">
        <f>M53+R53+Q53</f>
        <v>135</v>
      </c>
      <c r="M53" s="94">
        <f>G53*15</f>
        <v>45</v>
      </c>
      <c r="N53" s="94">
        <v>30</v>
      </c>
      <c r="O53" s="94"/>
      <c r="P53" s="94">
        <v>15</v>
      </c>
      <c r="Q53" s="94">
        <f>G53*7.5</f>
        <v>22.5</v>
      </c>
      <c r="R53" s="94">
        <f>G53*22.5</f>
        <v>67.5</v>
      </c>
      <c r="S53" s="94" t="s">
        <v>299</v>
      </c>
      <c r="T53" s="94"/>
      <c r="U53" s="84">
        <v>3</v>
      </c>
    </row>
    <row r="54" spans="1:21" s="108" customFormat="1" ht="38.25" customHeight="1" thickBot="1">
      <c r="A54" s="86">
        <v>14</v>
      </c>
      <c r="B54" s="171" t="s">
        <v>295</v>
      </c>
      <c r="C54" s="95" t="s">
        <v>296</v>
      </c>
      <c r="D54" s="94">
        <v>4</v>
      </c>
      <c r="E54" s="172" t="s">
        <v>297</v>
      </c>
      <c r="F54" s="173" t="s">
        <v>235</v>
      </c>
      <c r="G54" s="94">
        <v>3</v>
      </c>
      <c r="H54" s="94">
        <f>IF(G54=3,5,IF(G54=2,3))</f>
        <v>5</v>
      </c>
      <c r="I54" s="94"/>
      <c r="J54" s="94">
        <f>IF(OR(D54=1,D54=2,D54=3,D54=4,D54=5,D54=6,D54=7,D54=8),2,4)</f>
        <v>2</v>
      </c>
      <c r="K54" s="94">
        <f>D54</f>
        <v>4</v>
      </c>
      <c r="L54" s="94">
        <f>M54+R54+Q54</f>
        <v>135</v>
      </c>
      <c r="M54" s="94">
        <f>SUM(N54:P54)</f>
        <v>45</v>
      </c>
      <c r="N54" s="94">
        <v>15</v>
      </c>
      <c r="O54" s="94">
        <v>30</v>
      </c>
      <c r="P54" s="94"/>
      <c r="Q54" s="94">
        <f>G54*7.5</f>
        <v>22.5</v>
      </c>
      <c r="R54" s="94">
        <f>G54*22.5</f>
        <v>67.5</v>
      </c>
      <c r="S54" s="94"/>
      <c r="T54" s="94" t="s">
        <v>148</v>
      </c>
      <c r="U54" s="84">
        <v>3</v>
      </c>
    </row>
    <row r="55" spans="1:21" s="77" customFormat="1" ht="36.75" customHeight="1" thickBot="1">
      <c r="A55" s="115"/>
      <c r="B55" s="87" t="s">
        <v>59</v>
      </c>
      <c r="C55" s="90"/>
      <c r="D55" s="116"/>
      <c r="E55" s="82"/>
      <c r="F55" s="117"/>
      <c r="G55" s="91">
        <f>G53+G54</f>
        <v>6</v>
      </c>
      <c r="H55" s="91">
        <f>H53+H54</f>
        <v>10</v>
      </c>
      <c r="I55" s="91"/>
      <c r="J55" s="91"/>
      <c r="K55" s="91"/>
      <c r="L55" s="91">
        <f t="shared" ref="L55:R55" si="4">L53+L54</f>
        <v>270</v>
      </c>
      <c r="M55" s="91">
        <f t="shared" si="4"/>
        <v>90</v>
      </c>
      <c r="N55" s="91">
        <f t="shared" si="4"/>
        <v>45</v>
      </c>
      <c r="O55" s="91">
        <f t="shared" si="4"/>
        <v>30</v>
      </c>
      <c r="P55" s="91">
        <f t="shared" si="4"/>
        <v>15</v>
      </c>
      <c r="Q55" s="91">
        <f t="shared" si="4"/>
        <v>45</v>
      </c>
      <c r="R55" s="91">
        <f t="shared" si="4"/>
        <v>135</v>
      </c>
      <c r="S55" s="91">
        <v>3</v>
      </c>
      <c r="T55" s="91">
        <v>3</v>
      </c>
      <c r="U55" s="88"/>
    </row>
    <row r="56" spans="1:21" s="77" customFormat="1" ht="37.5" customHeight="1" thickBot="1">
      <c r="A56" s="121"/>
      <c r="B56" s="169" t="s">
        <v>109</v>
      </c>
      <c r="C56" s="91"/>
      <c r="D56" s="122"/>
      <c r="E56" s="122"/>
      <c r="F56" s="91"/>
      <c r="G56" s="91">
        <f>G36+G42+G47+G51+G55</f>
        <v>38</v>
      </c>
      <c r="H56" s="91">
        <f>H36+H42+H47+H51+H55</f>
        <v>61</v>
      </c>
      <c r="I56" s="91"/>
      <c r="J56" s="91"/>
      <c r="K56" s="91"/>
      <c r="L56" s="91">
        <f t="shared" ref="L56:T56" si="5">L36+L42+L47+L51+L55</f>
        <v>1710</v>
      </c>
      <c r="M56" s="91">
        <f t="shared" si="5"/>
        <v>570</v>
      </c>
      <c r="N56" s="91">
        <f t="shared" si="5"/>
        <v>240</v>
      </c>
      <c r="O56" s="91">
        <f t="shared" si="5"/>
        <v>315</v>
      </c>
      <c r="P56" s="91">
        <f t="shared" si="5"/>
        <v>15</v>
      </c>
      <c r="Q56" s="91">
        <f t="shared" si="5"/>
        <v>285</v>
      </c>
      <c r="R56" s="91">
        <f t="shared" si="5"/>
        <v>855</v>
      </c>
      <c r="S56" s="91">
        <f t="shared" si="5"/>
        <v>19</v>
      </c>
      <c r="T56" s="91">
        <f t="shared" si="5"/>
        <v>19</v>
      </c>
      <c r="U56" s="92"/>
    </row>
    <row r="57" spans="1:21" s="77" customFormat="1" ht="16.5" customHeight="1" thickBot="1">
      <c r="A57" s="679" t="s">
        <v>271</v>
      </c>
      <c r="B57" s="680"/>
      <c r="C57" s="680"/>
      <c r="D57" s="680"/>
      <c r="E57" s="680"/>
      <c r="F57" s="680"/>
      <c r="G57" s="680"/>
      <c r="H57" s="680"/>
      <c r="I57" s="680"/>
      <c r="J57" s="680"/>
      <c r="K57" s="680"/>
      <c r="L57" s="680"/>
      <c r="M57" s="680"/>
      <c r="N57" s="680"/>
      <c r="O57" s="680"/>
      <c r="P57" s="680"/>
      <c r="Q57" s="680"/>
      <c r="R57" s="680"/>
      <c r="S57" s="680"/>
      <c r="T57" s="680"/>
      <c r="U57" s="681"/>
    </row>
    <row r="58" spans="1:21" s="77" customFormat="1" ht="33.75">
      <c r="A58" s="152">
        <v>1</v>
      </c>
      <c r="B58" s="134" t="s">
        <v>189</v>
      </c>
      <c r="C58" s="147" t="s">
        <v>169</v>
      </c>
      <c r="D58" s="148">
        <v>3</v>
      </c>
      <c r="E58" s="133"/>
      <c r="F58" s="101" t="s">
        <v>236</v>
      </c>
      <c r="G58" s="157">
        <v>2</v>
      </c>
      <c r="H58" s="157">
        <f>G58*1.5</f>
        <v>3</v>
      </c>
      <c r="I58" s="157"/>
      <c r="J58" s="157"/>
      <c r="K58" s="157"/>
      <c r="L58" s="157">
        <f>30*G58</f>
        <v>60</v>
      </c>
      <c r="M58" s="157"/>
      <c r="N58" s="157"/>
      <c r="O58" s="157"/>
      <c r="P58" s="157"/>
      <c r="Q58" s="157"/>
      <c r="R58" s="157"/>
      <c r="S58" s="157" t="s">
        <v>149</v>
      </c>
      <c r="T58" s="157"/>
      <c r="U58" s="107">
        <v>2</v>
      </c>
    </row>
    <row r="59" spans="1:21" s="77" customFormat="1" ht="34.5" thickBot="1">
      <c r="A59" s="123">
        <v>2</v>
      </c>
      <c r="B59" s="124" t="s">
        <v>189</v>
      </c>
      <c r="C59" s="151" t="s">
        <v>169</v>
      </c>
      <c r="D59" s="127">
        <v>4</v>
      </c>
      <c r="E59" s="157"/>
      <c r="F59" s="101" t="s">
        <v>236</v>
      </c>
      <c r="G59" s="157">
        <v>2</v>
      </c>
      <c r="H59" s="157">
        <f>G59*1.5</f>
        <v>3</v>
      </c>
      <c r="I59" s="157"/>
      <c r="J59" s="157"/>
      <c r="K59" s="157"/>
      <c r="L59" s="157">
        <f>30*G59</f>
        <v>60</v>
      </c>
      <c r="M59" s="157"/>
      <c r="N59" s="157"/>
      <c r="O59" s="157"/>
      <c r="P59" s="157"/>
      <c r="Q59" s="157"/>
      <c r="R59" s="157"/>
      <c r="S59" s="157"/>
      <c r="T59" s="157" t="s">
        <v>149</v>
      </c>
      <c r="U59" s="96">
        <v>2</v>
      </c>
    </row>
    <row r="60" spans="1:21" s="77" customFormat="1" ht="39.75" customHeight="1" thickBot="1">
      <c r="A60" s="125"/>
      <c r="B60" s="87" t="s">
        <v>108</v>
      </c>
      <c r="C60" s="90"/>
      <c r="D60" s="82"/>
      <c r="E60" s="116"/>
      <c r="F60" s="116"/>
      <c r="G60" s="91">
        <f>G58+G59</f>
        <v>4</v>
      </c>
      <c r="H60" s="91">
        <f>H58+H59</f>
        <v>6</v>
      </c>
      <c r="I60" s="91"/>
      <c r="J60" s="91"/>
      <c r="K60" s="91"/>
      <c r="L60" s="91">
        <f>L58+L59</f>
        <v>120</v>
      </c>
      <c r="M60" s="91"/>
      <c r="N60" s="91"/>
      <c r="O60" s="91"/>
      <c r="P60" s="91"/>
      <c r="Q60" s="91"/>
      <c r="R60" s="91"/>
      <c r="S60" s="91">
        <v>2</v>
      </c>
      <c r="T60" s="91">
        <v>2</v>
      </c>
      <c r="U60" s="96"/>
    </row>
    <row r="61" spans="1:21" s="77" customFormat="1" ht="16.5" customHeight="1" thickBot="1">
      <c r="A61" s="679" t="s">
        <v>267</v>
      </c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0"/>
      <c r="P61" s="680"/>
      <c r="Q61" s="680"/>
      <c r="R61" s="680"/>
      <c r="S61" s="680"/>
      <c r="T61" s="680"/>
      <c r="U61" s="681"/>
    </row>
    <row r="62" spans="1:21" s="77" customFormat="1" ht="36.75" customHeight="1">
      <c r="A62" s="126">
        <v>3</v>
      </c>
      <c r="B62" s="89" t="s">
        <v>113</v>
      </c>
      <c r="C62" s="147" t="s">
        <v>158</v>
      </c>
      <c r="D62" s="127"/>
      <c r="E62" s="128"/>
      <c r="F62" s="150"/>
      <c r="G62" s="127"/>
      <c r="H62" s="127"/>
      <c r="I62" s="127"/>
      <c r="J62" s="150"/>
      <c r="K62" s="150"/>
      <c r="L62" s="129"/>
      <c r="M62" s="129"/>
      <c r="N62" s="129"/>
      <c r="O62" s="129"/>
      <c r="P62" s="129"/>
      <c r="Q62" s="129"/>
      <c r="R62" s="129"/>
      <c r="S62" s="127"/>
      <c r="T62" s="127"/>
      <c r="U62" s="107"/>
    </row>
    <row r="63" spans="1:21" s="108" customFormat="1" ht="34.5" thickBot="1">
      <c r="A63" s="130"/>
      <c r="B63" s="93" t="s">
        <v>298</v>
      </c>
      <c r="C63" s="154"/>
      <c r="D63" s="154">
        <v>4</v>
      </c>
      <c r="E63" s="154"/>
      <c r="F63" s="101" t="s">
        <v>235</v>
      </c>
      <c r="G63" s="154">
        <v>2</v>
      </c>
      <c r="H63" s="154">
        <f>G63*3</f>
        <v>6</v>
      </c>
      <c r="I63" s="154"/>
      <c r="J63" s="154"/>
      <c r="K63" s="154"/>
      <c r="L63" s="154">
        <f>75*G63</f>
        <v>150</v>
      </c>
      <c r="M63" s="154"/>
      <c r="N63" s="154"/>
      <c r="O63" s="154"/>
      <c r="P63" s="154"/>
      <c r="Q63" s="154"/>
      <c r="R63" s="154"/>
      <c r="S63" s="154"/>
      <c r="T63" s="149" t="s">
        <v>192</v>
      </c>
      <c r="U63" s="96"/>
    </row>
    <row r="64" spans="1:21" s="77" customFormat="1" ht="38.25" customHeight="1" thickBot="1">
      <c r="A64" s="125"/>
      <c r="B64" s="87" t="s">
        <v>59</v>
      </c>
      <c r="C64" s="90"/>
      <c r="D64" s="82"/>
      <c r="E64" s="117"/>
      <c r="F64" s="116"/>
      <c r="G64" s="91">
        <f>G63</f>
        <v>2</v>
      </c>
      <c r="H64" s="91">
        <f>H63</f>
        <v>6</v>
      </c>
      <c r="I64" s="91"/>
      <c r="J64" s="91"/>
      <c r="K64" s="91"/>
      <c r="L64" s="91">
        <f>L63</f>
        <v>150</v>
      </c>
      <c r="M64" s="131"/>
      <c r="N64" s="131"/>
      <c r="O64" s="131"/>
      <c r="P64" s="131"/>
      <c r="Q64" s="131"/>
      <c r="R64" s="131"/>
      <c r="S64" s="82"/>
      <c r="T64" s="82"/>
      <c r="U64" s="96"/>
    </row>
    <row r="65" spans="1:21" s="77" customFormat="1" ht="38.25" customHeight="1" thickBot="1">
      <c r="A65" s="125"/>
      <c r="B65" s="170" t="s">
        <v>190</v>
      </c>
      <c r="C65" s="90"/>
      <c r="D65" s="82"/>
      <c r="E65" s="117"/>
      <c r="F65" s="116"/>
      <c r="G65" s="91">
        <f>G60+G64</f>
        <v>6</v>
      </c>
      <c r="H65" s="91">
        <f t="shared" ref="H65:L65" si="6">H60+H64</f>
        <v>12</v>
      </c>
      <c r="I65" s="91"/>
      <c r="J65" s="91"/>
      <c r="K65" s="91"/>
      <c r="L65" s="91">
        <f t="shared" si="6"/>
        <v>270</v>
      </c>
      <c r="M65" s="131"/>
      <c r="N65" s="131"/>
      <c r="O65" s="131"/>
      <c r="P65" s="131"/>
      <c r="Q65" s="131"/>
      <c r="R65" s="131"/>
      <c r="S65" s="82"/>
      <c r="T65" s="82"/>
      <c r="U65" s="96"/>
    </row>
    <row r="66" spans="1:21" s="77" customFormat="1" ht="38.25" customHeight="1" thickBot="1">
      <c r="A66" s="125"/>
      <c r="B66" s="132" t="s">
        <v>110</v>
      </c>
      <c r="C66" s="97"/>
      <c r="D66" s="82"/>
      <c r="E66" s="117"/>
      <c r="F66" s="116"/>
      <c r="G66" s="91">
        <f>G56+G65</f>
        <v>44</v>
      </c>
      <c r="H66" s="91">
        <f t="shared" ref="H66:L66" si="7">H56+H65</f>
        <v>73</v>
      </c>
      <c r="I66" s="91"/>
      <c r="J66" s="91"/>
      <c r="K66" s="91"/>
      <c r="L66" s="91">
        <f t="shared" si="7"/>
        <v>1980</v>
      </c>
      <c r="M66" s="91"/>
      <c r="N66" s="91"/>
      <c r="O66" s="91"/>
      <c r="P66" s="91"/>
      <c r="Q66" s="91"/>
      <c r="R66" s="91"/>
      <c r="S66" s="91"/>
      <c r="T66" s="91"/>
      <c r="U66" s="160"/>
    </row>
    <row r="67" spans="1:21">
      <c r="B67" s="98"/>
      <c r="C67" s="99"/>
      <c r="N67" s="140"/>
      <c r="O67" s="140"/>
      <c r="P67" s="140"/>
      <c r="Q67" s="140"/>
      <c r="R67" s="140"/>
      <c r="S67" s="140"/>
      <c r="T67" s="140"/>
    </row>
    <row r="68" spans="1:21" ht="39.75" customHeight="1">
      <c r="A68" s="694" t="s">
        <v>95</v>
      </c>
      <c r="B68" s="694"/>
      <c r="C68" s="694"/>
      <c r="D68" s="694"/>
      <c r="E68" s="694"/>
      <c r="F68" s="694"/>
      <c r="G68" s="694"/>
      <c r="H68" s="694"/>
      <c r="I68" s="694"/>
      <c r="J68" s="77"/>
      <c r="O68" s="77"/>
      <c r="R68" s="100"/>
      <c r="S68" s="100"/>
      <c r="U68" s="77"/>
    </row>
    <row r="69" spans="1:21" s="142" customFormat="1" ht="18" customHeight="1">
      <c r="A69" s="694" t="s">
        <v>257</v>
      </c>
      <c r="B69" s="694"/>
      <c r="C69" s="694"/>
      <c r="D69" s="694"/>
      <c r="E69" s="694"/>
      <c r="F69" s="694"/>
      <c r="G69" s="146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1:21" s="142" customFormat="1">
      <c r="A70" s="146"/>
      <c r="B70" s="146"/>
      <c r="C70" s="146"/>
      <c r="D70" s="146"/>
      <c r="E70" s="146"/>
      <c r="F70" s="77"/>
      <c r="G70" s="76" t="s">
        <v>51</v>
      </c>
      <c r="H70" s="76"/>
      <c r="I70" s="76"/>
      <c r="J70" s="76"/>
      <c r="K70" s="76"/>
      <c r="L70" s="145"/>
      <c r="M70" s="145"/>
      <c r="N70" s="145"/>
      <c r="O70" s="145"/>
      <c r="P70" s="77"/>
      <c r="Q70" s="77"/>
      <c r="U70" s="77"/>
    </row>
    <row r="71" spans="1:21" s="142" customFormat="1">
      <c r="A71" s="77"/>
      <c r="B71" s="77"/>
      <c r="C71" s="77"/>
      <c r="D71" s="144"/>
      <c r="E71" s="77"/>
      <c r="F71" s="77"/>
      <c r="G71" s="77"/>
      <c r="H71" s="146"/>
      <c r="I71" s="77"/>
      <c r="J71" s="77"/>
      <c r="K71" s="77"/>
      <c r="L71" s="77"/>
      <c r="M71" s="77"/>
      <c r="N71" s="146"/>
      <c r="O71" s="77"/>
      <c r="P71" s="77"/>
      <c r="Q71" s="77"/>
      <c r="U71" s="77"/>
    </row>
    <row r="72" spans="1:21" s="142" customFormat="1">
      <c r="A72" s="695" t="s">
        <v>196</v>
      </c>
      <c r="B72" s="695"/>
      <c r="C72" s="695"/>
      <c r="D72" s="695"/>
      <c r="E72" s="695"/>
      <c r="F72" s="77"/>
      <c r="G72" s="145" t="s">
        <v>129</v>
      </c>
      <c r="H72" s="145"/>
      <c r="I72" s="145"/>
      <c r="J72" s="145"/>
      <c r="K72" s="145"/>
      <c r="L72" s="145"/>
      <c r="M72" s="145"/>
      <c r="N72" s="145"/>
      <c r="O72" s="145"/>
      <c r="P72" s="146"/>
      <c r="Q72" s="77"/>
      <c r="U72" s="77"/>
    </row>
    <row r="73" spans="1:21" s="142" customFormat="1">
      <c r="A73" s="77"/>
      <c r="B73" s="77"/>
      <c r="C73" s="77"/>
      <c r="D73" s="144"/>
      <c r="E73" s="77"/>
      <c r="F73" s="77"/>
      <c r="G73" s="77"/>
      <c r="H73" s="77"/>
      <c r="I73" s="77"/>
      <c r="J73" s="146"/>
      <c r="K73" s="146"/>
      <c r="L73" s="146"/>
      <c r="M73" s="77"/>
      <c r="N73" s="77"/>
      <c r="O73" s="77"/>
      <c r="P73" s="77"/>
      <c r="Q73" s="77"/>
      <c r="U73" s="77"/>
    </row>
    <row r="74" spans="1:21" s="142" customFormat="1" ht="30.75" customHeight="1">
      <c r="A74" s="696" t="s">
        <v>258</v>
      </c>
      <c r="B74" s="696"/>
      <c r="C74" s="696"/>
      <c r="D74" s="696"/>
      <c r="E74" s="696"/>
      <c r="F74" s="105"/>
      <c r="G74" s="697" t="s">
        <v>493</v>
      </c>
      <c r="H74" s="697"/>
      <c r="I74" s="697"/>
      <c r="J74" s="697"/>
      <c r="K74" s="697"/>
      <c r="L74" s="697"/>
      <c r="M74" s="697"/>
      <c r="N74" s="697"/>
      <c r="O74" s="697"/>
      <c r="P74" s="697"/>
      <c r="Q74" s="697"/>
      <c r="R74" s="697"/>
      <c r="S74" s="697"/>
      <c r="T74" s="697"/>
      <c r="U74" s="697"/>
    </row>
    <row r="75" spans="1:21" s="142" customFormat="1" ht="11.25" customHeight="1">
      <c r="A75" s="77"/>
      <c r="B75" s="146"/>
      <c r="C75" s="146"/>
      <c r="D75" s="146"/>
      <c r="E75" s="146"/>
      <c r="F75" s="77"/>
      <c r="G75" s="77"/>
      <c r="H75" s="106"/>
      <c r="I75" s="144"/>
      <c r="J75" s="144"/>
      <c r="K75" s="144"/>
      <c r="L75" s="144"/>
      <c r="M75" s="145"/>
      <c r="N75" s="144"/>
      <c r="O75" s="144"/>
      <c r="P75" s="144"/>
      <c r="Q75" s="144"/>
      <c r="R75" s="145"/>
      <c r="S75" s="145"/>
      <c r="T75" s="145"/>
      <c r="U75" s="145"/>
    </row>
    <row r="76" spans="1:21" s="142" customFormat="1">
      <c r="A76" s="77"/>
      <c r="B76" s="146"/>
    </row>
    <row r="77" spans="1:21" s="142" customFormat="1">
      <c r="A77" s="77"/>
      <c r="B77" s="146"/>
    </row>
    <row r="78" spans="1:21" s="142" customFormat="1">
      <c r="A78" s="77"/>
      <c r="B78" s="146"/>
    </row>
    <row r="79" spans="1:21" s="142" customFormat="1">
      <c r="A79" s="77"/>
      <c r="B79" s="146"/>
    </row>
    <row r="80" spans="1:21" s="142" customFormat="1">
      <c r="A80" s="77"/>
      <c r="B80" s="146"/>
    </row>
    <row r="81" spans="1:21" s="142" customFormat="1">
      <c r="A81" s="77"/>
      <c r="B81" s="146"/>
    </row>
    <row r="82" spans="1:21">
      <c r="B82" s="146"/>
    </row>
    <row r="83" spans="1:21">
      <c r="B83" s="146"/>
    </row>
    <row r="84" spans="1:21">
      <c r="B84" s="146"/>
    </row>
    <row r="85" spans="1:21">
      <c r="B85" s="146"/>
    </row>
    <row r="86" spans="1:21">
      <c r="B86" s="146"/>
    </row>
    <row r="87" spans="1:21">
      <c r="B87" s="146"/>
    </row>
    <row r="88" spans="1:21" s="77" customFormat="1">
      <c r="B88" s="693"/>
      <c r="C88" s="693"/>
      <c r="D88" s="693"/>
      <c r="E88" s="693"/>
      <c r="F88" s="693"/>
      <c r="G88" s="142"/>
      <c r="H88" s="142"/>
      <c r="I88" s="142"/>
      <c r="J88" s="142"/>
      <c r="K88" s="142"/>
      <c r="L88" s="142"/>
      <c r="M88" s="142"/>
      <c r="N88" s="142"/>
      <c r="O88" s="142"/>
      <c r="P88" s="142"/>
      <c r="Q88" s="142"/>
      <c r="R88" s="142"/>
      <c r="S88" s="142"/>
      <c r="T88" s="142"/>
      <c r="U88" s="142"/>
    </row>
    <row r="89" spans="1:21" s="77" customFormat="1">
      <c r="C89" s="142"/>
      <c r="D89" s="142"/>
      <c r="E89" s="142"/>
      <c r="F89" s="142"/>
      <c r="G89" s="142"/>
      <c r="H89" s="142"/>
      <c r="I89" s="142"/>
      <c r="J89" s="142"/>
      <c r="K89" s="142"/>
      <c r="L89" s="142"/>
      <c r="M89" s="142"/>
      <c r="N89" s="142"/>
      <c r="O89" s="142"/>
      <c r="P89" s="142"/>
      <c r="Q89" s="142"/>
      <c r="R89" s="142"/>
      <c r="S89" s="142"/>
      <c r="T89" s="142"/>
      <c r="U89" s="142"/>
    </row>
    <row r="90" spans="1:21" s="77" customFormat="1"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2"/>
      <c r="R90" s="142"/>
      <c r="S90" s="142"/>
      <c r="T90" s="142"/>
      <c r="U90" s="142"/>
    </row>
    <row r="91" spans="1:21" s="77" customFormat="1">
      <c r="C91" s="142"/>
      <c r="D91" s="142"/>
      <c r="E91" s="142"/>
      <c r="F91" s="142"/>
      <c r="G91" s="142"/>
      <c r="H91" s="142"/>
      <c r="I91" s="142"/>
      <c r="J91" s="142"/>
      <c r="K91" s="142"/>
      <c r="L91" s="142"/>
      <c r="M91" s="142"/>
      <c r="N91" s="142"/>
      <c r="O91" s="142"/>
      <c r="P91" s="142"/>
      <c r="Q91" s="142"/>
      <c r="R91" s="142"/>
      <c r="S91" s="142"/>
      <c r="T91" s="142"/>
      <c r="U91" s="142"/>
    </row>
    <row r="93" spans="1:21">
      <c r="A93" s="678"/>
      <c r="B93" s="678"/>
      <c r="C93" s="678"/>
      <c r="D93" s="678"/>
      <c r="E93" s="678"/>
    </row>
    <row r="94" spans="1:21">
      <c r="A94" s="678"/>
      <c r="B94" s="678"/>
      <c r="C94" s="678"/>
      <c r="D94" s="678"/>
      <c r="E94" s="678"/>
    </row>
    <row r="95" spans="1:21">
      <c r="A95" s="678"/>
      <c r="B95" s="678"/>
      <c r="C95" s="678"/>
      <c r="D95" s="678"/>
      <c r="E95" s="678"/>
    </row>
    <row r="96" spans="1:21">
      <c r="A96" s="144"/>
      <c r="B96" s="144"/>
    </row>
  </sheetData>
  <mergeCells count="94">
    <mergeCell ref="A9:C9"/>
    <mergeCell ref="L9:U9"/>
    <mergeCell ref="L10:U10"/>
    <mergeCell ref="A6:C6"/>
    <mergeCell ref="L6:U6"/>
    <mergeCell ref="A7:C7"/>
    <mergeCell ref="L7:U7"/>
    <mergeCell ref="A8:C8"/>
    <mergeCell ref="L8:U8"/>
    <mergeCell ref="A1:U1"/>
    <mergeCell ref="A2:U2"/>
    <mergeCell ref="A3:C3"/>
    <mergeCell ref="D3:K4"/>
    <mergeCell ref="L3:U4"/>
    <mergeCell ref="A4:C4"/>
    <mergeCell ref="L11:U11"/>
    <mergeCell ref="C12:K12"/>
    <mergeCell ref="L12:U12"/>
    <mergeCell ref="C13:K13"/>
    <mergeCell ref="L13:U13"/>
    <mergeCell ref="C14:K14"/>
    <mergeCell ref="L14:U14"/>
    <mergeCell ref="C15:K15"/>
    <mergeCell ref="L15:U15"/>
    <mergeCell ref="C16:K16"/>
    <mergeCell ref="L16:U16"/>
    <mergeCell ref="C17:K17"/>
    <mergeCell ref="L17:U17"/>
    <mergeCell ref="B20:E20"/>
    <mergeCell ref="I20:L20"/>
    <mergeCell ref="O27:O28"/>
    <mergeCell ref="P27:P28"/>
    <mergeCell ref="B21:E21"/>
    <mergeCell ref="I21:L21"/>
    <mergeCell ref="A23:T23"/>
    <mergeCell ref="A24:A28"/>
    <mergeCell ref="B24:B28"/>
    <mergeCell ref="C24:C28"/>
    <mergeCell ref="D24:D28"/>
    <mergeCell ref="E24:E28"/>
    <mergeCell ref="F24:F28"/>
    <mergeCell ref="G24:G28"/>
    <mergeCell ref="H24:H28"/>
    <mergeCell ref="I24:I28"/>
    <mergeCell ref="S27:T27"/>
    <mergeCell ref="O39:O40"/>
    <mergeCell ref="P39:P40"/>
    <mergeCell ref="Q39:Q40"/>
    <mergeCell ref="U24:U28"/>
    <mergeCell ref="J25:J28"/>
    <mergeCell ref="K25:K28"/>
    <mergeCell ref="L25:L28"/>
    <mergeCell ref="M25:P25"/>
    <mergeCell ref="J24:K24"/>
    <mergeCell ref="L24:R24"/>
    <mergeCell ref="S24:T24"/>
    <mergeCell ref="Q25:Q28"/>
    <mergeCell ref="R25:R28"/>
    <mergeCell ref="S25:T25"/>
    <mergeCell ref="M26:M28"/>
    <mergeCell ref="N26:P26"/>
    <mergeCell ref="N27:N28"/>
    <mergeCell ref="D39:D40"/>
    <mergeCell ref="A30:U30"/>
    <mergeCell ref="A39:A40"/>
    <mergeCell ref="B88:F88"/>
    <mergeCell ref="A68:I68"/>
    <mergeCell ref="A69:F69"/>
    <mergeCell ref="A72:E72"/>
    <mergeCell ref="A74:E74"/>
    <mergeCell ref="A61:U61"/>
    <mergeCell ref="G39:G40"/>
    <mergeCell ref="H39:H40"/>
    <mergeCell ref="I39:I40"/>
    <mergeCell ref="J39:J40"/>
    <mergeCell ref="K39:K40"/>
    <mergeCell ref="N39:N40"/>
    <mergeCell ref="G74:U74"/>
    <mergeCell ref="A93:E93"/>
    <mergeCell ref="A94:E94"/>
    <mergeCell ref="A95:E95"/>
    <mergeCell ref="A57:U57"/>
    <mergeCell ref="A34:A35"/>
    <mergeCell ref="D34:D35"/>
    <mergeCell ref="A48:U48"/>
    <mergeCell ref="A52:U52"/>
    <mergeCell ref="A43:U43"/>
    <mergeCell ref="A37:U37"/>
    <mergeCell ref="U39:U40"/>
    <mergeCell ref="R39:R40"/>
    <mergeCell ref="S39:S40"/>
    <mergeCell ref="T39:T40"/>
    <mergeCell ref="L39:L40"/>
    <mergeCell ref="M39:M40"/>
  </mergeCells>
  <printOptions horizontalCentered="1"/>
  <pageMargins left="0.27559055118110237" right="0.23622047244094491" top="0.31496062992125984" bottom="0.2" header="0.39370078740157483" footer="0.15748031496062992"/>
  <pageSetup paperSize="9" scale="78" orientation="landscape" verticalDpi="30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РУП_2 траектория</vt:lpstr>
      <vt:lpstr>РУП_1 траектория</vt:lpstr>
      <vt:lpstr>УП</vt:lpstr>
      <vt:lpstr>Титул</vt:lpstr>
      <vt:lpstr>Год план 1 курс</vt:lpstr>
      <vt:lpstr>Год план 2 курс</vt:lpstr>
      <vt:lpstr>УП!Заголовки_для_печати</vt:lpstr>
      <vt:lpstr>'Год план 1 курс'!Область_печати</vt:lpstr>
      <vt:lpstr>'Год план 2 курс'!Область_печати</vt:lpstr>
      <vt:lpstr>'РУП_1 траектория'!Область_печати</vt:lpstr>
      <vt:lpstr>'РУП_2 траектория'!Область_печати</vt:lpstr>
      <vt:lpstr>Титул!Область_печати</vt:lpstr>
      <vt:lpstr>УП!Область_печати</vt:lpstr>
    </vt:vector>
  </TitlesOfParts>
  <Company>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2016-12-21T07:22:29Z</cp:lastPrinted>
  <dcterms:created xsi:type="dcterms:W3CDTF">2015-04-08T09:31:03Z</dcterms:created>
  <dcterms:modified xsi:type="dcterms:W3CDTF">2017-02-17T09:38:24Z</dcterms:modified>
</cp:coreProperties>
</file>