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 Files\Kapetzonis Thesis\"/>
    </mc:Choice>
  </mc:AlternateContent>
  <xr:revisionPtr revIDLastSave="0" documentId="13_ncr:1_{DE11F5D9-8750-4626-BAC5-430F2AD2DB8A}" xr6:coauthVersionLast="47" xr6:coauthVersionMax="47" xr10:uidLastSave="{00000000-0000-0000-0000-000000000000}"/>
  <bookViews>
    <workbookView xWindow="-120" yWindow="-120" windowWidth="29040" windowHeight="15720" activeTab="2" xr2:uid="{C516076C-A57F-4CAD-939B-68CAD74A040B}"/>
  </bookViews>
  <sheets>
    <sheet name="Testing" sheetId="1" r:id="rId1"/>
    <sheet name="15-Node DTS" sheetId="2" r:id="rId2"/>
    <sheet name="33-Node DTS" sheetId="3" r:id="rId3"/>
    <sheet name="69-Node DTS" sheetId="4" r:id="rId4"/>
    <sheet name="33-Node Alt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5" l="1"/>
  <c r="V34" i="5"/>
  <c r="E34" i="5"/>
  <c r="D34" i="5"/>
  <c r="W33" i="5"/>
  <c r="V33" i="5"/>
  <c r="E33" i="5"/>
  <c r="D33" i="5"/>
  <c r="W32" i="5"/>
  <c r="V32" i="5"/>
  <c r="E32" i="5"/>
  <c r="D32" i="5"/>
  <c r="W31" i="5"/>
  <c r="V31" i="5"/>
  <c r="E31" i="5"/>
  <c r="D31" i="5"/>
  <c r="W30" i="5"/>
  <c r="V30" i="5"/>
  <c r="E30" i="5"/>
  <c r="D30" i="5"/>
  <c r="W29" i="5"/>
  <c r="V29" i="5"/>
  <c r="E29" i="5"/>
  <c r="D29" i="5"/>
  <c r="W28" i="5"/>
  <c r="V28" i="5"/>
  <c r="E28" i="5"/>
  <c r="D28" i="5"/>
  <c r="W27" i="5"/>
  <c r="V27" i="5"/>
  <c r="E27" i="5"/>
  <c r="D27" i="5"/>
  <c r="W26" i="5"/>
  <c r="V26" i="5"/>
  <c r="E26" i="5"/>
  <c r="D26" i="5"/>
  <c r="W25" i="5"/>
  <c r="V25" i="5"/>
  <c r="E25" i="5"/>
  <c r="D25" i="5"/>
  <c r="W24" i="5"/>
  <c r="V24" i="5"/>
  <c r="E24" i="5"/>
  <c r="D24" i="5"/>
  <c r="W23" i="5"/>
  <c r="V23" i="5"/>
  <c r="E23" i="5"/>
  <c r="D23" i="5"/>
  <c r="W22" i="5"/>
  <c r="V22" i="5"/>
  <c r="E22" i="5"/>
  <c r="D22" i="5"/>
  <c r="W21" i="5"/>
  <c r="V21" i="5"/>
  <c r="E21" i="5"/>
  <c r="D21" i="5"/>
  <c r="W20" i="5"/>
  <c r="V20" i="5"/>
  <c r="E20" i="5"/>
  <c r="D20" i="5"/>
  <c r="W19" i="5"/>
  <c r="V19" i="5"/>
  <c r="E19" i="5"/>
  <c r="D19" i="5"/>
  <c r="W18" i="5"/>
  <c r="V18" i="5"/>
  <c r="E18" i="5"/>
  <c r="D18" i="5"/>
  <c r="W17" i="5"/>
  <c r="V17" i="5"/>
  <c r="E17" i="5"/>
  <c r="D17" i="5"/>
  <c r="W16" i="5"/>
  <c r="V16" i="5"/>
  <c r="E16" i="5"/>
  <c r="D16" i="5"/>
  <c r="W15" i="5"/>
  <c r="V15" i="5"/>
  <c r="E15" i="5"/>
  <c r="D15" i="5"/>
  <c r="W14" i="5"/>
  <c r="V14" i="5"/>
  <c r="E14" i="5"/>
  <c r="D14" i="5"/>
  <c r="W13" i="5"/>
  <c r="V13" i="5"/>
  <c r="E13" i="5"/>
  <c r="D13" i="5"/>
  <c r="W12" i="5"/>
  <c r="V12" i="5"/>
  <c r="E12" i="5"/>
  <c r="D12" i="5"/>
  <c r="W11" i="5"/>
  <c r="V11" i="5"/>
  <c r="E11" i="5"/>
  <c r="D11" i="5"/>
  <c r="W10" i="5"/>
  <c r="V10" i="5"/>
  <c r="E10" i="5"/>
  <c r="D10" i="5"/>
  <c r="W9" i="5"/>
  <c r="V9" i="5"/>
  <c r="E9" i="5"/>
  <c r="D9" i="5"/>
  <c r="W8" i="5"/>
  <c r="V8" i="5"/>
  <c r="E8" i="5"/>
  <c r="D8" i="5"/>
  <c r="W7" i="5"/>
  <c r="V7" i="5"/>
  <c r="E7" i="5"/>
  <c r="D7" i="5"/>
  <c r="W6" i="5"/>
  <c r="V6" i="5"/>
  <c r="E6" i="5"/>
  <c r="D6" i="5"/>
  <c r="W5" i="5"/>
  <c r="V5" i="5"/>
  <c r="E5" i="5"/>
  <c r="D5" i="5"/>
  <c r="W4" i="5"/>
  <c r="V4" i="5"/>
  <c r="E4" i="5"/>
  <c r="D4" i="5"/>
  <c r="W3" i="5"/>
  <c r="V3" i="5"/>
  <c r="E3" i="5"/>
  <c r="D3" i="5"/>
</calcChain>
</file>

<file path=xl/sharedStrings.xml><?xml version="1.0" encoding="utf-8"?>
<sst xmlns="http://schemas.openxmlformats.org/spreadsheetml/2006/main" count="250" uniqueCount="24">
  <si>
    <t>Line Data</t>
  </si>
  <si>
    <t>Line Capacity</t>
  </si>
  <si>
    <t>Voltage Limits</t>
  </si>
  <si>
    <t>BSU</t>
  </si>
  <si>
    <t>Inflexible Loads</t>
  </si>
  <si>
    <t>Wind Intensity</t>
  </si>
  <si>
    <t>Solar Intensity</t>
  </si>
  <si>
    <t>Line No.</t>
  </si>
  <si>
    <t>From Bus</t>
  </si>
  <si>
    <t>To Bus</t>
  </si>
  <si>
    <t>r (Ohm)</t>
  </si>
  <si>
    <t>x (Ohm)</t>
  </si>
  <si>
    <t>S (MVA)</t>
  </si>
  <si>
    <t>V_upper (p.u.)</t>
  </si>
  <si>
    <t>V_lower (p.u.)</t>
  </si>
  <si>
    <t>Eligible Nodes</t>
  </si>
  <si>
    <t>SOC_initial</t>
  </si>
  <si>
    <t>SOC_final</t>
  </si>
  <si>
    <t>Bus</t>
  </si>
  <si>
    <t>Power Factor</t>
  </si>
  <si>
    <t>Unscaled P (MW)</t>
  </si>
  <si>
    <t>Line Capacities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</si>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</sst>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6100"/>
      <name val="Calibri"/>
      <family val="2"/>
      <charset val="161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0" fontId="4" fillId="3" borderId="0" xfId="2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8" fillId="0" borderId="0" xfId="0" applyFont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5" fillId="5" borderId="0" xfId="2" applyFont="1" applyFill="1" applyAlignment="1">
      <alignment horizontal="center"/>
    </xf>
    <xf numFmtId="0" fontId="5" fillId="5" borderId="5" xfId="2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7" fillId="2" borderId="0" xfId="1" applyFont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4" fillId="3" borderId="8" xfId="2" applyFont="1" applyBorder="1" applyAlignment="1"/>
    <xf numFmtId="164" fontId="8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6409-F059-4F10-95E9-A8635EA3CD9C}">
  <dimension ref="A1:AJ16"/>
  <sheetViews>
    <sheetView workbookViewId="0">
      <selection sqref="A1:XFD1048576"/>
    </sheetView>
  </sheetViews>
  <sheetFormatPr defaultRowHeight="15" x14ac:dyDescent="0.25"/>
  <cols>
    <col min="6" max="6" width="19.7109375" customWidth="1"/>
  </cols>
  <sheetData>
    <row r="1" spans="1:36" ht="16.5" thickTop="1" thickBot="1" x14ac:dyDescent="0.3">
      <c r="A1" s="5" t="s">
        <v>0</v>
      </c>
      <c r="B1" s="6"/>
      <c r="C1" s="6"/>
      <c r="D1" s="6"/>
      <c r="E1" s="7"/>
      <c r="F1" s="1" t="s">
        <v>1</v>
      </c>
      <c r="G1" s="8" t="s">
        <v>2</v>
      </c>
      <c r="H1" s="9"/>
      <c r="I1" s="10" t="s">
        <v>3</v>
      </c>
      <c r="J1" s="11"/>
      <c r="K1" s="11"/>
      <c r="L1" s="12" t="s">
        <v>4</v>
      </c>
      <c r="M1" s="12"/>
      <c r="N1" s="12"/>
      <c r="O1" s="13" t="s">
        <v>5</v>
      </c>
      <c r="P1" s="13"/>
      <c r="Q1" s="14" t="s">
        <v>6</v>
      </c>
      <c r="R1" s="15"/>
      <c r="S1" s="5" t="s">
        <v>0</v>
      </c>
      <c r="T1" s="6"/>
      <c r="U1" s="6"/>
      <c r="V1" s="6"/>
      <c r="W1" s="7"/>
      <c r="X1" s="1" t="s">
        <v>1</v>
      </c>
      <c r="Y1" s="8" t="s">
        <v>2</v>
      </c>
      <c r="Z1" s="9"/>
      <c r="AA1" s="10" t="s">
        <v>3</v>
      </c>
      <c r="AB1" s="11"/>
      <c r="AC1" s="11"/>
      <c r="AD1" s="12" t="s">
        <v>4</v>
      </c>
      <c r="AE1" s="12"/>
      <c r="AF1" s="12"/>
      <c r="AG1" s="13" t="s">
        <v>5</v>
      </c>
      <c r="AH1" s="13"/>
      <c r="AI1" s="14" t="s">
        <v>6</v>
      </c>
      <c r="AJ1" s="15"/>
    </row>
    <row r="2" spans="1:36" ht="15.75" thickTop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15</v>
      </c>
      <c r="P2" s="2" t="s">
        <v>19</v>
      </c>
      <c r="Q2" s="2" t="s">
        <v>15</v>
      </c>
      <c r="R2" s="2" t="s">
        <v>19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15</v>
      </c>
      <c r="AH2" s="2" t="s">
        <v>19</v>
      </c>
      <c r="AI2" s="2" t="s">
        <v>15</v>
      </c>
      <c r="AJ2" s="2" t="s">
        <v>19</v>
      </c>
    </row>
    <row r="3" spans="1:36" x14ac:dyDescent="0.25">
      <c r="A3" s="2">
        <v>1</v>
      </c>
      <c r="B3" s="2">
        <v>0</v>
      </c>
      <c r="C3" s="2">
        <v>1</v>
      </c>
      <c r="D3" s="2">
        <v>1.2704999999999999E-2</v>
      </c>
      <c r="E3" s="2">
        <v>0.30333489999999996</v>
      </c>
      <c r="F3">
        <v>7</v>
      </c>
      <c r="G3" s="2">
        <v>1.1000000000000001</v>
      </c>
      <c r="H3" s="2">
        <v>0.9</v>
      </c>
      <c r="I3" s="2">
        <v>1</v>
      </c>
      <c r="J3" s="2">
        <v>0.5</v>
      </c>
      <c r="K3" s="2">
        <v>0.1</v>
      </c>
      <c r="L3" s="2">
        <v>1</v>
      </c>
      <c r="M3">
        <v>0.99494201907688629</v>
      </c>
      <c r="N3">
        <v>1</v>
      </c>
      <c r="O3" s="2">
        <v>3</v>
      </c>
      <c r="P3" s="3">
        <v>0.95</v>
      </c>
      <c r="Q3" s="2">
        <v>1</v>
      </c>
      <c r="R3" s="3">
        <v>0.95</v>
      </c>
      <c r="S3" s="2">
        <v>1</v>
      </c>
      <c r="T3" s="2">
        <v>0</v>
      </c>
      <c r="U3" s="2">
        <v>1</v>
      </c>
      <c r="V3" s="2">
        <v>1.2704999999999999E-2</v>
      </c>
      <c r="W3" s="2">
        <v>0.30333489999999996</v>
      </c>
      <c r="X3">
        <v>7</v>
      </c>
      <c r="Y3" s="2">
        <v>1.1000000000000001</v>
      </c>
      <c r="Z3" s="2">
        <v>0.9</v>
      </c>
      <c r="AA3" s="2">
        <v>1</v>
      </c>
      <c r="AB3" s="2">
        <v>0.5</v>
      </c>
      <c r="AC3" s="2">
        <v>0.1</v>
      </c>
      <c r="AD3" s="2">
        <v>1</v>
      </c>
      <c r="AE3">
        <v>0.99494201907688629</v>
      </c>
      <c r="AF3">
        <v>1</v>
      </c>
      <c r="AG3" s="2">
        <v>3</v>
      </c>
      <c r="AH3" s="3">
        <v>0.95</v>
      </c>
      <c r="AI3" s="2">
        <v>1</v>
      </c>
      <c r="AJ3" s="3">
        <v>0.95</v>
      </c>
    </row>
    <row r="4" spans="1:36" x14ac:dyDescent="0.25">
      <c r="A4" s="2">
        <v>2</v>
      </c>
      <c r="B4" s="2">
        <v>1</v>
      </c>
      <c r="C4" s="2">
        <v>2</v>
      </c>
      <c r="D4" s="2">
        <v>1.3309999999999999E-3</v>
      </c>
      <c r="E4" s="2">
        <v>7.4576333333333297E-3</v>
      </c>
      <c r="F4">
        <v>7</v>
      </c>
      <c r="G4" s="2">
        <v>1.1000000000000001</v>
      </c>
      <c r="H4" s="2">
        <v>0.9</v>
      </c>
      <c r="I4" s="2">
        <v>2</v>
      </c>
      <c r="J4" s="2"/>
      <c r="L4" s="2">
        <v>2</v>
      </c>
      <c r="M4">
        <v>0.99473426423907862</v>
      </c>
      <c r="N4">
        <v>1.2</v>
      </c>
      <c r="O4" s="2"/>
      <c r="P4" s="3"/>
      <c r="Q4" s="2">
        <v>2</v>
      </c>
      <c r="R4" s="3">
        <v>0.95</v>
      </c>
      <c r="S4" s="2">
        <v>2</v>
      </c>
      <c r="T4" s="2">
        <v>1</v>
      </c>
      <c r="U4" s="2">
        <v>2</v>
      </c>
      <c r="V4" s="2">
        <v>1.3309999999999999E-3</v>
      </c>
      <c r="W4" s="2">
        <v>7.4576333333333297E-3</v>
      </c>
      <c r="X4">
        <v>7</v>
      </c>
      <c r="Y4" s="2">
        <v>1.1000000000000001</v>
      </c>
      <c r="Z4" s="2">
        <v>0.9</v>
      </c>
      <c r="AA4" s="2">
        <v>2</v>
      </c>
      <c r="AB4" s="2"/>
      <c r="AD4" s="2">
        <v>2</v>
      </c>
      <c r="AE4">
        <v>0.99473426423907862</v>
      </c>
      <c r="AF4">
        <v>1.2</v>
      </c>
      <c r="AG4" s="2"/>
      <c r="AH4" s="3"/>
      <c r="AI4" s="2">
        <v>2</v>
      </c>
      <c r="AJ4" s="3">
        <v>0.95</v>
      </c>
    </row>
    <row r="5" spans="1:36" x14ac:dyDescent="0.25">
      <c r="A5" s="2">
        <v>3</v>
      </c>
      <c r="B5" s="2">
        <v>2</v>
      </c>
      <c r="C5" s="2">
        <v>3</v>
      </c>
      <c r="D5" s="2">
        <v>2.690233333333333E-2</v>
      </c>
      <c r="E5" s="2">
        <v>0.12425893333333332</v>
      </c>
      <c r="F5">
        <v>7</v>
      </c>
      <c r="G5" s="2">
        <v>1.1000000000000001</v>
      </c>
      <c r="H5" s="2">
        <v>0.9</v>
      </c>
      <c r="I5" s="2">
        <v>3</v>
      </c>
      <c r="J5" s="2"/>
      <c r="L5" s="2">
        <v>3</v>
      </c>
      <c r="M5">
        <v>0.99480842836492078</v>
      </c>
      <c r="N5">
        <v>3</v>
      </c>
      <c r="O5" s="2"/>
      <c r="P5" s="3"/>
      <c r="Q5" s="2"/>
      <c r="R5" s="3"/>
      <c r="S5" s="2">
        <v>3</v>
      </c>
      <c r="T5" s="2">
        <v>2</v>
      </c>
      <c r="U5" s="2">
        <v>3</v>
      </c>
      <c r="V5" s="2">
        <v>2.690233333333333E-2</v>
      </c>
      <c r="W5" s="2">
        <v>0.12425893333333332</v>
      </c>
      <c r="X5">
        <v>7</v>
      </c>
      <c r="Y5" s="2">
        <v>1.1000000000000001</v>
      </c>
      <c r="Z5" s="2">
        <v>0.9</v>
      </c>
      <c r="AA5" s="2">
        <v>3</v>
      </c>
      <c r="AB5" s="2"/>
      <c r="AD5" s="2">
        <v>3</v>
      </c>
      <c r="AE5">
        <v>0.99480842836492078</v>
      </c>
      <c r="AF5">
        <v>3</v>
      </c>
      <c r="AG5" s="2"/>
      <c r="AH5" s="3"/>
      <c r="AI5" s="2"/>
      <c r="AJ5" s="3"/>
    </row>
    <row r="6" spans="1:36" ht="15.75" x14ac:dyDescent="0.25">
      <c r="A6" s="2"/>
      <c r="B6" s="2"/>
      <c r="C6" s="2"/>
      <c r="D6" s="2"/>
      <c r="E6" s="2"/>
      <c r="F6" s="4"/>
      <c r="G6" s="2"/>
      <c r="H6" s="2"/>
      <c r="I6" s="2"/>
      <c r="J6" s="2"/>
      <c r="L6" s="2"/>
      <c r="O6" s="2"/>
      <c r="P6" s="3"/>
      <c r="Q6" s="2"/>
      <c r="R6" s="3"/>
      <c r="S6" s="2"/>
      <c r="T6" s="2"/>
      <c r="U6" s="2"/>
      <c r="V6" s="2"/>
      <c r="W6" s="2"/>
      <c r="X6" s="4"/>
      <c r="Y6" s="2"/>
      <c r="Z6" s="2"/>
      <c r="AA6" s="2"/>
      <c r="AB6" s="2"/>
      <c r="AD6" s="2"/>
      <c r="AG6" s="2"/>
      <c r="AH6" s="3"/>
      <c r="AI6" s="2"/>
      <c r="AJ6" s="3"/>
    </row>
    <row r="7" spans="1:36" ht="15.75" x14ac:dyDescent="0.25">
      <c r="A7" s="2"/>
      <c r="B7" s="2"/>
      <c r="C7" s="2"/>
      <c r="D7" s="2"/>
      <c r="E7" s="2"/>
      <c r="F7" s="4"/>
      <c r="G7" s="2"/>
      <c r="H7" s="2"/>
      <c r="I7" s="2"/>
      <c r="J7" s="2"/>
      <c r="L7" s="2"/>
      <c r="O7" s="2"/>
      <c r="P7" s="3"/>
      <c r="Q7" s="2"/>
      <c r="R7" s="3"/>
      <c r="S7" s="2"/>
      <c r="T7" s="2"/>
      <c r="U7" s="2"/>
      <c r="V7" s="2"/>
      <c r="W7" s="2"/>
      <c r="X7" s="4"/>
      <c r="Y7" s="2"/>
      <c r="Z7" s="2"/>
      <c r="AA7" s="2"/>
      <c r="AB7" s="2"/>
      <c r="AD7" s="2"/>
      <c r="AG7" s="2"/>
      <c r="AH7" s="3"/>
      <c r="AI7" s="2"/>
      <c r="AJ7" s="3"/>
    </row>
    <row r="8" spans="1:36" ht="15.75" x14ac:dyDescent="0.25">
      <c r="A8" s="2"/>
      <c r="B8" s="2"/>
      <c r="C8" s="2"/>
      <c r="D8" s="2"/>
      <c r="E8" s="2"/>
      <c r="F8" s="4"/>
      <c r="G8" s="2"/>
      <c r="H8" s="2"/>
      <c r="I8" s="2"/>
      <c r="J8" s="2"/>
      <c r="L8" s="2"/>
      <c r="O8" s="2"/>
      <c r="P8" s="3"/>
      <c r="Q8" s="2"/>
      <c r="R8" s="3"/>
      <c r="S8" s="2"/>
      <c r="T8" s="2"/>
      <c r="U8" s="2"/>
      <c r="V8" s="2"/>
      <c r="W8" s="2"/>
      <c r="X8" s="4"/>
      <c r="Y8" s="2"/>
      <c r="Z8" s="2"/>
      <c r="AA8" s="2"/>
      <c r="AB8" s="2"/>
      <c r="AD8" s="2"/>
      <c r="AG8" s="2"/>
      <c r="AH8" s="3"/>
      <c r="AI8" s="2"/>
      <c r="AJ8" s="3"/>
    </row>
    <row r="9" spans="1:36" ht="15.75" x14ac:dyDescent="0.25">
      <c r="A9" s="2"/>
      <c r="B9" s="2"/>
      <c r="C9" s="2"/>
      <c r="D9" s="2"/>
      <c r="E9" s="2"/>
      <c r="F9" s="4"/>
      <c r="G9" s="2"/>
      <c r="H9" s="2"/>
      <c r="I9" s="2"/>
      <c r="J9" s="2"/>
      <c r="L9" s="2"/>
      <c r="O9" s="2"/>
      <c r="P9" s="3"/>
      <c r="Q9" s="2"/>
      <c r="R9" s="3"/>
      <c r="S9" s="2"/>
      <c r="T9" s="2"/>
      <c r="U9" s="2"/>
      <c r="V9" s="2"/>
      <c r="W9" s="2"/>
      <c r="X9" s="4"/>
      <c r="Y9" s="2"/>
      <c r="Z9" s="2"/>
      <c r="AA9" s="2"/>
      <c r="AB9" s="2"/>
      <c r="AD9" s="2"/>
      <c r="AG9" s="2"/>
      <c r="AH9" s="3"/>
      <c r="AI9" s="2"/>
      <c r="AJ9" s="3"/>
    </row>
    <row r="10" spans="1:36" ht="15.75" x14ac:dyDescent="0.25">
      <c r="A10" s="2"/>
      <c r="B10" s="2"/>
      <c r="C10" s="2"/>
      <c r="D10" s="2"/>
      <c r="E10" s="2"/>
      <c r="F10" s="4"/>
      <c r="G10" s="2"/>
      <c r="H10" s="2"/>
      <c r="I10" s="2"/>
      <c r="J10" s="2"/>
      <c r="L10" s="2"/>
      <c r="O10" s="2"/>
      <c r="P10" s="3"/>
      <c r="Q10" s="2"/>
      <c r="R10" s="3"/>
      <c r="S10" s="2"/>
      <c r="T10" s="2"/>
      <c r="U10" s="2"/>
      <c r="V10" s="2"/>
      <c r="W10" s="2"/>
      <c r="X10" s="4"/>
      <c r="Y10" s="2"/>
      <c r="Z10" s="2"/>
      <c r="AA10" s="2"/>
      <c r="AB10" s="2"/>
      <c r="AD10" s="2"/>
      <c r="AG10" s="2"/>
      <c r="AH10" s="3"/>
      <c r="AI10" s="2"/>
      <c r="AJ10" s="3"/>
    </row>
    <row r="11" spans="1:36" ht="15.75" x14ac:dyDescent="0.25">
      <c r="A11" s="2"/>
      <c r="B11" s="2"/>
      <c r="C11" s="2"/>
      <c r="D11" s="2"/>
      <c r="E11" s="2"/>
      <c r="F11" s="4"/>
      <c r="G11" s="2"/>
      <c r="H11" s="2"/>
      <c r="I11" s="2"/>
      <c r="J11" s="2"/>
      <c r="L11" s="2"/>
      <c r="O11" s="2"/>
      <c r="P11" s="3"/>
      <c r="Q11" s="2"/>
      <c r="R11" s="3"/>
      <c r="S11" s="2"/>
      <c r="T11" s="2"/>
      <c r="U11" s="2"/>
      <c r="V11" s="2"/>
      <c r="W11" s="2"/>
      <c r="X11" s="4"/>
      <c r="Y11" s="2"/>
      <c r="Z11" s="2"/>
      <c r="AA11" s="2"/>
      <c r="AB11" s="2"/>
      <c r="AD11" s="2"/>
      <c r="AG11" s="2"/>
      <c r="AH11" s="3"/>
      <c r="AI11" s="2"/>
      <c r="AJ11" s="3"/>
    </row>
    <row r="12" spans="1:36" ht="15.75" x14ac:dyDescent="0.25">
      <c r="A12" s="2"/>
      <c r="B12" s="2"/>
      <c r="C12" s="2"/>
      <c r="D12" s="2"/>
      <c r="E12" s="2"/>
      <c r="F12" s="4"/>
      <c r="G12" s="2"/>
      <c r="H12" s="2"/>
      <c r="I12" s="2"/>
      <c r="J12" s="2"/>
      <c r="O12" s="2"/>
      <c r="P12" s="3"/>
      <c r="Q12" s="2"/>
      <c r="R12" s="3"/>
      <c r="S12" s="2"/>
      <c r="T12" s="2"/>
      <c r="U12" s="2"/>
      <c r="V12" s="2"/>
      <c r="W12" s="2"/>
      <c r="X12" s="4"/>
      <c r="Y12" s="2"/>
      <c r="Z12" s="2"/>
      <c r="AA12" s="2"/>
      <c r="AB12" s="2"/>
      <c r="AG12" s="2"/>
      <c r="AH12" s="3"/>
      <c r="AI12" s="2"/>
      <c r="AJ12" s="3"/>
    </row>
    <row r="13" spans="1:36" ht="15.75" x14ac:dyDescent="0.25">
      <c r="A13" s="2"/>
      <c r="B13" s="2"/>
      <c r="C13" s="2"/>
      <c r="D13" s="2"/>
      <c r="E13" s="2"/>
      <c r="F13" s="4"/>
      <c r="G13" s="2"/>
      <c r="H13" s="2"/>
      <c r="I13" s="2"/>
      <c r="J13" s="2"/>
      <c r="O13" s="2"/>
      <c r="P13" s="3"/>
      <c r="Q13" s="2"/>
      <c r="R13" s="3"/>
      <c r="S13" s="2"/>
      <c r="T13" s="2"/>
      <c r="U13" s="2"/>
      <c r="V13" s="2"/>
      <c r="W13" s="2"/>
      <c r="X13" s="4"/>
      <c r="Y13" s="2"/>
      <c r="Z13" s="2"/>
      <c r="AA13" s="2"/>
      <c r="AB13" s="2"/>
      <c r="AG13" s="2"/>
      <c r="AH13" s="3"/>
      <c r="AI13" s="2"/>
      <c r="AJ13" s="3"/>
    </row>
    <row r="14" spans="1:36" ht="15.75" x14ac:dyDescent="0.25">
      <c r="A14" s="2"/>
      <c r="B14" s="2"/>
      <c r="C14" s="2"/>
      <c r="D14" s="2"/>
      <c r="E14" s="2"/>
      <c r="F14" s="4"/>
      <c r="G14" s="2"/>
      <c r="H14" s="2"/>
      <c r="I14" s="2"/>
      <c r="J14" s="2"/>
      <c r="O14" s="2"/>
      <c r="P14" s="3"/>
      <c r="Q14" s="2"/>
      <c r="R14" s="3"/>
      <c r="S14" s="2"/>
      <c r="T14" s="2"/>
      <c r="U14" s="2"/>
      <c r="V14" s="2"/>
      <c r="W14" s="2"/>
      <c r="X14" s="4"/>
      <c r="Y14" s="2"/>
      <c r="Z14" s="2"/>
      <c r="AA14" s="2"/>
      <c r="AB14" s="2"/>
      <c r="AG14" s="2"/>
      <c r="AH14" s="3"/>
      <c r="AI14" s="2"/>
      <c r="AJ14" s="3"/>
    </row>
    <row r="15" spans="1:36" ht="15.75" x14ac:dyDescent="0.25">
      <c r="A15" s="2"/>
      <c r="B15" s="2"/>
      <c r="C15" s="2"/>
      <c r="D15" s="2"/>
      <c r="E15" s="2"/>
      <c r="F15" s="4"/>
      <c r="G15" s="2"/>
      <c r="H15" s="2"/>
      <c r="I15" s="2"/>
      <c r="J15" s="2"/>
      <c r="L15" s="2"/>
      <c r="M15" s="2"/>
      <c r="N15" s="2"/>
      <c r="O15" s="2"/>
      <c r="P15" s="3"/>
      <c r="Q15" s="2"/>
      <c r="R15" s="3"/>
      <c r="S15" s="2"/>
      <c r="T15" s="2"/>
      <c r="U15" s="2"/>
      <c r="V15" s="2"/>
      <c r="W15" s="2"/>
      <c r="X15" s="4"/>
      <c r="Y15" s="2"/>
      <c r="Z15" s="2"/>
      <c r="AA15" s="2"/>
      <c r="AB15" s="2"/>
      <c r="AD15" s="2"/>
      <c r="AE15" s="2"/>
      <c r="AF15" s="2"/>
      <c r="AG15" s="2"/>
      <c r="AH15" s="3"/>
      <c r="AI15" s="2"/>
      <c r="AJ15" s="3"/>
    </row>
    <row r="16" spans="1:36" ht="15.75" x14ac:dyDescent="0.25">
      <c r="A16" s="2"/>
      <c r="B16" s="2"/>
      <c r="C16" s="2"/>
      <c r="D16" s="2"/>
      <c r="E16" s="2"/>
      <c r="F16" s="4"/>
      <c r="G16" s="2"/>
      <c r="H16" s="2"/>
      <c r="I16" s="2"/>
      <c r="J16" s="2"/>
      <c r="L16" s="2"/>
      <c r="M16" s="2"/>
      <c r="N16" s="2"/>
      <c r="O16" s="2"/>
      <c r="P16" s="3"/>
      <c r="Q16" s="2"/>
      <c r="R16" s="3"/>
      <c r="S16" s="2"/>
      <c r="T16" s="2"/>
      <c r="U16" s="2"/>
      <c r="V16" s="2"/>
      <c r="W16" s="2"/>
      <c r="X16" s="4"/>
      <c r="Y16" s="2"/>
      <c r="Z16" s="2"/>
      <c r="AA16" s="2"/>
      <c r="AB16" s="2"/>
      <c r="AD16" s="2"/>
      <c r="AE16" s="2"/>
      <c r="AF16" s="2"/>
      <c r="AG16" s="2"/>
      <c r="AH16" s="3"/>
      <c r="AI16" s="2"/>
      <c r="AJ16" s="3"/>
    </row>
  </sheetData>
  <mergeCells count="12">
    <mergeCell ref="AI1:AJ1"/>
    <mergeCell ref="A1:E1"/>
    <mergeCell ref="G1:H1"/>
    <mergeCell ref="I1:K1"/>
    <mergeCell ref="L1:N1"/>
    <mergeCell ref="O1:P1"/>
    <mergeCell ref="Q1:R1"/>
    <mergeCell ref="S1:W1"/>
    <mergeCell ref="Y1:Z1"/>
    <mergeCell ref="AA1:AC1"/>
    <mergeCell ref="AD1:AF1"/>
    <mergeCell ref="AG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0235-700E-409C-B6C1-938B9CA2DDF7}">
  <dimension ref="A1:AJ37"/>
  <sheetViews>
    <sheetView topLeftCell="K1" workbookViewId="0">
      <selection activeCell="AC3" sqref="AC3"/>
    </sheetView>
  </sheetViews>
  <sheetFormatPr defaultRowHeight="15" x14ac:dyDescent="0.25"/>
  <cols>
    <col min="6" max="6" width="17.42578125" customWidth="1"/>
    <col min="8" max="10" width="22.5703125" customWidth="1"/>
    <col min="11" max="11" width="18" customWidth="1"/>
    <col min="13" max="13" width="12.28515625" customWidth="1"/>
    <col min="14" max="14" width="19" customWidth="1"/>
    <col min="15" max="15" width="13.85546875" customWidth="1"/>
    <col min="16" max="16" width="12.42578125" customWidth="1"/>
    <col min="17" max="17" width="14.28515625" customWidth="1"/>
    <col min="18" max="18" width="13.28515625" customWidth="1"/>
    <col min="24" max="24" width="16.140625" customWidth="1"/>
    <col min="25" max="25" width="14.5703125" customWidth="1"/>
    <col min="26" max="28" width="16.7109375" customWidth="1"/>
    <col min="29" max="29" width="16.140625" customWidth="1"/>
    <col min="33" max="34" width="14" customWidth="1"/>
    <col min="35" max="35" width="13.28515625" customWidth="1"/>
    <col min="36" max="36" width="18.28515625" customWidth="1"/>
  </cols>
  <sheetData>
    <row r="1" spans="1:36" ht="16.5" thickTop="1" thickBot="1" x14ac:dyDescent="0.3">
      <c r="A1" s="5" t="s">
        <v>0</v>
      </c>
      <c r="B1" s="6"/>
      <c r="C1" s="6"/>
      <c r="D1" s="6"/>
      <c r="E1" s="7"/>
      <c r="F1" s="1" t="s">
        <v>1</v>
      </c>
      <c r="G1" s="8" t="s">
        <v>2</v>
      </c>
      <c r="H1" s="9"/>
      <c r="I1" s="10" t="s">
        <v>3</v>
      </c>
      <c r="J1" s="16"/>
      <c r="K1" s="11"/>
      <c r="L1" s="12" t="s">
        <v>4</v>
      </c>
      <c r="M1" s="12"/>
      <c r="N1" s="12"/>
      <c r="O1" s="13" t="s">
        <v>5</v>
      </c>
      <c r="P1" s="13"/>
      <c r="Q1" s="14" t="s">
        <v>6</v>
      </c>
      <c r="R1" s="15"/>
      <c r="S1" s="5" t="s">
        <v>0</v>
      </c>
      <c r="T1" s="6"/>
      <c r="U1" s="6"/>
      <c r="V1" s="6"/>
      <c r="W1" s="7"/>
      <c r="X1" s="1" t="s">
        <v>1</v>
      </c>
      <c r="Y1" s="8" t="s">
        <v>2</v>
      </c>
      <c r="Z1" s="9"/>
      <c r="AA1" s="10" t="s">
        <v>3</v>
      </c>
      <c r="AB1" s="16"/>
      <c r="AC1" s="11"/>
      <c r="AD1" s="12" t="s">
        <v>4</v>
      </c>
      <c r="AE1" s="12"/>
      <c r="AF1" s="12"/>
      <c r="AG1" s="13" t="s">
        <v>5</v>
      </c>
      <c r="AH1" s="13"/>
      <c r="AI1" s="14" t="s">
        <v>6</v>
      </c>
      <c r="AJ1" s="15"/>
    </row>
    <row r="2" spans="1:36" ht="15.75" thickTop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15</v>
      </c>
      <c r="P2" s="2" t="s">
        <v>19</v>
      </c>
      <c r="Q2" s="2" t="s">
        <v>15</v>
      </c>
      <c r="R2" s="2" t="s">
        <v>19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15</v>
      </c>
      <c r="AH2" s="2" t="s">
        <v>19</v>
      </c>
      <c r="AI2" s="2" t="s">
        <v>15</v>
      </c>
      <c r="AJ2" s="2" t="s">
        <v>19</v>
      </c>
    </row>
    <row r="3" spans="1:36" ht="15.75" x14ac:dyDescent="0.25">
      <c r="A3" s="2">
        <v>1</v>
      </c>
      <c r="B3" s="2">
        <v>0</v>
      </c>
      <c r="C3" s="2">
        <v>1</v>
      </c>
      <c r="D3" s="2">
        <v>1.2704894999999999E-2</v>
      </c>
      <c r="E3" s="2">
        <v>0.30333239309999999</v>
      </c>
      <c r="F3" s="4">
        <v>15</v>
      </c>
      <c r="G3" s="2">
        <v>1.1000000000000001</v>
      </c>
      <c r="H3" s="2">
        <v>0.9</v>
      </c>
      <c r="I3" s="2">
        <v>1</v>
      </c>
      <c r="J3" s="2">
        <v>0.5</v>
      </c>
      <c r="K3" s="2">
        <v>0.1</v>
      </c>
      <c r="L3" s="2">
        <v>1</v>
      </c>
      <c r="M3">
        <v>0.99494201907688629</v>
      </c>
      <c r="N3">
        <v>0.74880000000000002</v>
      </c>
      <c r="O3" s="2">
        <v>1</v>
      </c>
      <c r="P3" s="3">
        <v>0.95</v>
      </c>
      <c r="Q3" s="2">
        <v>1</v>
      </c>
      <c r="R3" s="3">
        <v>0.95</v>
      </c>
      <c r="S3" s="2">
        <v>1</v>
      </c>
      <c r="T3" s="2">
        <v>0</v>
      </c>
      <c r="U3" s="2">
        <v>1</v>
      </c>
      <c r="V3" s="2">
        <v>1.2704894999999999E-2</v>
      </c>
      <c r="W3" s="2">
        <v>0.30333239309999999</v>
      </c>
      <c r="X3" s="4">
        <v>15</v>
      </c>
      <c r="Y3" s="2">
        <v>1.1000000000000001</v>
      </c>
      <c r="Z3" s="2">
        <v>0.9</v>
      </c>
      <c r="AA3" s="2">
        <v>1</v>
      </c>
      <c r="AB3" s="2">
        <v>0.5</v>
      </c>
      <c r="AC3" s="2">
        <v>0.1</v>
      </c>
      <c r="AD3" s="2">
        <v>1</v>
      </c>
      <c r="AE3">
        <v>0.99494201907688629</v>
      </c>
      <c r="AF3">
        <v>0.74880000000000002</v>
      </c>
      <c r="AG3" s="2">
        <v>1</v>
      </c>
      <c r="AH3" s="3">
        <v>0.95</v>
      </c>
      <c r="AI3" s="2">
        <v>2</v>
      </c>
      <c r="AJ3" s="3">
        <v>0.95</v>
      </c>
    </row>
    <row r="4" spans="1:36" ht="15.75" x14ac:dyDescent="0.25">
      <c r="A4" s="2">
        <v>2</v>
      </c>
      <c r="B4" s="2">
        <v>1</v>
      </c>
      <c r="C4" s="2">
        <v>2</v>
      </c>
      <c r="D4" s="2">
        <v>1.3309889999999999E-3</v>
      </c>
      <c r="E4" s="2">
        <v>7.4575716999999994E-3</v>
      </c>
      <c r="F4" s="4">
        <v>15</v>
      </c>
      <c r="G4" s="2">
        <v>1.1000000000000001</v>
      </c>
      <c r="H4" s="2">
        <v>0.9</v>
      </c>
      <c r="I4" s="2">
        <v>3</v>
      </c>
      <c r="J4" s="2"/>
      <c r="L4" s="2">
        <v>2</v>
      </c>
      <c r="M4">
        <v>0.99473426423907862</v>
      </c>
      <c r="N4">
        <v>1.782</v>
      </c>
      <c r="O4" s="2">
        <v>3</v>
      </c>
      <c r="P4" s="3">
        <v>0.95</v>
      </c>
      <c r="Q4" s="2">
        <v>5</v>
      </c>
      <c r="R4" s="3">
        <v>0.95</v>
      </c>
      <c r="S4" s="2">
        <v>2</v>
      </c>
      <c r="T4" s="2">
        <v>1</v>
      </c>
      <c r="U4" s="2">
        <v>2</v>
      </c>
      <c r="V4" s="2">
        <v>1.3309889999999999E-3</v>
      </c>
      <c r="W4" s="2">
        <v>7.4575716999999994E-3</v>
      </c>
      <c r="X4" s="4">
        <v>15</v>
      </c>
      <c r="Y4" s="2">
        <v>1.1000000000000001</v>
      </c>
      <c r="Z4" s="2">
        <v>0.9</v>
      </c>
      <c r="AA4" s="2">
        <v>2</v>
      </c>
      <c r="AB4" s="2"/>
      <c r="AD4" s="2">
        <v>2</v>
      </c>
      <c r="AE4">
        <v>0.99473426423907862</v>
      </c>
      <c r="AF4">
        <v>1.782</v>
      </c>
      <c r="AG4" s="2">
        <v>6</v>
      </c>
      <c r="AH4" s="3">
        <v>0.95</v>
      </c>
      <c r="AI4" s="2">
        <v>3</v>
      </c>
      <c r="AJ4" s="3">
        <v>0.95</v>
      </c>
    </row>
    <row r="5" spans="1:36" ht="15.75" x14ac:dyDescent="0.25">
      <c r="A5" s="2">
        <v>3</v>
      </c>
      <c r="B5" s="2">
        <v>2</v>
      </c>
      <c r="C5" s="2">
        <v>3</v>
      </c>
      <c r="D5" s="2">
        <v>2.6902110999999996E-2</v>
      </c>
      <c r="E5" s="2">
        <v>0.12425790639999998</v>
      </c>
      <c r="F5" s="4">
        <v>15</v>
      </c>
      <c r="G5" s="2">
        <v>1.1000000000000001</v>
      </c>
      <c r="H5" s="2">
        <v>0.9</v>
      </c>
      <c r="I5" s="2">
        <v>4</v>
      </c>
      <c r="J5" s="2"/>
      <c r="L5" s="2">
        <v>3</v>
      </c>
      <c r="M5">
        <v>0.99480842836492078</v>
      </c>
      <c r="N5">
        <v>3.4487999999999994</v>
      </c>
      <c r="O5" s="2">
        <v>4</v>
      </c>
      <c r="P5" s="3">
        <v>0.95</v>
      </c>
      <c r="Q5" s="2">
        <v>6</v>
      </c>
      <c r="R5" s="3">
        <v>0.95</v>
      </c>
      <c r="S5" s="2">
        <v>3</v>
      </c>
      <c r="T5" s="2">
        <v>2</v>
      </c>
      <c r="U5" s="2">
        <v>3</v>
      </c>
      <c r="V5" s="2">
        <v>2.6902110999999996E-2</v>
      </c>
      <c r="W5" s="2">
        <v>0.12425790639999998</v>
      </c>
      <c r="X5" s="4">
        <v>15</v>
      </c>
      <c r="Y5" s="2">
        <v>1.1000000000000001</v>
      </c>
      <c r="Z5" s="2">
        <v>0.9</v>
      </c>
      <c r="AA5" s="2">
        <v>3</v>
      </c>
      <c r="AB5" s="2"/>
      <c r="AD5" s="2">
        <v>3</v>
      </c>
      <c r="AE5">
        <v>0.99480842836492078</v>
      </c>
      <c r="AF5">
        <v>3.4487999999999994</v>
      </c>
      <c r="AG5" s="2">
        <v>7</v>
      </c>
      <c r="AH5" s="3">
        <v>0.95</v>
      </c>
      <c r="AI5" s="2">
        <v>11</v>
      </c>
      <c r="AJ5" s="3">
        <v>0.95</v>
      </c>
    </row>
    <row r="6" spans="1:36" ht="15.75" x14ac:dyDescent="0.25">
      <c r="A6" s="2">
        <v>4</v>
      </c>
      <c r="B6" s="2">
        <v>3</v>
      </c>
      <c r="C6" s="2">
        <v>4</v>
      </c>
      <c r="D6" s="2">
        <v>2.3352807E-2</v>
      </c>
      <c r="E6" s="2">
        <v>6.0293801699999997E-2</v>
      </c>
      <c r="F6" s="4">
        <v>15</v>
      </c>
      <c r="G6" s="2">
        <v>1.1000000000000001</v>
      </c>
      <c r="H6" s="2">
        <v>0.9</v>
      </c>
      <c r="I6" s="2">
        <v>6</v>
      </c>
      <c r="J6" s="2"/>
      <c r="L6" s="2">
        <v>4</v>
      </c>
      <c r="M6">
        <v>0.99436251356190486</v>
      </c>
      <c r="N6">
        <v>1.5191999999999999</v>
      </c>
      <c r="O6" s="2">
        <v>11</v>
      </c>
      <c r="P6" s="3">
        <v>0.95</v>
      </c>
      <c r="Q6" s="2">
        <v>9</v>
      </c>
      <c r="R6" s="3">
        <v>0.95</v>
      </c>
      <c r="S6" s="2">
        <v>4</v>
      </c>
      <c r="T6" s="2">
        <v>3</v>
      </c>
      <c r="U6" s="2">
        <v>4</v>
      </c>
      <c r="V6" s="2">
        <v>2.3352807E-2</v>
      </c>
      <c r="W6" s="2">
        <v>6.0293801699999997E-2</v>
      </c>
      <c r="X6" s="4">
        <v>15</v>
      </c>
      <c r="Y6" s="2">
        <v>1.1000000000000001</v>
      </c>
      <c r="Z6" s="2">
        <v>0.9</v>
      </c>
      <c r="AA6" s="2">
        <v>4</v>
      </c>
      <c r="AB6" s="2"/>
      <c r="AD6" s="2">
        <v>4</v>
      </c>
      <c r="AE6">
        <v>0.99436251356190486</v>
      </c>
      <c r="AF6">
        <v>1.5191999999999999</v>
      </c>
      <c r="AG6" s="2">
        <v>8</v>
      </c>
      <c r="AH6" s="3">
        <v>0.95</v>
      </c>
      <c r="AI6" s="2">
        <v>12</v>
      </c>
      <c r="AJ6" s="3">
        <v>0.95</v>
      </c>
    </row>
    <row r="7" spans="1:36" ht="15.75" x14ac:dyDescent="0.25">
      <c r="A7" s="2">
        <v>5</v>
      </c>
      <c r="B7" s="2">
        <v>4</v>
      </c>
      <c r="C7" s="2">
        <v>5</v>
      </c>
      <c r="D7" s="2">
        <v>5.7030861999999995E-2</v>
      </c>
      <c r="E7" s="2">
        <v>0.14741308169999998</v>
      </c>
      <c r="F7" s="4">
        <v>15</v>
      </c>
      <c r="G7" s="2">
        <v>1.1000000000000001</v>
      </c>
      <c r="H7" s="2">
        <v>0.9</v>
      </c>
      <c r="I7" s="2">
        <v>7</v>
      </c>
      <c r="J7" s="2"/>
      <c r="L7" s="2">
        <v>6</v>
      </c>
      <c r="M7">
        <v>0.99469179382655126</v>
      </c>
      <c r="N7">
        <v>2.2967999999999997</v>
      </c>
      <c r="O7" s="2"/>
      <c r="P7" s="3"/>
      <c r="Q7" s="2">
        <v>14</v>
      </c>
      <c r="R7" s="3">
        <v>0.95</v>
      </c>
      <c r="S7" s="2">
        <v>5</v>
      </c>
      <c r="T7" s="2">
        <v>4</v>
      </c>
      <c r="U7" s="2">
        <v>5</v>
      </c>
      <c r="V7" s="2">
        <v>5.7030861999999995E-2</v>
      </c>
      <c r="W7" s="2">
        <v>0.14741308169999998</v>
      </c>
      <c r="X7" s="4">
        <v>15</v>
      </c>
      <c r="Y7" s="2">
        <v>1.1000000000000001</v>
      </c>
      <c r="Z7" s="2">
        <v>0.9</v>
      </c>
      <c r="AA7" s="2">
        <v>5</v>
      </c>
      <c r="AB7" s="2"/>
      <c r="AD7" s="2">
        <v>6</v>
      </c>
      <c r="AE7">
        <v>0.99469179382655126</v>
      </c>
      <c r="AF7">
        <v>2.2967999999999997</v>
      </c>
      <c r="AG7" s="2">
        <v>9</v>
      </c>
      <c r="AH7" s="3">
        <v>0.95</v>
      </c>
      <c r="AI7" s="2">
        <v>14</v>
      </c>
      <c r="AJ7" s="3">
        <v>0.95</v>
      </c>
    </row>
    <row r="8" spans="1:36" ht="15.75" x14ac:dyDescent="0.25">
      <c r="A8" s="2">
        <v>6</v>
      </c>
      <c r="B8" s="2">
        <v>3</v>
      </c>
      <c r="C8" s="2">
        <v>6</v>
      </c>
      <c r="D8" s="2">
        <v>3.2266400000000001E-2</v>
      </c>
      <c r="E8" s="2">
        <v>0.1490748013</v>
      </c>
      <c r="F8" s="4">
        <v>15</v>
      </c>
      <c r="G8" s="2">
        <v>1.1000000000000001</v>
      </c>
      <c r="H8" s="2">
        <v>0.9</v>
      </c>
      <c r="I8" s="2">
        <v>9</v>
      </c>
      <c r="J8" s="2"/>
      <c r="L8" s="2">
        <v>7</v>
      </c>
      <c r="M8">
        <v>0.99482143919266453</v>
      </c>
      <c r="N8">
        <v>1.1628000000000001</v>
      </c>
      <c r="O8" s="2"/>
      <c r="P8" s="3"/>
      <c r="Q8" s="2"/>
      <c r="R8" s="3"/>
      <c r="S8" s="2">
        <v>6</v>
      </c>
      <c r="T8" s="2">
        <v>3</v>
      </c>
      <c r="U8" s="2">
        <v>6</v>
      </c>
      <c r="V8" s="2">
        <v>3.2266400000000001E-2</v>
      </c>
      <c r="W8" s="2">
        <v>0.1490748013</v>
      </c>
      <c r="X8" s="4">
        <v>15</v>
      </c>
      <c r="Y8" s="2">
        <v>1.1000000000000001</v>
      </c>
      <c r="Z8" s="2">
        <v>0.9</v>
      </c>
      <c r="AA8" s="2">
        <v>6</v>
      </c>
      <c r="AB8" s="2"/>
      <c r="AD8" s="2">
        <v>7</v>
      </c>
      <c r="AE8">
        <v>0.99482143919266453</v>
      </c>
      <c r="AF8">
        <v>1.1628000000000001</v>
      </c>
      <c r="AG8" s="2"/>
      <c r="AH8" s="3"/>
      <c r="AI8" s="2"/>
      <c r="AJ8" s="3"/>
    </row>
    <row r="9" spans="1:36" ht="15.75" x14ac:dyDescent="0.25">
      <c r="A9" s="2">
        <v>7</v>
      </c>
      <c r="B9" s="2">
        <v>6</v>
      </c>
      <c r="C9" s="2">
        <v>7</v>
      </c>
      <c r="D9" s="2">
        <v>3.6299699999999997E-2</v>
      </c>
      <c r="E9" s="2">
        <v>0.1676844475</v>
      </c>
      <c r="F9" s="4">
        <v>15</v>
      </c>
      <c r="G9" s="2">
        <v>1.1000000000000001</v>
      </c>
      <c r="H9" s="2">
        <v>0.9</v>
      </c>
      <c r="I9" s="2">
        <v>10</v>
      </c>
      <c r="J9" s="2"/>
      <c r="L9" s="2">
        <v>10</v>
      </c>
      <c r="M9">
        <v>0.99994861191652296</v>
      </c>
      <c r="N9">
        <v>0.26039999999999996</v>
      </c>
      <c r="O9" s="2"/>
      <c r="P9" s="3"/>
      <c r="Q9" s="2"/>
      <c r="R9" s="3"/>
      <c r="S9" s="2">
        <v>7</v>
      </c>
      <c r="T9" s="2">
        <v>6</v>
      </c>
      <c r="U9" s="2">
        <v>7</v>
      </c>
      <c r="V9" s="2">
        <v>3.6299699999999997E-2</v>
      </c>
      <c r="W9" s="2">
        <v>0.1676844475</v>
      </c>
      <c r="X9" s="4">
        <v>15</v>
      </c>
      <c r="Y9" s="2">
        <v>1.1000000000000001</v>
      </c>
      <c r="Z9" s="2">
        <v>0.9</v>
      </c>
      <c r="AA9" s="2">
        <v>7</v>
      </c>
      <c r="AB9" s="2"/>
      <c r="AD9" s="2">
        <v>10</v>
      </c>
      <c r="AE9">
        <v>0.99994861191652296</v>
      </c>
      <c r="AF9">
        <v>0.26039999999999996</v>
      </c>
      <c r="AG9" s="2"/>
      <c r="AH9" s="3"/>
      <c r="AI9" s="2"/>
      <c r="AJ9" s="3"/>
    </row>
    <row r="10" spans="1:36" ht="15.75" x14ac:dyDescent="0.25">
      <c r="A10" s="2">
        <v>8</v>
      </c>
      <c r="B10" s="2">
        <v>7</v>
      </c>
      <c r="C10" s="2">
        <v>8</v>
      </c>
      <c r="D10" s="2">
        <v>2.8233099999999997E-2</v>
      </c>
      <c r="E10" s="2">
        <v>0.1304611218</v>
      </c>
      <c r="F10" s="4">
        <v>15</v>
      </c>
      <c r="G10" s="2">
        <v>1.1000000000000001</v>
      </c>
      <c r="H10" s="2">
        <v>0.9</v>
      </c>
      <c r="I10" s="2">
        <v>14</v>
      </c>
      <c r="J10" s="2"/>
      <c r="L10" s="2">
        <v>11</v>
      </c>
      <c r="M10">
        <v>0.99442258469827716</v>
      </c>
      <c r="N10">
        <v>0.47520000000000001</v>
      </c>
      <c r="O10" s="2"/>
      <c r="P10" s="3"/>
      <c r="Q10" s="2"/>
      <c r="R10" s="3"/>
      <c r="S10" s="2">
        <v>8</v>
      </c>
      <c r="T10" s="2">
        <v>7</v>
      </c>
      <c r="U10" s="2">
        <v>8</v>
      </c>
      <c r="V10" s="2">
        <v>2.8233099999999997E-2</v>
      </c>
      <c r="W10" s="2">
        <v>0.1304611218</v>
      </c>
      <c r="X10" s="4">
        <v>15</v>
      </c>
      <c r="Y10" s="2">
        <v>1.1000000000000001</v>
      </c>
      <c r="Z10" s="2">
        <v>0.9</v>
      </c>
      <c r="AA10" s="2">
        <v>8</v>
      </c>
      <c r="AB10" s="2"/>
      <c r="AD10" s="2">
        <v>11</v>
      </c>
      <c r="AE10">
        <v>0.99442258469827716</v>
      </c>
      <c r="AF10">
        <v>0.47520000000000001</v>
      </c>
      <c r="AG10" s="2"/>
      <c r="AH10" s="3"/>
      <c r="AI10" s="2"/>
      <c r="AJ10" s="3"/>
    </row>
    <row r="11" spans="1:36" ht="15.75" x14ac:dyDescent="0.25">
      <c r="A11" s="2">
        <v>9</v>
      </c>
      <c r="B11" s="2">
        <v>8</v>
      </c>
      <c r="C11" s="2">
        <v>9</v>
      </c>
      <c r="D11" s="2">
        <v>1.4802210999999999E-2</v>
      </c>
      <c r="E11" s="2">
        <v>6.8324101999999998E-2</v>
      </c>
      <c r="F11" s="4">
        <v>15</v>
      </c>
      <c r="G11" s="2">
        <v>1.1000000000000001</v>
      </c>
      <c r="H11" s="2">
        <v>0.9</v>
      </c>
      <c r="I11" s="2"/>
      <c r="J11" s="2"/>
      <c r="L11" s="2">
        <v>12</v>
      </c>
      <c r="M11">
        <v>0.99469179382655126</v>
      </c>
      <c r="N11">
        <v>0.10439999999999999</v>
      </c>
      <c r="O11" s="2"/>
      <c r="P11" s="3"/>
      <c r="Q11" s="2"/>
      <c r="R11" s="3"/>
      <c r="S11" s="2">
        <v>9</v>
      </c>
      <c r="T11" s="2">
        <v>8</v>
      </c>
      <c r="U11" s="2">
        <v>9</v>
      </c>
      <c r="V11" s="2">
        <v>1.4802210999999999E-2</v>
      </c>
      <c r="W11" s="2">
        <v>6.8324101999999998E-2</v>
      </c>
      <c r="X11" s="4">
        <v>15</v>
      </c>
      <c r="Y11" s="2">
        <v>1.1000000000000001</v>
      </c>
      <c r="Z11" s="2">
        <v>0.9</v>
      </c>
      <c r="AA11" s="2">
        <v>9</v>
      </c>
      <c r="AB11" s="2"/>
      <c r="AD11" s="2">
        <v>12</v>
      </c>
      <c r="AE11">
        <v>0.99469179382655126</v>
      </c>
      <c r="AF11">
        <v>0.10439999999999999</v>
      </c>
      <c r="AG11" s="2"/>
      <c r="AH11" s="3"/>
      <c r="AI11" s="2"/>
      <c r="AJ11" s="3"/>
    </row>
    <row r="12" spans="1:36" ht="15.75" x14ac:dyDescent="0.25">
      <c r="A12" s="2">
        <v>10</v>
      </c>
      <c r="B12" s="2">
        <v>9</v>
      </c>
      <c r="C12" s="2">
        <v>10</v>
      </c>
      <c r="D12" s="2">
        <v>3.6299699999999997E-2</v>
      </c>
      <c r="E12" s="2">
        <v>0.16768606081999998</v>
      </c>
      <c r="F12" s="4">
        <v>15</v>
      </c>
      <c r="G12" s="2">
        <v>1.1000000000000001</v>
      </c>
      <c r="H12" s="2">
        <v>0.9</v>
      </c>
      <c r="I12" s="2"/>
      <c r="J12" s="2"/>
      <c r="O12" s="2"/>
      <c r="P12" s="3"/>
      <c r="Q12" s="2"/>
      <c r="R12" s="3"/>
      <c r="S12" s="2">
        <v>10</v>
      </c>
      <c r="T12" s="2">
        <v>9</v>
      </c>
      <c r="U12" s="2">
        <v>10</v>
      </c>
      <c r="V12" s="2">
        <v>3.6299699999999997E-2</v>
      </c>
      <c r="W12" s="2">
        <v>0.16768606081999998</v>
      </c>
      <c r="X12" s="4">
        <v>15</v>
      </c>
      <c r="Y12" s="2">
        <v>1.1000000000000001</v>
      </c>
      <c r="Z12" s="2">
        <v>0.9</v>
      </c>
      <c r="AA12" s="2">
        <v>10</v>
      </c>
      <c r="AB12" s="2"/>
      <c r="AG12" s="2"/>
      <c r="AH12" s="3"/>
      <c r="AI12" s="2"/>
      <c r="AJ12" s="3"/>
    </row>
    <row r="13" spans="1:36" ht="15.75" x14ac:dyDescent="0.25">
      <c r="A13" s="2">
        <v>11</v>
      </c>
      <c r="B13" s="2">
        <v>2</v>
      </c>
      <c r="C13" s="2">
        <v>11</v>
      </c>
      <c r="D13" s="2">
        <v>0.11091574999999999</v>
      </c>
      <c r="E13" s="2">
        <v>0.51240253189999996</v>
      </c>
      <c r="F13" s="4">
        <v>15</v>
      </c>
      <c r="G13" s="2">
        <v>1.1000000000000001</v>
      </c>
      <c r="H13" s="2">
        <v>0.9</v>
      </c>
      <c r="I13" s="2"/>
      <c r="J13" s="2"/>
      <c r="O13" s="2"/>
      <c r="P13" s="3"/>
      <c r="Q13" s="2"/>
      <c r="R13" s="3"/>
      <c r="S13" s="2">
        <v>11</v>
      </c>
      <c r="T13" s="2">
        <v>2</v>
      </c>
      <c r="U13" s="2">
        <v>11</v>
      </c>
      <c r="V13" s="2">
        <v>0.11091574999999999</v>
      </c>
      <c r="W13" s="2">
        <v>0.51240253189999996</v>
      </c>
      <c r="X13" s="4">
        <v>15</v>
      </c>
      <c r="Y13" s="2">
        <v>1.1000000000000001</v>
      </c>
      <c r="Z13" s="2">
        <v>0.9</v>
      </c>
      <c r="AA13" s="2">
        <v>11</v>
      </c>
      <c r="AB13" s="2"/>
      <c r="AG13" s="2"/>
      <c r="AH13" s="3"/>
      <c r="AI13" s="2"/>
      <c r="AJ13" s="3"/>
    </row>
    <row r="14" spans="1:36" ht="15.75" x14ac:dyDescent="0.25">
      <c r="A14" s="2">
        <v>12</v>
      </c>
      <c r="B14" s="2">
        <v>11</v>
      </c>
      <c r="C14" s="2">
        <v>12</v>
      </c>
      <c r="D14" s="2">
        <v>0.12704894999999999</v>
      </c>
      <c r="E14" s="2">
        <v>0.32833078649999997</v>
      </c>
      <c r="F14" s="4">
        <v>15</v>
      </c>
      <c r="G14" s="2">
        <v>1.1000000000000001</v>
      </c>
      <c r="H14" s="2">
        <v>0.9</v>
      </c>
      <c r="I14" s="2"/>
      <c r="J14" s="2"/>
      <c r="O14" s="2"/>
      <c r="P14" s="3"/>
      <c r="Q14" s="2"/>
      <c r="R14" s="3"/>
      <c r="S14" s="2">
        <v>12</v>
      </c>
      <c r="T14" s="2">
        <v>11</v>
      </c>
      <c r="U14" s="2">
        <v>12</v>
      </c>
      <c r="V14" s="2">
        <v>0.12704894999999999</v>
      </c>
      <c r="W14" s="2">
        <v>0.32833078649999997</v>
      </c>
      <c r="X14" s="4">
        <v>15</v>
      </c>
      <c r="Y14" s="2">
        <v>1.1000000000000001</v>
      </c>
      <c r="Z14" s="2">
        <v>0.9</v>
      </c>
      <c r="AA14" s="2">
        <v>12</v>
      </c>
      <c r="AB14" s="2"/>
      <c r="AG14" s="2"/>
      <c r="AH14" s="3"/>
      <c r="AI14" s="2"/>
      <c r="AJ14" s="3"/>
    </row>
    <row r="15" spans="1:36" ht="15.75" x14ac:dyDescent="0.25">
      <c r="A15" s="2">
        <v>13</v>
      </c>
      <c r="B15" s="2">
        <v>12</v>
      </c>
      <c r="C15" s="2">
        <v>13</v>
      </c>
      <c r="D15" s="2">
        <v>0.15992034499999996</v>
      </c>
      <c r="E15" s="2">
        <v>0.4153653672</v>
      </c>
      <c r="F15" s="4">
        <v>15</v>
      </c>
      <c r="G15" s="2">
        <v>1.1000000000000001</v>
      </c>
      <c r="H15" s="2">
        <v>0.9</v>
      </c>
      <c r="I15" s="2"/>
      <c r="J15" s="2"/>
      <c r="L15" s="2"/>
      <c r="M15" s="2"/>
      <c r="N15" s="2"/>
      <c r="O15" s="2"/>
      <c r="P15" s="3"/>
      <c r="Q15" s="2"/>
      <c r="R15" s="3"/>
      <c r="S15" s="2">
        <v>13</v>
      </c>
      <c r="T15" s="2">
        <v>12</v>
      </c>
      <c r="U15" s="2">
        <v>13</v>
      </c>
      <c r="V15" s="2">
        <v>0.15992034499999996</v>
      </c>
      <c r="W15" s="2">
        <v>0.4153653672</v>
      </c>
      <c r="X15" s="4">
        <v>15</v>
      </c>
      <c r="Y15" s="2">
        <v>1.1000000000000001</v>
      </c>
      <c r="Z15" s="2">
        <v>0.9</v>
      </c>
      <c r="AA15" s="2">
        <v>13</v>
      </c>
      <c r="AB15" s="2"/>
      <c r="AD15" s="2"/>
      <c r="AE15" s="2"/>
      <c r="AF15" s="2"/>
      <c r="AG15" s="2"/>
      <c r="AH15" s="3"/>
      <c r="AI15" s="2"/>
      <c r="AJ15" s="3"/>
    </row>
    <row r="16" spans="1:36" ht="15.75" x14ac:dyDescent="0.25">
      <c r="A16" s="2">
        <v>14</v>
      </c>
      <c r="B16" s="2">
        <v>13</v>
      </c>
      <c r="C16" s="2">
        <v>14</v>
      </c>
      <c r="D16" s="2">
        <v>4.2793312999999993E-2</v>
      </c>
      <c r="E16" s="2">
        <v>1.6750294899999997E-2</v>
      </c>
      <c r="F16" s="4">
        <v>15</v>
      </c>
      <c r="G16" s="2">
        <v>1.1000000000000001</v>
      </c>
      <c r="H16" s="2">
        <v>0.9</v>
      </c>
      <c r="I16" s="2"/>
      <c r="J16" s="2"/>
      <c r="L16" s="2"/>
      <c r="M16" s="2"/>
      <c r="N16" s="2"/>
      <c r="O16" s="2"/>
      <c r="P16" s="3"/>
      <c r="Q16" s="2"/>
      <c r="R16" s="3"/>
      <c r="S16" s="2">
        <v>14</v>
      </c>
      <c r="T16" s="2">
        <v>13</v>
      </c>
      <c r="U16" s="2">
        <v>14</v>
      </c>
      <c r="V16" s="2">
        <v>4.2793312999999993E-2</v>
      </c>
      <c r="W16" s="2">
        <v>1.6750294899999997E-2</v>
      </c>
      <c r="X16" s="4">
        <v>15</v>
      </c>
      <c r="Y16" s="2">
        <v>1.1000000000000001</v>
      </c>
      <c r="Z16" s="2">
        <v>0.9</v>
      </c>
      <c r="AA16" s="2">
        <v>14</v>
      </c>
      <c r="AB16" s="2"/>
      <c r="AD16" s="2"/>
      <c r="AE16" s="2"/>
      <c r="AF16" s="2"/>
      <c r="AG16" s="2"/>
      <c r="AH16" s="3"/>
      <c r="AI16" s="2"/>
      <c r="AJ16" s="3"/>
    </row>
    <row r="20" spans="4:12" x14ac:dyDescent="0.25">
      <c r="D20" s="2"/>
      <c r="E20" s="2"/>
      <c r="L20" s="2"/>
    </row>
    <row r="21" spans="4:12" x14ac:dyDescent="0.25">
      <c r="D21" s="2"/>
      <c r="E21" s="2"/>
      <c r="L21" s="2"/>
    </row>
    <row r="22" spans="4:12" x14ac:dyDescent="0.25">
      <c r="D22" s="2"/>
      <c r="E22" s="2"/>
      <c r="L22" s="2"/>
    </row>
    <row r="23" spans="4:12" x14ac:dyDescent="0.25">
      <c r="D23" s="2"/>
      <c r="E23" s="2"/>
      <c r="L23" s="2"/>
    </row>
    <row r="24" spans="4:12" x14ac:dyDescent="0.25">
      <c r="D24" s="2"/>
      <c r="E24" s="2"/>
      <c r="L24" s="2"/>
    </row>
    <row r="25" spans="4:12" x14ac:dyDescent="0.25">
      <c r="D25" s="2"/>
      <c r="E25" s="2"/>
      <c r="L25" s="2"/>
    </row>
    <row r="26" spans="4:12" x14ac:dyDescent="0.25">
      <c r="D26" s="2"/>
      <c r="E26" s="2"/>
      <c r="L26" s="2"/>
    </row>
    <row r="27" spans="4:12" x14ac:dyDescent="0.25">
      <c r="D27" s="2"/>
      <c r="E27" s="2"/>
      <c r="L27" s="2"/>
    </row>
    <row r="28" spans="4:12" x14ac:dyDescent="0.25">
      <c r="D28" s="2"/>
      <c r="E28" s="2"/>
      <c r="L28" s="2"/>
    </row>
    <row r="29" spans="4:12" x14ac:dyDescent="0.25">
      <c r="D29" s="2"/>
      <c r="E29" s="2"/>
    </row>
    <row r="30" spans="4:12" x14ac:dyDescent="0.25">
      <c r="D30" s="2"/>
      <c r="E30" s="2"/>
    </row>
    <row r="31" spans="4:12" x14ac:dyDescent="0.25">
      <c r="D31" s="2"/>
      <c r="E31" s="2"/>
    </row>
    <row r="32" spans="4:12" x14ac:dyDescent="0.25">
      <c r="D32" s="2"/>
      <c r="E32" s="2"/>
    </row>
    <row r="33" spans="4:5" x14ac:dyDescent="0.25">
      <c r="D33" s="2"/>
      <c r="E33" s="2"/>
    </row>
    <row r="34" spans="4:5" x14ac:dyDescent="0.25">
      <c r="D34" s="2"/>
      <c r="E34" s="2"/>
    </row>
    <row r="35" spans="4:5" x14ac:dyDescent="0.25">
      <c r="D35" s="2"/>
      <c r="E35" s="2"/>
    </row>
    <row r="36" spans="4:5" x14ac:dyDescent="0.25">
      <c r="D36" s="2"/>
      <c r="E36" s="2"/>
    </row>
    <row r="37" spans="4:5" x14ac:dyDescent="0.25">
      <c r="D37" s="2"/>
      <c r="E37" s="2"/>
    </row>
  </sheetData>
  <mergeCells count="12">
    <mergeCell ref="S1:W1"/>
    <mergeCell ref="Y1:Z1"/>
    <mergeCell ref="AA1:AC1"/>
    <mergeCell ref="AD1:AF1"/>
    <mergeCell ref="AG1:AH1"/>
    <mergeCell ref="AI1:AJ1"/>
    <mergeCell ref="A1:E1"/>
    <mergeCell ref="G1:H1"/>
    <mergeCell ref="I1:K1"/>
    <mergeCell ref="L1:N1"/>
    <mergeCell ref="O1:P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6820-6B79-49E7-BE8A-CC489CED1EE8}">
  <dimension ref="A1:AJ73"/>
  <sheetViews>
    <sheetView tabSelected="1" workbookViewId="0">
      <selection activeCell="I8" sqref="I8"/>
    </sheetView>
  </sheetViews>
  <sheetFormatPr defaultRowHeight="15" x14ac:dyDescent="0.25"/>
  <cols>
    <col min="6" max="6" width="17.42578125" customWidth="1"/>
    <col min="7" max="7" width="15.85546875" customWidth="1"/>
    <col min="8" max="10" width="22.5703125" customWidth="1"/>
    <col min="11" max="11" width="24" customWidth="1"/>
    <col min="13" max="13" width="12.28515625" customWidth="1"/>
    <col min="14" max="14" width="19" customWidth="1"/>
    <col min="15" max="15" width="13.85546875" customWidth="1"/>
    <col min="16" max="16" width="12.42578125" customWidth="1"/>
    <col min="17" max="17" width="14.28515625" customWidth="1"/>
    <col min="18" max="18" width="13.28515625" customWidth="1"/>
    <col min="24" max="24" width="16.140625" customWidth="1"/>
    <col min="25" max="25" width="14.5703125" customWidth="1"/>
    <col min="26" max="28" width="16.7109375" customWidth="1"/>
    <col min="29" max="29" width="16.140625" customWidth="1"/>
    <col min="33" max="34" width="14" customWidth="1"/>
    <col min="35" max="35" width="13.28515625" customWidth="1"/>
    <col min="36" max="36" width="18.28515625" customWidth="1"/>
  </cols>
  <sheetData>
    <row r="1" spans="1:36" ht="16.5" thickTop="1" thickBot="1" x14ac:dyDescent="0.3">
      <c r="A1" s="5" t="s">
        <v>0</v>
      </c>
      <c r="B1" s="6"/>
      <c r="C1" s="6"/>
      <c r="D1" s="6"/>
      <c r="E1" s="7"/>
      <c r="F1" s="1" t="s">
        <v>1</v>
      </c>
      <c r="G1" s="8" t="s">
        <v>2</v>
      </c>
      <c r="H1" s="9"/>
      <c r="I1" s="10" t="s">
        <v>3</v>
      </c>
      <c r="J1" s="16"/>
      <c r="K1" s="11"/>
      <c r="L1" s="12" t="s">
        <v>4</v>
      </c>
      <c r="M1" s="12"/>
      <c r="N1" s="12"/>
      <c r="O1" s="13" t="s">
        <v>5</v>
      </c>
      <c r="P1" s="13"/>
      <c r="Q1" s="14" t="s">
        <v>6</v>
      </c>
      <c r="R1" s="15"/>
      <c r="S1" s="5" t="s">
        <v>0</v>
      </c>
      <c r="T1" s="6"/>
      <c r="U1" s="6"/>
      <c r="V1" s="6"/>
      <c r="W1" s="7"/>
      <c r="X1" s="17" t="s">
        <v>21</v>
      </c>
      <c r="Y1" s="8" t="s">
        <v>2</v>
      </c>
      <c r="Z1" s="9"/>
      <c r="AA1" s="10" t="s">
        <v>3</v>
      </c>
      <c r="AB1" s="16"/>
      <c r="AC1" s="11"/>
      <c r="AD1" s="12" t="s">
        <v>4</v>
      </c>
      <c r="AE1" s="12"/>
      <c r="AF1" s="12"/>
      <c r="AG1" s="13" t="s">
        <v>5</v>
      </c>
      <c r="AH1" s="13"/>
      <c r="AI1" s="14" t="s">
        <v>6</v>
      </c>
      <c r="AJ1" s="15"/>
    </row>
    <row r="2" spans="1:36" ht="16.5" thickTop="1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15</v>
      </c>
      <c r="P2" s="2" t="s">
        <v>19</v>
      </c>
      <c r="Q2" s="2" t="s">
        <v>15</v>
      </c>
      <c r="R2" s="2" t="s">
        <v>19</v>
      </c>
      <c r="S2" s="2" t="s">
        <v>7</v>
      </c>
      <c r="T2" s="2" t="s">
        <v>8</v>
      </c>
      <c r="U2" s="2" t="s">
        <v>9</v>
      </c>
      <c r="V2" s="2" t="s">
        <v>22</v>
      </c>
      <c r="W2" s="2" t="s">
        <v>23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15</v>
      </c>
      <c r="AH2" s="2" t="s">
        <v>19</v>
      </c>
      <c r="AI2" s="2" t="s">
        <v>15</v>
      </c>
      <c r="AJ2" s="2" t="s">
        <v>19</v>
      </c>
    </row>
    <row r="3" spans="1:36" ht="15.75" x14ac:dyDescent="0.25">
      <c r="A3">
        <v>1</v>
      </c>
      <c r="B3">
        <v>0</v>
      </c>
      <c r="C3">
        <v>1</v>
      </c>
      <c r="D3" s="18">
        <v>9.2200000000000004E-2</v>
      </c>
      <c r="E3" s="18">
        <v>4.7E-2</v>
      </c>
      <c r="F3" s="19">
        <v>4.5999999999999996</v>
      </c>
      <c r="G3" s="2">
        <v>1.21</v>
      </c>
      <c r="H3" s="2">
        <v>0.81</v>
      </c>
      <c r="I3">
        <v>2</v>
      </c>
      <c r="J3" s="2">
        <v>0.5</v>
      </c>
      <c r="K3" s="23">
        <v>0.1</v>
      </c>
      <c r="L3" s="2">
        <v>1</v>
      </c>
      <c r="M3">
        <v>0.85749292571254421</v>
      </c>
      <c r="N3">
        <v>0.1</v>
      </c>
      <c r="O3" s="20">
        <v>11</v>
      </c>
      <c r="P3" s="3">
        <v>0.95</v>
      </c>
      <c r="Q3">
        <v>2</v>
      </c>
      <c r="R3">
        <v>0.95</v>
      </c>
      <c r="S3">
        <v>1</v>
      </c>
      <c r="T3">
        <v>0</v>
      </c>
      <c r="U3">
        <v>1</v>
      </c>
      <c r="V3" s="18">
        <v>9.2200000000000004E-2</v>
      </c>
      <c r="W3" s="18">
        <v>4.7E-2</v>
      </c>
      <c r="X3" s="2">
        <v>5</v>
      </c>
      <c r="Y3" s="2">
        <v>1.21</v>
      </c>
      <c r="Z3" s="2">
        <v>0.81</v>
      </c>
      <c r="AA3">
        <v>1</v>
      </c>
      <c r="AB3" s="2">
        <v>0.5</v>
      </c>
      <c r="AC3" s="2">
        <v>0.1</v>
      </c>
      <c r="AD3" s="2">
        <v>1</v>
      </c>
      <c r="AE3">
        <v>0.85749292571254421</v>
      </c>
      <c r="AF3" s="2">
        <v>0.1</v>
      </c>
      <c r="AG3">
        <v>4</v>
      </c>
      <c r="AH3" s="3">
        <v>0.95</v>
      </c>
      <c r="AI3">
        <v>6</v>
      </c>
      <c r="AJ3" s="3">
        <v>0.95</v>
      </c>
    </row>
    <row r="4" spans="1:36" ht="15.75" x14ac:dyDescent="0.25">
      <c r="A4">
        <v>2</v>
      </c>
      <c r="B4">
        <v>1</v>
      </c>
      <c r="C4">
        <v>2</v>
      </c>
      <c r="D4" s="18">
        <v>0.49299999999999999</v>
      </c>
      <c r="E4" s="18">
        <v>0.25109999999999999</v>
      </c>
      <c r="F4" s="21">
        <v>4.0999999999999996</v>
      </c>
      <c r="G4" s="2">
        <v>1.21</v>
      </c>
      <c r="H4" s="2">
        <v>0.81</v>
      </c>
      <c r="I4">
        <v>4</v>
      </c>
      <c r="L4" s="2">
        <v>2</v>
      </c>
      <c r="M4">
        <v>0.91381154862025715</v>
      </c>
      <c r="N4">
        <v>0.09</v>
      </c>
      <c r="O4">
        <v>13</v>
      </c>
      <c r="P4" s="3">
        <v>0.95</v>
      </c>
      <c r="Q4">
        <v>4</v>
      </c>
      <c r="R4" s="3">
        <v>0.95</v>
      </c>
      <c r="S4">
        <v>2</v>
      </c>
      <c r="T4">
        <v>1</v>
      </c>
      <c r="U4">
        <v>2</v>
      </c>
      <c r="V4" s="18">
        <v>0.49299999999999999</v>
      </c>
      <c r="W4" s="18">
        <v>0.25109999999999999</v>
      </c>
      <c r="X4" s="2">
        <v>5</v>
      </c>
      <c r="Y4" s="2">
        <v>1.21</v>
      </c>
      <c r="Z4" s="2">
        <v>0.81</v>
      </c>
      <c r="AA4">
        <v>2</v>
      </c>
      <c r="AD4" s="2">
        <v>2</v>
      </c>
      <c r="AE4">
        <v>0.91381154862025715</v>
      </c>
      <c r="AF4" s="2">
        <v>0.09</v>
      </c>
      <c r="AG4">
        <v>8</v>
      </c>
      <c r="AH4" s="3">
        <v>0.95</v>
      </c>
      <c r="AI4">
        <v>7</v>
      </c>
      <c r="AJ4" s="3">
        <v>0.95</v>
      </c>
    </row>
    <row r="5" spans="1:36" ht="15.75" x14ac:dyDescent="0.25">
      <c r="A5">
        <v>3</v>
      </c>
      <c r="B5">
        <v>2</v>
      </c>
      <c r="C5">
        <v>3</v>
      </c>
      <c r="D5" s="18">
        <v>0.36599999999999999</v>
      </c>
      <c r="E5" s="18">
        <v>0.18640000000000001</v>
      </c>
      <c r="F5" s="21">
        <v>2.9</v>
      </c>
      <c r="G5" s="2">
        <v>1.21</v>
      </c>
      <c r="H5" s="2">
        <v>0.81</v>
      </c>
      <c r="I5">
        <v>11</v>
      </c>
      <c r="L5" s="2">
        <v>3</v>
      </c>
      <c r="M5">
        <v>0.83205029433784372</v>
      </c>
      <c r="N5">
        <v>0.12</v>
      </c>
      <c r="O5">
        <v>18</v>
      </c>
      <c r="P5" s="3">
        <v>0.95</v>
      </c>
      <c r="Q5">
        <v>17</v>
      </c>
      <c r="R5" s="3">
        <v>0.95</v>
      </c>
      <c r="S5">
        <v>3</v>
      </c>
      <c r="T5">
        <v>2</v>
      </c>
      <c r="U5">
        <v>3</v>
      </c>
      <c r="V5" s="18">
        <v>0.36599999999999999</v>
      </c>
      <c r="W5" s="18">
        <v>0.18640000000000001</v>
      </c>
      <c r="X5" s="2">
        <v>5</v>
      </c>
      <c r="Y5" s="2">
        <v>1.21</v>
      </c>
      <c r="Z5" s="2">
        <v>0.81</v>
      </c>
      <c r="AA5">
        <v>3</v>
      </c>
      <c r="AD5" s="2">
        <v>3</v>
      </c>
      <c r="AE5">
        <v>0.83205029433784372</v>
      </c>
      <c r="AF5" s="2">
        <v>0.12</v>
      </c>
      <c r="AG5">
        <v>11</v>
      </c>
      <c r="AH5" s="3">
        <v>0.95</v>
      </c>
      <c r="AI5">
        <v>9</v>
      </c>
      <c r="AJ5" s="3">
        <v>0.95</v>
      </c>
    </row>
    <row r="6" spans="1:36" ht="15.75" x14ac:dyDescent="0.25">
      <c r="A6">
        <v>4</v>
      </c>
      <c r="B6">
        <v>3</v>
      </c>
      <c r="C6">
        <v>4</v>
      </c>
      <c r="D6" s="18">
        <v>0.38109999999999999</v>
      </c>
      <c r="E6" s="18">
        <v>0.19409999999999999</v>
      </c>
      <c r="F6" s="21">
        <v>2.9</v>
      </c>
      <c r="G6" s="2">
        <v>1.21</v>
      </c>
      <c r="H6" s="2">
        <v>0.81</v>
      </c>
      <c r="I6">
        <v>13</v>
      </c>
      <c r="L6" s="2">
        <v>4</v>
      </c>
      <c r="M6">
        <v>0.89442719099991586</v>
      </c>
      <c r="N6">
        <v>0.06</v>
      </c>
      <c r="O6">
        <v>32</v>
      </c>
      <c r="P6" s="3">
        <v>0.95</v>
      </c>
      <c r="Q6">
        <v>21</v>
      </c>
      <c r="R6" s="3">
        <v>0.95</v>
      </c>
      <c r="S6">
        <v>4</v>
      </c>
      <c r="T6">
        <v>3</v>
      </c>
      <c r="U6">
        <v>4</v>
      </c>
      <c r="V6" s="18">
        <v>0.38109999999999999</v>
      </c>
      <c r="W6" s="18">
        <v>0.19409999999999999</v>
      </c>
      <c r="X6" s="2">
        <v>5</v>
      </c>
      <c r="Y6" s="2">
        <v>1.21</v>
      </c>
      <c r="Z6" s="2">
        <v>0.81</v>
      </c>
      <c r="AA6">
        <v>4</v>
      </c>
      <c r="AD6" s="2">
        <v>4</v>
      </c>
      <c r="AE6">
        <v>0.89442719099991586</v>
      </c>
      <c r="AF6" s="2">
        <v>0.06</v>
      </c>
      <c r="AG6">
        <v>13</v>
      </c>
      <c r="AH6" s="3">
        <v>0.95</v>
      </c>
      <c r="AI6">
        <v>11</v>
      </c>
      <c r="AJ6" s="3">
        <v>0.95</v>
      </c>
    </row>
    <row r="7" spans="1:36" ht="15.75" x14ac:dyDescent="0.25">
      <c r="A7">
        <v>5</v>
      </c>
      <c r="B7">
        <v>4</v>
      </c>
      <c r="C7">
        <v>5</v>
      </c>
      <c r="D7" s="18">
        <v>0.81899999999999995</v>
      </c>
      <c r="E7" s="18">
        <v>0.70699999999999996</v>
      </c>
      <c r="F7" s="21">
        <v>2.9</v>
      </c>
      <c r="G7" s="2">
        <v>1.21</v>
      </c>
      <c r="H7" s="2">
        <v>0.81</v>
      </c>
      <c r="I7">
        <v>18</v>
      </c>
      <c r="L7" s="2">
        <v>5</v>
      </c>
      <c r="M7">
        <v>0.94868329805051377</v>
      </c>
      <c r="N7">
        <v>0.06</v>
      </c>
      <c r="P7" s="3"/>
      <c r="Q7">
        <v>25</v>
      </c>
      <c r="R7" s="3">
        <v>0.95</v>
      </c>
      <c r="S7">
        <v>5</v>
      </c>
      <c r="T7">
        <v>4</v>
      </c>
      <c r="U7">
        <v>5</v>
      </c>
      <c r="V7" s="18">
        <v>0.81899999999999995</v>
      </c>
      <c r="W7" s="18">
        <v>0.70699999999999996</v>
      </c>
      <c r="X7" s="2">
        <v>5</v>
      </c>
      <c r="Y7" s="2">
        <v>1.21</v>
      </c>
      <c r="Z7" s="2">
        <v>0.81</v>
      </c>
      <c r="AA7">
        <v>5</v>
      </c>
      <c r="AD7" s="2">
        <v>5</v>
      </c>
      <c r="AE7">
        <v>0.94868329805051377</v>
      </c>
      <c r="AF7" s="2">
        <v>0.06</v>
      </c>
      <c r="AG7">
        <v>15</v>
      </c>
      <c r="AH7" s="3">
        <v>0.95</v>
      </c>
      <c r="AI7">
        <v>13</v>
      </c>
      <c r="AJ7" s="3">
        <v>0.95</v>
      </c>
    </row>
    <row r="8" spans="1:36" ht="15.75" x14ac:dyDescent="0.25">
      <c r="A8">
        <v>6</v>
      </c>
      <c r="B8">
        <v>5</v>
      </c>
      <c r="C8">
        <v>6</v>
      </c>
      <c r="D8" s="18">
        <v>0.18720000000000001</v>
      </c>
      <c r="E8" s="18">
        <v>0.61880000000000002</v>
      </c>
      <c r="F8" s="21">
        <v>1.5</v>
      </c>
      <c r="G8" s="2">
        <v>1.21</v>
      </c>
      <c r="H8" s="2">
        <v>0.81</v>
      </c>
      <c r="I8">
        <v>22</v>
      </c>
      <c r="L8" s="2">
        <v>6</v>
      </c>
      <c r="M8">
        <v>0.89442719099991586</v>
      </c>
      <c r="N8">
        <v>0.2</v>
      </c>
      <c r="Q8">
        <v>30</v>
      </c>
      <c r="R8" s="3">
        <v>0.95</v>
      </c>
      <c r="S8">
        <v>6</v>
      </c>
      <c r="T8">
        <v>5</v>
      </c>
      <c r="U8">
        <v>6</v>
      </c>
      <c r="V8" s="18">
        <v>0.18720000000000001</v>
      </c>
      <c r="W8" s="18">
        <v>0.61880000000000002</v>
      </c>
      <c r="X8" s="2">
        <v>5</v>
      </c>
      <c r="Y8" s="2">
        <v>1.21</v>
      </c>
      <c r="Z8" s="2">
        <v>0.81</v>
      </c>
      <c r="AA8">
        <v>6</v>
      </c>
      <c r="AD8" s="2">
        <v>6</v>
      </c>
      <c r="AE8">
        <v>0.89442719099991586</v>
      </c>
      <c r="AF8" s="2">
        <v>0.2</v>
      </c>
      <c r="AH8" s="3"/>
      <c r="AI8">
        <v>20</v>
      </c>
      <c r="AJ8" s="3">
        <v>0.95</v>
      </c>
    </row>
    <row r="9" spans="1:36" ht="15.75" x14ac:dyDescent="0.25">
      <c r="A9">
        <v>7</v>
      </c>
      <c r="B9">
        <v>6</v>
      </c>
      <c r="C9">
        <v>7</v>
      </c>
      <c r="D9" s="18">
        <v>0.71140000000000003</v>
      </c>
      <c r="E9" s="18">
        <v>0.2351</v>
      </c>
      <c r="F9" s="21">
        <v>1.05</v>
      </c>
      <c r="G9" s="2">
        <v>1.21</v>
      </c>
      <c r="H9" s="2">
        <v>0.81</v>
      </c>
      <c r="I9">
        <v>25</v>
      </c>
      <c r="L9" s="2">
        <v>7</v>
      </c>
      <c r="M9">
        <v>0.89442719099991586</v>
      </c>
      <c r="N9">
        <v>0.2</v>
      </c>
      <c r="P9" s="3"/>
      <c r="R9" s="3"/>
      <c r="S9">
        <v>7</v>
      </c>
      <c r="T9">
        <v>6</v>
      </c>
      <c r="U9">
        <v>7</v>
      </c>
      <c r="V9" s="18">
        <v>0.71140000000000003</v>
      </c>
      <c r="W9" s="18">
        <v>0.2351</v>
      </c>
      <c r="X9" s="2">
        <v>5</v>
      </c>
      <c r="Y9" s="2">
        <v>1.21</v>
      </c>
      <c r="Z9" s="2">
        <v>0.81</v>
      </c>
      <c r="AA9">
        <v>7</v>
      </c>
      <c r="AD9" s="2">
        <v>7</v>
      </c>
      <c r="AE9">
        <v>0.89442719099991586</v>
      </c>
      <c r="AF9" s="2">
        <v>0.2</v>
      </c>
      <c r="AH9" s="3"/>
      <c r="AI9">
        <v>21</v>
      </c>
      <c r="AJ9" s="3">
        <v>0.95</v>
      </c>
    </row>
    <row r="10" spans="1:36" ht="15.75" x14ac:dyDescent="0.25">
      <c r="A10">
        <v>8</v>
      </c>
      <c r="B10">
        <v>7</v>
      </c>
      <c r="C10">
        <v>8</v>
      </c>
      <c r="D10" s="18">
        <v>1.03</v>
      </c>
      <c r="E10" s="18">
        <v>0.74</v>
      </c>
      <c r="F10" s="21">
        <v>1.05</v>
      </c>
      <c r="G10" s="2">
        <v>1.21</v>
      </c>
      <c r="H10" s="2">
        <v>0.81</v>
      </c>
      <c r="I10">
        <v>30</v>
      </c>
      <c r="L10" s="2">
        <v>8</v>
      </c>
      <c r="M10">
        <v>0.94868329805051377</v>
      </c>
      <c r="N10">
        <v>0.06</v>
      </c>
      <c r="P10" s="3"/>
      <c r="R10" s="3"/>
      <c r="S10">
        <v>8</v>
      </c>
      <c r="T10">
        <v>7</v>
      </c>
      <c r="U10">
        <v>8</v>
      </c>
      <c r="V10" s="18">
        <v>1.03</v>
      </c>
      <c r="W10" s="18">
        <v>0.74</v>
      </c>
      <c r="X10" s="2">
        <v>5</v>
      </c>
      <c r="Y10" s="2">
        <v>1.21</v>
      </c>
      <c r="Z10" s="2">
        <v>0.81</v>
      </c>
      <c r="AA10">
        <v>8</v>
      </c>
      <c r="AD10" s="2">
        <v>8</v>
      </c>
      <c r="AE10">
        <v>0.94868329805051377</v>
      </c>
      <c r="AF10" s="2">
        <v>0.06</v>
      </c>
      <c r="AH10" s="3"/>
      <c r="AI10">
        <v>22</v>
      </c>
      <c r="AJ10" s="3">
        <v>0.95</v>
      </c>
    </row>
    <row r="11" spans="1:36" ht="15.75" x14ac:dyDescent="0.25">
      <c r="A11">
        <v>9</v>
      </c>
      <c r="B11">
        <v>8</v>
      </c>
      <c r="C11">
        <v>9</v>
      </c>
      <c r="D11" s="18">
        <v>1.044</v>
      </c>
      <c r="E11" s="18">
        <v>0.74</v>
      </c>
      <c r="F11" s="21">
        <v>1.05</v>
      </c>
      <c r="G11" s="2">
        <v>1.21</v>
      </c>
      <c r="H11" s="2">
        <v>0.81</v>
      </c>
      <c r="L11" s="2">
        <v>9</v>
      </c>
      <c r="M11">
        <v>0.94868329805051377</v>
      </c>
      <c r="N11">
        <v>0.06</v>
      </c>
      <c r="P11" s="3"/>
      <c r="R11" s="3"/>
      <c r="S11">
        <v>9</v>
      </c>
      <c r="T11">
        <v>8</v>
      </c>
      <c r="U11">
        <v>9</v>
      </c>
      <c r="V11" s="18">
        <v>1.044</v>
      </c>
      <c r="W11" s="18">
        <v>0.74</v>
      </c>
      <c r="X11" s="2">
        <v>5</v>
      </c>
      <c r="Y11" s="2">
        <v>1.21</v>
      </c>
      <c r="Z11" s="2">
        <v>0.81</v>
      </c>
      <c r="AA11">
        <v>9</v>
      </c>
      <c r="AD11" s="2">
        <v>9</v>
      </c>
      <c r="AE11">
        <v>0.94868329805051377</v>
      </c>
      <c r="AF11" s="2">
        <v>0.06</v>
      </c>
      <c r="AH11" s="3"/>
      <c r="AI11">
        <v>31</v>
      </c>
      <c r="AJ11" s="3">
        <v>0.95</v>
      </c>
    </row>
    <row r="12" spans="1:36" ht="15.75" x14ac:dyDescent="0.25">
      <c r="A12">
        <v>10</v>
      </c>
      <c r="B12">
        <v>9</v>
      </c>
      <c r="C12">
        <v>10</v>
      </c>
      <c r="D12" s="18">
        <v>0.1966</v>
      </c>
      <c r="E12" s="18">
        <v>6.5000000000000002E-2</v>
      </c>
      <c r="F12" s="21">
        <v>1.05</v>
      </c>
      <c r="G12" s="2">
        <v>1.21</v>
      </c>
      <c r="H12" s="2">
        <v>0.81</v>
      </c>
      <c r="L12" s="2">
        <v>10</v>
      </c>
      <c r="M12">
        <v>0.83205029433784372</v>
      </c>
      <c r="N12">
        <v>4.4999999999999998E-2</v>
      </c>
      <c r="P12" s="3"/>
      <c r="R12" s="3"/>
      <c r="S12">
        <v>10</v>
      </c>
      <c r="T12">
        <v>9</v>
      </c>
      <c r="U12">
        <v>10</v>
      </c>
      <c r="V12" s="18">
        <v>0.1966</v>
      </c>
      <c r="W12" s="18">
        <v>6.5000000000000002E-2</v>
      </c>
      <c r="X12" s="2">
        <v>5</v>
      </c>
      <c r="Y12" s="2">
        <v>1.21</v>
      </c>
      <c r="Z12" s="2">
        <v>0.81</v>
      </c>
      <c r="AA12">
        <v>10</v>
      </c>
      <c r="AD12" s="2">
        <v>10</v>
      </c>
      <c r="AE12">
        <v>0.83205029433784372</v>
      </c>
      <c r="AF12" s="2">
        <v>4.4999999999999998E-2</v>
      </c>
    </row>
    <row r="13" spans="1:36" ht="15.75" x14ac:dyDescent="0.25">
      <c r="A13">
        <v>11</v>
      </c>
      <c r="B13">
        <v>10</v>
      </c>
      <c r="C13">
        <v>11</v>
      </c>
      <c r="D13" s="18">
        <v>0.37440000000000001</v>
      </c>
      <c r="E13" s="18">
        <v>0.1298</v>
      </c>
      <c r="F13" s="21">
        <v>1.05</v>
      </c>
      <c r="G13" s="2">
        <v>1.21</v>
      </c>
      <c r="H13" s="2">
        <v>0.81</v>
      </c>
      <c r="L13" s="2">
        <v>11</v>
      </c>
      <c r="M13">
        <v>0.86377890089843345</v>
      </c>
      <c r="N13">
        <v>0.06</v>
      </c>
      <c r="P13" s="3"/>
      <c r="R13" s="3"/>
      <c r="S13">
        <v>11</v>
      </c>
      <c r="T13">
        <v>10</v>
      </c>
      <c r="U13">
        <v>11</v>
      </c>
      <c r="V13" s="18">
        <v>0.37440000000000001</v>
      </c>
      <c r="W13" s="18">
        <v>0.1298</v>
      </c>
      <c r="X13" s="2">
        <v>5</v>
      </c>
      <c r="Y13" s="2">
        <v>1.21</v>
      </c>
      <c r="Z13" s="2">
        <v>0.81</v>
      </c>
      <c r="AA13">
        <v>11</v>
      </c>
      <c r="AD13" s="2">
        <v>11</v>
      </c>
      <c r="AE13">
        <v>0.86377890089843345</v>
      </c>
      <c r="AF13" s="2">
        <v>0.06</v>
      </c>
    </row>
    <row r="14" spans="1:36" ht="15.75" x14ac:dyDescent="0.25">
      <c r="A14">
        <v>12</v>
      </c>
      <c r="B14">
        <v>11</v>
      </c>
      <c r="C14">
        <v>12</v>
      </c>
      <c r="D14" s="18">
        <v>1.468</v>
      </c>
      <c r="E14" s="18">
        <v>1.155</v>
      </c>
      <c r="F14" s="21">
        <v>0.5</v>
      </c>
      <c r="G14" s="2">
        <v>1.21</v>
      </c>
      <c r="H14" s="2">
        <v>0.81</v>
      </c>
      <c r="L14" s="2">
        <v>12</v>
      </c>
      <c r="M14">
        <v>0.86377890089843345</v>
      </c>
      <c r="N14">
        <v>0.06</v>
      </c>
      <c r="P14" s="3"/>
      <c r="R14" s="3"/>
      <c r="S14">
        <v>12</v>
      </c>
      <c r="T14">
        <v>11</v>
      </c>
      <c r="U14">
        <v>12</v>
      </c>
      <c r="V14" s="18">
        <v>1.468</v>
      </c>
      <c r="W14" s="18">
        <v>1.155</v>
      </c>
      <c r="X14" s="2">
        <v>5</v>
      </c>
      <c r="Y14" s="2">
        <v>1.21</v>
      </c>
      <c r="Z14" s="2">
        <v>0.81</v>
      </c>
      <c r="AA14">
        <v>12</v>
      </c>
      <c r="AD14" s="2">
        <v>12</v>
      </c>
      <c r="AE14">
        <v>0.86377890089843345</v>
      </c>
      <c r="AF14" s="2">
        <v>0.06</v>
      </c>
    </row>
    <row r="15" spans="1:36" ht="15.75" x14ac:dyDescent="0.25">
      <c r="A15">
        <v>13</v>
      </c>
      <c r="B15">
        <v>12</v>
      </c>
      <c r="C15">
        <v>13</v>
      </c>
      <c r="D15" s="18">
        <v>0.54159999999999997</v>
      </c>
      <c r="E15" s="18">
        <v>0.71289999999999998</v>
      </c>
      <c r="F15" s="21">
        <v>0.45</v>
      </c>
      <c r="G15" s="2">
        <v>1.21</v>
      </c>
      <c r="H15" s="2">
        <v>0.81</v>
      </c>
      <c r="L15" s="2">
        <v>13</v>
      </c>
      <c r="M15">
        <v>0.83205029433784372</v>
      </c>
      <c r="N15">
        <v>0.12</v>
      </c>
      <c r="P15" s="3"/>
      <c r="R15" s="3"/>
      <c r="S15">
        <v>13</v>
      </c>
      <c r="T15">
        <v>12</v>
      </c>
      <c r="U15">
        <v>13</v>
      </c>
      <c r="V15" s="18">
        <v>0.54159999999999997</v>
      </c>
      <c r="W15" s="18">
        <v>0.71289999999999998</v>
      </c>
      <c r="X15" s="2">
        <v>5</v>
      </c>
      <c r="Y15" s="2">
        <v>1.21</v>
      </c>
      <c r="Z15" s="2">
        <v>0.81</v>
      </c>
      <c r="AA15">
        <v>13</v>
      </c>
      <c r="AD15" s="2">
        <v>13</v>
      </c>
      <c r="AE15">
        <v>0.83205029433784372</v>
      </c>
      <c r="AF15" s="2">
        <v>0.12</v>
      </c>
    </row>
    <row r="16" spans="1:36" ht="15.75" x14ac:dyDescent="0.25">
      <c r="A16">
        <v>14</v>
      </c>
      <c r="B16">
        <v>13</v>
      </c>
      <c r="C16">
        <v>14</v>
      </c>
      <c r="D16" s="18">
        <v>0.59099999999999997</v>
      </c>
      <c r="E16" s="18">
        <v>0.52600000000000002</v>
      </c>
      <c r="F16" s="21">
        <v>0.3</v>
      </c>
      <c r="G16" s="2">
        <v>1.21</v>
      </c>
      <c r="H16" s="2">
        <v>0.81</v>
      </c>
      <c r="L16" s="2">
        <v>14</v>
      </c>
      <c r="M16">
        <v>0.98639392383214375</v>
      </c>
      <c r="N16">
        <v>0.06</v>
      </c>
      <c r="P16" s="3"/>
      <c r="R16" s="3"/>
      <c r="S16">
        <v>14</v>
      </c>
      <c r="T16">
        <v>13</v>
      </c>
      <c r="U16">
        <v>14</v>
      </c>
      <c r="V16" s="18">
        <v>0.59099999999999997</v>
      </c>
      <c r="W16" s="18">
        <v>0.52600000000000002</v>
      </c>
      <c r="X16" s="2">
        <v>5</v>
      </c>
      <c r="Y16" s="2">
        <v>1.21</v>
      </c>
      <c r="Z16" s="2">
        <v>0.81</v>
      </c>
      <c r="AA16">
        <v>14</v>
      </c>
      <c r="AD16" s="2">
        <v>14</v>
      </c>
      <c r="AE16">
        <v>0.98639392383214375</v>
      </c>
      <c r="AF16" s="2">
        <v>0.06</v>
      </c>
    </row>
    <row r="17" spans="1:32" ht="15.75" x14ac:dyDescent="0.25">
      <c r="A17">
        <v>15</v>
      </c>
      <c r="B17">
        <v>14</v>
      </c>
      <c r="C17">
        <v>15</v>
      </c>
      <c r="D17" s="18">
        <v>0.74629999999999996</v>
      </c>
      <c r="E17" s="18">
        <v>0.54500000000000004</v>
      </c>
      <c r="F17" s="21">
        <v>0.25</v>
      </c>
      <c r="G17" s="2">
        <v>1.21</v>
      </c>
      <c r="H17" s="2">
        <v>0.81</v>
      </c>
      <c r="L17" s="2">
        <v>15</v>
      </c>
      <c r="M17">
        <v>0.94868329805051377</v>
      </c>
      <c r="N17">
        <v>0.06</v>
      </c>
      <c r="P17" s="3"/>
      <c r="R17" s="3"/>
      <c r="S17">
        <v>15</v>
      </c>
      <c r="T17">
        <v>14</v>
      </c>
      <c r="U17">
        <v>15</v>
      </c>
      <c r="V17" s="18">
        <v>0.74629999999999996</v>
      </c>
      <c r="W17" s="18">
        <v>0.54500000000000004</v>
      </c>
      <c r="X17" s="2">
        <v>5</v>
      </c>
      <c r="Y17" s="2">
        <v>1.21</v>
      </c>
      <c r="Z17" s="2">
        <v>0.81</v>
      </c>
      <c r="AA17">
        <v>15</v>
      </c>
      <c r="AD17" s="2">
        <v>15</v>
      </c>
      <c r="AE17">
        <v>0.94868329805051377</v>
      </c>
      <c r="AF17" s="2">
        <v>0.06</v>
      </c>
    </row>
    <row r="18" spans="1:32" ht="15.75" x14ac:dyDescent="0.25">
      <c r="A18">
        <v>16</v>
      </c>
      <c r="B18">
        <v>15</v>
      </c>
      <c r="C18">
        <v>16</v>
      </c>
      <c r="D18" s="18">
        <v>1.2889999999999999</v>
      </c>
      <c r="E18" s="18">
        <v>1.7210000000000001</v>
      </c>
      <c r="F18" s="21">
        <v>0.25</v>
      </c>
      <c r="G18" s="2">
        <v>1.21</v>
      </c>
      <c r="H18" s="2">
        <v>0.81</v>
      </c>
      <c r="L18" s="2">
        <v>16</v>
      </c>
      <c r="M18">
        <v>0.94868329805051377</v>
      </c>
      <c r="N18">
        <v>0.06</v>
      </c>
      <c r="P18" s="3"/>
      <c r="R18" s="3"/>
      <c r="S18">
        <v>16</v>
      </c>
      <c r="T18">
        <v>15</v>
      </c>
      <c r="U18">
        <v>16</v>
      </c>
      <c r="V18" s="18">
        <v>1.2889999999999999</v>
      </c>
      <c r="W18" s="18">
        <v>1.7210000000000001</v>
      </c>
      <c r="X18" s="2">
        <v>5</v>
      </c>
      <c r="Y18" s="2">
        <v>1.21</v>
      </c>
      <c r="Z18" s="2">
        <v>0.81</v>
      </c>
      <c r="AA18">
        <v>16</v>
      </c>
      <c r="AD18" s="2">
        <v>16</v>
      </c>
      <c r="AE18">
        <v>0.94868329805051377</v>
      </c>
      <c r="AF18" s="2">
        <v>0.06</v>
      </c>
    </row>
    <row r="19" spans="1:32" ht="15.75" x14ac:dyDescent="0.25">
      <c r="A19">
        <v>17</v>
      </c>
      <c r="B19">
        <v>16</v>
      </c>
      <c r="C19">
        <v>17</v>
      </c>
      <c r="D19" s="18">
        <v>0.73199999999999998</v>
      </c>
      <c r="E19" s="18">
        <v>0.57399999999999995</v>
      </c>
      <c r="F19" s="21">
        <v>0.1</v>
      </c>
      <c r="G19" s="2">
        <v>1.21</v>
      </c>
      <c r="H19" s="2">
        <v>0.81</v>
      </c>
      <c r="L19" s="2">
        <v>17</v>
      </c>
      <c r="M19">
        <v>0.91381154862025715</v>
      </c>
      <c r="N19">
        <v>0.09</v>
      </c>
      <c r="P19" s="3"/>
      <c r="R19" s="3"/>
      <c r="S19">
        <v>17</v>
      </c>
      <c r="T19">
        <v>16</v>
      </c>
      <c r="U19">
        <v>17</v>
      </c>
      <c r="V19" s="18">
        <v>0.73199999999999998</v>
      </c>
      <c r="W19" s="18">
        <v>0.57399999999999995</v>
      </c>
      <c r="X19" s="2">
        <v>5</v>
      </c>
      <c r="Y19" s="2">
        <v>1.21</v>
      </c>
      <c r="Z19" s="2">
        <v>0.81</v>
      </c>
      <c r="AA19">
        <v>17</v>
      </c>
      <c r="AD19" s="2">
        <v>17</v>
      </c>
      <c r="AE19">
        <v>0.91381154862025715</v>
      </c>
      <c r="AF19" s="2">
        <v>0.09</v>
      </c>
    </row>
    <row r="20" spans="1:32" ht="15.75" x14ac:dyDescent="0.25">
      <c r="A20">
        <v>18</v>
      </c>
      <c r="B20">
        <v>1</v>
      </c>
      <c r="C20">
        <v>18</v>
      </c>
      <c r="D20" s="18">
        <v>0.16400000000000001</v>
      </c>
      <c r="E20" s="18">
        <v>0.1565</v>
      </c>
      <c r="F20" s="21">
        <v>0.5</v>
      </c>
      <c r="G20" s="2">
        <v>1.21</v>
      </c>
      <c r="H20" s="2">
        <v>0.81</v>
      </c>
      <c r="L20" s="2">
        <v>18</v>
      </c>
      <c r="M20">
        <v>0.91381154862025715</v>
      </c>
      <c r="N20">
        <v>0.09</v>
      </c>
      <c r="P20" s="3"/>
      <c r="R20" s="3"/>
      <c r="S20">
        <v>18</v>
      </c>
      <c r="T20">
        <v>1</v>
      </c>
      <c r="U20">
        <v>18</v>
      </c>
      <c r="V20" s="18">
        <v>0.16400000000000001</v>
      </c>
      <c r="W20" s="18">
        <v>0.1565</v>
      </c>
      <c r="X20" s="2">
        <v>5</v>
      </c>
      <c r="Y20" s="2">
        <v>1.21</v>
      </c>
      <c r="Z20" s="2">
        <v>0.81</v>
      </c>
      <c r="AA20">
        <v>18</v>
      </c>
      <c r="AD20" s="2">
        <v>18</v>
      </c>
      <c r="AE20">
        <v>0.91381154862025715</v>
      </c>
      <c r="AF20" s="2">
        <v>0.09</v>
      </c>
    </row>
    <row r="21" spans="1:32" ht="15.75" x14ac:dyDescent="0.25">
      <c r="A21">
        <v>19</v>
      </c>
      <c r="B21">
        <v>18</v>
      </c>
      <c r="C21">
        <v>19</v>
      </c>
      <c r="D21" s="18">
        <v>1.5042</v>
      </c>
      <c r="E21" s="18">
        <v>1.3553999999999999</v>
      </c>
      <c r="F21" s="21">
        <v>0.5</v>
      </c>
      <c r="G21" s="2">
        <v>1.21</v>
      </c>
      <c r="H21" s="2">
        <v>0.81</v>
      </c>
      <c r="L21" s="2">
        <v>19</v>
      </c>
      <c r="M21">
        <v>0.91381154862025715</v>
      </c>
      <c r="N21">
        <v>0.09</v>
      </c>
      <c r="P21" s="3"/>
      <c r="R21" s="3"/>
      <c r="S21">
        <v>19</v>
      </c>
      <c r="T21">
        <v>18</v>
      </c>
      <c r="U21">
        <v>19</v>
      </c>
      <c r="V21" s="18">
        <v>1.5042</v>
      </c>
      <c r="W21" s="18">
        <v>1.3553999999999999</v>
      </c>
      <c r="X21" s="2">
        <v>5</v>
      </c>
      <c r="Y21" s="2">
        <v>1.21</v>
      </c>
      <c r="Z21" s="2">
        <v>0.81</v>
      </c>
      <c r="AA21">
        <v>19</v>
      </c>
      <c r="AD21" s="2">
        <v>19</v>
      </c>
      <c r="AE21">
        <v>0.91381154862025715</v>
      </c>
      <c r="AF21" s="2">
        <v>0.09</v>
      </c>
    </row>
    <row r="22" spans="1:32" ht="15.75" x14ac:dyDescent="0.25">
      <c r="A22">
        <v>20</v>
      </c>
      <c r="B22">
        <v>19</v>
      </c>
      <c r="C22">
        <v>20</v>
      </c>
      <c r="D22" s="18">
        <v>0.40949999999999998</v>
      </c>
      <c r="E22" s="18">
        <v>0.47839999999999999</v>
      </c>
      <c r="F22" s="21">
        <v>0.21000000000000002</v>
      </c>
      <c r="G22" s="2">
        <v>1.21</v>
      </c>
      <c r="H22" s="2">
        <v>0.81</v>
      </c>
      <c r="L22" s="2">
        <v>20</v>
      </c>
      <c r="M22">
        <v>0.91381154862025715</v>
      </c>
      <c r="N22">
        <v>0.09</v>
      </c>
      <c r="P22" s="3"/>
      <c r="R22" s="3"/>
      <c r="S22">
        <v>20</v>
      </c>
      <c r="T22">
        <v>19</v>
      </c>
      <c r="U22">
        <v>20</v>
      </c>
      <c r="V22" s="18">
        <v>0.40949999999999998</v>
      </c>
      <c r="W22" s="18">
        <v>0.47839999999999999</v>
      </c>
      <c r="X22" s="2">
        <v>5</v>
      </c>
      <c r="Y22" s="2">
        <v>1.21</v>
      </c>
      <c r="Z22" s="2">
        <v>0.81</v>
      </c>
      <c r="AA22">
        <v>20</v>
      </c>
      <c r="AD22" s="2">
        <v>20</v>
      </c>
      <c r="AE22">
        <v>0.91381154862025715</v>
      </c>
      <c r="AF22" s="2">
        <v>0.09</v>
      </c>
    </row>
    <row r="23" spans="1:32" ht="15.75" x14ac:dyDescent="0.25">
      <c r="A23">
        <v>21</v>
      </c>
      <c r="B23">
        <v>20</v>
      </c>
      <c r="C23">
        <v>21</v>
      </c>
      <c r="D23" s="18">
        <v>0.70889999999999997</v>
      </c>
      <c r="E23" s="18">
        <v>0.93730000000000002</v>
      </c>
      <c r="F23" s="21">
        <v>0.11000000000000001</v>
      </c>
      <c r="G23" s="2">
        <v>1.21</v>
      </c>
      <c r="H23" s="2">
        <v>0.81</v>
      </c>
      <c r="L23" s="2">
        <v>21</v>
      </c>
      <c r="M23">
        <v>0.91381154862025715</v>
      </c>
      <c r="N23">
        <v>0.09</v>
      </c>
      <c r="P23" s="3"/>
      <c r="R23" s="3"/>
      <c r="S23">
        <v>21</v>
      </c>
      <c r="T23">
        <v>20</v>
      </c>
      <c r="U23">
        <v>21</v>
      </c>
      <c r="V23" s="18">
        <v>0.70889999999999997</v>
      </c>
      <c r="W23" s="18">
        <v>0.93730000000000002</v>
      </c>
      <c r="X23" s="2">
        <v>5</v>
      </c>
      <c r="Y23" s="2">
        <v>1.21</v>
      </c>
      <c r="Z23" s="2">
        <v>0.81</v>
      </c>
      <c r="AA23">
        <v>21</v>
      </c>
      <c r="AD23" s="2">
        <v>21</v>
      </c>
      <c r="AE23">
        <v>0.91381154862025715</v>
      </c>
      <c r="AF23" s="2">
        <v>0.09</v>
      </c>
    </row>
    <row r="24" spans="1:32" ht="15.75" x14ac:dyDescent="0.25">
      <c r="A24">
        <v>22</v>
      </c>
      <c r="B24">
        <v>2</v>
      </c>
      <c r="C24">
        <v>22</v>
      </c>
      <c r="D24" s="18">
        <v>0.45119999999999999</v>
      </c>
      <c r="E24" s="18">
        <v>0.30830000000000002</v>
      </c>
      <c r="F24" s="21">
        <v>1.05</v>
      </c>
      <c r="G24" s="2">
        <v>1.21</v>
      </c>
      <c r="H24" s="2">
        <v>0.81</v>
      </c>
      <c r="L24" s="2">
        <v>22</v>
      </c>
      <c r="M24">
        <v>0.87415727612153782</v>
      </c>
      <c r="N24">
        <v>0.09</v>
      </c>
      <c r="P24" s="3"/>
      <c r="R24" s="3"/>
      <c r="S24">
        <v>22</v>
      </c>
      <c r="T24">
        <v>2</v>
      </c>
      <c r="U24">
        <v>22</v>
      </c>
      <c r="V24" s="18">
        <v>0.45119999999999999</v>
      </c>
      <c r="W24" s="18">
        <v>0.30830000000000002</v>
      </c>
      <c r="X24" s="2">
        <v>5</v>
      </c>
      <c r="Y24" s="2">
        <v>1.21</v>
      </c>
      <c r="Z24" s="2">
        <v>0.81</v>
      </c>
      <c r="AA24">
        <v>22</v>
      </c>
      <c r="AD24" s="2">
        <v>22</v>
      </c>
      <c r="AE24">
        <v>0.87415727612153782</v>
      </c>
      <c r="AF24" s="2">
        <v>0.09</v>
      </c>
    </row>
    <row r="25" spans="1:32" ht="15.75" x14ac:dyDescent="0.25">
      <c r="A25">
        <v>23</v>
      </c>
      <c r="B25">
        <v>22</v>
      </c>
      <c r="C25">
        <v>23</v>
      </c>
      <c r="D25" s="18">
        <v>0.89800000000000002</v>
      </c>
      <c r="E25" s="18">
        <v>0.70909999999999995</v>
      </c>
      <c r="F25" s="21">
        <v>1.05</v>
      </c>
      <c r="G25" s="2">
        <v>1.21</v>
      </c>
      <c r="H25" s="2">
        <v>0.81</v>
      </c>
      <c r="L25" s="2">
        <v>23</v>
      </c>
      <c r="M25">
        <v>0.90286051882393037</v>
      </c>
      <c r="N25">
        <v>0.42</v>
      </c>
      <c r="P25" s="3"/>
      <c r="R25" s="3"/>
      <c r="S25">
        <v>23</v>
      </c>
      <c r="T25">
        <v>22</v>
      </c>
      <c r="U25">
        <v>23</v>
      </c>
      <c r="V25" s="18">
        <v>0.89800000000000002</v>
      </c>
      <c r="W25" s="18">
        <v>0.70909999999999995</v>
      </c>
      <c r="X25" s="2">
        <v>5</v>
      </c>
      <c r="Y25" s="2">
        <v>1.21</v>
      </c>
      <c r="Z25" s="2">
        <v>0.81</v>
      </c>
      <c r="AA25">
        <v>23</v>
      </c>
      <c r="AD25" s="2">
        <v>23</v>
      </c>
      <c r="AE25">
        <v>0.90286051882393037</v>
      </c>
      <c r="AF25" s="2">
        <v>0.42</v>
      </c>
    </row>
    <row r="26" spans="1:32" ht="15.75" x14ac:dyDescent="0.25">
      <c r="A26">
        <v>24</v>
      </c>
      <c r="B26">
        <v>23</v>
      </c>
      <c r="C26">
        <v>24</v>
      </c>
      <c r="D26" s="18">
        <v>0.89600000000000002</v>
      </c>
      <c r="E26" s="18">
        <v>0.70109999999999995</v>
      </c>
      <c r="F26" s="21">
        <v>0.5</v>
      </c>
      <c r="G26" s="2">
        <v>1.21</v>
      </c>
      <c r="H26" s="2">
        <v>0.81</v>
      </c>
      <c r="L26" s="2">
        <v>24</v>
      </c>
      <c r="M26">
        <v>0.90286051882393037</v>
      </c>
      <c r="N26">
        <v>0.42</v>
      </c>
      <c r="P26" s="3"/>
      <c r="R26" s="3"/>
      <c r="S26">
        <v>24</v>
      </c>
      <c r="T26">
        <v>23</v>
      </c>
      <c r="U26">
        <v>24</v>
      </c>
      <c r="V26" s="18">
        <v>0.89600000000000002</v>
      </c>
      <c r="W26" s="18">
        <v>0.70109999999999995</v>
      </c>
      <c r="X26" s="2">
        <v>5</v>
      </c>
      <c r="Y26" s="2">
        <v>1.21</v>
      </c>
      <c r="Z26" s="2">
        <v>0.81</v>
      </c>
      <c r="AA26">
        <v>24</v>
      </c>
      <c r="AD26" s="2">
        <v>24</v>
      </c>
      <c r="AE26">
        <v>0.90286051882393037</v>
      </c>
      <c r="AF26" s="2">
        <v>0.42</v>
      </c>
    </row>
    <row r="27" spans="1:32" ht="15.75" x14ac:dyDescent="0.25">
      <c r="A27">
        <v>25</v>
      </c>
      <c r="B27">
        <v>5</v>
      </c>
      <c r="C27">
        <v>25</v>
      </c>
      <c r="D27" s="18">
        <v>0.20300000000000001</v>
      </c>
      <c r="E27" s="18">
        <v>0.10340000000000001</v>
      </c>
      <c r="F27" s="21">
        <v>1.5</v>
      </c>
      <c r="G27" s="2">
        <v>1.21</v>
      </c>
      <c r="H27" s="2">
        <v>0.81</v>
      </c>
      <c r="L27" s="2">
        <v>25</v>
      </c>
      <c r="M27">
        <v>0.92307692307692302</v>
      </c>
      <c r="N27">
        <v>0.06</v>
      </c>
      <c r="P27" s="3"/>
      <c r="R27" s="3"/>
      <c r="S27">
        <v>25</v>
      </c>
      <c r="T27">
        <v>5</v>
      </c>
      <c r="U27">
        <v>25</v>
      </c>
      <c r="V27" s="18">
        <v>0.20300000000000001</v>
      </c>
      <c r="W27" s="18">
        <v>0.10340000000000001</v>
      </c>
      <c r="X27" s="2">
        <v>5</v>
      </c>
      <c r="Y27" s="2">
        <v>1.21</v>
      </c>
      <c r="Z27" s="2">
        <v>0.81</v>
      </c>
      <c r="AA27">
        <v>25</v>
      </c>
      <c r="AD27" s="2">
        <v>25</v>
      </c>
      <c r="AE27">
        <v>0.92307692307692302</v>
      </c>
      <c r="AF27" s="2">
        <v>0.06</v>
      </c>
    </row>
    <row r="28" spans="1:32" ht="15.75" x14ac:dyDescent="0.25">
      <c r="A28">
        <v>26</v>
      </c>
      <c r="B28">
        <v>25</v>
      </c>
      <c r="C28">
        <v>26</v>
      </c>
      <c r="D28" s="18">
        <v>0.28420000000000001</v>
      </c>
      <c r="E28" s="18">
        <v>0.1447</v>
      </c>
      <c r="F28" s="21">
        <v>1.5</v>
      </c>
      <c r="G28" s="2">
        <v>1.21</v>
      </c>
      <c r="H28" s="2">
        <v>0.81</v>
      </c>
      <c r="L28" s="2">
        <v>26</v>
      </c>
      <c r="M28">
        <v>0.92307692307692302</v>
      </c>
      <c r="N28">
        <v>0.06</v>
      </c>
      <c r="P28" s="3"/>
      <c r="R28" s="3"/>
      <c r="S28">
        <v>26</v>
      </c>
      <c r="T28">
        <v>25</v>
      </c>
      <c r="U28">
        <v>26</v>
      </c>
      <c r="V28" s="18">
        <v>0.28420000000000001</v>
      </c>
      <c r="W28" s="18">
        <v>0.1447</v>
      </c>
      <c r="X28" s="2">
        <v>5</v>
      </c>
      <c r="Y28" s="2">
        <v>1.21</v>
      </c>
      <c r="Z28" s="2">
        <v>0.81</v>
      </c>
      <c r="AA28">
        <v>26</v>
      </c>
      <c r="AD28" s="2">
        <v>26</v>
      </c>
      <c r="AE28">
        <v>0.92307692307692302</v>
      </c>
      <c r="AF28" s="2">
        <v>0.06</v>
      </c>
    </row>
    <row r="29" spans="1:32" ht="15.75" x14ac:dyDescent="0.25">
      <c r="A29">
        <v>27</v>
      </c>
      <c r="B29">
        <v>26</v>
      </c>
      <c r="C29">
        <v>27</v>
      </c>
      <c r="D29" s="18">
        <v>1.0589999999999999</v>
      </c>
      <c r="E29" s="18">
        <v>0.93369999999999997</v>
      </c>
      <c r="F29" s="21">
        <v>1.5</v>
      </c>
      <c r="G29" s="2">
        <v>1.21</v>
      </c>
      <c r="H29" s="2">
        <v>0.81</v>
      </c>
      <c r="L29" s="2">
        <v>27</v>
      </c>
      <c r="M29">
        <v>0.94868329805051377</v>
      </c>
      <c r="N29">
        <v>0.06</v>
      </c>
      <c r="P29" s="3"/>
      <c r="R29" s="3"/>
      <c r="S29">
        <v>27</v>
      </c>
      <c r="T29">
        <v>26</v>
      </c>
      <c r="U29">
        <v>27</v>
      </c>
      <c r="V29" s="18">
        <v>1.0589999999999999</v>
      </c>
      <c r="W29" s="18">
        <v>0.93369999999999997</v>
      </c>
      <c r="X29" s="2">
        <v>5</v>
      </c>
      <c r="Y29" s="2">
        <v>1.21</v>
      </c>
      <c r="Z29" s="2">
        <v>0.81</v>
      </c>
      <c r="AA29">
        <v>27</v>
      </c>
      <c r="AD29" s="2">
        <v>27</v>
      </c>
      <c r="AE29">
        <v>0.94868329805051377</v>
      </c>
      <c r="AF29" s="2">
        <v>0.06</v>
      </c>
    </row>
    <row r="30" spans="1:32" ht="15.75" x14ac:dyDescent="0.25">
      <c r="A30">
        <v>28</v>
      </c>
      <c r="B30">
        <v>27</v>
      </c>
      <c r="C30">
        <v>28</v>
      </c>
      <c r="D30" s="18">
        <v>0.80420000000000003</v>
      </c>
      <c r="E30" s="18">
        <v>0.7006</v>
      </c>
      <c r="F30" s="21">
        <v>1.5</v>
      </c>
      <c r="G30" s="2">
        <v>1.21</v>
      </c>
      <c r="H30" s="2">
        <v>0.81</v>
      </c>
      <c r="L30" s="2">
        <v>28</v>
      </c>
      <c r="M30">
        <v>0.86377890089843345</v>
      </c>
      <c r="N30">
        <v>0.12</v>
      </c>
      <c r="P30" s="3"/>
      <c r="R30" s="3"/>
      <c r="S30">
        <v>28</v>
      </c>
      <c r="T30">
        <v>27</v>
      </c>
      <c r="U30">
        <v>28</v>
      </c>
      <c r="V30" s="18">
        <v>0.80420000000000003</v>
      </c>
      <c r="W30" s="18">
        <v>0.7006</v>
      </c>
      <c r="X30" s="2">
        <v>5</v>
      </c>
      <c r="Y30" s="2">
        <v>1.21</v>
      </c>
      <c r="Z30" s="2">
        <v>0.81</v>
      </c>
      <c r="AA30">
        <v>28</v>
      </c>
      <c r="AD30" s="2">
        <v>28</v>
      </c>
      <c r="AE30">
        <v>0.86377890089843345</v>
      </c>
      <c r="AF30" s="2">
        <v>0.12</v>
      </c>
    </row>
    <row r="31" spans="1:32" ht="15.75" x14ac:dyDescent="0.25">
      <c r="A31">
        <v>29</v>
      </c>
      <c r="B31">
        <v>28</v>
      </c>
      <c r="C31">
        <v>29</v>
      </c>
      <c r="D31" s="18">
        <v>0.50749999999999995</v>
      </c>
      <c r="E31" s="18">
        <v>0.25850000000000001</v>
      </c>
      <c r="F31" s="21">
        <v>1.5</v>
      </c>
      <c r="G31" s="2">
        <v>1.21</v>
      </c>
      <c r="H31" s="2">
        <v>0.81</v>
      </c>
      <c r="L31" s="2">
        <v>29</v>
      </c>
      <c r="M31">
        <v>0.31622776601683794</v>
      </c>
      <c r="N31">
        <v>0.2</v>
      </c>
      <c r="P31" s="3"/>
      <c r="R31" s="3"/>
      <c r="S31">
        <v>29</v>
      </c>
      <c r="T31">
        <v>28</v>
      </c>
      <c r="U31">
        <v>29</v>
      </c>
      <c r="V31" s="18">
        <v>0.50749999999999995</v>
      </c>
      <c r="W31" s="18">
        <v>0.25850000000000001</v>
      </c>
      <c r="X31" s="2">
        <v>5</v>
      </c>
      <c r="Y31" s="2">
        <v>1.21</v>
      </c>
      <c r="Z31" s="2">
        <v>0.81</v>
      </c>
      <c r="AA31">
        <v>29</v>
      </c>
      <c r="AD31" s="2">
        <v>29</v>
      </c>
      <c r="AE31">
        <v>0.31622776601683794</v>
      </c>
      <c r="AF31" s="2">
        <v>0.2</v>
      </c>
    </row>
    <row r="32" spans="1:32" ht="15.75" x14ac:dyDescent="0.25">
      <c r="A32">
        <v>30</v>
      </c>
      <c r="B32">
        <v>29</v>
      </c>
      <c r="C32">
        <v>30</v>
      </c>
      <c r="D32" s="18">
        <v>0.97440000000000004</v>
      </c>
      <c r="E32" s="18">
        <v>0.96299999999999997</v>
      </c>
      <c r="F32" s="21">
        <v>0.5</v>
      </c>
      <c r="G32" s="2">
        <v>1.21</v>
      </c>
      <c r="H32" s="2">
        <v>0.81</v>
      </c>
      <c r="L32" s="2">
        <v>30</v>
      </c>
      <c r="M32">
        <v>0.90618313999526545</v>
      </c>
      <c r="N32">
        <v>0.15</v>
      </c>
      <c r="P32" s="3"/>
      <c r="R32" s="3"/>
      <c r="S32">
        <v>30</v>
      </c>
      <c r="T32">
        <v>29</v>
      </c>
      <c r="U32">
        <v>30</v>
      </c>
      <c r="V32" s="18">
        <v>0.97440000000000004</v>
      </c>
      <c r="W32" s="18">
        <v>0.96299999999999997</v>
      </c>
      <c r="X32" s="2">
        <v>5</v>
      </c>
      <c r="Y32" s="2">
        <v>1.21</v>
      </c>
      <c r="Z32" s="2">
        <v>0.81</v>
      </c>
      <c r="AA32">
        <v>30</v>
      </c>
      <c r="AD32" s="2">
        <v>30</v>
      </c>
      <c r="AE32">
        <v>0.90618313999526545</v>
      </c>
      <c r="AF32" s="2">
        <v>0.15</v>
      </c>
    </row>
    <row r="33" spans="1:32" ht="15.75" x14ac:dyDescent="0.25">
      <c r="A33">
        <v>31</v>
      </c>
      <c r="B33">
        <v>30</v>
      </c>
      <c r="C33">
        <v>31</v>
      </c>
      <c r="D33" s="18">
        <v>0.3105</v>
      </c>
      <c r="E33" s="18">
        <v>0.3619</v>
      </c>
      <c r="F33" s="21">
        <v>0.5</v>
      </c>
      <c r="G33" s="2">
        <v>1.21</v>
      </c>
      <c r="H33" s="2">
        <v>0.81</v>
      </c>
      <c r="L33" s="2">
        <v>31</v>
      </c>
      <c r="M33">
        <v>0.90286051882393037</v>
      </c>
      <c r="N33">
        <v>0.21</v>
      </c>
      <c r="P33" s="3"/>
      <c r="R33" s="3"/>
      <c r="S33">
        <v>31</v>
      </c>
      <c r="T33">
        <v>30</v>
      </c>
      <c r="U33">
        <v>31</v>
      </c>
      <c r="V33" s="18">
        <v>0.3105</v>
      </c>
      <c r="W33" s="18">
        <v>0.3619</v>
      </c>
      <c r="X33" s="2">
        <v>5</v>
      </c>
      <c r="Y33" s="2">
        <v>1.21</v>
      </c>
      <c r="Z33" s="2">
        <v>0.81</v>
      </c>
      <c r="AA33">
        <v>31</v>
      </c>
      <c r="AD33" s="2">
        <v>31</v>
      </c>
      <c r="AE33">
        <v>0.90286051882393037</v>
      </c>
      <c r="AF33" s="2">
        <v>0.21</v>
      </c>
    </row>
    <row r="34" spans="1:32" ht="15.75" x14ac:dyDescent="0.25">
      <c r="A34">
        <v>32</v>
      </c>
      <c r="B34">
        <v>31</v>
      </c>
      <c r="C34">
        <v>32</v>
      </c>
      <c r="D34" s="18">
        <v>0.34100000000000003</v>
      </c>
      <c r="E34" s="18">
        <v>0.5302</v>
      </c>
      <c r="F34" s="22">
        <v>0.1</v>
      </c>
      <c r="G34" s="2">
        <v>1.21</v>
      </c>
      <c r="H34" s="2">
        <v>0.81</v>
      </c>
      <c r="L34" s="2">
        <v>32</v>
      </c>
      <c r="M34">
        <v>0.83205029433784372</v>
      </c>
      <c r="N34">
        <v>0.06</v>
      </c>
      <c r="P34" s="3"/>
      <c r="R34" s="3"/>
      <c r="S34">
        <v>32</v>
      </c>
      <c r="T34">
        <v>31</v>
      </c>
      <c r="U34">
        <v>32</v>
      </c>
      <c r="V34" s="18">
        <v>0.34100000000000003</v>
      </c>
      <c r="W34" s="18">
        <v>0.5302</v>
      </c>
      <c r="X34" s="2">
        <v>5</v>
      </c>
      <c r="Y34" s="2">
        <v>1.21</v>
      </c>
      <c r="Z34" s="2">
        <v>0.81</v>
      </c>
      <c r="AA34">
        <v>32</v>
      </c>
      <c r="AD34" s="2">
        <v>32</v>
      </c>
      <c r="AE34">
        <v>0.83205029433784372</v>
      </c>
      <c r="AF34" s="2">
        <v>0.06</v>
      </c>
    </row>
    <row r="35" spans="1:32" x14ac:dyDescent="0.25">
      <c r="D35" s="2"/>
      <c r="E35" s="2"/>
      <c r="P35" s="3"/>
    </row>
    <row r="36" spans="1:32" x14ac:dyDescent="0.25">
      <c r="D36" s="2"/>
      <c r="E36" s="2"/>
    </row>
    <row r="37" spans="1:32" x14ac:dyDescent="0.25">
      <c r="D37" s="2"/>
      <c r="E37" s="2"/>
    </row>
    <row r="39" spans="1:32" ht="15.75" x14ac:dyDescent="0.25">
      <c r="X39" s="4"/>
    </row>
    <row r="40" spans="1:32" ht="15.75" x14ac:dyDescent="0.25">
      <c r="X40" s="4"/>
    </row>
    <row r="41" spans="1:32" ht="15.75" x14ac:dyDescent="0.25">
      <c r="X41" s="4"/>
    </row>
    <row r="42" spans="1:32" ht="15.75" x14ac:dyDescent="0.25">
      <c r="H42" s="4"/>
      <c r="I42" s="4"/>
      <c r="J42" s="4"/>
      <c r="X42" s="4"/>
    </row>
    <row r="43" spans="1:32" ht="15.75" x14ac:dyDescent="0.25">
      <c r="H43" s="4"/>
      <c r="I43" s="4"/>
      <c r="J43" s="4"/>
      <c r="X43" s="4"/>
    </row>
    <row r="44" spans="1:32" ht="15.75" x14ac:dyDescent="0.25">
      <c r="H44" s="4"/>
      <c r="I44" s="4"/>
      <c r="J44" s="4"/>
      <c r="X44" s="4"/>
    </row>
    <row r="45" spans="1:32" ht="15.75" x14ac:dyDescent="0.25">
      <c r="H45" s="4"/>
      <c r="I45" s="4"/>
      <c r="J45" s="4"/>
      <c r="X45" s="4"/>
    </row>
    <row r="46" spans="1:32" ht="15.75" x14ac:dyDescent="0.25">
      <c r="H46" s="4"/>
      <c r="I46" s="4"/>
      <c r="J46" s="4"/>
      <c r="X46" s="4"/>
    </row>
    <row r="47" spans="1:32" ht="15.75" x14ac:dyDescent="0.25">
      <c r="H47" s="4"/>
      <c r="I47" s="4"/>
      <c r="J47" s="4"/>
      <c r="X47" s="4"/>
    </row>
    <row r="48" spans="1:32" ht="15.75" x14ac:dyDescent="0.25">
      <c r="H48" s="4"/>
      <c r="I48" s="4"/>
      <c r="J48" s="4"/>
      <c r="X48" s="4"/>
    </row>
    <row r="49" spans="8:24" ht="15.75" x14ac:dyDescent="0.25">
      <c r="H49" s="4"/>
      <c r="I49" s="4"/>
      <c r="J49" s="4"/>
      <c r="X49" s="4"/>
    </row>
    <row r="50" spans="8:24" ht="15.75" x14ac:dyDescent="0.25">
      <c r="H50" s="4"/>
      <c r="I50" s="4"/>
      <c r="J50" s="4"/>
      <c r="X50" s="4"/>
    </row>
    <row r="51" spans="8:24" ht="15.75" x14ac:dyDescent="0.25">
      <c r="H51" s="4"/>
      <c r="I51" s="4"/>
      <c r="J51" s="4"/>
      <c r="X51" s="4"/>
    </row>
    <row r="52" spans="8:24" ht="15.75" x14ac:dyDescent="0.25">
      <c r="H52" s="4"/>
      <c r="I52" s="4"/>
      <c r="J52" s="4"/>
      <c r="X52" s="4"/>
    </row>
    <row r="53" spans="8:24" ht="15.75" x14ac:dyDescent="0.25">
      <c r="H53" s="4"/>
      <c r="I53" s="4"/>
      <c r="J53" s="4"/>
      <c r="X53" s="4"/>
    </row>
    <row r="54" spans="8:24" ht="15.75" x14ac:dyDescent="0.25">
      <c r="H54" s="4"/>
      <c r="I54" s="4"/>
      <c r="J54" s="4"/>
      <c r="X54" s="4"/>
    </row>
    <row r="55" spans="8:24" ht="15.75" x14ac:dyDescent="0.25">
      <c r="H55" s="4"/>
      <c r="I55" s="4"/>
      <c r="J55" s="4"/>
      <c r="X55" s="4"/>
    </row>
    <row r="56" spans="8:24" ht="15.75" x14ac:dyDescent="0.25">
      <c r="H56" s="4"/>
      <c r="I56" s="4"/>
      <c r="J56" s="4"/>
      <c r="X56" s="4"/>
    </row>
    <row r="57" spans="8:24" ht="15.75" x14ac:dyDescent="0.25">
      <c r="H57" s="4"/>
      <c r="I57" s="4"/>
      <c r="J57" s="4"/>
      <c r="X57" s="4"/>
    </row>
    <row r="58" spans="8:24" ht="15.75" x14ac:dyDescent="0.25">
      <c r="H58" s="4"/>
      <c r="I58" s="4"/>
      <c r="J58" s="4"/>
      <c r="X58" s="4"/>
    </row>
    <row r="59" spans="8:24" ht="15.75" x14ac:dyDescent="0.25">
      <c r="H59" s="4"/>
      <c r="I59" s="4"/>
      <c r="J59" s="4"/>
      <c r="X59" s="4"/>
    </row>
    <row r="60" spans="8:24" ht="15.75" x14ac:dyDescent="0.25">
      <c r="H60" s="4"/>
      <c r="I60" s="4"/>
      <c r="J60" s="4"/>
      <c r="X60" s="4"/>
    </row>
    <row r="61" spans="8:24" ht="15.75" x14ac:dyDescent="0.25">
      <c r="H61" s="4"/>
      <c r="I61" s="4"/>
      <c r="J61" s="4"/>
      <c r="X61" s="4"/>
    </row>
    <row r="62" spans="8:24" ht="15.75" x14ac:dyDescent="0.25">
      <c r="H62" s="4"/>
      <c r="I62" s="4"/>
      <c r="J62" s="4"/>
      <c r="X62" s="4"/>
    </row>
    <row r="63" spans="8:24" ht="15.75" x14ac:dyDescent="0.25">
      <c r="H63" s="4"/>
      <c r="I63" s="4"/>
      <c r="J63" s="4"/>
      <c r="X63" s="4"/>
    </row>
    <row r="64" spans="8:24" ht="15.75" x14ac:dyDescent="0.25">
      <c r="H64" s="4"/>
      <c r="I64" s="4"/>
      <c r="J64" s="4"/>
      <c r="X64" s="4"/>
    </row>
    <row r="65" spans="8:24" ht="15.75" x14ac:dyDescent="0.25">
      <c r="H65" s="4"/>
      <c r="I65" s="4"/>
      <c r="J65" s="4"/>
      <c r="X65" s="4"/>
    </row>
    <row r="66" spans="8:24" ht="15.75" x14ac:dyDescent="0.25">
      <c r="H66" s="4"/>
      <c r="I66" s="4"/>
      <c r="J66" s="4"/>
      <c r="X66" s="4"/>
    </row>
    <row r="67" spans="8:24" ht="15.75" x14ac:dyDescent="0.25">
      <c r="H67" s="4"/>
      <c r="I67" s="4"/>
      <c r="J67" s="4"/>
      <c r="X67" s="4"/>
    </row>
    <row r="68" spans="8:24" ht="15.75" x14ac:dyDescent="0.25">
      <c r="H68" s="4"/>
      <c r="I68" s="4"/>
      <c r="J68" s="4"/>
      <c r="X68" s="4"/>
    </row>
    <row r="69" spans="8:24" ht="15.75" x14ac:dyDescent="0.25">
      <c r="H69" s="4"/>
      <c r="I69" s="4"/>
      <c r="J69" s="4"/>
      <c r="X69" s="4"/>
    </row>
    <row r="70" spans="8:24" ht="15.75" x14ac:dyDescent="0.25">
      <c r="H70" s="4"/>
      <c r="I70" s="4"/>
      <c r="J70" s="4"/>
      <c r="X70" s="4"/>
    </row>
    <row r="71" spans="8:24" ht="15.75" x14ac:dyDescent="0.25">
      <c r="H71" s="4"/>
      <c r="I71" s="4"/>
      <c r="J71" s="4"/>
    </row>
    <row r="72" spans="8:24" ht="15.75" x14ac:dyDescent="0.25">
      <c r="H72" s="4"/>
      <c r="I72" s="4"/>
      <c r="J72" s="4"/>
    </row>
    <row r="73" spans="8:24" ht="15.75" x14ac:dyDescent="0.25">
      <c r="H73" s="4"/>
      <c r="I73" s="4"/>
      <c r="J73" s="4"/>
    </row>
  </sheetData>
  <mergeCells count="12">
    <mergeCell ref="S1:W1"/>
    <mergeCell ref="Y1:Z1"/>
    <mergeCell ref="AA1:AC1"/>
    <mergeCell ref="AD1:AF1"/>
    <mergeCell ref="AG1:AH1"/>
    <mergeCell ref="AI1:AJ1"/>
    <mergeCell ref="A1:E1"/>
    <mergeCell ref="G1:H1"/>
    <mergeCell ref="I1:K1"/>
    <mergeCell ref="L1:N1"/>
    <mergeCell ref="O1:P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9439-C7B8-4F5E-894A-D927FB6CE949}">
  <dimension ref="A1:AJ73"/>
  <sheetViews>
    <sheetView topLeftCell="S1" workbookViewId="0">
      <selection activeCell="AM1" sqref="AM1"/>
    </sheetView>
  </sheetViews>
  <sheetFormatPr defaultRowHeight="15" x14ac:dyDescent="0.25"/>
  <cols>
    <col min="6" max="6" width="17.42578125" customWidth="1"/>
    <col min="8" max="10" width="22.5703125" customWidth="1"/>
    <col min="11" max="11" width="18" customWidth="1"/>
    <col min="13" max="13" width="12.28515625" customWidth="1"/>
    <col min="14" max="14" width="19" customWidth="1"/>
    <col min="15" max="15" width="13.85546875" customWidth="1"/>
    <col min="16" max="16" width="12.42578125" customWidth="1"/>
    <col min="17" max="17" width="14.28515625" customWidth="1"/>
    <col min="18" max="18" width="13.28515625" customWidth="1"/>
    <col min="24" max="24" width="16.140625" customWidth="1"/>
    <col min="25" max="25" width="14.5703125" customWidth="1"/>
    <col min="26" max="28" width="16.7109375" customWidth="1"/>
    <col min="29" max="29" width="16.140625" customWidth="1"/>
    <col min="33" max="34" width="14" customWidth="1"/>
    <col min="35" max="35" width="13.28515625" customWidth="1"/>
    <col min="36" max="36" width="18.28515625" customWidth="1"/>
  </cols>
  <sheetData>
    <row r="1" spans="1:36" ht="16.5" thickTop="1" thickBot="1" x14ac:dyDescent="0.3">
      <c r="A1" s="5" t="s">
        <v>0</v>
      </c>
      <c r="B1" s="6"/>
      <c r="C1" s="6"/>
      <c r="D1" s="6"/>
      <c r="E1" s="7"/>
      <c r="F1" s="1" t="s">
        <v>1</v>
      </c>
      <c r="G1" s="8" t="s">
        <v>2</v>
      </c>
      <c r="H1" s="9"/>
      <c r="I1" s="10" t="s">
        <v>3</v>
      </c>
      <c r="J1" s="16"/>
      <c r="K1" s="11"/>
      <c r="L1" s="12" t="s">
        <v>4</v>
      </c>
      <c r="M1" s="12"/>
      <c r="N1" s="12"/>
      <c r="O1" s="13" t="s">
        <v>5</v>
      </c>
      <c r="P1" s="13"/>
      <c r="Q1" s="14" t="s">
        <v>6</v>
      </c>
      <c r="R1" s="15"/>
      <c r="S1" s="5" t="s">
        <v>0</v>
      </c>
      <c r="T1" s="6"/>
      <c r="U1" s="6"/>
      <c r="V1" s="6"/>
      <c r="W1" s="7"/>
      <c r="X1" s="17" t="s">
        <v>21</v>
      </c>
      <c r="Y1" s="8" t="s">
        <v>2</v>
      </c>
      <c r="Z1" s="9"/>
      <c r="AA1" s="10" t="s">
        <v>3</v>
      </c>
      <c r="AB1" s="16"/>
      <c r="AC1" s="11"/>
      <c r="AD1" s="12" t="s">
        <v>4</v>
      </c>
      <c r="AE1" s="12"/>
      <c r="AF1" s="12"/>
      <c r="AG1" s="13" t="s">
        <v>5</v>
      </c>
      <c r="AH1" s="13"/>
      <c r="AI1" s="14" t="s">
        <v>6</v>
      </c>
      <c r="AJ1" s="15"/>
    </row>
    <row r="2" spans="1:36" ht="15.75" thickTop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15</v>
      </c>
      <c r="P2" s="2" t="s">
        <v>19</v>
      </c>
      <c r="Q2" s="2" t="s">
        <v>15</v>
      </c>
      <c r="R2" s="2" t="s">
        <v>19</v>
      </c>
      <c r="S2" s="2" t="s">
        <v>7</v>
      </c>
      <c r="T2" s="2" t="s">
        <v>8</v>
      </c>
      <c r="U2" s="2" t="s">
        <v>9</v>
      </c>
      <c r="V2" s="2" t="s">
        <v>22</v>
      </c>
      <c r="W2" s="2" t="s">
        <v>23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15</v>
      </c>
      <c r="AH2" s="2" t="s">
        <v>19</v>
      </c>
      <c r="AI2" s="2" t="s">
        <v>15</v>
      </c>
      <c r="AJ2" s="2" t="s">
        <v>19</v>
      </c>
    </row>
    <row r="3" spans="1:36" ht="15.75" x14ac:dyDescent="0.25">
      <c r="A3">
        <v>1</v>
      </c>
      <c r="B3">
        <v>0</v>
      </c>
      <c r="C3">
        <v>1</v>
      </c>
      <c r="D3" s="4">
        <v>5.0000000000000001E-4</v>
      </c>
      <c r="E3" s="4">
        <v>1.1999999999999999E-3</v>
      </c>
      <c r="F3" s="2">
        <v>10.760999999999999</v>
      </c>
      <c r="G3" s="2">
        <v>1.21</v>
      </c>
      <c r="H3" s="2">
        <v>0.81</v>
      </c>
      <c r="I3">
        <v>1</v>
      </c>
      <c r="J3" s="2">
        <v>0.5</v>
      </c>
      <c r="K3" s="2">
        <v>0.1</v>
      </c>
      <c r="L3" s="2">
        <v>6</v>
      </c>
      <c r="M3" s="2">
        <v>0.76338628536911457</v>
      </c>
      <c r="N3" s="2">
        <v>2.5999999999999999E-3</v>
      </c>
      <c r="O3">
        <v>1</v>
      </c>
      <c r="P3" s="24">
        <v>0.95</v>
      </c>
      <c r="Q3">
        <v>1</v>
      </c>
      <c r="R3" s="24">
        <v>0.95</v>
      </c>
      <c r="S3">
        <v>1</v>
      </c>
      <c r="T3">
        <v>0</v>
      </c>
      <c r="U3">
        <v>1</v>
      </c>
      <c r="V3" s="4">
        <v>5.0000000000000001E-4</v>
      </c>
      <c r="W3" s="4">
        <v>1.1999999999999999E-3</v>
      </c>
      <c r="X3" s="2">
        <v>10.760999999999999</v>
      </c>
      <c r="Y3" s="2">
        <v>1.21</v>
      </c>
      <c r="Z3" s="2">
        <v>0.81</v>
      </c>
      <c r="AA3">
        <v>1</v>
      </c>
      <c r="AB3" s="2">
        <v>0.5</v>
      </c>
      <c r="AC3" s="2">
        <v>0.1</v>
      </c>
      <c r="AD3" s="2">
        <v>6</v>
      </c>
      <c r="AE3" s="2">
        <v>0.76338628536911457</v>
      </c>
      <c r="AF3" s="2">
        <v>2.5999999999999999E-3</v>
      </c>
      <c r="AG3" s="2">
        <v>1</v>
      </c>
      <c r="AH3" s="24">
        <v>0.95</v>
      </c>
      <c r="AI3" s="2">
        <v>1</v>
      </c>
      <c r="AJ3" s="24">
        <v>0.95</v>
      </c>
    </row>
    <row r="4" spans="1:36" ht="15.75" x14ac:dyDescent="0.25">
      <c r="A4">
        <v>2</v>
      </c>
      <c r="B4">
        <v>1</v>
      </c>
      <c r="C4">
        <v>2</v>
      </c>
      <c r="D4" s="4">
        <v>5.0000000000000001E-4</v>
      </c>
      <c r="E4" s="4">
        <v>1.1999999999999999E-3</v>
      </c>
      <c r="F4" s="2">
        <v>10.760999999999999</v>
      </c>
      <c r="G4" s="2">
        <v>1.21</v>
      </c>
      <c r="H4" s="2">
        <v>0.81</v>
      </c>
      <c r="I4">
        <v>2</v>
      </c>
      <c r="L4" s="2">
        <v>7</v>
      </c>
      <c r="M4" s="2">
        <v>0.80285255366368602</v>
      </c>
      <c r="N4" s="2">
        <v>4.0399999999999998E-2</v>
      </c>
      <c r="O4">
        <v>2</v>
      </c>
      <c r="P4" s="24">
        <v>0.95</v>
      </c>
      <c r="Q4">
        <v>2</v>
      </c>
      <c r="R4" s="24">
        <v>0.95</v>
      </c>
      <c r="S4">
        <v>2</v>
      </c>
      <c r="T4">
        <v>1</v>
      </c>
      <c r="U4">
        <v>2</v>
      </c>
      <c r="V4" s="4">
        <v>5.0000000000000001E-4</v>
      </c>
      <c r="W4" s="4">
        <v>1.1999999999999999E-3</v>
      </c>
      <c r="X4" s="2">
        <v>10.760999999999999</v>
      </c>
      <c r="Y4" s="2">
        <v>1.21</v>
      </c>
      <c r="Z4" s="2">
        <v>0.81</v>
      </c>
      <c r="AA4">
        <v>2</v>
      </c>
      <c r="AD4" s="2">
        <v>7</v>
      </c>
      <c r="AE4" s="2">
        <v>0.80285255366368602</v>
      </c>
      <c r="AF4" s="2">
        <v>4.0399999999999998E-2</v>
      </c>
      <c r="AG4" s="2">
        <v>2</v>
      </c>
      <c r="AH4" s="24">
        <v>0.95</v>
      </c>
      <c r="AI4" s="2">
        <v>2</v>
      </c>
      <c r="AJ4" s="24">
        <v>0.95</v>
      </c>
    </row>
    <row r="5" spans="1:36" ht="15.75" x14ac:dyDescent="0.25">
      <c r="A5">
        <v>3</v>
      </c>
      <c r="B5">
        <v>2</v>
      </c>
      <c r="C5">
        <v>3</v>
      </c>
      <c r="D5" s="4">
        <v>1.5E-3</v>
      </c>
      <c r="E5" s="4">
        <v>3.5999999999999999E-3</v>
      </c>
      <c r="F5" s="2">
        <v>10.760999999999999</v>
      </c>
      <c r="G5" s="2">
        <v>1.21</v>
      </c>
      <c r="H5" s="2">
        <v>0.81</v>
      </c>
      <c r="I5">
        <v>3</v>
      </c>
      <c r="L5" s="2">
        <v>8</v>
      </c>
      <c r="M5" s="2">
        <v>0.81153434145149439</v>
      </c>
      <c r="N5" s="2">
        <v>7.4999999999999997E-2</v>
      </c>
      <c r="O5">
        <v>3</v>
      </c>
      <c r="P5" s="24">
        <v>0.95</v>
      </c>
      <c r="Q5">
        <v>3</v>
      </c>
      <c r="R5" s="24">
        <v>0.95</v>
      </c>
      <c r="S5">
        <v>3</v>
      </c>
      <c r="T5">
        <v>2</v>
      </c>
      <c r="U5">
        <v>3</v>
      </c>
      <c r="V5" s="4">
        <v>1.5E-3</v>
      </c>
      <c r="W5" s="4">
        <v>3.5999999999999999E-3</v>
      </c>
      <c r="X5" s="2">
        <v>10.760999999999999</v>
      </c>
      <c r="Y5" s="2">
        <v>1.21</v>
      </c>
      <c r="Z5" s="2">
        <v>0.81</v>
      </c>
      <c r="AA5">
        <v>3</v>
      </c>
      <c r="AD5" s="2">
        <v>8</v>
      </c>
      <c r="AE5" s="2">
        <v>0.81153434145149439</v>
      </c>
      <c r="AF5" s="2">
        <v>7.4999999999999997E-2</v>
      </c>
      <c r="AG5" s="2">
        <v>3</v>
      </c>
      <c r="AH5" s="24">
        <v>0.95</v>
      </c>
      <c r="AI5" s="2">
        <v>3</v>
      </c>
      <c r="AJ5" s="24">
        <v>0.95</v>
      </c>
    </row>
    <row r="6" spans="1:36" ht="15.75" x14ac:dyDescent="0.25">
      <c r="A6">
        <v>4</v>
      </c>
      <c r="B6">
        <v>3</v>
      </c>
      <c r="C6">
        <v>4</v>
      </c>
      <c r="D6" s="4">
        <v>2.5100000000000001E-2</v>
      </c>
      <c r="E6" s="4">
        <v>2.9399999999999999E-2</v>
      </c>
      <c r="F6" s="2">
        <v>5.8230000000000004</v>
      </c>
      <c r="G6" s="2">
        <v>1.21</v>
      </c>
      <c r="H6" s="2">
        <v>0.81</v>
      </c>
      <c r="I6">
        <v>4</v>
      </c>
      <c r="L6" s="2">
        <v>9</v>
      </c>
      <c r="M6" s="2">
        <v>0.80640499585570558</v>
      </c>
      <c r="N6" s="2">
        <v>0.03</v>
      </c>
      <c r="O6">
        <v>4</v>
      </c>
      <c r="P6" s="24">
        <v>0.95</v>
      </c>
      <c r="Q6">
        <v>4</v>
      </c>
      <c r="R6" s="24">
        <v>0.95</v>
      </c>
      <c r="S6">
        <v>4</v>
      </c>
      <c r="T6">
        <v>3</v>
      </c>
      <c r="U6">
        <v>4</v>
      </c>
      <c r="V6" s="4">
        <v>2.5100000000000001E-2</v>
      </c>
      <c r="W6" s="4">
        <v>2.9399999999999999E-2</v>
      </c>
      <c r="X6" s="2">
        <v>5.8230000000000004</v>
      </c>
      <c r="Y6" s="2">
        <v>1.21</v>
      </c>
      <c r="Z6" s="2">
        <v>0.81</v>
      </c>
      <c r="AA6">
        <v>4</v>
      </c>
      <c r="AD6" s="2">
        <v>9</v>
      </c>
      <c r="AE6" s="2">
        <v>0.80640499585570558</v>
      </c>
      <c r="AF6" s="2">
        <v>0.03</v>
      </c>
      <c r="AG6" s="2">
        <v>4</v>
      </c>
      <c r="AH6" s="24">
        <v>0.95</v>
      </c>
      <c r="AI6" s="2">
        <v>5</v>
      </c>
      <c r="AJ6" s="24">
        <v>0.95</v>
      </c>
    </row>
    <row r="7" spans="1:36" ht="15.75" x14ac:dyDescent="0.25">
      <c r="A7">
        <v>5</v>
      </c>
      <c r="B7">
        <v>4</v>
      </c>
      <c r="C7">
        <v>5</v>
      </c>
      <c r="D7" s="4">
        <v>0.36599999999999999</v>
      </c>
      <c r="E7" s="4">
        <v>0.18640000000000001</v>
      </c>
      <c r="F7" s="2">
        <v>5.8230000000000004</v>
      </c>
      <c r="G7" s="2">
        <v>1.21</v>
      </c>
      <c r="H7" s="2">
        <v>0.81</v>
      </c>
      <c r="I7">
        <v>5</v>
      </c>
      <c r="L7" s="2">
        <v>10</v>
      </c>
      <c r="M7" s="2">
        <v>0.82747577439175835</v>
      </c>
      <c r="N7" s="2">
        <v>2.8000000000000001E-2</v>
      </c>
      <c r="O7">
        <v>5</v>
      </c>
      <c r="P7" s="24">
        <v>0.95</v>
      </c>
      <c r="Q7">
        <v>5</v>
      </c>
      <c r="R7" s="24">
        <v>0.95</v>
      </c>
      <c r="S7">
        <v>5</v>
      </c>
      <c r="T7">
        <v>4</v>
      </c>
      <c r="U7">
        <v>5</v>
      </c>
      <c r="V7" s="4">
        <v>0.36599999999999999</v>
      </c>
      <c r="W7" s="4">
        <v>0.18640000000000001</v>
      </c>
      <c r="X7" s="2">
        <v>5.8230000000000004</v>
      </c>
      <c r="Y7" s="2">
        <v>1.21</v>
      </c>
      <c r="Z7" s="2">
        <v>0.81</v>
      </c>
      <c r="AA7">
        <v>5</v>
      </c>
      <c r="AD7" s="2">
        <v>10</v>
      </c>
      <c r="AE7" s="2">
        <v>0.82747577439175835</v>
      </c>
      <c r="AF7" s="2">
        <v>2.8000000000000001E-2</v>
      </c>
      <c r="AG7" s="2">
        <v>16</v>
      </c>
      <c r="AH7" s="24">
        <v>0.95</v>
      </c>
      <c r="AI7" s="2">
        <v>13</v>
      </c>
      <c r="AJ7" s="24">
        <v>0.95</v>
      </c>
    </row>
    <row r="8" spans="1:36" ht="15.75" x14ac:dyDescent="0.25">
      <c r="A8">
        <v>6</v>
      </c>
      <c r="B8">
        <v>5</v>
      </c>
      <c r="C8">
        <v>6</v>
      </c>
      <c r="D8" s="4">
        <v>0.38109999999999999</v>
      </c>
      <c r="E8" s="4">
        <v>0.19409999999999999</v>
      </c>
      <c r="F8" s="2">
        <v>5.8230000000000004</v>
      </c>
      <c r="G8" s="2">
        <v>1.21</v>
      </c>
      <c r="H8" s="2">
        <v>0.81</v>
      </c>
      <c r="I8">
        <v>6</v>
      </c>
      <c r="L8" s="2">
        <v>11</v>
      </c>
      <c r="M8" s="2">
        <v>0.81259594887319109</v>
      </c>
      <c r="N8" s="2">
        <v>0.14499999999999999</v>
      </c>
      <c r="O8">
        <v>6</v>
      </c>
      <c r="P8" s="24">
        <v>0.95</v>
      </c>
      <c r="Q8">
        <v>6</v>
      </c>
      <c r="R8" s="24">
        <v>0.95</v>
      </c>
      <c r="S8">
        <v>6</v>
      </c>
      <c r="T8">
        <v>5</v>
      </c>
      <c r="U8">
        <v>6</v>
      </c>
      <c r="V8" s="4">
        <v>0.38109999999999999</v>
      </c>
      <c r="W8" s="4">
        <v>0.19409999999999999</v>
      </c>
      <c r="X8" s="2">
        <v>5.8230000000000004</v>
      </c>
      <c r="Y8" s="2">
        <v>1.21</v>
      </c>
      <c r="Z8" s="2">
        <v>0.81</v>
      </c>
      <c r="AA8">
        <v>6</v>
      </c>
      <c r="AD8" s="2">
        <v>11</v>
      </c>
      <c r="AE8" s="2">
        <v>0.81259594887319109</v>
      </c>
      <c r="AF8" s="2">
        <v>0.14499999999999999</v>
      </c>
      <c r="AG8" s="2">
        <v>17</v>
      </c>
      <c r="AH8" s="24">
        <v>0.95</v>
      </c>
      <c r="AI8" s="2">
        <v>14</v>
      </c>
      <c r="AJ8" s="24">
        <v>0.95</v>
      </c>
    </row>
    <row r="9" spans="1:36" ht="15.75" x14ac:dyDescent="0.25">
      <c r="A9">
        <v>7</v>
      </c>
      <c r="B9">
        <v>6</v>
      </c>
      <c r="C9">
        <v>7</v>
      </c>
      <c r="D9" s="4">
        <v>9.2200000000000004E-2</v>
      </c>
      <c r="E9" s="4">
        <v>4.7E-2</v>
      </c>
      <c r="F9" s="2">
        <v>5.8230000000000004</v>
      </c>
      <c r="G9" s="2">
        <v>1.21</v>
      </c>
      <c r="H9" s="2">
        <v>0.81</v>
      </c>
      <c r="I9">
        <v>7</v>
      </c>
      <c r="L9" s="2">
        <v>12</v>
      </c>
      <c r="M9" s="2">
        <v>0.81259594887319109</v>
      </c>
      <c r="N9" s="2">
        <v>0.14499999999999999</v>
      </c>
      <c r="O9">
        <v>7</v>
      </c>
      <c r="P9" s="24">
        <v>0.95</v>
      </c>
      <c r="Q9">
        <v>7</v>
      </c>
      <c r="R9" s="24">
        <v>0.95</v>
      </c>
      <c r="S9">
        <v>7</v>
      </c>
      <c r="T9">
        <v>6</v>
      </c>
      <c r="U9">
        <v>7</v>
      </c>
      <c r="V9" s="4">
        <v>9.2200000000000004E-2</v>
      </c>
      <c r="W9" s="4">
        <v>4.7E-2</v>
      </c>
      <c r="X9" s="2">
        <v>5.8230000000000004</v>
      </c>
      <c r="Y9" s="2">
        <v>1.21</v>
      </c>
      <c r="Z9" s="2">
        <v>0.81</v>
      </c>
      <c r="AA9">
        <v>7</v>
      </c>
      <c r="AD9" s="2">
        <v>12</v>
      </c>
      <c r="AE9" s="2">
        <v>0.81259594887319109</v>
      </c>
      <c r="AF9" s="2">
        <v>0.14499999999999999</v>
      </c>
      <c r="AG9" s="2">
        <v>27</v>
      </c>
      <c r="AH9" s="24">
        <v>0.95</v>
      </c>
      <c r="AI9" s="2">
        <v>21</v>
      </c>
      <c r="AJ9" s="24">
        <v>0.95</v>
      </c>
    </row>
    <row r="10" spans="1:36" ht="15.75" x14ac:dyDescent="0.25">
      <c r="A10">
        <v>8</v>
      </c>
      <c r="B10">
        <v>7</v>
      </c>
      <c r="C10">
        <v>8</v>
      </c>
      <c r="D10" s="4">
        <v>4.9299999999999997E-2</v>
      </c>
      <c r="E10" s="4">
        <v>2.5100000000000001E-2</v>
      </c>
      <c r="F10" s="2">
        <v>5.8230000000000004</v>
      </c>
      <c r="G10" s="2">
        <v>1.21</v>
      </c>
      <c r="H10" s="2">
        <v>0.81</v>
      </c>
      <c r="I10">
        <v>8</v>
      </c>
      <c r="L10" s="2">
        <v>13</v>
      </c>
      <c r="M10" s="2">
        <v>0.84799830400508802</v>
      </c>
      <c r="N10" s="2">
        <v>8.0000000000000002E-3</v>
      </c>
      <c r="O10">
        <v>8</v>
      </c>
      <c r="P10" s="24">
        <v>0.95</v>
      </c>
      <c r="Q10">
        <v>8</v>
      </c>
      <c r="R10" s="24">
        <v>0.95</v>
      </c>
      <c r="S10">
        <v>8</v>
      </c>
      <c r="T10">
        <v>7</v>
      </c>
      <c r="U10">
        <v>8</v>
      </c>
      <c r="V10" s="4">
        <v>4.9299999999999997E-2</v>
      </c>
      <c r="W10" s="4">
        <v>2.5100000000000001E-2</v>
      </c>
      <c r="X10" s="2">
        <v>5.8230000000000004</v>
      </c>
      <c r="Y10" s="2">
        <v>1.21</v>
      </c>
      <c r="Z10" s="2">
        <v>0.81</v>
      </c>
      <c r="AA10">
        <v>8</v>
      </c>
      <c r="AD10" s="2">
        <v>13</v>
      </c>
      <c r="AE10" s="2">
        <v>0.84799830400508802</v>
      </c>
      <c r="AF10" s="2">
        <v>8.0000000000000002E-3</v>
      </c>
      <c r="AG10" s="2">
        <v>28</v>
      </c>
      <c r="AH10" s="24">
        <v>0.95</v>
      </c>
      <c r="AI10" s="2">
        <v>29</v>
      </c>
      <c r="AJ10" s="24">
        <v>0.95</v>
      </c>
    </row>
    <row r="11" spans="1:36" ht="15.75" x14ac:dyDescent="0.25">
      <c r="A11">
        <v>9</v>
      </c>
      <c r="B11">
        <v>8</v>
      </c>
      <c r="C11">
        <v>9</v>
      </c>
      <c r="D11" s="4">
        <v>0.81899999999999995</v>
      </c>
      <c r="E11" s="4">
        <v>0.2707</v>
      </c>
      <c r="F11" s="2">
        <v>1.4550000000000001</v>
      </c>
      <c r="G11" s="2">
        <v>1.21</v>
      </c>
      <c r="H11" s="2">
        <v>0.81</v>
      </c>
      <c r="I11">
        <v>9</v>
      </c>
      <c r="L11" s="2">
        <v>14</v>
      </c>
      <c r="M11" s="2">
        <v>0.82404192419936761</v>
      </c>
      <c r="N11" s="2">
        <v>8.0000000000000002E-3</v>
      </c>
      <c r="O11">
        <v>9</v>
      </c>
      <c r="P11" s="24">
        <v>0.95</v>
      </c>
      <c r="Q11">
        <v>9</v>
      </c>
      <c r="R11" s="24">
        <v>0.95</v>
      </c>
      <c r="S11">
        <v>9</v>
      </c>
      <c r="T11">
        <v>8</v>
      </c>
      <c r="U11">
        <v>9</v>
      </c>
      <c r="V11" s="4">
        <v>0.81899999999999995</v>
      </c>
      <c r="W11" s="4">
        <v>0.2707</v>
      </c>
      <c r="X11" s="2">
        <v>1.4550000000000001</v>
      </c>
      <c r="Y11" s="2">
        <v>1.21</v>
      </c>
      <c r="Z11" s="2">
        <v>0.81</v>
      </c>
      <c r="AA11">
        <v>9</v>
      </c>
      <c r="AD11" s="2">
        <v>14</v>
      </c>
      <c r="AE11" s="2">
        <v>0.82404192419936761</v>
      </c>
      <c r="AF11" s="2">
        <v>8.0000000000000002E-3</v>
      </c>
      <c r="AG11" s="2">
        <v>35</v>
      </c>
      <c r="AH11" s="24">
        <v>0.95</v>
      </c>
      <c r="AI11" s="2">
        <v>31</v>
      </c>
      <c r="AJ11" s="24">
        <v>0.95</v>
      </c>
    </row>
    <row r="12" spans="1:36" ht="15.75" x14ac:dyDescent="0.25">
      <c r="A12">
        <v>10</v>
      </c>
      <c r="B12">
        <v>9</v>
      </c>
      <c r="C12">
        <v>10</v>
      </c>
      <c r="D12" s="4">
        <v>0.18720000000000001</v>
      </c>
      <c r="E12" s="4">
        <v>6.1899999999999997E-2</v>
      </c>
      <c r="F12" s="2">
        <v>1.4550000000000001</v>
      </c>
      <c r="G12" s="2">
        <v>1.21</v>
      </c>
      <c r="H12" s="2">
        <v>0.81</v>
      </c>
      <c r="I12">
        <v>10</v>
      </c>
      <c r="L12" s="2">
        <v>16</v>
      </c>
      <c r="M12" s="2">
        <v>0.83486238532110091</v>
      </c>
      <c r="N12" s="2">
        <v>4.5499999999999999E-2</v>
      </c>
      <c r="O12">
        <v>10</v>
      </c>
      <c r="P12" s="24">
        <v>0.95</v>
      </c>
      <c r="Q12">
        <v>10</v>
      </c>
      <c r="R12" s="24">
        <v>0.95</v>
      </c>
      <c r="S12">
        <v>10</v>
      </c>
      <c r="T12">
        <v>9</v>
      </c>
      <c r="U12">
        <v>10</v>
      </c>
      <c r="V12" s="4">
        <v>0.18720000000000001</v>
      </c>
      <c r="W12" s="4">
        <v>6.1899999999999997E-2</v>
      </c>
      <c r="X12" s="2">
        <v>1.4550000000000001</v>
      </c>
      <c r="Y12" s="2">
        <v>1.21</v>
      </c>
      <c r="Z12" s="2">
        <v>0.81</v>
      </c>
      <c r="AA12">
        <v>10</v>
      </c>
      <c r="AD12" s="2">
        <v>16</v>
      </c>
      <c r="AE12" s="2">
        <v>0.83486238532110091</v>
      </c>
      <c r="AF12" s="2">
        <v>4.5499999999999999E-2</v>
      </c>
      <c r="AG12" s="2">
        <v>36</v>
      </c>
      <c r="AH12" s="24">
        <v>0.95</v>
      </c>
      <c r="AI12" s="2">
        <v>46</v>
      </c>
      <c r="AJ12" s="24">
        <v>0.95</v>
      </c>
    </row>
    <row r="13" spans="1:36" ht="15.75" x14ac:dyDescent="0.25">
      <c r="A13">
        <v>11</v>
      </c>
      <c r="B13">
        <v>10</v>
      </c>
      <c r="C13">
        <v>11</v>
      </c>
      <c r="D13" s="4">
        <v>0.71140000000000003</v>
      </c>
      <c r="E13" s="4">
        <v>0.2351</v>
      </c>
      <c r="F13" s="2">
        <v>1.4550000000000001</v>
      </c>
      <c r="G13" s="2">
        <v>1.21</v>
      </c>
      <c r="H13" s="2">
        <v>0.81</v>
      </c>
      <c r="I13">
        <v>11</v>
      </c>
      <c r="L13" s="2">
        <v>17</v>
      </c>
      <c r="M13" s="2">
        <v>0.86377890089843345</v>
      </c>
      <c r="N13" s="2">
        <v>0.06</v>
      </c>
      <c r="O13">
        <v>11</v>
      </c>
      <c r="P13" s="24">
        <v>0.95</v>
      </c>
      <c r="Q13">
        <v>11</v>
      </c>
      <c r="R13" s="24">
        <v>0.95</v>
      </c>
      <c r="S13">
        <v>11</v>
      </c>
      <c r="T13">
        <v>10</v>
      </c>
      <c r="U13">
        <v>11</v>
      </c>
      <c r="V13" s="4">
        <v>0.71140000000000003</v>
      </c>
      <c r="W13" s="4">
        <v>0.2351</v>
      </c>
      <c r="X13" s="2">
        <v>1.4550000000000001</v>
      </c>
      <c r="Y13" s="2">
        <v>1.21</v>
      </c>
      <c r="Z13" s="2">
        <v>0.81</v>
      </c>
      <c r="AA13">
        <v>11</v>
      </c>
      <c r="AD13" s="2">
        <v>17</v>
      </c>
      <c r="AE13" s="2">
        <v>0.86377890089843345</v>
      </c>
      <c r="AF13" s="2">
        <v>0.06</v>
      </c>
      <c r="AG13" s="2">
        <v>46</v>
      </c>
      <c r="AH13" s="24">
        <v>0.95</v>
      </c>
      <c r="AI13" s="2">
        <v>47</v>
      </c>
      <c r="AJ13" s="24">
        <v>0.95</v>
      </c>
    </row>
    <row r="14" spans="1:36" ht="15.75" x14ac:dyDescent="0.25">
      <c r="A14">
        <v>12</v>
      </c>
      <c r="B14">
        <v>11</v>
      </c>
      <c r="C14">
        <v>12</v>
      </c>
      <c r="D14" s="4">
        <v>1.03</v>
      </c>
      <c r="E14" s="4">
        <v>0.34</v>
      </c>
      <c r="F14" s="2">
        <v>1.4550000000000001</v>
      </c>
      <c r="G14" s="2">
        <v>1.21</v>
      </c>
      <c r="H14" s="2">
        <v>0.81</v>
      </c>
      <c r="I14">
        <v>12</v>
      </c>
      <c r="L14" s="2">
        <v>18</v>
      </c>
      <c r="M14" s="2">
        <v>0.86377890089843345</v>
      </c>
      <c r="N14" s="2">
        <v>0.06</v>
      </c>
      <c r="O14">
        <v>12</v>
      </c>
      <c r="P14" s="24">
        <v>0.95</v>
      </c>
      <c r="Q14">
        <v>12</v>
      </c>
      <c r="R14" s="24">
        <v>0.95</v>
      </c>
      <c r="S14">
        <v>12</v>
      </c>
      <c r="T14">
        <v>11</v>
      </c>
      <c r="U14">
        <v>12</v>
      </c>
      <c r="V14" s="4">
        <v>1.03</v>
      </c>
      <c r="W14" s="4">
        <v>0.34</v>
      </c>
      <c r="X14" s="2">
        <v>1.4550000000000001</v>
      </c>
      <c r="Y14" s="2">
        <v>1.21</v>
      </c>
      <c r="Z14" s="2">
        <v>0.81</v>
      </c>
      <c r="AA14">
        <v>12</v>
      </c>
      <c r="AD14" s="2">
        <v>18</v>
      </c>
      <c r="AE14" s="2">
        <v>0.86377890089843345</v>
      </c>
      <c r="AF14" s="2">
        <v>0.06</v>
      </c>
      <c r="AG14" s="2">
        <v>47</v>
      </c>
      <c r="AH14" s="24">
        <v>0.95</v>
      </c>
      <c r="AI14" s="2">
        <v>48</v>
      </c>
      <c r="AJ14" s="24">
        <v>0.95</v>
      </c>
    </row>
    <row r="15" spans="1:36" ht="15.75" x14ac:dyDescent="0.25">
      <c r="A15">
        <v>13</v>
      </c>
      <c r="B15">
        <v>12</v>
      </c>
      <c r="C15">
        <v>13</v>
      </c>
      <c r="D15" s="4">
        <v>1.044</v>
      </c>
      <c r="E15" s="4">
        <v>0.34499999999999997</v>
      </c>
      <c r="F15" s="2">
        <v>1.4550000000000001</v>
      </c>
      <c r="G15" s="2">
        <v>1.21</v>
      </c>
      <c r="H15" s="2">
        <v>0.81</v>
      </c>
      <c r="I15">
        <v>13</v>
      </c>
      <c r="L15" s="2">
        <v>20</v>
      </c>
      <c r="M15" s="2">
        <v>0.85749292571254421</v>
      </c>
      <c r="N15" s="2">
        <v>1E-3</v>
      </c>
      <c r="O15">
        <v>13</v>
      </c>
      <c r="P15" s="24">
        <v>0.95</v>
      </c>
      <c r="Q15">
        <v>13</v>
      </c>
      <c r="R15" s="24">
        <v>0.95</v>
      </c>
      <c r="S15">
        <v>13</v>
      </c>
      <c r="T15">
        <v>12</v>
      </c>
      <c r="U15">
        <v>13</v>
      </c>
      <c r="V15" s="4">
        <v>1.044</v>
      </c>
      <c r="W15" s="4">
        <v>0.34499999999999997</v>
      </c>
      <c r="X15" s="2">
        <v>1.4550000000000001</v>
      </c>
      <c r="Y15" s="2">
        <v>1.21</v>
      </c>
      <c r="Z15" s="2">
        <v>0.81</v>
      </c>
      <c r="AA15">
        <v>13</v>
      </c>
      <c r="AD15" s="2">
        <v>20</v>
      </c>
      <c r="AE15" s="2">
        <v>0.85749292571254421</v>
      </c>
      <c r="AF15" s="2">
        <v>1E-3</v>
      </c>
      <c r="AG15" s="2">
        <v>49</v>
      </c>
      <c r="AH15" s="24">
        <v>0.95</v>
      </c>
      <c r="AI15" s="2">
        <v>49</v>
      </c>
      <c r="AJ15" s="24">
        <v>0.95</v>
      </c>
    </row>
    <row r="16" spans="1:36" ht="15.75" x14ac:dyDescent="0.25">
      <c r="A16">
        <v>14</v>
      </c>
      <c r="B16">
        <v>13</v>
      </c>
      <c r="C16">
        <v>14</v>
      </c>
      <c r="D16" s="4">
        <v>1.0580000000000001</v>
      </c>
      <c r="E16" s="4">
        <v>0.34960000000000002</v>
      </c>
      <c r="F16" s="2">
        <v>1.4550000000000001</v>
      </c>
      <c r="G16" s="2">
        <v>1.21</v>
      </c>
      <c r="H16" s="2">
        <v>0.81</v>
      </c>
      <c r="I16">
        <v>14</v>
      </c>
      <c r="L16" s="2">
        <v>21</v>
      </c>
      <c r="M16" s="2">
        <v>0.8151804082662738</v>
      </c>
      <c r="N16" s="2">
        <v>0.114</v>
      </c>
      <c r="O16">
        <v>14</v>
      </c>
      <c r="P16" s="24">
        <v>0.95</v>
      </c>
      <c r="Q16">
        <v>14</v>
      </c>
      <c r="R16" s="24">
        <v>0.95</v>
      </c>
      <c r="S16">
        <v>14</v>
      </c>
      <c r="T16">
        <v>13</v>
      </c>
      <c r="U16">
        <v>14</v>
      </c>
      <c r="V16" s="4">
        <v>1.0580000000000001</v>
      </c>
      <c r="W16" s="4">
        <v>0.34960000000000002</v>
      </c>
      <c r="X16" s="2">
        <v>1.4550000000000001</v>
      </c>
      <c r="Y16" s="2">
        <v>1.21</v>
      </c>
      <c r="Z16" s="2">
        <v>0.81</v>
      </c>
      <c r="AA16">
        <v>14</v>
      </c>
      <c r="AD16" s="2">
        <v>21</v>
      </c>
      <c r="AE16" s="2">
        <v>0.8151804082662738</v>
      </c>
      <c r="AF16" s="2">
        <v>0.114</v>
      </c>
    </row>
    <row r="17" spans="1:32" ht="15.75" x14ac:dyDescent="0.25">
      <c r="A17">
        <v>15</v>
      </c>
      <c r="B17">
        <v>14</v>
      </c>
      <c r="C17">
        <v>15</v>
      </c>
      <c r="D17" s="4">
        <v>0.1966</v>
      </c>
      <c r="E17" s="4">
        <v>6.5000000000000002E-2</v>
      </c>
      <c r="F17" s="2">
        <v>1.4550000000000001</v>
      </c>
      <c r="G17" s="2">
        <v>1.21</v>
      </c>
      <c r="H17" s="2">
        <v>0.81</v>
      </c>
      <c r="I17">
        <v>15</v>
      </c>
      <c r="L17" s="2">
        <v>22</v>
      </c>
      <c r="M17" s="2">
        <v>0.81923192051904048</v>
      </c>
      <c r="N17" s="2">
        <v>5.0000000000000001E-3</v>
      </c>
      <c r="O17">
        <v>15</v>
      </c>
      <c r="P17" s="24">
        <v>0.95</v>
      </c>
      <c r="Q17">
        <v>15</v>
      </c>
      <c r="R17" s="24">
        <v>0.95</v>
      </c>
      <c r="S17">
        <v>15</v>
      </c>
      <c r="T17">
        <v>14</v>
      </c>
      <c r="U17">
        <v>15</v>
      </c>
      <c r="V17" s="4">
        <v>0.1966</v>
      </c>
      <c r="W17" s="4">
        <v>6.5000000000000002E-2</v>
      </c>
      <c r="X17" s="2">
        <v>1.4550000000000001</v>
      </c>
      <c r="Y17" s="2">
        <v>1.21</v>
      </c>
      <c r="Z17" s="2">
        <v>0.81</v>
      </c>
      <c r="AA17">
        <v>15</v>
      </c>
      <c r="AD17" s="2">
        <v>22</v>
      </c>
      <c r="AE17" s="2">
        <v>0.81923192051904048</v>
      </c>
      <c r="AF17" s="2">
        <v>5.0000000000000001E-3</v>
      </c>
    </row>
    <row r="18" spans="1:32" ht="15.75" x14ac:dyDescent="0.25">
      <c r="A18">
        <v>16</v>
      </c>
      <c r="B18">
        <v>15</v>
      </c>
      <c r="C18">
        <v>16</v>
      </c>
      <c r="D18" s="4">
        <v>0.37440000000000001</v>
      </c>
      <c r="E18" s="4">
        <v>0.12379999999999999</v>
      </c>
      <c r="F18" s="2">
        <v>1.4550000000000001</v>
      </c>
      <c r="G18" s="2">
        <v>1.21</v>
      </c>
      <c r="H18" s="2">
        <v>0.81</v>
      </c>
      <c r="I18">
        <v>16</v>
      </c>
      <c r="L18" s="2">
        <v>24</v>
      </c>
      <c r="M18" s="2">
        <v>0.813733471206735</v>
      </c>
      <c r="N18" s="2">
        <v>2.8000000000000001E-2</v>
      </c>
      <c r="O18">
        <v>16</v>
      </c>
      <c r="P18" s="24">
        <v>0.95</v>
      </c>
      <c r="Q18">
        <v>16</v>
      </c>
      <c r="R18" s="24">
        <v>0.95</v>
      </c>
      <c r="S18">
        <v>16</v>
      </c>
      <c r="T18">
        <v>15</v>
      </c>
      <c r="U18">
        <v>16</v>
      </c>
      <c r="V18" s="4">
        <v>0.37440000000000001</v>
      </c>
      <c r="W18" s="4">
        <v>0.12379999999999999</v>
      </c>
      <c r="X18" s="2">
        <v>1.4550000000000001</v>
      </c>
      <c r="Y18" s="2">
        <v>1.21</v>
      </c>
      <c r="Z18" s="2">
        <v>0.81</v>
      </c>
      <c r="AA18">
        <v>16</v>
      </c>
      <c r="AD18" s="2">
        <v>24</v>
      </c>
      <c r="AE18" s="2">
        <v>0.813733471206735</v>
      </c>
      <c r="AF18" s="2">
        <v>2.8000000000000001E-2</v>
      </c>
    </row>
    <row r="19" spans="1:32" ht="15.75" x14ac:dyDescent="0.25">
      <c r="A19">
        <v>17</v>
      </c>
      <c r="B19">
        <v>16</v>
      </c>
      <c r="C19">
        <v>17</v>
      </c>
      <c r="D19" s="4">
        <v>4.7000000000000002E-3</v>
      </c>
      <c r="E19" s="4">
        <v>1.6000000000000001E-3</v>
      </c>
      <c r="F19" s="2">
        <v>2.2000000000000002</v>
      </c>
      <c r="G19" s="2">
        <v>1.21</v>
      </c>
      <c r="H19" s="2">
        <v>0.81</v>
      </c>
      <c r="I19">
        <v>17</v>
      </c>
      <c r="L19" s="2">
        <v>26</v>
      </c>
      <c r="M19" s="2">
        <v>0.813733471206735</v>
      </c>
      <c r="N19" s="2">
        <v>1.4E-2</v>
      </c>
      <c r="O19">
        <v>17</v>
      </c>
      <c r="P19" s="24">
        <v>0.95</v>
      </c>
      <c r="Q19">
        <v>17</v>
      </c>
      <c r="R19" s="24">
        <v>0.95</v>
      </c>
      <c r="S19">
        <v>17</v>
      </c>
      <c r="T19">
        <v>16</v>
      </c>
      <c r="U19">
        <v>17</v>
      </c>
      <c r="V19" s="4">
        <v>4.7000000000000002E-3</v>
      </c>
      <c r="W19" s="4">
        <v>1.6000000000000001E-3</v>
      </c>
      <c r="X19" s="2">
        <v>2.2000000000000002</v>
      </c>
      <c r="Y19" s="2">
        <v>1.21</v>
      </c>
      <c r="Z19" s="2">
        <v>0.81</v>
      </c>
      <c r="AA19">
        <v>17</v>
      </c>
      <c r="AD19" s="2">
        <v>26</v>
      </c>
      <c r="AE19" s="2">
        <v>0.813733471206735</v>
      </c>
      <c r="AF19" s="2">
        <v>1.4E-2</v>
      </c>
    </row>
    <row r="20" spans="1:32" ht="15.75" x14ac:dyDescent="0.25">
      <c r="A20">
        <v>18</v>
      </c>
      <c r="B20">
        <v>17</v>
      </c>
      <c r="C20">
        <v>18</v>
      </c>
      <c r="D20" s="4">
        <v>0.3276</v>
      </c>
      <c r="E20" s="4">
        <v>0.10829999999999999</v>
      </c>
      <c r="F20" s="2">
        <v>1.4550000000000001</v>
      </c>
      <c r="G20" s="2">
        <v>1.21</v>
      </c>
      <c r="H20" s="2">
        <v>0.81</v>
      </c>
      <c r="I20">
        <v>18</v>
      </c>
      <c r="L20" s="2">
        <v>27</v>
      </c>
      <c r="M20" s="2">
        <v>0.813733471206735</v>
      </c>
      <c r="N20" s="2">
        <v>1.4E-2</v>
      </c>
      <c r="O20">
        <v>18</v>
      </c>
      <c r="P20" s="24">
        <v>0.95</v>
      </c>
      <c r="Q20">
        <v>18</v>
      </c>
      <c r="R20" s="24">
        <v>0.95</v>
      </c>
      <c r="S20">
        <v>18</v>
      </c>
      <c r="T20">
        <v>17</v>
      </c>
      <c r="U20">
        <v>18</v>
      </c>
      <c r="V20" s="4">
        <v>0.3276</v>
      </c>
      <c r="W20" s="4">
        <v>0.10829999999999999</v>
      </c>
      <c r="X20" s="2">
        <v>1.4550000000000001</v>
      </c>
      <c r="Y20" s="2">
        <v>1.21</v>
      </c>
      <c r="Z20" s="2">
        <v>0.81</v>
      </c>
      <c r="AA20">
        <v>18</v>
      </c>
      <c r="AD20" s="2">
        <v>27</v>
      </c>
      <c r="AE20" s="2">
        <v>0.813733471206735</v>
      </c>
      <c r="AF20" s="2">
        <v>1.4E-2</v>
      </c>
    </row>
    <row r="21" spans="1:32" ht="15.75" x14ac:dyDescent="0.25">
      <c r="A21">
        <v>19</v>
      </c>
      <c r="B21">
        <v>18</v>
      </c>
      <c r="C21">
        <v>19</v>
      </c>
      <c r="D21" s="4">
        <v>0.21060000000000001</v>
      </c>
      <c r="E21" s="4">
        <v>6.9000000000000006E-2</v>
      </c>
      <c r="F21" s="2">
        <v>1.4550000000000001</v>
      </c>
      <c r="G21" s="2">
        <v>1.21</v>
      </c>
      <c r="H21" s="2">
        <v>0.81</v>
      </c>
      <c r="I21">
        <v>19</v>
      </c>
      <c r="L21" s="2">
        <v>28</v>
      </c>
      <c r="M21" s="2">
        <v>0.81331053743003223</v>
      </c>
      <c r="N21" s="2">
        <v>2.5999999999999999E-2</v>
      </c>
      <c r="O21">
        <v>19</v>
      </c>
      <c r="P21" s="24">
        <v>0.95</v>
      </c>
      <c r="Q21">
        <v>19</v>
      </c>
      <c r="R21" s="24">
        <v>0.95</v>
      </c>
      <c r="S21">
        <v>19</v>
      </c>
      <c r="T21">
        <v>18</v>
      </c>
      <c r="U21">
        <v>19</v>
      </c>
      <c r="V21" s="4">
        <v>0.21060000000000001</v>
      </c>
      <c r="W21" s="4">
        <v>6.9000000000000006E-2</v>
      </c>
      <c r="X21" s="2">
        <v>1.4550000000000001</v>
      </c>
      <c r="Y21" s="2">
        <v>1.21</v>
      </c>
      <c r="Z21" s="2">
        <v>0.81</v>
      </c>
      <c r="AA21">
        <v>19</v>
      </c>
      <c r="AD21" s="2">
        <v>28</v>
      </c>
      <c r="AE21" s="2">
        <v>0.81331053743003223</v>
      </c>
      <c r="AF21" s="2">
        <v>2.5999999999999999E-2</v>
      </c>
    </row>
    <row r="22" spans="1:32" ht="15.75" x14ac:dyDescent="0.25">
      <c r="A22">
        <v>20</v>
      </c>
      <c r="B22">
        <v>19</v>
      </c>
      <c r="C22">
        <v>20</v>
      </c>
      <c r="D22" s="4">
        <v>0.34160000000000001</v>
      </c>
      <c r="E22" s="4">
        <v>0.1129</v>
      </c>
      <c r="F22" s="2">
        <v>1.4550000000000001</v>
      </c>
      <c r="G22" s="2">
        <v>1.21</v>
      </c>
      <c r="H22" s="2">
        <v>0.81</v>
      </c>
      <c r="I22">
        <v>20</v>
      </c>
      <c r="L22" s="2">
        <v>29</v>
      </c>
      <c r="M22" s="2">
        <v>0.81331053743003223</v>
      </c>
      <c r="N22" s="2">
        <v>2.5999999999999999E-2</v>
      </c>
      <c r="O22">
        <v>20</v>
      </c>
      <c r="P22" s="24">
        <v>0.95</v>
      </c>
      <c r="Q22">
        <v>20</v>
      </c>
      <c r="R22" s="24">
        <v>0.95</v>
      </c>
      <c r="S22">
        <v>20</v>
      </c>
      <c r="T22">
        <v>19</v>
      </c>
      <c r="U22">
        <v>20</v>
      </c>
      <c r="V22" s="4">
        <v>0.34160000000000001</v>
      </c>
      <c r="W22" s="4">
        <v>0.1129</v>
      </c>
      <c r="X22" s="2">
        <v>1.4550000000000001</v>
      </c>
      <c r="Y22" s="2">
        <v>1.21</v>
      </c>
      <c r="Z22" s="2">
        <v>0.81</v>
      </c>
      <c r="AA22">
        <v>20</v>
      </c>
      <c r="AD22" s="2">
        <v>29</v>
      </c>
      <c r="AE22" s="2">
        <v>0.81331053743003223</v>
      </c>
      <c r="AF22" s="2">
        <v>2.5999999999999999E-2</v>
      </c>
    </row>
    <row r="23" spans="1:32" ht="15.75" x14ac:dyDescent="0.25">
      <c r="A23">
        <v>21</v>
      </c>
      <c r="B23">
        <v>20</v>
      </c>
      <c r="C23">
        <v>21</v>
      </c>
      <c r="D23" s="4">
        <v>1.4E-2</v>
      </c>
      <c r="E23" s="4">
        <v>4.5999999999999999E-3</v>
      </c>
      <c r="F23" s="2">
        <v>1.4550000000000001</v>
      </c>
      <c r="G23" s="2">
        <v>1.21</v>
      </c>
      <c r="H23" s="2">
        <v>0.81</v>
      </c>
      <c r="I23">
        <v>21</v>
      </c>
      <c r="L23" s="2">
        <v>33</v>
      </c>
      <c r="M23" s="2">
        <v>0.813733471206735</v>
      </c>
      <c r="N23" s="2">
        <v>1.4E-2</v>
      </c>
      <c r="O23">
        <v>21</v>
      </c>
      <c r="P23" s="24">
        <v>0.95</v>
      </c>
      <c r="Q23">
        <v>21</v>
      </c>
      <c r="R23" s="24">
        <v>0.95</v>
      </c>
      <c r="S23">
        <v>21</v>
      </c>
      <c r="T23">
        <v>20</v>
      </c>
      <c r="U23">
        <v>21</v>
      </c>
      <c r="V23" s="4">
        <v>1.4E-2</v>
      </c>
      <c r="W23" s="4">
        <v>4.5999999999999999E-3</v>
      </c>
      <c r="X23" s="2">
        <v>1.4550000000000001</v>
      </c>
      <c r="Y23" s="2">
        <v>1.21</v>
      </c>
      <c r="Z23" s="2">
        <v>0.81</v>
      </c>
      <c r="AA23">
        <v>21</v>
      </c>
      <c r="AD23" s="2">
        <v>33</v>
      </c>
      <c r="AE23" s="2">
        <v>0.813733471206735</v>
      </c>
      <c r="AF23" s="2">
        <v>1.4E-2</v>
      </c>
    </row>
    <row r="24" spans="1:32" ht="15.75" x14ac:dyDescent="0.25">
      <c r="A24">
        <v>22</v>
      </c>
      <c r="B24">
        <v>21</v>
      </c>
      <c r="C24">
        <v>22</v>
      </c>
      <c r="D24" s="4">
        <v>0.15909999999999999</v>
      </c>
      <c r="E24" s="4">
        <v>5.2600000000000001E-2</v>
      </c>
      <c r="F24" s="2">
        <v>1.4550000000000001</v>
      </c>
      <c r="G24" s="2">
        <v>1.21</v>
      </c>
      <c r="H24" s="2">
        <v>0.81</v>
      </c>
      <c r="I24">
        <v>22</v>
      </c>
      <c r="L24" s="2">
        <v>34</v>
      </c>
      <c r="M24" s="2">
        <v>0.56150141833726464</v>
      </c>
      <c r="N24" s="2">
        <v>9.4999999999999998E-3</v>
      </c>
      <c r="O24">
        <v>22</v>
      </c>
      <c r="P24" s="24">
        <v>0.95</v>
      </c>
      <c r="Q24">
        <v>22</v>
      </c>
      <c r="R24" s="24">
        <v>0.95</v>
      </c>
      <c r="S24">
        <v>22</v>
      </c>
      <c r="T24">
        <v>21</v>
      </c>
      <c r="U24">
        <v>22</v>
      </c>
      <c r="V24" s="4">
        <v>0.15909999999999999</v>
      </c>
      <c r="W24" s="4">
        <v>5.2600000000000001E-2</v>
      </c>
      <c r="X24" s="2">
        <v>1.4550000000000001</v>
      </c>
      <c r="Y24" s="2">
        <v>1.21</v>
      </c>
      <c r="Z24" s="2">
        <v>0.81</v>
      </c>
      <c r="AA24">
        <v>22</v>
      </c>
      <c r="AD24" s="2">
        <v>34</v>
      </c>
      <c r="AE24" s="2">
        <v>0.56150141833726464</v>
      </c>
      <c r="AF24" s="2">
        <v>9.4999999999999998E-3</v>
      </c>
    </row>
    <row r="25" spans="1:32" ht="15.75" x14ac:dyDescent="0.25">
      <c r="A25">
        <v>23</v>
      </c>
      <c r="B25">
        <v>22</v>
      </c>
      <c r="C25">
        <v>23</v>
      </c>
      <c r="D25" s="4">
        <v>0.3463</v>
      </c>
      <c r="E25" s="4">
        <v>0.1145</v>
      </c>
      <c r="F25" s="2">
        <v>1.4550000000000001</v>
      </c>
      <c r="G25" s="2">
        <v>1.21</v>
      </c>
      <c r="H25" s="2">
        <v>0.81</v>
      </c>
      <c r="I25">
        <v>23</v>
      </c>
      <c r="L25" s="2">
        <v>35</v>
      </c>
      <c r="M25" s="2">
        <v>0.83205029433784372</v>
      </c>
      <c r="N25" s="2">
        <v>6.0000000000000001E-3</v>
      </c>
      <c r="O25">
        <v>23</v>
      </c>
      <c r="P25" s="24">
        <v>0.95</v>
      </c>
      <c r="Q25">
        <v>23</v>
      </c>
      <c r="R25" s="24">
        <v>0.95</v>
      </c>
      <c r="S25">
        <v>23</v>
      </c>
      <c r="T25">
        <v>22</v>
      </c>
      <c r="U25">
        <v>23</v>
      </c>
      <c r="V25" s="4">
        <v>0.3463</v>
      </c>
      <c r="W25" s="4">
        <v>0.1145</v>
      </c>
      <c r="X25" s="2">
        <v>1.4550000000000001</v>
      </c>
      <c r="Y25" s="2">
        <v>1.21</v>
      </c>
      <c r="Z25" s="2">
        <v>0.81</v>
      </c>
      <c r="AA25">
        <v>23</v>
      </c>
      <c r="AD25" s="2">
        <v>35</v>
      </c>
      <c r="AE25" s="2">
        <v>0.83205029433784372</v>
      </c>
      <c r="AF25" s="2">
        <v>6.0000000000000001E-3</v>
      </c>
    </row>
    <row r="26" spans="1:32" ht="15.75" x14ac:dyDescent="0.25">
      <c r="A26">
        <v>24</v>
      </c>
      <c r="B26">
        <v>23</v>
      </c>
      <c r="C26">
        <v>24</v>
      </c>
      <c r="D26" s="4">
        <v>0.74880000000000002</v>
      </c>
      <c r="E26" s="4">
        <v>0.2475</v>
      </c>
      <c r="F26" s="2">
        <v>1.4550000000000001</v>
      </c>
      <c r="G26" s="2">
        <v>1.21</v>
      </c>
      <c r="H26" s="2">
        <v>0.81</v>
      </c>
      <c r="I26">
        <v>24</v>
      </c>
      <c r="L26" s="2">
        <v>36</v>
      </c>
      <c r="M26" s="2">
        <v>0.81405067738211268</v>
      </c>
      <c r="N26" s="2">
        <v>2.5999999999999999E-2</v>
      </c>
      <c r="O26">
        <v>24</v>
      </c>
      <c r="P26" s="24">
        <v>0.95</v>
      </c>
      <c r="Q26">
        <v>24</v>
      </c>
      <c r="R26" s="24">
        <v>0.95</v>
      </c>
      <c r="S26">
        <v>24</v>
      </c>
      <c r="T26">
        <v>23</v>
      </c>
      <c r="U26">
        <v>24</v>
      </c>
      <c r="V26" s="4">
        <v>0.74880000000000002</v>
      </c>
      <c r="W26" s="4">
        <v>0.2475</v>
      </c>
      <c r="X26" s="2">
        <v>1.4550000000000001</v>
      </c>
      <c r="Y26" s="2">
        <v>1.21</v>
      </c>
      <c r="Z26" s="2">
        <v>0.81</v>
      </c>
      <c r="AA26">
        <v>24</v>
      </c>
      <c r="AD26" s="2">
        <v>36</v>
      </c>
      <c r="AE26" s="2">
        <v>0.81405067738211268</v>
      </c>
      <c r="AF26" s="2">
        <v>2.5999999999999999E-2</v>
      </c>
    </row>
    <row r="27" spans="1:32" ht="15.75" x14ac:dyDescent="0.25">
      <c r="A27">
        <v>25</v>
      </c>
      <c r="B27">
        <v>24</v>
      </c>
      <c r="C27">
        <v>25</v>
      </c>
      <c r="D27" s="4">
        <v>0.30890000000000001</v>
      </c>
      <c r="E27" s="4">
        <v>0.1021</v>
      </c>
      <c r="F27" s="2">
        <v>1.4550000000000001</v>
      </c>
      <c r="G27" s="2">
        <v>1.21</v>
      </c>
      <c r="H27" s="2">
        <v>0.81</v>
      </c>
      <c r="I27">
        <v>25</v>
      </c>
      <c r="L27" s="2">
        <v>37</v>
      </c>
      <c r="M27" s="2">
        <v>0.81405067738211268</v>
      </c>
      <c r="N27" s="2">
        <v>2.5999999999999999E-2</v>
      </c>
      <c r="O27">
        <v>25</v>
      </c>
      <c r="P27" s="24">
        <v>0.95</v>
      </c>
      <c r="Q27">
        <v>25</v>
      </c>
      <c r="R27" s="24">
        <v>0.95</v>
      </c>
      <c r="S27">
        <v>25</v>
      </c>
      <c r="T27">
        <v>24</v>
      </c>
      <c r="U27">
        <v>25</v>
      </c>
      <c r="V27" s="4">
        <v>0.30890000000000001</v>
      </c>
      <c r="W27" s="4">
        <v>0.1021</v>
      </c>
      <c r="X27" s="2">
        <v>1.4550000000000001</v>
      </c>
      <c r="Y27" s="2">
        <v>1.21</v>
      </c>
      <c r="Z27" s="2">
        <v>0.81</v>
      </c>
      <c r="AA27">
        <v>25</v>
      </c>
      <c r="AD27" s="2">
        <v>37</v>
      </c>
      <c r="AE27" s="2">
        <v>0.81405067738211268</v>
      </c>
      <c r="AF27" s="2">
        <v>2.5999999999999999E-2</v>
      </c>
    </row>
    <row r="28" spans="1:32" ht="15.75" x14ac:dyDescent="0.25">
      <c r="A28">
        <v>26</v>
      </c>
      <c r="B28">
        <v>25</v>
      </c>
      <c r="C28">
        <v>26</v>
      </c>
      <c r="D28" s="4">
        <v>0.17319999999999999</v>
      </c>
      <c r="E28" s="4">
        <v>5.7200000000000001E-2</v>
      </c>
      <c r="F28" s="2">
        <v>1.4550000000000001</v>
      </c>
      <c r="G28" s="2">
        <v>1.21</v>
      </c>
      <c r="H28" s="2">
        <v>0.81</v>
      </c>
      <c r="I28">
        <v>26</v>
      </c>
      <c r="L28" s="2">
        <v>39</v>
      </c>
      <c r="M28" s="2">
        <v>0.81602448110165504</v>
      </c>
      <c r="N28" s="2">
        <v>2.4E-2</v>
      </c>
      <c r="O28">
        <v>26</v>
      </c>
      <c r="P28" s="24">
        <v>0.95</v>
      </c>
      <c r="Q28">
        <v>26</v>
      </c>
      <c r="R28" s="24">
        <v>0.95</v>
      </c>
      <c r="S28">
        <v>26</v>
      </c>
      <c r="T28">
        <v>25</v>
      </c>
      <c r="U28">
        <v>26</v>
      </c>
      <c r="V28" s="4">
        <v>0.17319999999999999</v>
      </c>
      <c r="W28" s="4">
        <v>5.7200000000000001E-2</v>
      </c>
      <c r="X28" s="2">
        <v>1.4550000000000001</v>
      </c>
      <c r="Y28" s="2">
        <v>1.21</v>
      </c>
      <c r="Z28" s="2">
        <v>0.81</v>
      </c>
      <c r="AA28">
        <v>26</v>
      </c>
      <c r="AD28" s="2">
        <v>39</v>
      </c>
      <c r="AE28" s="2">
        <v>0.81602448110165504</v>
      </c>
      <c r="AF28" s="2">
        <v>2.4E-2</v>
      </c>
    </row>
    <row r="29" spans="1:32" ht="15.75" x14ac:dyDescent="0.25">
      <c r="A29">
        <v>27</v>
      </c>
      <c r="B29">
        <v>2</v>
      </c>
      <c r="C29">
        <v>27</v>
      </c>
      <c r="D29" s="4">
        <v>4.4000000000000003E-3</v>
      </c>
      <c r="E29" s="4">
        <v>1.0800000000000001E-2</v>
      </c>
      <c r="F29" s="2">
        <v>10.760999999999999</v>
      </c>
      <c r="G29" s="2">
        <v>1.21</v>
      </c>
      <c r="H29" s="2">
        <v>0.81</v>
      </c>
      <c r="I29">
        <v>27</v>
      </c>
      <c r="L29" s="2">
        <v>40</v>
      </c>
      <c r="M29" s="2">
        <v>0.81602448110165504</v>
      </c>
      <c r="N29" s="2">
        <v>2.4E-2</v>
      </c>
      <c r="O29">
        <v>27</v>
      </c>
      <c r="P29" s="24">
        <v>0.95</v>
      </c>
      <c r="Q29">
        <v>27</v>
      </c>
      <c r="R29" s="24">
        <v>0.95</v>
      </c>
      <c r="S29">
        <v>27</v>
      </c>
      <c r="T29">
        <v>2</v>
      </c>
      <c r="U29">
        <v>27</v>
      </c>
      <c r="V29" s="4">
        <v>4.4000000000000003E-3</v>
      </c>
      <c r="W29" s="4">
        <v>1.0800000000000001E-2</v>
      </c>
      <c r="X29" s="2">
        <v>10.760999999999999</v>
      </c>
      <c r="Y29" s="2">
        <v>1.21</v>
      </c>
      <c r="Z29" s="2">
        <v>0.81</v>
      </c>
      <c r="AA29">
        <v>27</v>
      </c>
      <c r="AD29" s="2">
        <v>40</v>
      </c>
      <c r="AE29" s="2">
        <v>0.81602448110165504</v>
      </c>
      <c r="AF29" s="2">
        <v>2.4E-2</v>
      </c>
    </row>
    <row r="30" spans="1:32" ht="15.75" x14ac:dyDescent="0.25">
      <c r="A30">
        <v>28</v>
      </c>
      <c r="B30">
        <v>27</v>
      </c>
      <c r="C30">
        <v>28</v>
      </c>
      <c r="D30" s="4">
        <v>6.4000000000000001E-2</v>
      </c>
      <c r="E30" s="4">
        <v>0.1565</v>
      </c>
      <c r="F30" s="2">
        <v>10.760999999999999</v>
      </c>
      <c r="G30" s="2">
        <v>1.21</v>
      </c>
      <c r="H30" s="2">
        <v>0.81</v>
      </c>
      <c r="I30">
        <v>28</v>
      </c>
      <c r="L30" s="2">
        <v>41</v>
      </c>
      <c r="M30" s="2">
        <v>0.76822127959737585</v>
      </c>
      <c r="N30" s="2">
        <v>1.1999999999999999E-3</v>
      </c>
      <c r="O30">
        <v>28</v>
      </c>
      <c r="P30" s="24">
        <v>0.95</v>
      </c>
      <c r="Q30">
        <v>28</v>
      </c>
      <c r="R30" s="24">
        <v>0.95</v>
      </c>
      <c r="S30">
        <v>28</v>
      </c>
      <c r="T30">
        <v>27</v>
      </c>
      <c r="U30">
        <v>28</v>
      </c>
      <c r="V30" s="4">
        <v>6.4000000000000001E-2</v>
      </c>
      <c r="W30" s="4">
        <v>0.1565</v>
      </c>
      <c r="X30" s="2">
        <v>10.760999999999999</v>
      </c>
      <c r="Y30" s="2">
        <v>1.21</v>
      </c>
      <c r="Z30" s="2">
        <v>0.81</v>
      </c>
      <c r="AA30">
        <v>28</v>
      </c>
      <c r="AD30" s="2">
        <v>41</v>
      </c>
      <c r="AE30" s="2">
        <v>0.76822127959737585</v>
      </c>
      <c r="AF30" s="2">
        <v>1.1999999999999999E-3</v>
      </c>
    </row>
    <row r="31" spans="1:32" ht="15.75" x14ac:dyDescent="0.25">
      <c r="A31">
        <v>29</v>
      </c>
      <c r="B31">
        <v>28</v>
      </c>
      <c r="C31">
        <v>29</v>
      </c>
      <c r="D31" s="4">
        <v>0.39779999999999999</v>
      </c>
      <c r="E31" s="4">
        <v>0.13150000000000001</v>
      </c>
      <c r="F31" s="2">
        <v>1.4550000000000001</v>
      </c>
      <c r="G31" s="2">
        <v>1.21</v>
      </c>
      <c r="H31" s="2">
        <v>0.81</v>
      </c>
      <c r="I31">
        <v>29</v>
      </c>
      <c r="L31" s="2">
        <v>43</v>
      </c>
      <c r="M31" s="2">
        <v>0.81281712757396551</v>
      </c>
      <c r="N31" s="2">
        <v>6.0000000000000001E-3</v>
      </c>
      <c r="O31">
        <v>29</v>
      </c>
      <c r="P31" s="24">
        <v>0.95</v>
      </c>
      <c r="Q31">
        <v>29</v>
      </c>
      <c r="R31" s="24">
        <v>0.95</v>
      </c>
      <c r="S31">
        <v>29</v>
      </c>
      <c r="T31">
        <v>28</v>
      </c>
      <c r="U31">
        <v>29</v>
      </c>
      <c r="V31" s="4">
        <v>0.39779999999999999</v>
      </c>
      <c r="W31" s="4">
        <v>0.13150000000000001</v>
      </c>
      <c r="X31" s="2">
        <v>1.4550000000000001</v>
      </c>
      <c r="Y31" s="2">
        <v>1.21</v>
      </c>
      <c r="Z31" s="2">
        <v>0.81</v>
      </c>
      <c r="AA31">
        <v>29</v>
      </c>
      <c r="AD31" s="2">
        <v>43</v>
      </c>
      <c r="AE31" s="2">
        <v>0.81281712757396551</v>
      </c>
      <c r="AF31" s="2">
        <v>6.0000000000000001E-3</v>
      </c>
    </row>
    <row r="32" spans="1:32" ht="15.75" x14ac:dyDescent="0.25">
      <c r="A32">
        <v>30</v>
      </c>
      <c r="B32">
        <v>29</v>
      </c>
      <c r="C32">
        <v>30</v>
      </c>
      <c r="D32" s="4">
        <v>7.0199999999999999E-2</v>
      </c>
      <c r="E32" s="4">
        <v>2.3199999999999998E-2</v>
      </c>
      <c r="F32" s="2">
        <v>1.4550000000000001</v>
      </c>
      <c r="G32" s="2">
        <v>1.21</v>
      </c>
      <c r="H32" s="2">
        <v>0.81</v>
      </c>
      <c r="I32">
        <v>30</v>
      </c>
      <c r="L32" s="2">
        <v>45</v>
      </c>
      <c r="M32" s="2">
        <v>0.83054860166575561</v>
      </c>
      <c r="N32" s="2">
        <v>3.9219999999999998E-2</v>
      </c>
      <c r="O32">
        <v>30</v>
      </c>
      <c r="P32" s="24">
        <v>0.95</v>
      </c>
      <c r="Q32">
        <v>30</v>
      </c>
      <c r="R32" s="24">
        <v>0.95</v>
      </c>
      <c r="S32">
        <v>30</v>
      </c>
      <c r="T32">
        <v>29</v>
      </c>
      <c r="U32">
        <v>30</v>
      </c>
      <c r="V32" s="4">
        <v>7.0199999999999999E-2</v>
      </c>
      <c r="W32" s="4">
        <v>2.3199999999999998E-2</v>
      </c>
      <c r="X32" s="2">
        <v>1.4550000000000001</v>
      </c>
      <c r="Y32" s="2">
        <v>1.21</v>
      </c>
      <c r="Z32" s="2">
        <v>0.81</v>
      </c>
      <c r="AA32">
        <v>30</v>
      </c>
      <c r="AD32" s="2">
        <v>45</v>
      </c>
      <c r="AE32" s="2">
        <v>0.83054860166575561</v>
      </c>
      <c r="AF32" s="2">
        <v>3.9219999999999998E-2</v>
      </c>
    </row>
    <row r="33" spans="1:32" ht="15.75" x14ac:dyDescent="0.25">
      <c r="A33">
        <v>31</v>
      </c>
      <c r="B33">
        <v>30</v>
      </c>
      <c r="C33">
        <v>31</v>
      </c>
      <c r="D33" s="4">
        <v>0.35099999999999998</v>
      </c>
      <c r="E33" s="4">
        <v>0.11600000000000001</v>
      </c>
      <c r="F33" s="2">
        <v>1.4550000000000001</v>
      </c>
      <c r="G33" s="2">
        <v>1.21</v>
      </c>
      <c r="H33" s="2">
        <v>0.81</v>
      </c>
      <c r="I33">
        <v>31</v>
      </c>
      <c r="L33" s="2">
        <v>46</v>
      </c>
      <c r="M33" s="2">
        <v>0.83054860166575561</v>
      </c>
      <c r="N33" s="2">
        <v>3.9219999999999998E-2</v>
      </c>
      <c r="O33">
        <v>31</v>
      </c>
      <c r="P33" s="24">
        <v>0.95</v>
      </c>
      <c r="Q33">
        <v>31</v>
      </c>
      <c r="R33" s="24">
        <v>0.95</v>
      </c>
      <c r="S33">
        <v>31</v>
      </c>
      <c r="T33">
        <v>30</v>
      </c>
      <c r="U33">
        <v>31</v>
      </c>
      <c r="V33" s="4">
        <v>0.35099999999999998</v>
      </c>
      <c r="W33" s="4">
        <v>0.11600000000000001</v>
      </c>
      <c r="X33" s="2">
        <v>1.4550000000000001</v>
      </c>
      <c r="Y33" s="2">
        <v>1.21</v>
      </c>
      <c r="Z33" s="2">
        <v>0.81</v>
      </c>
      <c r="AA33">
        <v>31</v>
      </c>
      <c r="AD33" s="2">
        <v>46</v>
      </c>
      <c r="AE33" s="2">
        <v>0.83054860166575561</v>
      </c>
      <c r="AF33" s="2">
        <v>3.9219999999999998E-2</v>
      </c>
    </row>
    <row r="34" spans="1:32" ht="15.75" x14ac:dyDescent="0.25">
      <c r="A34">
        <v>32</v>
      </c>
      <c r="B34">
        <v>31</v>
      </c>
      <c r="C34">
        <v>32</v>
      </c>
      <c r="D34" s="4">
        <v>0.83899999999999997</v>
      </c>
      <c r="E34" s="4">
        <v>0.28160000000000002</v>
      </c>
      <c r="F34" s="2">
        <v>2.2000000000000002</v>
      </c>
      <c r="G34" s="2">
        <v>1.21</v>
      </c>
      <c r="H34" s="2">
        <v>0.81</v>
      </c>
      <c r="I34">
        <v>32</v>
      </c>
      <c r="L34" s="2">
        <v>48</v>
      </c>
      <c r="M34" s="2">
        <v>0.81387266658971458</v>
      </c>
      <c r="N34" s="2">
        <v>7.9000000000000001E-2</v>
      </c>
      <c r="O34">
        <v>32</v>
      </c>
      <c r="P34" s="24">
        <v>0.95</v>
      </c>
      <c r="Q34">
        <v>32</v>
      </c>
      <c r="R34" s="24">
        <v>0.95</v>
      </c>
      <c r="S34">
        <v>32</v>
      </c>
      <c r="T34">
        <v>31</v>
      </c>
      <c r="U34">
        <v>32</v>
      </c>
      <c r="V34" s="4">
        <v>0.83899999999999997</v>
      </c>
      <c r="W34" s="4">
        <v>0.28160000000000002</v>
      </c>
      <c r="X34" s="2">
        <v>2.2000000000000002</v>
      </c>
      <c r="Y34" s="2">
        <v>1.21</v>
      </c>
      <c r="Z34" s="2">
        <v>0.81</v>
      </c>
      <c r="AA34">
        <v>32</v>
      </c>
      <c r="AD34" s="2">
        <v>48</v>
      </c>
      <c r="AE34" s="2">
        <v>0.81387266658971458</v>
      </c>
      <c r="AF34" s="2">
        <v>7.9000000000000001E-2</v>
      </c>
    </row>
    <row r="35" spans="1:32" ht="15.75" x14ac:dyDescent="0.25">
      <c r="A35">
        <v>33</v>
      </c>
      <c r="B35">
        <v>32</v>
      </c>
      <c r="C35">
        <v>33</v>
      </c>
      <c r="D35" s="4">
        <v>1.708</v>
      </c>
      <c r="E35" s="4">
        <v>0.56459999999999999</v>
      </c>
      <c r="F35" s="2">
        <v>1.4550000000000001</v>
      </c>
      <c r="G35" s="2">
        <v>1.21</v>
      </c>
      <c r="H35" s="2">
        <v>0.81</v>
      </c>
      <c r="I35">
        <v>33</v>
      </c>
      <c r="L35" s="2">
        <v>49</v>
      </c>
      <c r="M35" s="2">
        <v>0.81401931661563931</v>
      </c>
      <c r="N35" s="2">
        <v>0.38469999999999999</v>
      </c>
      <c r="O35">
        <v>33</v>
      </c>
      <c r="P35" s="24">
        <v>0.95</v>
      </c>
      <c r="Q35">
        <v>33</v>
      </c>
      <c r="R35" s="24">
        <v>0.95</v>
      </c>
      <c r="S35">
        <v>33</v>
      </c>
      <c r="T35">
        <v>32</v>
      </c>
      <c r="U35">
        <v>33</v>
      </c>
      <c r="V35" s="4">
        <v>1.708</v>
      </c>
      <c r="W35" s="4">
        <v>0.56459999999999999</v>
      </c>
      <c r="X35" s="2">
        <v>1.4550000000000001</v>
      </c>
      <c r="Y35" s="2">
        <v>1.21</v>
      </c>
      <c r="Z35" s="2">
        <v>0.81</v>
      </c>
      <c r="AA35">
        <v>33</v>
      </c>
      <c r="AD35" s="2">
        <v>49</v>
      </c>
      <c r="AE35" s="2">
        <v>0.81401931661563931</v>
      </c>
      <c r="AF35" s="2">
        <v>0.38469999999999999</v>
      </c>
    </row>
    <row r="36" spans="1:32" ht="15.75" x14ac:dyDescent="0.25">
      <c r="A36">
        <v>34</v>
      </c>
      <c r="B36">
        <v>33</v>
      </c>
      <c r="C36">
        <v>34</v>
      </c>
      <c r="D36" s="4">
        <v>1.474</v>
      </c>
      <c r="E36" s="4">
        <v>0.48730000000000001</v>
      </c>
      <c r="F36" s="2">
        <v>1.4550000000000001</v>
      </c>
      <c r="G36" s="2">
        <v>1.21</v>
      </c>
      <c r="H36" s="2">
        <v>0.81</v>
      </c>
      <c r="I36">
        <v>34</v>
      </c>
      <c r="L36" s="2">
        <v>50</v>
      </c>
      <c r="M36" s="2">
        <v>0.81401931661563931</v>
      </c>
      <c r="N36" s="2">
        <v>0.38469999999999999</v>
      </c>
      <c r="O36">
        <v>34</v>
      </c>
      <c r="P36" s="24">
        <v>0.95</v>
      </c>
      <c r="Q36">
        <v>34</v>
      </c>
      <c r="R36" s="24">
        <v>0.95</v>
      </c>
      <c r="S36">
        <v>34</v>
      </c>
      <c r="T36">
        <v>33</v>
      </c>
      <c r="U36">
        <v>34</v>
      </c>
      <c r="V36" s="4">
        <v>1.474</v>
      </c>
      <c r="W36" s="4">
        <v>0.48730000000000001</v>
      </c>
      <c r="X36" s="2">
        <v>1.4550000000000001</v>
      </c>
      <c r="Y36" s="2">
        <v>1.21</v>
      </c>
      <c r="Z36" s="2">
        <v>0.81</v>
      </c>
      <c r="AA36">
        <v>34</v>
      </c>
      <c r="AD36" s="2">
        <v>50</v>
      </c>
      <c r="AE36" s="2">
        <v>0.81401931661563931</v>
      </c>
      <c r="AF36" s="2">
        <v>0.38469999999999999</v>
      </c>
    </row>
    <row r="37" spans="1:32" ht="15.75" x14ac:dyDescent="0.25">
      <c r="A37">
        <v>35</v>
      </c>
      <c r="B37">
        <v>2</v>
      </c>
      <c r="C37">
        <v>35</v>
      </c>
      <c r="D37" s="4">
        <v>4.4000000000000003E-3</v>
      </c>
      <c r="E37" s="4">
        <v>1.0800000000000001E-2</v>
      </c>
      <c r="F37" s="2">
        <v>10.760999999999999</v>
      </c>
      <c r="G37" s="2">
        <v>1.21</v>
      </c>
      <c r="H37" s="2">
        <v>0.81</v>
      </c>
      <c r="I37">
        <v>35</v>
      </c>
      <c r="L37" s="2">
        <v>51</v>
      </c>
      <c r="M37" s="2">
        <v>0.81970706772131774</v>
      </c>
      <c r="N37" s="2">
        <v>4.0500000000000001E-2</v>
      </c>
      <c r="O37">
        <v>35</v>
      </c>
      <c r="P37" s="24">
        <v>0.95</v>
      </c>
      <c r="Q37">
        <v>35</v>
      </c>
      <c r="R37" s="24">
        <v>0.95</v>
      </c>
      <c r="S37">
        <v>35</v>
      </c>
      <c r="T37">
        <v>2</v>
      </c>
      <c r="U37">
        <v>35</v>
      </c>
      <c r="V37" s="4">
        <v>4.4000000000000003E-3</v>
      </c>
      <c r="W37" s="4">
        <v>1.0800000000000001E-2</v>
      </c>
      <c r="X37" s="2">
        <v>10.760999999999999</v>
      </c>
      <c r="Y37" s="2">
        <v>1.21</v>
      </c>
      <c r="Z37" s="2">
        <v>0.81</v>
      </c>
      <c r="AA37">
        <v>35</v>
      </c>
      <c r="AD37" s="2">
        <v>51</v>
      </c>
      <c r="AE37" s="2">
        <v>0.81970706772131774</v>
      </c>
      <c r="AF37" s="2">
        <v>4.0500000000000001E-2</v>
      </c>
    </row>
    <row r="38" spans="1:32" ht="15.75" x14ac:dyDescent="0.25">
      <c r="A38">
        <v>36</v>
      </c>
      <c r="B38">
        <v>35</v>
      </c>
      <c r="C38">
        <v>36</v>
      </c>
      <c r="D38" s="4">
        <v>6.4000000000000001E-2</v>
      </c>
      <c r="E38" s="4">
        <v>0.1565</v>
      </c>
      <c r="F38" s="2">
        <v>10.760999999999999</v>
      </c>
      <c r="G38" s="2">
        <v>1.21</v>
      </c>
      <c r="H38" s="2">
        <v>0.81</v>
      </c>
      <c r="I38">
        <v>36</v>
      </c>
      <c r="L38" s="2">
        <v>52</v>
      </c>
      <c r="M38" s="2">
        <v>0.8</v>
      </c>
      <c r="N38" s="2">
        <v>3.5999999999999999E-3</v>
      </c>
      <c r="O38">
        <v>36</v>
      </c>
      <c r="P38" s="24">
        <v>0.95</v>
      </c>
      <c r="Q38">
        <v>36</v>
      </c>
      <c r="R38" s="24">
        <v>0.95</v>
      </c>
      <c r="S38">
        <v>36</v>
      </c>
      <c r="T38">
        <v>35</v>
      </c>
      <c r="U38">
        <v>36</v>
      </c>
      <c r="V38" s="4">
        <v>6.4000000000000001E-2</v>
      </c>
      <c r="W38" s="4">
        <v>0.1565</v>
      </c>
      <c r="X38" s="2">
        <v>10.760999999999999</v>
      </c>
      <c r="Y38" s="2">
        <v>1.21</v>
      </c>
      <c r="Z38" s="2">
        <v>0.81</v>
      </c>
      <c r="AA38">
        <v>36</v>
      </c>
      <c r="AD38" s="2">
        <v>52</v>
      </c>
      <c r="AE38" s="2">
        <v>0.8</v>
      </c>
      <c r="AF38" s="2">
        <v>3.5999999999999999E-3</v>
      </c>
    </row>
    <row r="39" spans="1:32" ht="15.75" x14ac:dyDescent="0.25">
      <c r="A39">
        <v>37</v>
      </c>
      <c r="B39">
        <v>36</v>
      </c>
      <c r="C39">
        <v>37</v>
      </c>
      <c r="D39" s="4">
        <v>0.1053</v>
      </c>
      <c r="E39" s="4">
        <v>0.123</v>
      </c>
      <c r="F39" s="2">
        <v>5.8230000000000004</v>
      </c>
      <c r="G39" s="2">
        <v>1.21</v>
      </c>
      <c r="H39" s="2">
        <v>0.81</v>
      </c>
      <c r="I39">
        <v>37</v>
      </c>
      <c r="L39" s="2">
        <v>53</v>
      </c>
      <c r="M39" s="2">
        <v>0.77911836266973067</v>
      </c>
      <c r="N39" s="2">
        <v>4.3499999999999997E-3</v>
      </c>
      <c r="O39">
        <v>37</v>
      </c>
      <c r="P39" s="24">
        <v>0.95</v>
      </c>
      <c r="Q39">
        <v>37</v>
      </c>
      <c r="R39" s="24">
        <v>0.95</v>
      </c>
      <c r="S39">
        <v>37</v>
      </c>
      <c r="T39">
        <v>36</v>
      </c>
      <c r="U39">
        <v>37</v>
      </c>
      <c r="V39" s="4">
        <v>0.1053</v>
      </c>
      <c r="W39" s="4">
        <v>0.123</v>
      </c>
      <c r="X39" s="2">
        <v>5.8230000000000004</v>
      </c>
      <c r="Y39" s="2">
        <v>1.21</v>
      </c>
      <c r="Z39" s="2">
        <v>0.81</v>
      </c>
      <c r="AA39">
        <v>37</v>
      </c>
      <c r="AD39" s="2">
        <v>53</v>
      </c>
      <c r="AE39" s="2">
        <v>0.77911836266973067</v>
      </c>
      <c r="AF39" s="2">
        <v>4.3499999999999997E-3</v>
      </c>
    </row>
    <row r="40" spans="1:32" ht="15.75" x14ac:dyDescent="0.25">
      <c r="A40">
        <v>38</v>
      </c>
      <c r="B40">
        <v>37</v>
      </c>
      <c r="C40">
        <v>38</v>
      </c>
      <c r="D40" s="4">
        <v>3.04E-2</v>
      </c>
      <c r="E40" s="4">
        <v>3.5499999999999997E-2</v>
      </c>
      <c r="F40" s="2">
        <v>5.8230000000000004</v>
      </c>
      <c r="G40" s="2">
        <v>1.21</v>
      </c>
      <c r="H40" s="2">
        <v>0.81</v>
      </c>
      <c r="I40">
        <v>38</v>
      </c>
      <c r="L40" s="2">
        <v>54</v>
      </c>
      <c r="M40">
        <v>0.81165095297300272</v>
      </c>
      <c r="N40" s="2">
        <v>2.64E-2</v>
      </c>
      <c r="O40">
        <v>38</v>
      </c>
      <c r="P40" s="24">
        <v>0.95</v>
      </c>
      <c r="Q40">
        <v>38</v>
      </c>
      <c r="R40" s="24">
        <v>0.95</v>
      </c>
      <c r="S40">
        <v>38</v>
      </c>
      <c r="T40">
        <v>37</v>
      </c>
      <c r="U40">
        <v>38</v>
      </c>
      <c r="V40" s="4">
        <v>3.04E-2</v>
      </c>
      <c r="W40" s="4">
        <v>3.5499999999999997E-2</v>
      </c>
      <c r="X40" s="2">
        <v>5.8230000000000004</v>
      </c>
      <c r="Y40" s="2">
        <v>1.21</v>
      </c>
      <c r="Z40" s="2">
        <v>0.81</v>
      </c>
      <c r="AA40">
        <v>38</v>
      </c>
      <c r="AD40" s="2">
        <v>54</v>
      </c>
      <c r="AE40">
        <v>0.81165095297300272</v>
      </c>
      <c r="AF40" s="2">
        <v>2.64E-2</v>
      </c>
    </row>
    <row r="41" spans="1:32" ht="15.75" x14ac:dyDescent="0.25">
      <c r="A41">
        <v>39</v>
      </c>
      <c r="B41">
        <v>38</v>
      </c>
      <c r="C41">
        <v>39</v>
      </c>
      <c r="D41" s="4">
        <v>1.8E-3</v>
      </c>
      <c r="E41" s="4">
        <v>2.0999999999999999E-3</v>
      </c>
      <c r="F41" s="2">
        <v>5.8230000000000004</v>
      </c>
      <c r="G41" s="2">
        <v>1.21</v>
      </c>
      <c r="H41" s="2">
        <v>0.81</v>
      </c>
      <c r="I41">
        <v>39</v>
      </c>
      <c r="L41" s="2">
        <v>55</v>
      </c>
      <c r="M41">
        <v>0.81281712757396551</v>
      </c>
      <c r="N41" s="2">
        <v>2.4E-2</v>
      </c>
      <c r="O41">
        <v>39</v>
      </c>
      <c r="P41" s="24">
        <v>0.95</v>
      </c>
      <c r="Q41">
        <v>39</v>
      </c>
      <c r="R41" s="24">
        <v>0.95</v>
      </c>
      <c r="S41">
        <v>39</v>
      </c>
      <c r="T41">
        <v>38</v>
      </c>
      <c r="U41">
        <v>39</v>
      </c>
      <c r="V41" s="4">
        <v>1.8E-3</v>
      </c>
      <c r="W41" s="4">
        <v>2.0999999999999999E-3</v>
      </c>
      <c r="X41" s="2">
        <v>5.8230000000000004</v>
      </c>
      <c r="Y41" s="2">
        <v>1.21</v>
      </c>
      <c r="Z41" s="2">
        <v>0.81</v>
      </c>
      <c r="AA41">
        <v>39</v>
      </c>
      <c r="AD41" s="2">
        <v>55</v>
      </c>
      <c r="AE41">
        <v>0.81281712757396551</v>
      </c>
      <c r="AF41" s="2">
        <v>2.4E-2</v>
      </c>
    </row>
    <row r="42" spans="1:32" ht="15.75" x14ac:dyDescent="0.25">
      <c r="A42">
        <v>40</v>
      </c>
      <c r="B42">
        <v>39</v>
      </c>
      <c r="C42">
        <v>40</v>
      </c>
      <c r="D42" s="4">
        <v>0.72829999999999995</v>
      </c>
      <c r="E42" s="4">
        <v>0.85089999999999999</v>
      </c>
      <c r="F42" s="2">
        <v>5.8230000000000004</v>
      </c>
      <c r="G42" s="2">
        <v>1.21</v>
      </c>
      <c r="H42" s="2">
        <v>0.81</v>
      </c>
      <c r="I42">
        <v>40</v>
      </c>
      <c r="L42" s="2">
        <v>59</v>
      </c>
      <c r="M42">
        <v>0.81153434145149439</v>
      </c>
      <c r="N42" s="2">
        <v>0.1</v>
      </c>
      <c r="O42">
        <v>40</v>
      </c>
      <c r="P42" s="24">
        <v>0.95</v>
      </c>
      <c r="Q42">
        <v>40</v>
      </c>
      <c r="R42" s="24">
        <v>0.95</v>
      </c>
      <c r="S42">
        <v>40</v>
      </c>
      <c r="T42">
        <v>39</v>
      </c>
      <c r="U42">
        <v>40</v>
      </c>
      <c r="V42" s="4">
        <v>0.72829999999999995</v>
      </c>
      <c r="W42" s="4">
        <v>0.85089999999999999</v>
      </c>
      <c r="X42" s="2">
        <v>5.8230000000000004</v>
      </c>
      <c r="Y42" s="2">
        <v>1.21</v>
      </c>
      <c r="Z42" s="2">
        <v>0.81</v>
      </c>
      <c r="AA42">
        <v>40</v>
      </c>
      <c r="AD42" s="2">
        <v>59</v>
      </c>
      <c r="AE42">
        <v>0.81153434145149439</v>
      </c>
      <c r="AF42" s="2">
        <v>0.1</v>
      </c>
    </row>
    <row r="43" spans="1:32" ht="15.75" x14ac:dyDescent="0.25">
      <c r="A43">
        <v>41</v>
      </c>
      <c r="B43">
        <v>40</v>
      </c>
      <c r="C43">
        <v>41</v>
      </c>
      <c r="D43" s="4">
        <v>0.31</v>
      </c>
      <c r="E43" s="4">
        <v>0.36230000000000001</v>
      </c>
      <c r="F43" s="2">
        <v>5.8230000000000004</v>
      </c>
      <c r="G43" s="2">
        <v>1.21</v>
      </c>
      <c r="H43" s="2">
        <v>0.81</v>
      </c>
      <c r="I43">
        <v>41</v>
      </c>
      <c r="L43" s="2">
        <v>61</v>
      </c>
      <c r="M43">
        <v>0.81391026292753166</v>
      </c>
      <c r="N43" s="2">
        <v>1.244</v>
      </c>
      <c r="O43">
        <v>41</v>
      </c>
      <c r="P43" s="24">
        <v>0.95</v>
      </c>
      <c r="Q43">
        <v>41</v>
      </c>
      <c r="R43" s="24">
        <v>0.95</v>
      </c>
      <c r="S43">
        <v>41</v>
      </c>
      <c r="T43">
        <v>40</v>
      </c>
      <c r="U43">
        <v>41</v>
      </c>
      <c r="V43" s="4">
        <v>0.31</v>
      </c>
      <c r="W43" s="4">
        <v>0.36230000000000001</v>
      </c>
      <c r="X43" s="2">
        <v>5.8230000000000004</v>
      </c>
      <c r="Y43" s="2">
        <v>1.21</v>
      </c>
      <c r="Z43" s="2">
        <v>0.81</v>
      </c>
      <c r="AA43">
        <v>41</v>
      </c>
      <c r="AD43" s="2">
        <v>61</v>
      </c>
      <c r="AE43">
        <v>0.81391026292753166</v>
      </c>
      <c r="AF43" s="2">
        <v>1.244</v>
      </c>
    </row>
    <row r="44" spans="1:32" ht="15.75" x14ac:dyDescent="0.25">
      <c r="A44">
        <v>42</v>
      </c>
      <c r="B44">
        <v>41</v>
      </c>
      <c r="C44">
        <v>42</v>
      </c>
      <c r="D44" s="4">
        <v>4.1000000000000002E-2</v>
      </c>
      <c r="E44" s="4">
        <v>4.7800000000000002E-2</v>
      </c>
      <c r="F44" s="2">
        <v>5.8230000000000004</v>
      </c>
      <c r="G44" s="2">
        <v>1.21</v>
      </c>
      <c r="H44" s="2">
        <v>0.81</v>
      </c>
      <c r="I44">
        <v>42</v>
      </c>
      <c r="L44" s="2">
        <v>62</v>
      </c>
      <c r="M44">
        <v>0.81201537134271351</v>
      </c>
      <c r="N44" s="2">
        <v>3.2000000000000001E-2</v>
      </c>
      <c r="O44">
        <v>42</v>
      </c>
      <c r="P44" s="24">
        <v>0.95</v>
      </c>
      <c r="Q44">
        <v>42</v>
      </c>
      <c r="R44" s="24">
        <v>0.95</v>
      </c>
      <c r="S44">
        <v>42</v>
      </c>
      <c r="T44">
        <v>41</v>
      </c>
      <c r="U44">
        <v>42</v>
      </c>
      <c r="V44" s="4">
        <v>4.1000000000000002E-2</v>
      </c>
      <c r="W44" s="4">
        <v>4.7800000000000002E-2</v>
      </c>
      <c r="X44" s="2">
        <v>5.8230000000000004</v>
      </c>
      <c r="Y44" s="2">
        <v>1.21</v>
      </c>
      <c r="Z44" s="2">
        <v>0.81</v>
      </c>
      <c r="AA44">
        <v>42</v>
      </c>
      <c r="AD44" s="2">
        <v>62</v>
      </c>
      <c r="AE44">
        <v>0.81201537134271351</v>
      </c>
      <c r="AF44" s="2">
        <v>3.2000000000000001E-2</v>
      </c>
    </row>
    <row r="45" spans="1:32" ht="15.75" x14ac:dyDescent="0.25">
      <c r="A45">
        <v>43</v>
      </c>
      <c r="B45">
        <v>42</v>
      </c>
      <c r="C45">
        <v>43</v>
      </c>
      <c r="D45" s="4">
        <v>9.1999999999999998E-3</v>
      </c>
      <c r="E45" s="4">
        <v>1.1599999999999999E-2</v>
      </c>
      <c r="F45" s="2">
        <v>5.8230000000000004</v>
      </c>
      <c r="G45" s="2">
        <v>1.21</v>
      </c>
      <c r="H45" s="2">
        <v>0.81</v>
      </c>
      <c r="I45">
        <v>43</v>
      </c>
      <c r="L45" s="2">
        <v>64</v>
      </c>
      <c r="M45">
        <v>0.8139756840223964</v>
      </c>
      <c r="N45" s="2">
        <v>0.22700000000000001</v>
      </c>
      <c r="O45">
        <v>43</v>
      </c>
      <c r="P45" s="24">
        <v>0.95</v>
      </c>
      <c r="Q45">
        <v>43</v>
      </c>
      <c r="R45" s="24">
        <v>0.95</v>
      </c>
      <c r="S45">
        <v>43</v>
      </c>
      <c r="T45">
        <v>42</v>
      </c>
      <c r="U45">
        <v>43</v>
      </c>
      <c r="V45" s="4">
        <v>9.1999999999999998E-3</v>
      </c>
      <c r="W45" s="4">
        <v>1.1599999999999999E-2</v>
      </c>
      <c r="X45" s="2">
        <v>5.8230000000000004</v>
      </c>
      <c r="Y45" s="2">
        <v>1.21</v>
      </c>
      <c r="Z45" s="2">
        <v>0.81</v>
      </c>
      <c r="AA45">
        <v>43</v>
      </c>
      <c r="AD45" s="2">
        <v>64</v>
      </c>
      <c r="AE45">
        <v>0.8139756840223964</v>
      </c>
      <c r="AF45" s="2">
        <v>0.22700000000000001</v>
      </c>
    </row>
    <row r="46" spans="1:32" ht="15.75" x14ac:dyDescent="0.25">
      <c r="A46">
        <v>44</v>
      </c>
      <c r="B46">
        <v>43</v>
      </c>
      <c r="C46">
        <v>44</v>
      </c>
      <c r="D46" s="4">
        <v>0.1089</v>
      </c>
      <c r="E46" s="4">
        <v>0.13730000000000001</v>
      </c>
      <c r="F46" s="2">
        <v>5.8230000000000004</v>
      </c>
      <c r="G46" s="2">
        <v>1.21</v>
      </c>
      <c r="H46" s="2">
        <v>0.81</v>
      </c>
      <c r="I46">
        <v>44</v>
      </c>
      <c r="L46" s="2">
        <v>65</v>
      </c>
      <c r="M46">
        <v>0.81466538833288427</v>
      </c>
      <c r="N46" s="2">
        <v>5.8999999999999997E-2</v>
      </c>
      <c r="O46">
        <v>44</v>
      </c>
      <c r="P46" s="24">
        <v>0.95</v>
      </c>
      <c r="Q46">
        <v>44</v>
      </c>
      <c r="R46" s="24">
        <v>0.95</v>
      </c>
      <c r="S46">
        <v>44</v>
      </c>
      <c r="T46">
        <v>43</v>
      </c>
      <c r="U46">
        <v>44</v>
      </c>
      <c r="V46" s="4">
        <v>0.1089</v>
      </c>
      <c r="W46" s="4">
        <v>0.13730000000000001</v>
      </c>
      <c r="X46" s="2">
        <v>5.8230000000000004</v>
      </c>
      <c r="Y46" s="2">
        <v>1.21</v>
      </c>
      <c r="Z46" s="2">
        <v>0.81</v>
      </c>
      <c r="AA46">
        <v>44</v>
      </c>
      <c r="AD46" s="2">
        <v>65</v>
      </c>
      <c r="AE46">
        <v>0.81466538833288427</v>
      </c>
      <c r="AF46" s="2">
        <v>5.8999999999999997E-2</v>
      </c>
    </row>
    <row r="47" spans="1:32" ht="15.75" x14ac:dyDescent="0.25">
      <c r="A47">
        <v>45</v>
      </c>
      <c r="B47">
        <v>44</v>
      </c>
      <c r="C47">
        <v>45</v>
      </c>
      <c r="D47" s="4">
        <v>8.9999999999999998E-4</v>
      </c>
      <c r="E47" s="4">
        <v>1.1999999999999999E-3</v>
      </c>
      <c r="F47" s="2">
        <v>6.7089999999999996</v>
      </c>
      <c r="G47" s="2">
        <v>1.21</v>
      </c>
      <c r="H47" s="2">
        <v>0.81</v>
      </c>
      <c r="I47">
        <v>45</v>
      </c>
      <c r="L47" s="2">
        <v>66</v>
      </c>
      <c r="M47">
        <v>0.81067922839988094</v>
      </c>
      <c r="N47" s="2">
        <v>1.7999999999999999E-2</v>
      </c>
      <c r="O47">
        <v>45</v>
      </c>
      <c r="P47" s="24">
        <v>0.95</v>
      </c>
      <c r="Q47">
        <v>45</v>
      </c>
      <c r="R47" s="24">
        <v>0.95</v>
      </c>
      <c r="S47">
        <v>45</v>
      </c>
      <c r="T47">
        <v>44</v>
      </c>
      <c r="U47">
        <v>45</v>
      </c>
      <c r="V47" s="4">
        <v>8.9999999999999998E-4</v>
      </c>
      <c r="W47" s="4">
        <v>1.1999999999999999E-3</v>
      </c>
      <c r="X47" s="2">
        <v>6.7089999999999996</v>
      </c>
      <c r="Y47" s="2">
        <v>1.21</v>
      </c>
      <c r="Z47" s="2">
        <v>0.81</v>
      </c>
      <c r="AA47">
        <v>45</v>
      </c>
      <c r="AD47" s="2">
        <v>66</v>
      </c>
      <c r="AE47">
        <v>0.81067922839988094</v>
      </c>
      <c r="AF47" s="2">
        <v>1.7999999999999999E-2</v>
      </c>
    </row>
    <row r="48" spans="1:32" ht="15.75" x14ac:dyDescent="0.25">
      <c r="A48">
        <v>46</v>
      </c>
      <c r="B48">
        <v>3</v>
      </c>
      <c r="C48">
        <v>46</v>
      </c>
      <c r="D48" s="4">
        <v>3.3999999999999998E-3</v>
      </c>
      <c r="E48" s="4">
        <v>8.3999999999999995E-3</v>
      </c>
      <c r="F48" s="2">
        <v>10.760999999999999</v>
      </c>
      <c r="G48" s="2">
        <v>1.21</v>
      </c>
      <c r="H48" s="2">
        <v>0.81</v>
      </c>
      <c r="I48">
        <v>46</v>
      </c>
      <c r="L48" s="2">
        <v>67</v>
      </c>
      <c r="M48">
        <v>0.81067922839988094</v>
      </c>
      <c r="N48" s="2">
        <v>1.7999999999999999E-2</v>
      </c>
      <c r="O48">
        <v>46</v>
      </c>
      <c r="P48" s="24">
        <v>0.95</v>
      </c>
      <c r="Q48">
        <v>46</v>
      </c>
      <c r="R48" s="24">
        <v>0.95</v>
      </c>
      <c r="S48">
        <v>46</v>
      </c>
      <c r="T48">
        <v>3</v>
      </c>
      <c r="U48">
        <v>46</v>
      </c>
      <c r="V48" s="4">
        <v>3.3999999999999998E-3</v>
      </c>
      <c r="W48" s="4">
        <v>8.3999999999999995E-3</v>
      </c>
      <c r="X48" s="2">
        <v>10.760999999999999</v>
      </c>
      <c r="Y48" s="2">
        <v>1.21</v>
      </c>
      <c r="Z48" s="2">
        <v>0.81</v>
      </c>
      <c r="AA48">
        <v>46</v>
      </c>
      <c r="AD48" s="2">
        <v>67</v>
      </c>
      <c r="AE48">
        <v>0.81067922839988094</v>
      </c>
      <c r="AF48" s="2">
        <v>1.7999999999999999E-2</v>
      </c>
    </row>
    <row r="49" spans="1:32" ht="15.75" x14ac:dyDescent="0.25">
      <c r="A49">
        <v>47</v>
      </c>
      <c r="B49">
        <v>46</v>
      </c>
      <c r="C49">
        <v>47</v>
      </c>
      <c r="D49" s="4">
        <v>8.5099999999999995E-2</v>
      </c>
      <c r="E49" s="4">
        <v>0.20830000000000001</v>
      </c>
      <c r="F49" s="2">
        <v>10.760999999999999</v>
      </c>
      <c r="G49" s="2">
        <v>1.21</v>
      </c>
      <c r="H49" s="2">
        <v>0.81</v>
      </c>
      <c r="I49">
        <v>47</v>
      </c>
      <c r="L49" s="2">
        <v>68</v>
      </c>
      <c r="M49">
        <v>0.813733471206735</v>
      </c>
      <c r="N49" s="2">
        <v>2.8000000000000001E-2</v>
      </c>
      <c r="O49">
        <v>47</v>
      </c>
      <c r="P49" s="24">
        <v>0.95</v>
      </c>
      <c r="Q49">
        <v>47</v>
      </c>
      <c r="R49" s="24">
        <v>0.95</v>
      </c>
      <c r="S49">
        <v>47</v>
      </c>
      <c r="T49">
        <v>46</v>
      </c>
      <c r="U49">
        <v>47</v>
      </c>
      <c r="V49" s="4">
        <v>8.5099999999999995E-2</v>
      </c>
      <c r="W49" s="4">
        <v>0.20830000000000001</v>
      </c>
      <c r="X49" s="2">
        <v>10.760999999999999</v>
      </c>
      <c r="Y49" s="2">
        <v>1.21</v>
      </c>
      <c r="Z49" s="2">
        <v>0.81</v>
      </c>
      <c r="AA49">
        <v>47</v>
      </c>
      <c r="AD49" s="2">
        <v>68</v>
      </c>
      <c r="AE49">
        <v>0.813733471206735</v>
      </c>
      <c r="AF49" s="2">
        <v>2.8000000000000001E-2</v>
      </c>
    </row>
    <row r="50" spans="1:32" ht="15.75" x14ac:dyDescent="0.25">
      <c r="A50">
        <v>48</v>
      </c>
      <c r="B50">
        <v>47</v>
      </c>
      <c r="C50">
        <v>48</v>
      </c>
      <c r="D50" s="4">
        <v>0.2898</v>
      </c>
      <c r="E50" s="4">
        <v>0.70909999999999995</v>
      </c>
      <c r="F50" s="2">
        <v>10.760999999999999</v>
      </c>
      <c r="G50" s="2">
        <v>1.21</v>
      </c>
      <c r="H50" s="2">
        <v>0.81</v>
      </c>
      <c r="I50">
        <v>48</v>
      </c>
      <c r="L50" s="2">
        <v>69</v>
      </c>
      <c r="M50">
        <v>0.813733471206735</v>
      </c>
      <c r="N50" s="2">
        <v>2.8000000000000001E-2</v>
      </c>
      <c r="O50">
        <v>48</v>
      </c>
      <c r="P50" s="24">
        <v>0.95</v>
      </c>
      <c r="Q50">
        <v>48</v>
      </c>
      <c r="R50" s="24">
        <v>0.95</v>
      </c>
      <c r="S50">
        <v>48</v>
      </c>
      <c r="T50">
        <v>47</v>
      </c>
      <c r="U50">
        <v>48</v>
      </c>
      <c r="V50" s="4">
        <v>0.2898</v>
      </c>
      <c r="W50" s="4">
        <v>0.70909999999999995</v>
      </c>
      <c r="X50" s="2">
        <v>10.760999999999999</v>
      </c>
      <c r="Y50" s="2">
        <v>1.21</v>
      </c>
      <c r="Z50" s="2">
        <v>0.81</v>
      </c>
      <c r="AA50">
        <v>48</v>
      </c>
      <c r="AD50" s="2">
        <v>69</v>
      </c>
      <c r="AE50">
        <v>0.813733471206735</v>
      </c>
      <c r="AF50" s="2">
        <v>2.8000000000000001E-2</v>
      </c>
    </row>
    <row r="51" spans="1:32" ht="15.75" x14ac:dyDescent="0.25">
      <c r="A51">
        <v>49</v>
      </c>
      <c r="B51">
        <v>48</v>
      </c>
      <c r="C51">
        <v>49</v>
      </c>
      <c r="D51" s="4">
        <v>8.2199999999999995E-2</v>
      </c>
      <c r="E51" s="4">
        <v>0.2011</v>
      </c>
      <c r="F51" s="2">
        <v>10.760999999999999</v>
      </c>
      <c r="G51" s="2">
        <v>1.21</v>
      </c>
      <c r="H51" s="2">
        <v>0.81</v>
      </c>
      <c r="I51">
        <v>49</v>
      </c>
      <c r="O51">
        <v>49</v>
      </c>
      <c r="P51" s="24">
        <v>0.95</v>
      </c>
      <c r="Q51">
        <v>49</v>
      </c>
      <c r="R51" s="24">
        <v>0.95</v>
      </c>
      <c r="S51">
        <v>49</v>
      </c>
      <c r="T51">
        <v>48</v>
      </c>
      <c r="U51">
        <v>49</v>
      </c>
      <c r="V51" s="4">
        <v>8.2199999999999995E-2</v>
      </c>
      <c r="W51" s="4">
        <v>0.2011</v>
      </c>
      <c r="X51" s="2">
        <v>10.760999999999999</v>
      </c>
      <c r="Y51" s="2">
        <v>1.21</v>
      </c>
      <c r="Z51" s="2">
        <v>0.81</v>
      </c>
      <c r="AA51">
        <v>49</v>
      </c>
    </row>
    <row r="52" spans="1:32" ht="15.75" x14ac:dyDescent="0.25">
      <c r="A52">
        <v>50</v>
      </c>
      <c r="B52">
        <v>7</v>
      </c>
      <c r="C52">
        <v>50</v>
      </c>
      <c r="D52" s="4">
        <v>9.2799999999999994E-2</v>
      </c>
      <c r="E52" s="4">
        <v>4.7300000000000002E-2</v>
      </c>
      <c r="F52" s="2">
        <v>2.2000000000000002</v>
      </c>
      <c r="G52" s="2">
        <v>1.21</v>
      </c>
      <c r="H52" s="2">
        <v>0.81</v>
      </c>
      <c r="I52">
        <v>50</v>
      </c>
      <c r="O52">
        <v>50</v>
      </c>
      <c r="P52" s="24">
        <v>0.95</v>
      </c>
      <c r="Q52">
        <v>50</v>
      </c>
      <c r="R52" s="24">
        <v>0.95</v>
      </c>
      <c r="S52">
        <v>50</v>
      </c>
      <c r="T52">
        <v>7</v>
      </c>
      <c r="U52">
        <v>50</v>
      </c>
      <c r="V52" s="4">
        <v>9.2799999999999994E-2</v>
      </c>
      <c r="W52" s="4">
        <v>4.7300000000000002E-2</v>
      </c>
      <c r="X52" s="2">
        <v>2.2000000000000002</v>
      </c>
      <c r="Y52" s="2">
        <v>1.21</v>
      </c>
      <c r="Z52" s="2">
        <v>0.81</v>
      </c>
      <c r="AA52">
        <v>50</v>
      </c>
    </row>
    <row r="53" spans="1:32" ht="15.75" x14ac:dyDescent="0.25">
      <c r="A53">
        <v>51</v>
      </c>
      <c r="B53">
        <v>50</v>
      </c>
      <c r="C53">
        <v>51</v>
      </c>
      <c r="D53" s="4">
        <v>0.33189999999999997</v>
      </c>
      <c r="E53" s="4">
        <v>0.1114</v>
      </c>
      <c r="F53" s="2">
        <v>2.2000000000000002</v>
      </c>
      <c r="G53" s="2">
        <v>1.21</v>
      </c>
      <c r="H53" s="2">
        <v>0.81</v>
      </c>
      <c r="I53">
        <v>51</v>
      </c>
      <c r="O53">
        <v>51</v>
      </c>
      <c r="P53" s="24">
        <v>0.95</v>
      </c>
      <c r="Q53">
        <v>51</v>
      </c>
      <c r="R53" s="24">
        <v>0.95</v>
      </c>
      <c r="S53">
        <v>51</v>
      </c>
      <c r="T53">
        <v>50</v>
      </c>
      <c r="U53">
        <v>51</v>
      </c>
      <c r="V53" s="4">
        <v>0.33189999999999997</v>
      </c>
      <c r="W53" s="4">
        <v>0.1114</v>
      </c>
      <c r="X53" s="2">
        <v>2.2000000000000002</v>
      </c>
      <c r="Y53" s="2">
        <v>1.21</v>
      </c>
      <c r="Z53" s="2">
        <v>0.81</v>
      </c>
      <c r="AA53">
        <v>51</v>
      </c>
    </row>
    <row r="54" spans="1:32" ht="15.75" x14ac:dyDescent="0.25">
      <c r="A54">
        <v>52</v>
      </c>
      <c r="B54">
        <v>51</v>
      </c>
      <c r="C54">
        <v>52</v>
      </c>
      <c r="D54" s="4">
        <v>0.17399999999999999</v>
      </c>
      <c r="E54" s="4">
        <v>8.8599999999999998E-2</v>
      </c>
      <c r="F54" s="2">
        <v>1.899</v>
      </c>
      <c r="G54" s="2">
        <v>1.21</v>
      </c>
      <c r="H54" s="2">
        <v>0.81</v>
      </c>
      <c r="I54">
        <v>52</v>
      </c>
      <c r="O54">
        <v>52</v>
      </c>
      <c r="P54" s="24">
        <v>0.95</v>
      </c>
      <c r="Q54">
        <v>52</v>
      </c>
      <c r="R54" s="24">
        <v>0.95</v>
      </c>
      <c r="S54">
        <v>52</v>
      </c>
      <c r="T54">
        <v>51</v>
      </c>
      <c r="U54">
        <v>52</v>
      </c>
      <c r="V54" s="4">
        <v>0.17399999999999999</v>
      </c>
      <c r="W54" s="4">
        <v>8.8599999999999998E-2</v>
      </c>
      <c r="X54" s="2">
        <v>1.899</v>
      </c>
      <c r="Y54" s="2">
        <v>1.21</v>
      </c>
      <c r="Z54" s="2">
        <v>0.81</v>
      </c>
      <c r="AA54">
        <v>52</v>
      </c>
    </row>
    <row r="55" spans="1:32" ht="15.75" x14ac:dyDescent="0.25">
      <c r="A55">
        <v>53</v>
      </c>
      <c r="B55">
        <v>52</v>
      </c>
      <c r="C55">
        <v>53</v>
      </c>
      <c r="D55" s="4">
        <v>0.20300000000000001</v>
      </c>
      <c r="E55" s="4">
        <v>0.10340000000000001</v>
      </c>
      <c r="F55" s="2">
        <v>1.899</v>
      </c>
      <c r="G55" s="2">
        <v>1.21</v>
      </c>
      <c r="H55" s="2">
        <v>0.81</v>
      </c>
      <c r="I55">
        <v>53</v>
      </c>
      <c r="O55">
        <v>53</v>
      </c>
      <c r="P55" s="24">
        <v>0.95</v>
      </c>
      <c r="Q55">
        <v>53</v>
      </c>
      <c r="R55" s="24">
        <v>0.95</v>
      </c>
      <c r="S55">
        <v>53</v>
      </c>
      <c r="T55">
        <v>52</v>
      </c>
      <c r="U55">
        <v>53</v>
      </c>
      <c r="V55" s="4">
        <v>0.20300000000000001</v>
      </c>
      <c r="W55" s="4">
        <v>0.10340000000000001</v>
      </c>
      <c r="X55" s="2">
        <v>1.899</v>
      </c>
      <c r="Y55" s="2">
        <v>1.21</v>
      </c>
      <c r="Z55" s="2">
        <v>0.81</v>
      </c>
      <c r="AA55">
        <v>53</v>
      </c>
    </row>
    <row r="56" spans="1:32" ht="15.75" x14ac:dyDescent="0.25">
      <c r="A56">
        <v>54</v>
      </c>
      <c r="B56">
        <v>53</v>
      </c>
      <c r="C56">
        <v>54</v>
      </c>
      <c r="D56" s="4">
        <v>0.28420000000000001</v>
      </c>
      <c r="E56" s="4">
        <v>0.1447</v>
      </c>
      <c r="F56" s="2">
        <v>1.899</v>
      </c>
      <c r="G56" s="2">
        <v>1.21</v>
      </c>
      <c r="H56" s="2">
        <v>0.81</v>
      </c>
      <c r="I56">
        <v>54</v>
      </c>
      <c r="O56">
        <v>54</v>
      </c>
      <c r="P56" s="24">
        <v>0.95</v>
      </c>
      <c r="Q56">
        <v>54</v>
      </c>
      <c r="R56" s="24">
        <v>0.95</v>
      </c>
      <c r="S56">
        <v>54</v>
      </c>
      <c r="T56">
        <v>53</v>
      </c>
      <c r="U56">
        <v>54</v>
      </c>
      <c r="V56" s="4">
        <v>0.28420000000000001</v>
      </c>
      <c r="W56" s="4">
        <v>0.1447</v>
      </c>
      <c r="X56" s="2">
        <v>1.899</v>
      </c>
      <c r="Y56" s="2">
        <v>1.21</v>
      </c>
      <c r="Z56" s="2">
        <v>0.81</v>
      </c>
      <c r="AA56">
        <v>54</v>
      </c>
    </row>
    <row r="57" spans="1:32" ht="15.75" x14ac:dyDescent="0.25">
      <c r="A57">
        <v>55</v>
      </c>
      <c r="B57">
        <v>54</v>
      </c>
      <c r="C57">
        <v>55</v>
      </c>
      <c r="D57" s="4">
        <v>0.28129999999999999</v>
      </c>
      <c r="E57" s="4">
        <v>0.14330000000000001</v>
      </c>
      <c r="F57" s="2">
        <v>1.899</v>
      </c>
      <c r="G57" s="2">
        <v>1.21</v>
      </c>
      <c r="H57" s="2">
        <v>0.81</v>
      </c>
      <c r="I57">
        <v>55</v>
      </c>
      <c r="O57">
        <v>55</v>
      </c>
      <c r="P57" s="24">
        <v>0.95</v>
      </c>
      <c r="Q57">
        <v>55</v>
      </c>
      <c r="R57" s="24">
        <v>0.95</v>
      </c>
      <c r="S57">
        <v>55</v>
      </c>
      <c r="T57">
        <v>54</v>
      </c>
      <c r="U57">
        <v>55</v>
      </c>
      <c r="V57" s="4">
        <v>0.28129999999999999</v>
      </c>
      <c r="W57" s="4">
        <v>0.14330000000000001</v>
      </c>
      <c r="X57" s="2">
        <v>1.899</v>
      </c>
      <c r="Y57" s="2">
        <v>1.21</v>
      </c>
      <c r="Z57" s="2">
        <v>0.81</v>
      </c>
      <c r="AA57">
        <v>55</v>
      </c>
    </row>
    <row r="58" spans="1:32" ht="15.75" x14ac:dyDescent="0.25">
      <c r="A58">
        <v>56</v>
      </c>
      <c r="B58">
        <v>55</v>
      </c>
      <c r="C58">
        <v>56</v>
      </c>
      <c r="D58" s="4">
        <v>1.59</v>
      </c>
      <c r="E58" s="4">
        <v>0.53369999999999995</v>
      </c>
      <c r="F58" s="2">
        <v>2.2000000000000002</v>
      </c>
      <c r="G58" s="2">
        <v>1.21</v>
      </c>
      <c r="H58" s="2">
        <v>0.81</v>
      </c>
      <c r="I58">
        <v>56</v>
      </c>
      <c r="O58">
        <v>56</v>
      </c>
      <c r="P58" s="24">
        <v>0.95</v>
      </c>
      <c r="Q58">
        <v>56</v>
      </c>
      <c r="R58" s="24">
        <v>0.95</v>
      </c>
      <c r="S58">
        <v>56</v>
      </c>
      <c r="T58">
        <v>55</v>
      </c>
      <c r="U58">
        <v>56</v>
      </c>
      <c r="V58" s="4">
        <v>1.59</v>
      </c>
      <c r="W58" s="4">
        <v>0.53369999999999995</v>
      </c>
      <c r="X58" s="2">
        <v>2.2000000000000002</v>
      </c>
      <c r="Y58" s="2">
        <v>1.21</v>
      </c>
      <c r="Z58" s="2">
        <v>0.81</v>
      </c>
      <c r="AA58">
        <v>56</v>
      </c>
    </row>
    <row r="59" spans="1:32" ht="15.75" x14ac:dyDescent="0.25">
      <c r="A59">
        <v>57</v>
      </c>
      <c r="B59">
        <v>56</v>
      </c>
      <c r="C59">
        <v>57</v>
      </c>
      <c r="D59" s="4">
        <v>0.78369999999999995</v>
      </c>
      <c r="E59" s="4">
        <v>0.26300000000000001</v>
      </c>
      <c r="F59" s="2">
        <v>2.2000000000000002</v>
      </c>
      <c r="G59" s="2">
        <v>1.21</v>
      </c>
      <c r="H59" s="2">
        <v>0.81</v>
      </c>
      <c r="I59">
        <v>57</v>
      </c>
      <c r="O59">
        <v>57</v>
      </c>
      <c r="P59" s="24">
        <v>0.95</v>
      </c>
      <c r="Q59">
        <v>57</v>
      </c>
      <c r="R59" s="24">
        <v>0.95</v>
      </c>
      <c r="S59">
        <v>57</v>
      </c>
      <c r="T59">
        <v>56</v>
      </c>
      <c r="U59">
        <v>57</v>
      </c>
      <c r="V59" s="4">
        <v>0.78369999999999995</v>
      </c>
      <c r="W59" s="4">
        <v>0.26300000000000001</v>
      </c>
      <c r="X59" s="2">
        <v>2.2000000000000002</v>
      </c>
      <c r="Y59" s="2">
        <v>1.21</v>
      </c>
      <c r="Z59" s="2">
        <v>0.81</v>
      </c>
      <c r="AA59">
        <v>57</v>
      </c>
    </row>
    <row r="60" spans="1:32" ht="15.75" x14ac:dyDescent="0.25">
      <c r="A60">
        <v>58</v>
      </c>
      <c r="B60">
        <v>57</v>
      </c>
      <c r="C60">
        <v>58</v>
      </c>
      <c r="D60" s="4">
        <v>0.30420000000000003</v>
      </c>
      <c r="E60" s="4">
        <v>0.10059999999999999</v>
      </c>
      <c r="F60" s="2">
        <v>1.899</v>
      </c>
      <c r="G60" s="2">
        <v>1.21</v>
      </c>
      <c r="H60" s="2">
        <v>0.81</v>
      </c>
      <c r="I60">
        <v>58</v>
      </c>
      <c r="O60">
        <v>58</v>
      </c>
      <c r="P60" s="24">
        <v>0.95</v>
      </c>
      <c r="Q60">
        <v>58</v>
      </c>
      <c r="R60" s="24">
        <v>0.95</v>
      </c>
      <c r="S60">
        <v>58</v>
      </c>
      <c r="T60">
        <v>57</v>
      </c>
      <c r="U60">
        <v>58</v>
      </c>
      <c r="V60" s="4">
        <v>0.30420000000000003</v>
      </c>
      <c r="W60" s="4">
        <v>0.10059999999999999</v>
      </c>
      <c r="X60" s="2">
        <v>1.899</v>
      </c>
      <c r="Y60" s="2">
        <v>1.21</v>
      </c>
      <c r="Z60" s="2">
        <v>0.81</v>
      </c>
      <c r="AA60">
        <v>58</v>
      </c>
    </row>
    <row r="61" spans="1:32" ht="15.75" x14ac:dyDescent="0.25">
      <c r="A61">
        <v>59</v>
      </c>
      <c r="B61">
        <v>58</v>
      </c>
      <c r="C61">
        <v>59</v>
      </c>
      <c r="D61" s="4">
        <v>0.3861</v>
      </c>
      <c r="E61" s="4">
        <v>0.1172</v>
      </c>
      <c r="F61" s="2">
        <v>1.899</v>
      </c>
      <c r="G61" s="2">
        <v>1.21</v>
      </c>
      <c r="H61" s="2">
        <v>0.81</v>
      </c>
      <c r="I61">
        <v>59</v>
      </c>
      <c r="O61">
        <v>59</v>
      </c>
      <c r="P61" s="24">
        <v>0.95</v>
      </c>
      <c r="Q61">
        <v>59</v>
      </c>
      <c r="R61" s="24">
        <v>0.95</v>
      </c>
      <c r="S61">
        <v>59</v>
      </c>
      <c r="T61">
        <v>58</v>
      </c>
      <c r="U61">
        <v>59</v>
      </c>
      <c r="V61" s="4">
        <v>0.3861</v>
      </c>
      <c r="W61" s="4">
        <v>0.1172</v>
      </c>
      <c r="X61" s="2">
        <v>1.899</v>
      </c>
      <c r="Y61" s="2">
        <v>1.21</v>
      </c>
      <c r="Z61" s="2">
        <v>0.81</v>
      </c>
      <c r="AA61">
        <v>59</v>
      </c>
    </row>
    <row r="62" spans="1:32" ht="15.75" x14ac:dyDescent="0.25">
      <c r="A62">
        <v>60</v>
      </c>
      <c r="B62">
        <v>59</v>
      </c>
      <c r="C62">
        <v>60</v>
      </c>
      <c r="D62" s="4">
        <v>0.50749999999999995</v>
      </c>
      <c r="E62" s="4">
        <v>0.25850000000000001</v>
      </c>
      <c r="F62" s="2">
        <v>1.899</v>
      </c>
      <c r="G62" s="2">
        <v>1.21</v>
      </c>
      <c r="H62" s="2">
        <v>0.81</v>
      </c>
      <c r="I62">
        <v>60</v>
      </c>
      <c r="O62">
        <v>60</v>
      </c>
      <c r="P62" s="24">
        <v>0.95</v>
      </c>
      <c r="Q62">
        <v>60</v>
      </c>
      <c r="R62" s="24">
        <v>0.95</v>
      </c>
      <c r="S62">
        <v>60</v>
      </c>
      <c r="T62">
        <v>59</v>
      </c>
      <c r="U62">
        <v>60</v>
      </c>
      <c r="V62" s="4">
        <v>0.50749999999999995</v>
      </c>
      <c r="W62" s="4">
        <v>0.25850000000000001</v>
      </c>
      <c r="X62" s="2">
        <v>1.899</v>
      </c>
      <c r="Y62" s="2">
        <v>1.21</v>
      </c>
      <c r="Z62" s="2">
        <v>0.81</v>
      </c>
      <c r="AA62">
        <v>60</v>
      </c>
    </row>
    <row r="63" spans="1:32" ht="15.75" x14ac:dyDescent="0.25">
      <c r="A63">
        <v>61</v>
      </c>
      <c r="B63">
        <v>60</v>
      </c>
      <c r="C63">
        <v>61</v>
      </c>
      <c r="D63" s="4">
        <v>9.74E-2</v>
      </c>
      <c r="E63" s="4">
        <v>4.9599999999999998E-2</v>
      </c>
      <c r="F63" s="2">
        <v>1.899</v>
      </c>
      <c r="G63" s="2">
        <v>1.21</v>
      </c>
      <c r="H63" s="2">
        <v>0.81</v>
      </c>
      <c r="I63">
        <v>61</v>
      </c>
      <c r="O63">
        <v>61</v>
      </c>
      <c r="P63" s="24">
        <v>0.95</v>
      </c>
      <c r="Q63">
        <v>61</v>
      </c>
      <c r="R63" s="24">
        <v>0.95</v>
      </c>
      <c r="S63">
        <v>61</v>
      </c>
      <c r="T63">
        <v>60</v>
      </c>
      <c r="U63">
        <v>61</v>
      </c>
      <c r="V63" s="4">
        <v>9.74E-2</v>
      </c>
      <c r="W63" s="4">
        <v>4.9599999999999998E-2</v>
      </c>
      <c r="X63" s="2">
        <v>1.899</v>
      </c>
      <c r="Y63" s="2">
        <v>1.21</v>
      </c>
      <c r="Z63" s="2">
        <v>0.81</v>
      </c>
      <c r="AA63">
        <v>61</v>
      </c>
    </row>
    <row r="64" spans="1:32" ht="15.75" x14ac:dyDescent="0.25">
      <c r="A64">
        <v>62</v>
      </c>
      <c r="B64">
        <v>61</v>
      </c>
      <c r="C64">
        <v>62</v>
      </c>
      <c r="D64" s="4">
        <v>0.14499999999999999</v>
      </c>
      <c r="E64" s="4">
        <v>7.3800000000000004E-2</v>
      </c>
      <c r="F64" s="2">
        <v>1.899</v>
      </c>
      <c r="G64" s="2">
        <v>1.21</v>
      </c>
      <c r="H64" s="2">
        <v>0.81</v>
      </c>
      <c r="I64">
        <v>62</v>
      </c>
      <c r="O64">
        <v>62</v>
      </c>
      <c r="P64" s="24">
        <v>0.95</v>
      </c>
      <c r="Q64">
        <v>62</v>
      </c>
      <c r="R64" s="24">
        <v>0.95</v>
      </c>
      <c r="S64">
        <v>62</v>
      </c>
      <c r="T64">
        <v>61</v>
      </c>
      <c r="U64">
        <v>62</v>
      </c>
      <c r="V64" s="4">
        <v>0.14499999999999999</v>
      </c>
      <c r="W64" s="4">
        <v>7.3800000000000004E-2</v>
      </c>
      <c r="X64" s="2">
        <v>1.899</v>
      </c>
      <c r="Y64" s="2">
        <v>1.21</v>
      </c>
      <c r="Z64" s="2">
        <v>0.81</v>
      </c>
      <c r="AA64">
        <v>62</v>
      </c>
    </row>
    <row r="65" spans="1:27" ht="15.75" x14ac:dyDescent="0.25">
      <c r="A65">
        <v>63</v>
      </c>
      <c r="B65">
        <v>62</v>
      </c>
      <c r="C65">
        <v>63</v>
      </c>
      <c r="D65" s="4">
        <v>0.71050000000000002</v>
      </c>
      <c r="E65" s="4">
        <v>0.3619</v>
      </c>
      <c r="F65" s="2">
        <v>1.899</v>
      </c>
      <c r="G65" s="2">
        <v>1.21</v>
      </c>
      <c r="H65" s="2">
        <v>0.81</v>
      </c>
      <c r="I65">
        <v>63</v>
      </c>
      <c r="O65">
        <v>63</v>
      </c>
      <c r="P65" s="24">
        <v>0.95</v>
      </c>
      <c r="Q65">
        <v>63</v>
      </c>
      <c r="R65" s="24">
        <v>0.95</v>
      </c>
      <c r="S65">
        <v>63</v>
      </c>
      <c r="T65">
        <v>62</v>
      </c>
      <c r="U65">
        <v>63</v>
      </c>
      <c r="V65" s="4">
        <v>0.71050000000000002</v>
      </c>
      <c r="W65" s="4">
        <v>0.3619</v>
      </c>
      <c r="X65" s="2">
        <v>1.899</v>
      </c>
      <c r="Y65" s="2">
        <v>1.21</v>
      </c>
      <c r="Z65" s="2">
        <v>0.81</v>
      </c>
      <c r="AA65">
        <v>63</v>
      </c>
    </row>
    <row r="66" spans="1:27" ht="15.75" x14ac:dyDescent="0.25">
      <c r="A66">
        <v>64</v>
      </c>
      <c r="B66">
        <v>63</v>
      </c>
      <c r="C66">
        <v>64</v>
      </c>
      <c r="D66" s="4">
        <v>1.0409999999999999</v>
      </c>
      <c r="E66" s="4">
        <v>0.5302</v>
      </c>
      <c r="F66" s="2">
        <v>1.899</v>
      </c>
      <c r="G66" s="2">
        <v>1.21</v>
      </c>
      <c r="H66" s="2">
        <v>0.81</v>
      </c>
      <c r="I66">
        <v>64</v>
      </c>
      <c r="O66">
        <v>64</v>
      </c>
      <c r="P66" s="24">
        <v>0.95</v>
      </c>
      <c r="Q66">
        <v>64</v>
      </c>
      <c r="R66" s="24">
        <v>0.95</v>
      </c>
      <c r="S66">
        <v>64</v>
      </c>
      <c r="T66">
        <v>63</v>
      </c>
      <c r="U66">
        <v>64</v>
      </c>
      <c r="V66" s="4">
        <v>1.0409999999999999</v>
      </c>
      <c r="W66" s="4">
        <v>0.5302</v>
      </c>
      <c r="X66" s="2">
        <v>1.899</v>
      </c>
      <c r="Y66" s="2">
        <v>1.21</v>
      </c>
      <c r="Z66" s="2">
        <v>0.81</v>
      </c>
      <c r="AA66">
        <v>64</v>
      </c>
    </row>
    <row r="67" spans="1:27" ht="15.75" x14ac:dyDescent="0.25">
      <c r="A67">
        <v>65</v>
      </c>
      <c r="B67">
        <v>10</v>
      </c>
      <c r="C67">
        <v>65</v>
      </c>
      <c r="D67" s="4">
        <v>0.20119999999999999</v>
      </c>
      <c r="E67" s="4">
        <v>6.1100000000000002E-2</v>
      </c>
      <c r="F67" s="2">
        <v>1.4550000000000001</v>
      </c>
      <c r="G67" s="2">
        <v>1.21</v>
      </c>
      <c r="H67" s="2">
        <v>0.81</v>
      </c>
      <c r="I67">
        <v>65</v>
      </c>
      <c r="O67">
        <v>65</v>
      </c>
      <c r="P67" s="24">
        <v>0.95</v>
      </c>
      <c r="Q67">
        <v>65</v>
      </c>
      <c r="R67" s="24">
        <v>0.95</v>
      </c>
      <c r="S67">
        <v>65</v>
      </c>
      <c r="T67">
        <v>10</v>
      </c>
      <c r="U67">
        <v>65</v>
      </c>
      <c r="V67" s="4">
        <v>0.20119999999999999</v>
      </c>
      <c r="W67" s="4">
        <v>6.1100000000000002E-2</v>
      </c>
      <c r="X67" s="2">
        <v>1.4550000000000001</v>
      </c>
      <c r="Y67" s="2">
        <v>1.21</v>
      </c>
      <c r="Z67" s="2">
        <v>0.81</v>
      </c>
      <c r="AA67">
        <v>65</v>
      </c>
    </row>
    <row r="68" spans="1:27" ht="15.75" x14ac:dyDescent="0.25">
      <c r="A68">
        <v>66</v>
      </c>
      <c r="B68">
        <v>65</v>
      </c>
      <c r="C68">
        <v>66</v>
      </c>
      <c r="D68" s="4">
        <v>4.7000000000000002E-3</v>
      </c>
      <c r="E68" s="4">
        <v>1.4E-3</v>
      </c>
      <c r="F68" s="2">
        <v>1.4550000000000001</v>
      </c>
      <c r="G68" s="2">
        <v>1.21</v>
      </c>
      <c r="H68" s="2">
        <v>0.81</v>
      </c>
      <c r="I68">
        <v>66</v>
      </c>
      <c r="O68">
        <v>66</v>
      </c>
      <c r="P68" s="24">
        <v>0.95</v>
      </c>
      <c r="Q68">
        <v>66</v>
      </c>
      <c r="R68" s="24">
        <v>0.95</v>
      </c>
      <c r="S68">
        <v>66</v>
      </c>
      <c r="T68">
        <v>65</v>
      </c>
      <c r="U68">
        <v>66</v>
      </c>
      <c r="V68" s="4">
        <v>4.7000000000000002E-3</v>
      </c>
      <c r="W68" s="4">
        <v>1.4E-3</v>
      </c>
      <c r="X68" s="2">
        <v>1.4550000000000001</v>
      </c>
      <c r="Y68" s="2">
        <v>1.21</v>
      </c>
      <c r="Z68" s="2">
        <v>0.81</v>
      </c>
      <c r="AA68">
        <v>66</v>
      </c>
    </row>
    <row r="69" spans="1:27" ht="15.75" x14ac:dyDescent="0.25">
      <c r="A69">
        <v>67</v>
      </c>
      <c r="B69">
        <v>11</v>
      </c>
      <c r="C69">
        <v>67</v>
      </c>
      <c r="D69" s="4">
        <v>0.73939999999999995</v>
      </c>
      <c r="E69" s="4">
        <v>0.24440000000000001</v>
      </c>
      <c r="F69" s="2">
        <v>1.4550000000000001</v>
      </c>
      <c r="G69" s="2">
        <v>1.21</v>
      </c>
      <c r="H69" s="2">
        <v>0.81</v>
      </c>
      <c r="I69">
        <v>67</v>
      </c>
      <c r="O69">
        <v>67</v>
      </c>
      <c r="P69" s="24">
        <v>0.95</v>
      </c>
      <c r="Q69">
        <v>67</v>
      </c>
      <c r="R69" s="24">
        <v>0.95</v>
      </c>
      <c r="S69">
        <v>67</v>
      </c>
      <c r="T69">
        <v>11</v>
      </c>
      <c r="U69">
        <v>67</v>
      </c>
      <c r="V69" s="4">
        <v>0.73939999999999995</v>
      </c>
      <c r="W69" s="4">
        <v>0.24440000000000001</v>
      </c>
      <c r="X69" s="2">
        <v>1.4550000000000001</v>
      </c>
      <c r="Y69" s="2">
        <v>1.21</v>
      </c>
      <c r="Z69" s="2">
        <v>0.81</v>
      </c>
      <c r="AA69">
        <v>67</v>
      </c>
    </row>
    <row r="70" spans="1:27" ht="15.75" x14ac:dyDescent="0.25">
      <c r="A70">
        <v>68</v>
      </c>
      <c r="B70">
        <v>67</v>
      </c>
      <c r="C70">
        <v>68</v>
      </c>
      <c r="D70" s="4">
        <v>4.7000000000000002E-3</v>
      </c>
      <c r="E70" s="4">
        <v>1.6000000000000001E-3</v>
      </c>
      <c r="F70" s="2">
        <v>1.4550000000000001</v>
      </c>
      <c r="G70" s="2">
        <v>1.21</v>
      </c>
      <c r="H70" s="2">
        <v>0.81</v>
      </c>
      <c r="I70">
        <v>68</v>
      </c>
      <c r="O70">
        <v>68</v>
      </c>
      <c r="P70" s="24">
        <v>0.95</v>
      </c>
      <c r="Q70">
        <v>68</v>
      </c>
      <c r="R70" s="24">
        <v>0.95</v>
      </c>
      <c r="S70">
        <v>68</v>
      </c>
      <c r="T70">
        <v>67</v>
      </c>
      <c r="U70">
        <v>68</v>
      </c>
      <c r="V70" s="4">
        <v>4.7000000000000002E-3</v>
      </c>
      <c r="W70" s="4">
        <v>1.6000000000000001E-3</v>
      </c>
      <c r="X70" s="2">
        <v>1.4550000000000001</v>
      </c>
      <c r="Y70" s="2">
        <v>1.21</v>
      </c>
      <c r="Z70" s="2">
        <v>0.81</v>
      </c>
      <c r="AA70">
        <v>68</v>
      </c>
    </row>
    <row r="71" spans="1:27" ht="15.75" x14ac:dyDescent="0.25">
      <c r="H71" s="4"/>
      <c r="I71" s="4"/>
      <c r="J71" s="4"/>
    </row>
    <row r="72" spans="1:27" ht="15.75" x14ac:dyDescent="0.25">
      <c r="H72" s="4"/>
      <c r="I72" s="4"/>
      <c r="J72" s="4"/>
    </row>
    <row r="73" spans="1:27" ht="15.75" x14ac:dyDescent="0.25">
      <c r="H73" s="4"/>
      <c r="I73" s="4"/>
      <c r="J73" s="4"/>
    </row>
  </sheetData>
  <mergeCells count="12">
    <mergeCell ref="S1:W1"/>
    <mergeCell ref="Y1:Z1"/>
    <mergeCell ref="AA1:AC1"/>
    <mergeCell ref="AD1:AF1"/>
    <mergeCell ref="AG1:AH1"/>
    <mergeCell ref="AI1:AJ1"/>
    <mergeCell ref="A1:E1"/>
    <mergeCell ref="G1:H1"/>
    <mergeCell ref="I1:K1"/>
    <mergeCell ref="L1:N1"/>
    <mergeCell ref="O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99FA-A92A-4C76-AC4D-C196BBAEC46F}">
  <dimension ref="A1:AJ37"/>
  <sheetViews>
    <sheetView topLeftCell="L1" workbookViewId="0">
      <selection activeCell="AL1" sqref="AL1"/>
    </sheetView>
  </sheetViews>
  <sheetFormatPr defaultRowHeight="15" x14ac:dyDescent="0.25"/>
  <cols>
    <col min="6" max="6" width="12" bestFit="1" customWidth="1"/>
    <col min="14" max="14" width="20.5703125" customWidth="1"/>
  </cols>
  <sheetData>
    <row r="1" spans="1:36" ht="16.5" thickTop="1" thickBot="1" x14ac:dyDescent="0.3">
      <c r="A1" s="5" t="s">
        <v>0</v>
      </c>
      <c r="B1" s="6"/>
      <c r="C1" s="6"/>
      <c r="D1" s="6"/>
      <c r="E1" s="7"/>
      <c r="F1" s="1" t="s">
        <v>1</v>
      </c>
      <c r="G1" s="8" t="s">
        <v>2</v>
      </c>
      <c r="H1" s="9"/>
      <c r="I1" s="10" t="s">
        <v>3</v>
      </c>
      <c r="J1" s="16"/>
      <c r="K1" s="11"/>
      <c r="L1" s="12" t="s">
        <v>4</v>
      </c>
      <c r="M1" s="12"/>
      <c r="N1" s="12"/>
      <c r="O1" s="13" t="s">
        <v>5</v>
      </c>
      <c r="P1" s="13"/>
      <c r="Q1" s="14" t="s">
        <v>6</v>
      </c>
      <c r="R1" s="15"/>
      <c r="S1" s="5" t="s">
        <v>0</v>
      </c>
      <c r="T1" s="6"/>
      <c r="U1" s="6"/>
      <c r="V1" s="6"/>
      <c r="W1" s="7"/>
      <c r="X1" s="1" t="s">
        <v>1</v>
      </c>
      <c r="Y1" s="8" t="s">
        <v>2</v>
      </c>
      <c r="Z1" s="9"/>
      <c r="AA1" s="10" t="s">
        <v>3</v>
      </c>
      <c r="AB1" s="16"/>
      <c r="AC1" s="11"/>
      <c r="AD1" s="12" t="s">
        <v>4</v>
      </c>
      <c r="AE1" s="12"/>
      <c r="AF1" s="12"/>
      <c r="AG1" s="13" t="s">
        <v>5</v>
      </c>
      <c r="AH1" s="13"/>
      <c r="AI1" s="14" t="s">
        <v>6</v>
      </c>
      <c r="AJ1" s="15"/>
    </row>
    <row r="2" spans="1:36" ht="16.5" thickTop="1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15</v>
      </c>
      <c r="P2" s="2" t="s">
        <v>19</v>
      </c>
      <c r="Q2" s="2" t="s">
        <v>15</v>
      </c>
      <c r="R2" s="2" t="s">
        <v>19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15</v>
      </c>
      <c r="AH2" s="2" t="s">
        <v>19</v>
      </c>
      <c r="AI2" s="2" t="s">
        <v>15</v>
      </c>
      <c r="AJ2" s="2" t="s">
        <v>19</v>
      </c>
    </row>
    <row r="3" spans="1:36" ht="15.75" x14ac:dyDescent="0.25">
      <c r="A3">
        <v>1</v>
      </c>
      <c r="B3">
        <v>0</v>
      </c>
      <c r="C3">
        <v>1</v>
      </c>
      <c r="D3">
        <f>0.0922*(0.1)</f>
        <v>9.2200000000000008E-3</v>
      </c>
      <c r="E3">
        <f>0.047*(0.1)</f>
        <v>4.7000000000000002E-3</v>
      </c>
      <c r="F3" s="19">
        <v>46</v>
      </c>
      <c r="G3">
        <v>1.21</v>
      </c>
      <c r="H3">
        <v>0.81</v>
      </c>
      <c r="I3" s="2">
        <v>1</v>
      </c>
      <c r="J3" s="2">
        <v>0.5</v>
      </c>
      <c r="K3">
        <v>0.1</v>
      </c>
      <c r="L3" s="2">
        <v>1</v>
      </c>
      <c r="M3">
        <v>0.85749292571254421</v>
      </c>
      <c r="N3">
        <v>0.8</v>
      </c>
      <c r="O3" s="2">
        <v>16</v>
      </c>
      <c r="P3" s="2">
        <v>0.95</v>
      </c>
      <c r="Q3" s="2">
        <v>1</v>
      </c>
      <c r="R3" s="2">
        <v>0.95</v>
      </c>
      <c r="S3">
        <v>1</v>
      </c>
      <c r="T3">
        <v>0</v>
      </c>
      <c r="U3">
        <v>1</v>
      </c>
      <c r="V3">
        <f>0.0922*(0.1)</f>
        <v>9.2200000000000008E-3</v>
      </c>
      <c r="W3">
        <f>0.047*(0.1)</f>
        <v>4.7000000000000002E-3</v>
      </c>
      <c r="X3" s="19">
        <v>46</v>
      </c>
      <c r="Y3">
        <v>1.21</v>
      </c>
      <c r="Z3">
        <v>0.81</v>
      </c>
      <c r="AA3" s="2">
        <v>1</v>
      </c>
      <c r="AB3" s="2">
        <v>0.5</v>
      </c>
      <c r="AC3">
        <v>0.1</v>
      </c>
      <c r="AD3" s="2">
        <v>1</v>
      </c>
      <c r="AE3">
        <v>0.85749292571254421</v>
      </c>
      <c r="AF3">
        <v>0.8</v>
      </c>
      <c r="AG3" s="2">
        <v>6</v>
      </c>
      <c r="AH3" s="2">
        <v>0.95</v>
      </c>
      <c r="AI3" s="2">
        <v>1</v>
      </c>
      <c r="AJ3" s="2">
        <v>0.95</v>
      </c>
    </row>
    <row r="4" spans="1:36" ht="15.75" x14ac:dyDescent="0.25">
      <c r="A4">
        <v>2</v>
      </c>
      <c r="B4">
        <v>1</v>
      </c>
      <c r="C4">
        <v>2</v>
      </c>
      <c r="D4">
        <f>0.493*(0.1)</f>
        <v>4.9300000000000004E-2</v>
      </c>
      <c r="E4">
        <f>0.2511*(0.1)</f>
        <v>2.511E-2</v>
      </c>
      <c r="F4" s="21">
        <v>41</v>
      </c>
      <c r="G4">
        <v>1.21</v>
      </c>
      <c r="H4">
        <v>0.81</v>
      </c>
      <c r="I4" s="2">
        <v>2</v>
      </c>
      <c r="J4" s="2"/>
      <c r="L4" s="2">
        <v>2</v>
      </c>
      <c r="M4">
        <v>0.91381154862025715</v>
      </c>
      <c r="N4">
        <v>0.72</v>
      </c>
      <c r="O4" s="2">
        <v>18</v>
      </c>
      <c r="P4" s="24">
        <v>0.95</v>
      </c>
      <c r="Q4" s="2">
        <v>2</v>
      </c>
      <c r="R4" s="2">
        <v>0.95</v>
      </c>
      <c r="S4">
        <v>2</v>
      </c>
      <c r="T4">
        <v>1</v>
      </c>
      <c r="U4">
        <v>2</v>
      </c>
      <c r="V4">
        <f>0.493*(0.1)</f>
        <v>4.9300000000000004E-2</v>
      </c>
      <c r="W4">
        <f>0.2511*(0.1)</f>
        <v>2.511E-2</v>
      </c>
      <c r="X4" s="21">
        <v>41</v>
      </c>
      <c r="Y4">
        <v>1.21</v>
      </c>
      <c r="Z4">
        <v>0.81</v>
      </c>
      <c r="AA4" s="2">
        <v>2</v>
      </c>
      <c r="AB4" s="2"/>
      <c r="AD4" s="2">
        <v>2</v>
      </c>
      <c r="AE4">
        <v>0.91381154862025715</v>
      </c>
      <c r="AF4">
        <v>0.72</v>
      </c>
      <c r="AG4" s="2">
        <v>25</v>
      </c>
      <c r="AH4" s="24">
        <v>0.95</v>
      </c>
      <c r="AI4" s="2">
        <v>2</v>
      </c>
      <c r="AJ4" s="2">
        <v>0.95</v>
      </c>
    </row>
    <row r="5" spans="1:36" ht="15.75" x14ac:dyDescent="0.25">
      <c r="A5">
        <v>3</v>
      </c>
      <c r="B5">
        <v>2</v>
      </c>
      <c r="C5">
        <v>3</v>
      </c>
      <c r="D5">
        <f>0.366*(0.1)</f>
        <v>3.6600000000000001E-2</v>
      </c>
      <c r="E5">
        <f>0.1864*(0.1)</f>
        <v>1.864E-2</v>
      </c>
      <c r="F5" s="21">
        <v>29</v>
      </c>
      <c r="G5">
        <v>1.21</v>
      </c>
      <c r="H5">
        <v>0.81</v>
      </c>
      <c r="I5" s="2">
        <v>8</v>
      </c>
      <c r="J5" s="2"/>
      <c r="L5" s="2">
        <v>3</v>
      </c>
      <c r="M5">
        <v>0.83205029433784372</v>
      </c>
      <c r="N5">
        <v>0.96</v>
      </c>
      <c r="O5" s="2">
        <v>19</v>
      </c>
      <c r="P5" s="24">
        <v>0.95</v>
      </c>
      <c r="Q5" s="2">
        <v>7</v>
      </c>
      <c r="R5" s="2">
        <v>0.95</v>
      </c>
      <c r="S5">
        <v>3</v>
      </c>
      <c r="T5">
        <v>2</v>
      </c>
      <c r="U5">
        <v>3</v>
      </c>
      <c r="V5">
        <f>0.366*(0.1)</f>
        <v>3.6600000000000001E-2</v>
      </c>
      <c r="W5">
        <f>0.1864*(0.1)</f>
        <v>1.864E-2</v>
      </c>
      <c r="X5" s="21">
        <v>29</v>
      </c>
      <c r="Y5">
        <v>1.21</v>
      </c>
      <c r="Z5">
        <v>0.81</v>
      </c>
      <c r="AA5" s="2">
        <v>8</v>
      </c>
      <c r="AB5" s="2"/>
      <c r="AD5" s="2">
        <v>3</v>
      </c>
      <c r="AE5">
        <v>0.83205029433784372</v>
      </c>
      <c r="AF5">
        <v>0.96</v>
      </c>
      <c r="AG5" s="2">
        <v>27</v>
      </c>
      <c r="AH5" s="24">
        <v>0.95</v>
      </c>
      <c r="AI5" s="2">
        <v>7</v>
      </c>
      <c r="AJ5" s="2">
        <v>0.95</v>
      </c>
    </row>
    <row r="6" spans="1:36" ht="15.75" x14ac:dyDescent="0.25">
      <c r="A6">
        <v>4</v>
      </c>
      <c r="B6">
        <v>3</v>
      </c>
      <c r="C6">
        <v>4</v>
      </c>
      <c r="D6">
        <f>0.3811*(0.1)</f>
        <v>3.8110000000000005E-2</v>
      </c>
      <c r="E6">
        <f>0.1941*(0.1)</f>
        <v>1.941E-2</v>
      </c>
      <c r="F6" s="21">
        <v>29</v>
      </c>
      <c r="G6">
        <v>1.21</v>
      </c>
      <c r="H6">
        <v>0.81</v>
      </c>
      <c r="I6" s="2">
        <v>16</v>
      </c>
      <c r="J6" s="2"/>
      <c r="L6" s="2">
        <v>4</v>
      </c>
      <c r="M6">
        <v>0.89442719099991586</v>
      </c>
      <c r="N6">
        <v>0.48</v>
      </c>
      <c r="O6" s="2">
        <v>21</v>
      </c>
      <c r="P6" s="24">
        <v>0.95</v>
      </c>
      <c r="Q6" s="2">
        <v>17</v>
      </c>
      <c r="R6" s="2">
        <v>0.95</v>
      </c>
      <c r="S6">
        <v>4</v>
      </c>
      <c r="T6">
        <v>3</v>
      </c>
      <c r="U6">
        <v>4</v>
      </c>
      <c r="V6">
        <f>0.3811*(0.1)</f>
        <v>3.8110000000000005E-2</v>
      </c>
      <c r="W6">
        <f>0.1941*(0.1)</f>
        <v>1.941E-2</v>
      </c>
      <c r="X6" s="21">
        <v>29</v>
      </c>
      <c r="Y6">
        <v>1.21</v>
      </c>
      <c r="Z6">
        <v>0.81</v>
      </c>
      <c r="AA6" s="2">
        <v>15</v>
      </c>
      <c r="AB6" s="2"/>
      <c r="AD6" s="2">
        <v>4</v>
      </c>
      <c r="AE6">
        <v>0.89442719099991586</v>
      </c>
      <c r="AF6">
        <v>0.48</v>
      </c>
      <c r="AG6" s="2">
        <v>29</v>
      </c>
      <c r="AH6" s="24">
        <v>0.95</v>
      </c>
      <c r="AI6" s="2">
        <v>17</v>
      </c>
      <c r="AJ6" s="2">
        <v>0.95</v>
      </c>
    </row>
    <row r="7" spans="1:36" ht="15.75" x14ac:dyDescent="0.25">
      <c r="A7">
        <v>5</v>
      </c>
      <c r="B7">
        <v>4</v>
      </c>
      <c r="C7">
        <v>5</v>
      </c>
      <c r="D7">
        <f>0.819*(0.1)</f>
        <v>8.1900000000000001E-2</v>
      </c>
      <c r="E7">
        <f>0.707*(0.1)</f>
        <v>7.0699999999999999E-2</v>
      </c>
      <c r="F7" s="21">
        <v>29</v>
      </c>
      <c r="G7">
        <v>1.21</v>
      </c>
      <c r="H7">
        <v>0.81</v>
      </c>
      <c r="I7" s="2">
        <v>21</v>
      </c>
      <c r="J7" s="2"/>
      <c r="L7" s="2">
        <v>5</v>
      </c>
      <c r="M7">
        <v>0.94868329805051377</v>
      </c>
      <c r="N7">
        <v>0.48</v>
      </c>
      <c r="O7" s="2">
        <v>23</v>
      </c>
      <c r="P7" s="24">
        <v>0.95</v>
      </c>
      <c r="Q7" s="2">
        <v>20</v>
      </c>
      <c r="R7" s="2">
        <v>0.95</v>
      </c>
      <c r="S7">
        <v>5</v>
      </c>
      <c r="T7">
        <v>4</v>
      </c>
      <c r="U7">
        <v>5</v>
      </c>
      <c r="V7">
        <f>0.819*(0.1)</f>
        <v>8.1900000000000001E-2</v>
      </c>
      <c r="W7">
        <f>0.707*(0.1)</f>
        <v>7.0699999999999999E-2</v>
      </c>
      <c r="X7" s="21">
        <v>29</v>
      </c>
      <c r="Y7">
        <v>1.21</v>
      </c>
      <c r="Z7">
        <v>0.81</v>
      </c>
      <c r="AA7" s="2">
        <v>25</v>
      </c>
      <c r="AB7" s="2"/>
      <c r="AD7" s="2">
        <v>5</v>
      </c>
      <c r="AE7">
        <v>0.94868329805051377</v>
      </c>
      <c r="AF7">
        <v>0.48</v>
      </c>
      <c r="AG7" s="2">
        <v>31</v>
      </c>
      <c r="AH7" s="24">
        <v>0.95</v>
      </c>
      <c r="AI7" s="2">
        <v>20</v>
      </c>
      <c r="AJ7" s="2">
        <v>0.95</v>
      </c>
    </row>
    <row r="8" spans="1:36" ht="15.75" x14ac:dyDescent="0.25">
      <c r="A8">
        <v>6</v>
      </c>
      <c r="B8">
        <v>5</v>
      </c>
      <c r="C8">
        <v>6</v>
      </c>
      <c r="D8">
        <f>0.1872*(0.1)</f>
        <v>1.8720000000000001E-2</v>
      </c>
      <c r="E8">
        <f>0.6188*(0.1)</f>
        <v>6.1880000000000004E-2</v>
      </c>
      <c r="F8" s="21">
        <v>15</v>
      </c>
      <c r="G8">
        <v>1.21</v>
      </c>
      <c r="H8">
        <v>0.81</v>
      </c>
      <c r="I8" s="2">
        <v>22</v>
      </c>
      <c r="J8" s="2"/>
      <c r="L8" s="2">
        <v>6</v>
      </c>
      <c r="M8">
        <v>0.89442719099991586</v>
      </c>
      <c r="N8">
        <v>1.6</v>
      </c>
      <c r="O8" s="2">
        <v>25</v>
      </c>
      <c r="P8" s="24">
        <v>0.95</v>
      </c>
      <c r="Q8" s="2">
        <v>22</v>
      </c>
      <c r="R8" s="2">
        <v>0.95</v>
      </c>
      <c r="S8">
        <v>6</v>
      </c>
      <c r="T8">
        <v>5</v>
      </c>
      <c r="U8">
        <v>6</v>
      </c>
      <c r="V8">
        <f>0.1872*(0.1)</f>
        <v>1.8720000000000001E-2</v>
      </c>
      <c r="W8">
        <f>0.6188*(0.1)</f>
        <v>6.1880000000000004E-2</v>
      </c>
      <c r="X8" s="21">
        <v>15</v>
      </c>
      <c r="Y8">
        <v>1.21</v>
      </c>
      <c r="Z8">
        <v>0.81</v>
      </c>
      <c r="AA8" s="2">
        <v>30</v>
      </c>
      <c r="AB8" s="2"/>
      <c r="AD8" s="2">
        <v>6</v>
      </c>
      <c r="AE8">
        <v>0.89442719099991586</v>
      </c>
      <c r="AF8">
        <v>1.6</v>
      </c>
      <c r="AG8" s="2">
        <v>32</v>
      </c>
      <c r="AH8" s="24">
        <v>0.95</v>
      </c>
      <c r="AI8" s="2">
        <v>25</v>
      </c>
      <c r="AJ8" s="2">
        <v>0.95</v>
      </c>
    </row>
    <row r="9" spans="1:36" ht="15.75" x14ac:dyDescent="0.25">
      <c r="A9">
        <v>7</v>
      </c>
      <c r="B9">
        <v>6</v>
      </c>
      <c r="C9">
        <v>7</v>
      </c>
      <c r="D9">
        <f>0.7114*(0.1)</f>
        <v>7.1140000000000009E-2</v>
      </c>
      <c r="E9">
        <f>0.2351*(0.1)</f>
        <v>2.3510000000000003E-2</v>
      </c>
      <c r="F9" s="21">
        <v>10.5</v>
      </c>
      <c r="G9">
        <v>1.21</v>
      </c>
      <c r="H9">
        <v>0.81</v>
      </c>
      <c r="I9" s="2"/>
      <c r="J9" s="2"/>
      <c r="L9" s="2">
        <v>7</v>
      </c>
      <c r="M9">
        <v>0.89442719099991586</v>
      </c>
      <c r="N9">
        <v>1.6</v>
      </c>
      <c r="O9" s="2">
        <v>27</v>
      </c>
      <c r="P9" s="24">
        <v>0.95</v>
      </c>
      <c r="Q9" s="2">
        <v>24</v>
      </c>
      <c r="R9" s="2">
        <v>0.95</v>
      </c>
      <c r="S9">
        <v>7</v>
      </c>
      <c r="T9">
        <v>6</v>
      </c>
      <c r="U9">
        <v>7</v>
      </c>
      <c r="V9">
        <f>0.7114*(0.1)</f>
        <v>7.1140000000000009E-2</v>
      </c>
      <c r="W9">
        <f>0.2351*(0.1)</f>
        <v>2.3510000000000003E-2</v>
      </c>
      <c r="X9" s="21">
        <v>10.5</v>
      </c>
      <c r="Y9">
        <v>1.21</v>
      </c>
      <c r="Z9">
        <v>0.81</v>
      </c>
      <c r="AA9" s="2"/>
      <c r="AB9" s="2"/>
      <c r="AD9" s="2">
        <v>7</v>
      </c>
      <c r="AE9">
        <v>0.89442719099991586</v>
      </c>
      <c r="AF9">
        <v>1.6</v>
      </c>
      <c r="AH9" s="3"/>
    </row>
    <row r="10" spans="1:36" ht="15.75" x14ac:dyDescent="0.25">
      <c r="A10">
        <v>8</v>
      </c>
      <c r="B10">
        <v>7</v>
      </c>
      <c r="C10">
        <v>8</v>
      </c>
      <c r="D10">
        <f>1.03*(0.1)</f>
        <v>0.10300000000000001</v>
      </c>
      <c r="E10">
        <f>0.74*(0.1)</f>
        <v>7.3999999999999996E-2</v>
      </c>
      <c r="F10" s="21">
        <v>10.5</v>
      </c>
      <c r="G10">
        <v>1.21</v>
      </c>
      <c r="H10">
        <v>0.81</v>
      </c>
      <c r="I10" s="2"/>
      <c r="J10" s="2"/>
      <c r="L10" s="2">
        <v>8</v>
      </c>
      <c r="M10">
        <v>0.94868329805051377</v>
      </c>
      <c r="N10">
        <v>0.48</v>
      </c>
      <c r="O10" s="2">
        <v>29</v>
      </c>
      <c r="P10" s="24">
        <v>0.95</v>
      </c>
      <c r="Q10" s="2">
        <v>26</v>
      </c>
      <c r="R10" s="2">
        <v>0.95</v>
      </c>
      <c r="S10">
        <v>8</v>
      </c>
      <c r="T10">
        <v>7</v>
      </c>
      <c r="U10">
        <v>8</v>
      </c>
      <c r="V10">
        <f>1.03*(0.1)</f>
        <v>0.10300000000000001</v>
      </c>
      <c r="W10">
        <f>0.74*(0.1)</f>
        <v>7.3999999999999996E-2</v>
      </c>
      <c r="X10" s="21">
        <v>10.5</v>
      </c>
      <c r="Y10">
        <v>1.21</v>
      </c>
      <c r="Z10">
        <v>0.81</v>
      </c>
      <c r="AA10" s="2"/>
      <c r="AB10" s="2"/>
      <c r="AD10" s="2">
        <v>8</v>
      </c>
      <c r="AE10">
        <v>0.94868329805051377</v>
      </c>
      <c r="AF10">
        <v>0.48</v>
      </c>
      <c r="AH10" s="3"/>
    </row>
    <row r="11" spans="1:36" ht="15.75" x14ac:dyDescent="0.25">
      <c r="A11">
        <v>9</v>
      </c>
      <c r="B11">
        <v>8</v>
      </c>
      <c r="C11">
        <v>9</v>
      </c>
      <c r="D11">
        <f>1.044*(0.1)</f>
        <v>0.10440000000000001</v>
      </c>
      <c r="E11">
        <f>0.74*(0.1)</f>
        <v>7.3999999999999996E-2</v>
      </c>
      <c r="F11" s="21">
        <v>10.5</v>
      </c>
      <c r="G11">
        <v>1.21</v>
      </c>
      <c r="H11">
        <v>0.81</v>
      </c>
      <c r="I11" s="2"/>
      <c r="J11" s="2"/>
      <c r="L11" s="2">
        <v>9</v>
      </c>
      <c r="M11">
        <v>0.94868329805051377</v>
      </c>
      <c r="N11">
        <v>0.48</v>
      </c>
      <c r="O11" s="2">
        <v>31</v>
      </c>
      <c r="P11" s="24">
        <v>0.95</v>
      </c>
      <c r="Q11" s="2">
        <v>28</v>
      </c>
      <c r="R11" s="2">
        <v>0.95</v>
      </c>
      <c r="S11">
        <v>9</v>
      </c>
      <c r="T11">
        <v>8</v>
      </c>
      <c r="U11">
        <v>9</v>
      </c>
      <c r="V11">
        <f>1.044*(0.1)</f>
        <v>0.10440000000000001</v>
      </c>
      <c r="W11">
        <f>0.74*(0.1)</f>
        <v>7.3999999999999996E-2</v>
      </c>
      <c r="X11" s="21">
        <v>10.5</v>
      </c>
      <c r="Y11">
        <v>1.21</v>
      </c>
      <c r="Z11">
        <v>0.81</v>
      </c>
      <c r="AA11" s="2"/>
      <c r="AB11" s="2"/>
      <c r="AD11" s="2">
        <v>9</v>
      </c>
      <c r="AE11">
        <v>0.94868329805051377</v>
      </c>
      <c r="AF11">
        <v>0.48</v>
      </c>
      <c r="AH11" s="3"/>
    </row>
    <row r="12" spans="1:36" ht="15.75" x14ac:dyDescent="0.25">
      <c r="A12">
        <v>10</v>
      </c>
      <c r="B12">
        <v>9</v>
      </c>
      <c r="C12">
        <v>10</v>
      </c>
      <c r="D12">
        <f>0.1966*(0.1)</f>
        <v>1.966E-2</v>
      </c>
      <c r="E12">
        <f>0.065*(0.1)</f>
        <v>6.5000000000000006E-3</v>
      </c>
      <c r="F12" s="21">
        <v>10.5</v>
      </c>
      <c r="G12">
        <v>1.21</v>
      </c>
      <c r="H12">
        <v>0.81</v>
      </c>
      <c r="I12" s="2"/>
      <c r="J12" s="2"/>
      <c r="L12" s="2">
        <v>10</v>
      </c>
      <c r="M12">
        <v>0.83205029433784372</v>
      </c>
      <c r="N12">
        <v>0.36</v>
      </c>
      <c r="O12" s="2">
        <v>32</v>
      </c>
      <c r="P12" s="24">
        <v>0.95</v>
      </c>
      <c r="Q12" s="2">
        <v>30</v>
      </c>
      <c r="R12" s="2">
        <v>0.95</v>
      </c>
      <c r="S12">
        <v>10</v>
      </c>
      <c r="T12">
        <v>9</v>
      </c>
      <c r="U12">
        <v>10</v>
      </c>
      <c r="V12">
        <f>0.1966*(0.1)</f>
        <v>1.966E-2</v>
      </c>
      <c r="W12">
        <f>0.065*(0.1)</f>
        <v>6.5000000000000006E-3</v>
      </c>
      <c r="X12" s="21">
        <v>10.5</v>
      </c>
      <c r="Y12">
        <v>1.21</v>
      </c>
      <c r="Z12">
        <v>0.81</v>
      </c>
      <c r="AA12" s="2"/>
      <c r="AB12" s="2"/>
      <c r="AD12" s="2">
        <v>10</v>
      </c>
      <c r="AE12">
        <v>0.83205029433784372</v>
      </c>
      <c r="AF12">
        <v>0.36</v>
      </c>
      <c r="AH12" s="3"/>
    </row>
    <row r="13" spans="1:36" ht="15.75" x14ac:dyDescent="0.25">
      <c r="A13">
        <v>11</v>
      </c>
      <c r="B13">
        <v>10</v>
      </c>
      <c r="C13">
        <v>11</v>
      </c>
      <c r="D13">
        <f>0.3744*(0.1)</f>
        <v>3.7440000000000001E-2</v>
      </c>
      <c r="E13">
        <f>0.1298*(0.1)</f>
        <v>1.298E-2</v>
      </c>
      <c r="F13" s="21">
        <v>10.5</v>
      </c>
      <c r="G13">
        <v>1.21</v>
      </c>
      <c r="H13">
        <v>0.81</v>
      </c>
      <c r="I13" s="2"/>
      <c r="J13" s="2"/>
      <c r="L13" s="2">
        <v>11</v>
      </c>
      <c r="M13">
        <v>0.86377890089843345</v>
      </c>
      <c r="N13">
        <v>0.48</v>
      </c>
      <c r="P13" s="3"/>
      <c r="Q13" s="2"/>
      <c r="R13" s="3"/>
      <c r="S13">
        <v>11</v>
      </c>
      <c r="T13">
        <v>10</v>
      </c>
      <c r="U13">
        <v>11</v>
      </c>
      <c r="V13">
        <f>0.3744*(0.1)</f>
        <v>3.7440000000000001E-2</v>
      </c>
      <c r="W13">
        <f>0.1298*(0.1)</f>
        <v>1.298E-2</v>
      </c>
      <c r="X13" s="21">
        <v>10.5</v>
      </c>
      <c r="Y13">
        <v>1.21</v>
      </c>
      <c r="Z13">
        <v>0.81</v>
      </c>
      <c r="AA13" s="2"/>
      <c r="AB13" s="2"/>
      <c r="AD13" s="2">
        <v>11</v>
      </c>
      <c r="AE13">
        <v>0.86377890089843345</v>
      </c>
      <c r="AF13">
        <v>0.48</v>
      </c>
      <c r="AH13" s="3"/>
    </row>
    <row r="14" spans="1:36" ht="15.75" x14ac:dyDescent="0.25">
      <c r="A14">
        <v>12</v>
      </c>
      <c r="B14">
        <v>11</v>
      </c>
      <c r="C14">
        <v>12</v>
      </c>
      <c r="D14">
        <f>1.468*(0.1)</f>
        <v>0.14680000000000001</v>
      </c>
      <c r="E14">
        <f>1.155*(0.1)</f>
        <v>0.11550000000000001</v>
      </c>
      <c r="F14" s="21">
        <v>5</v>
      </c>
      <c r="G14">
        <v>1.21</v>
      </c>
      <c r="H14">
        <v>0.81</v>
      </c>
      <c r="I14" s="2"/>
      <c r="J14" s="2"/>
      <c r="L14" s="2">
        <v>12</v>
      </c>
      <c r="M14">
        <v>0.86377890089843345</v>
      </c>
      <c r="N14">
        <v>0.48</v>
      </c>
      <c r="P14" s="3"/>
      <c r="Q14" s="2"/>
      <c r="R14" s="3"/>
      <c r="S14">
        <v>12</v>
      </c>
      <c r="T14">
        <v>11</v>
      </c>
      <c r="U14">
        <v>12</v>
      </c>
      <c r="V14">
        <f>1.468*(0.1)</f>
        <v>0.14680000000000001</v>
      </c>
      <c r="W14">
        <f>1.155*(0.1)</f>
        <v>0.11550000000000001</v>
      </c>
      <c r="X14" s="21">
        <v>5</v>
      </c>
      <c r="Y14">
        <v>1.21</v>
      </c>
      <c r="Z14">
        <v>0.81</v>
      </c>
      <c r="AA14" s="2"/>
      <c r="AB14" s="2"/>
      <c r="AD14" s="2">
        <v>12</v>
      </c>
      <c r="AE14">
        <v>0.86377890089843345</v>
      </c>
      <c r="AF14">
        <v>0.48</v>
      </c>
      <c r="AH14" s="3"/>
      <c r="AI14" s="2"/>
      <c r="AJ14" s="3"/>
    </row>
    <row r="15" spans="1:36" ht="15.75" x14ac:dyDescent="0.25">
      <c r="A15">
        <v>13</v>
      </c>
      <c r="B15">
        <v>12</v>
      </c>
      <c r="C15">
        <v>13</v>
      </c>
      <c r="D15">
        <f>0.5416*(0.1)</f>
        <v>5.416E-2</v>
      </c>
      <c r="E15">
        <f>0.7129*(0.1)</f>
        <v>7.1290000000000006E-2</v>
      </c>
      <c r="F15" s="21">
        <v>4.5</v>
      </c>
      <c r="G15">
        <v>1.21</v>
      </c>
      <c r="H15">
        <v>0.81</v>
      </c>
      <c r="I15" s="2"/>
      <c r="J15" s="2"/>
      <c r="L15" s="2">
        <v>13</v>
      </c>
      <c r="M15">
        <v>0.83205029433784372</v>
      </c>
      <c r="N15">
        <v>0.96</v>
      </c>
      <c r="P15" s="3"/>
      <c r="Q15" s="2"/>
      <c r="S15">
        <v>13</v>
      </c>
      <c r="T15">
        <v>12</v>
      </c>
      <c r="U15">
        <v>13</v>
      </c>
      <c r="V15">
        <f>0.5416*(0.1)</f>
        <v>5.416E-2</v>
      </c>
      <c r="W15">
        <f>0.7129*(0.1)</f>
        <v>7.1290000000000006E-2</v>
      </c>
      <c r="X15" s="21">
        <v>4.5</v>
      </c>
      <c r="Y15">
        <v>1.21</v>
      </c>
      <c r="Z15">
        <v>0.81</v>
      </c>
      <c r="AA15" s="2"/>
      <c r="AB15" s="2"/>
      <c r="AD15" s="2">
        <v>13</v>
      </c>
      <c r="AE15">
        <v>0.83205029433784372</v>
      </c>
      <c r="AF15">
        <v>0.96</v>
      </c>
      <c r="AH15" s="3"/>
      <c r="AI15" s="2"/>
    </row>
    <row r="16" spans="1:36" ht="15.75" x14ac:dyDescent="0.25">
      <c r="A16">
        <v>14</v>
      </c>
      <c r="B16">
        <v>13</v>
      </c>
      <c r="C16">
        <v>14</v>
      </c>
      <c r="D16">
        <f>0.591*(0.1)</f>
        <v>5.91E-2</v>
      </c>
      <c r="E16">
        <f>0.526*(0.1)</f>
        <v>5.2600000000000008E-2</v>
      </c>
      <c r="F16" s="21">
        <v>3</v>
      </c>
      <c r="G16">
        <v>1.21</v>
      </c>
      <c r="H16">
        <v>0.81</v>
      </c>
      <c r="I16" s="2"/>
      <c r="J16" s="2"/>
      <c r="L16" s="2">
        <v>14</v>
      </c>
      <c r="M16">
        <v>0.98639392383214375</v>
      </c>
      <c r="N16">
        <v>0.48</v>
      </c>
      <c r="P16" s="3"/>
      <c r="Q16" s="2"/>
      <c r="S16">
        <v>14</v>
      </c>
      <c r="T16">
        <v>13</v>
      </c>
      <c r="U16">
        <v>14</v>
      </c>
      <c r="V16">
        <f>0.591*(0.1)</f>
        <v>5.91E-2</v>
      </c>
      <c r="W16">
        <f>0.526*(0.1)</f>
        <v>5.2600000000000008E-2</v>
      </c>
      <c r="X16" s="21">
        <v>3</v>
      </c>
      <c r="Y16">
        <v>1.21</v>
      </c>
      <c r="Z16">
        <v>0.81</v>
      </c>
      <c r="AA16" s="2"/>
      <c r="AB16" s="2"/>
      <c r="AD16" s="2">
        <v>14</v>
      </c>
      <c r="AE16">
        <v>0.98639392383214375</v>
      </c>
      <c r="AF16">
        <v>0.48</v>
      </c>
      <c r="AH16" s="3"/>
      <c r="AI16" s="2"/>
    </row>
    <row r="17" spans="1:36" ht="15.75" x14ac:dyDescent="0.25">
      <c r="A17">
        <v>15</v>
      </c>
      <c r="B17">
        <v>14</v>
      </c>
      <c r="C17">
        <v>15</v>
      </c>
      <c r="D17">
        <f>0.7463*(0.1)</f>
        <v>7.4630000000000002E-2</v>
      </c>
      <c r="E17">
        <f>0.545*(0.1)</f>
        <v>5.4500000000000007E-2</v>
      </c>
      <c r="F17" s="21">
        <v>2.5</v>
      </c>
      <c r="G17">
        <v>1.21</v>
      </c>
      <c r="H17">
        <v>0.81</v>
      </c>
      <c r="I17" s="2"/>
      <c r="J17" s="2"/>
      <c r="L17" s="2">
        <v>15</v>
      </c>
      <c r="M17">
        <v>0.94868329805051377</v>
      </c>
      <c r="N17">
        <v>0.48</v>
      </c>
      <c r="P17" s="3"/>
      <c r="Q17" s="2"/>
      <c r="S17">
        <v>15</v>
      </c>
      <c r="T17">
        <v>14</v>
      </c>
      <c r="U17">
        <v>15</v>
      </c>
      <c r="V17">
        <f>0.7463*(0.1)</f>
        <v>7.4630000000000002E-2</v>
      </c>
      <c r="W17">
        <f>0.545*(0.1)</f>
        <v>5.4500000000000007E-2</v>
      </c>
      <c r="X17" s="21">
        <v>2.5</v>
      </c>
      <c r="Y17">
        <v>1.21</v>
      </c>
      <c r="Z17">
        <v>0.81</v>
      </c>
      <c r="AA17" s="2"/>
      <c r="AB17" s="2"/>
      <c r="AD17" s="2">
        <v>15</v>
      </c>
      <c r="AE17">
        <v>0.94868329805051377</v>
      </c>
      <c r="AF17">
        <v>0.48</v>
      </c>
      <c r="AH17" s="3"/>
      <c r="AI17" s="2"/>
    </row>
    <row r="18" spans="1:36" ht="15.75" x14ac:dyDescent="0.25">
      <c r="A18">
        <v>16</v>
      </c>
      <c r="B18">
        <v>15</v>
      </c>
      <c r="C18">
        <v>16</v>
      </c>
      <c r="D18">
        <f>1.289*(0.1)</f>
        <v>0.12889999999999999</v>
      </c>
      <c r="E18">
        <f>1.721*(0.1)</f>
        <v>0.17210000000000003</v>
      </c>
      <c r="F18" s="21">
        <v>2.5</v>
      </c>
      <c r="G18">
        <v>1.21</v>
      </c>
      <c r="H18">
        <v>0.81</v>
      </c>
      <c r="I18" s="2"/>
      <c r="J18" s="2"/>
      <c r="L18" s="2">
        <v>16</v>
      </c>
      <c r="M18">
        <v>0.94868329805051377</v>
      </c>
      <c r="N18">
        <v>0.48</v>
      </c>
      <c r="P18" s="3"/>
      <c r="Q18" s="2"/>
      <c r="R18" s="3"/>
      <c r="S18">
        <v>16</v>
      </c>
      <c r="T18">
        <v>15</v>
      </c>
      <c r="U18">
        <v>16</v>
      </c>
      <c r="V18">
        <f>1.289*(0.1)</f>
        <v>0.12889999999999999</v>
      </c>
      <c r="W18">
        <f>1.721*(0.1)</f>
        <v>0.17210000000000003</v>
      </c>
      <c r="X18" s="21">
        <v>2.5</v>
      </c>
      <c r="Y18">
        <v>1.21</v>
      </c>
      <c r="Z18">
        <v>0.81</v>
      </c>
      <c r="AA18" s="2"/>
      <c r="AB18" s="2"/>
      <c r="AD18" s="2">
        <v>16</v>
      </c>
      <c r="AE18">
        <v>0.94868329805051377</v>
      </c>
      <c r="AF18">
        <v>0.48</v>
      </c>
      <c r="AH18" s="3"/>
      <c r="AI18" s="2"/>
      <c r="AJ18" s="3"/>
    </row>
    <row r="19" spans="1:36" ht="15.75" x14ac:dyDescent="0.25">
      <c r="A19">
        <v>17</v>
      </c>
      <c r="B19">
        <v>16</v>
      </c>
      <c r="C19">
        <v>17</v>
      </c>
      <c r="D19">
        <f>0.732*(0.1)</f>
        <v>7.3200000000000001E-2</v>
      </c>
      <c r="E19">
        <f>0.574*(0.1)</f>
        <v>5.74E-2</v>
      </c>
      <c r="F19" s="21">
        <v>1</v>
      </c>
      <c r="G19">
        <v>1.21</v>
      </c>
      <c r="H19">
        <v>0.81</v>
      </c>
      <c r="I19" s="2"/>
      <c r="J19" s="2"/>
      <c r="L19" s="2">
        <v>17</v>
      </c>
      <c r="M19">
        <v>0.91381154862025715</v>
      </c>
      <c r="N19">
        <v>0.72</v>
      </c>
      <c r="P19" s="3"/>
      <c r="Q19" s="2"/>
      <c r="R19" s="3"/>
      <c r="S19">
        <v>17</v>
      </c>
      <c r="T19">
        <v>16</v>
      </c>
      <c r="U19">
        <v>17</v>
      </c>
      <c r="V19">
        <f>0.732*(0.1)</f>
        <v>7.3200000000000001E-2</v>
      </c>
      <c r="W19">
        <f>0.574*(0.1)</f>
        <v>5.74E-2</v>
      </c>
      <c r="X19" s="21">
        <v>1</v>
      </c>
      <c r="Y19">
        <v>1.21</v>
      </c>
      <c r="Z19">
        <v>0.81</v>
      </c>
      <c r="AA19" s="2"/>
      <c r="AB19" s="2"/>
      <c r="AD19" s="2">
        <v>17</v>
      </c>
      <c r="AE19">
        <v>0.91381154862025715</v>
      </c>
      <c r="AF19">
        <v>0.72</v>
      </c>
      <c r="AH19" s="3"/>
      <c r="AI19" s="2"/>
      <c r="AJ19" s="3"/>
    </row>
    <row r="20" spans="1:36" ht="15.75" x14ac:dyDescent="0.25">
      <c r="A20">
        <v>18</v>
      </c>
      <c r="B20">
        <v>1</v>
      </c>
      <c r="C20">
        <v>18</v>
      </c>
      <c r="D20">
        <f>0.164*(0.1)</f>
        <v>1.6400000000000001E-2</v>
      </c>
      <c r="E20">
        <f>0.1565*(0.1)</f>
        <v>1.5650000000000001E-2</v>
      </c>
      <c r="F20" s="21">
        <v>5</v>
      </c>
      <c r="G20">
        <v>1.21</v>
      </c>
      <c r="H20">
        <v>0.81</v>
      </c>
      <c r="I20" s="2"/>
      <c r="J20" s="2"/>
      <c r="L20" s="2">
        <v>18</v>
      </c>
      <c r="M20">
        <v>0.91381154862025715</v>
      </c>
      <c r="N20">
        <v>0.72</v>
      </c>
      <c r="P20" s="3"/>
      <c r="Q20" s="2"/>
      <c r="R20" s="3"/>
      <c r="S20">
        <v>18</v>
      </c>
      <c r="T20">
        <v>1</v>
      </c>
      <c r="U20">
        <v>18</v>
      </c>
      <c r="V20">
        <f>0.164*(0.1)</f>
        <v>1.6400000000000001E-2</v>
      </c>
      <c r="W20">
        <f>0.1565*(0.1)</f>
        <v>1.5650000000000001E-2</v>
      </c>
      <c r="X20" s="21">
        <v>5</v>
      </c>
      <c r="Y20">
        <v>1.21</v>
      </c>
      <c r="Z20">
        <v>0.81</v>
      </c>
      <c r="AA20" s="2"/>
      <c r="AB20" s="2"/>
      <c r="AD20" s="2">
        <v>18</v>
      </c>
      <c r="AE20">
        <v>0.91381154862025715</v>
      </c>
      <c r="AF20">
        <v>0.72</v>
      </c>
      <c r="AH20" s="3"/>
      <c r="AI20" s="2"/>
      <c r="AJ20" s="3"/>
    </row>
    <row r="21" spans="1:36" ht="15.75" x14ac:dyDescent="0.25">
      <c r="A21">
        <v>19</v>
      </c>
      <c r="B21">
        <v>18</v>
      </c>
      <c r="C21">
        <v>19</v>
      </c>
      <c r="D21">
        <f>1.5042*(0.1)</f>
        <v>0.15042</v>
      </c>
      <c r="E21">
        <f>1.3554*(0.1)</f>
        <v>0.13553999999999999</v>
      </c>
      <c r="F21" s="21">
        <v>5</v>
      </c>
      <c r="G21">
        <v>1.21</v>
      </c>
      <c r="H21">
        <v>0.81</v>
      </c>
      <c r="I21" s="2"/>
      <c r="J21" s="2"/>
      <c r="L21" s="2">
        <v>19</v>
      </c>
      <c r="M21">
        <v>0.91381154862025715</v>
      </c>
      <c r="N21">
        <v>0.72</v>
      </c>
      <c r="P21" s="3"/>
      <c r="Q21" s="2"/>
      <c r="S21">
        <v>19</v>
      </c>
      <c r="T21">
        <v>18</v>
      </c>
      <c r="U21">
        <v>19</v>
      </c>
      <c r="V21">
        <f>1.5042*(0.1)</f>
        <v>0.15042</v>
      </c>
      <c r="W21">
        <f>1.3554*(0.1)</f>
        <v>0.13553999999999999</v>
      </c>
      <c r="X21" s="21">
        <v>5</v>
      </c>
      <c r="Y21">
        <v>1.21</v>
      </c>
      <c r="Z21">
        <v>0.81</v>
      </c>
      <c r="AA21" s="2"/>
      <c r="AB21" s="2"/>
      <c r="AD21" s="2">
        <v>19</v>
      </c>
      <c r="AE21">
        <v>0.91381154862025715</v>
      </c>
      <c r="AF21">
        <v>0.72</v>
      </c>
      <c r="AH21" s="3"/>
      <c r="AI21" s="2"/>
    </row>
    <row r="22" spans="1:36" ht="15.75" x14ac:dyDescent="0.25">
      <c r="A22">
        <v>20</v>
      </c>
      <c r="B22">
        <v>19</v>
      </c>
      <c r="C22">
        <v>20</v>
      </c>
      <c r="D22">
        <f>0.4095*(0.1)</f>
        <v>4.095E-2</v>
      </c>
      <c r="E22">
        <f>0.4784*(0.1)</f>
        <v>4.7840000000000001E-2</v>
      </c>
      <c r="F22" s="21">
        <v>2.1</v>
      </c>
      <c r="G22">
        <v>1.21</v>
      </c>
      <c r="H22">
        <v>0.81</v>
      </c>
      <c r="I22" s="2"/>
      <c r="J22" s="2"/>
      <c r="L22" s="2">
        <v>20</v>
      </c>
      <c r="M22">
        <v>0.91381154862025715</v>
      </c>
      <c r="N22">
        <v>0.72</v>
      </c>
      <c r="P22" s="3"/>
      <c r="Q22" s="2"/>
      <c r="S22">
        <v>20</v>
      </c>
      <c r="T22">
        <v>19</v>
      </c>
      <c r="U22">
        <v>20</v>
      </c>
      <c r="V22">
        <f>0.4095*(0.1)</f>
        <v>4.095E-2</v>
      </c>
      <c r="W22">
        <f>0.4784*(0.1)</f>
        <v>4.7840000000000001E-2</v>
      </c>
      <c r="X22" s="21">
        <v>2.1</v>
      </c>
      <c r="Y22">
        <v>1.21</v>
      </c>
      <c r="Z22">
        <v>0.81</v>
      </c>
      <c r="AA22" s="2"/>
      <c r="AB22" s="2"/>
      <c r="AD22" s="2">
        <v>20</v>
      </c>
      <c r="AE22">
        <v>0.91381154862025715</v>
      </c>
      <c r="AF22">
        <v>0.72</v>
      </c>
      <c r="AH22" s="3"/>
      <c r="AI22" s="2"/>
    </row>
    <row r="23" spans="1:36" ht="15.75" x14ac:dyDescent="0.25">
      <c r="A23">
        <v>21</v>
      </c>
      <c r="B23">
        <v>20</v>
      </c>
      <c r="C23">
        <v>21</v>
      </c>
      <c r="D23">
        <f>0.7089*(0.1)</f>
        <v>7.0889999999999995E-2</v>
      </c>
      <c r="E23">
        <f>0.9373*(0.1)</f>
        <v>9.3730000000000008E-2</v>
      </c>
      <c r="F23" s="21">
        <v>1.1000000000000001</v>
      </c>
      <c r="G23">
        <v>1.21</v>
      </c>
      <c r="H23">
        <v>0.81</v>
      </c>
      <c r="I23" s="2"/>
      <c r="J23" s="2"/>
      <c r="L23" s="2">
        <v>21</v>
      </c>
      <c r="M23">
        <v>0.91381154862025715</v>
      </c>
      <c r="N23">
        <v>0.72</v>
      </c>
      <c r="P23" s="3"/>
      <c r="Q23" s="2"/>
      <c r="S23">
        <v>21</v>
      </c>
      <c r="T23">
        <v>20</v>
      </c>
      <c r="U23">
        <v>21</v>
      </c>
      <c r="V23">
        <f>0.7089*(0.1)</f>
        <v>7.0889999999999995E-2</v>
      </c>
      <c r="W23">
        <f>0.9373*(0.1)</f>
        <v>9.3730000000000008E-2</v>
      </c>
      <c r="X23" s="21">
        <v>1.1000000000000001</v>
      </c>
      <c r="Y23">
        <v>1.21</v>
      </c>
      <c r="Z23">
        <v>0.81</v>
      </c>
      <c r="AA23" s="2"/>
      <c r="AB23" s="2"/>
      <c r="AD23" s="2">
        <v>21</v>
      </c>
      <c r="AE23">
        <v>0.91381154862025715</v>
      </c>
      <c r="AF23">
        <v>0.72</v>
      </c>
      <c r="AH23" s="3"/>
      <c r="AI23" s="2"/>
    </row>
    <row r="24" spans="1:36" ht="15.75" x14ac:dyDescent="0.25">
      <c r="A24">
        <v>22</v>
      </c>
      <c r="B24">
        <v>2</v>
      </c>
      <c r="C24">
        <v>22</v>
      </c>
      <c r="D24">
        <f>0.4512*(0.1)</f>
        <v>4.512E-2</v>
      </c>
      <c r="E24">
        <f>0.3083*(0.1)</f>
        <v>3.0830000000000003E-2</v>
      </c>
      <c r="F24" s="21">
        <v>10.5</v>
      </c>
      <c r="G24">
        <v>1.21</v>
      </c>
      <c r="H24">
        <v>0.81</v>
      </c>
      <c r="I24" s="2"/>
      <c r="J24" s="2"/>
      <c r="L24" s="2">
        <v>22</v>
      </c>
      <c r="M24">
        <v>0.87415727612153782</v>
      </c>
      <c r="N24">
        <v>0.72</v>
      </c>
      <c r="P24" s="3"/>
      <c r="Q24" s="2"/>
      <c r="R24" s="3"/>
      <c r="S24">
        <v>22</v>
      </c>
      <c r="T24">
        <v>2</v>
      </c>
      <c r="U24">
        <v>22</v>
      </c>
      <c r="V24">
        <f>0.4512*(0.1)</f>
        <v>4.512E-2</v>
      </c>
      <c r="W24">
        <f>0.3083*(0.1)</f>
        <v>3.0830000000000003E-2</v>
      </c>
      <c r="X24" s="21">
        <v>10.5</v>
      </c>
      <c r="Y24">
        <v>1.21</v>
      </c>
      <c r="Z24">
        <v>0.81</v>
      </c>
      <c r="AA24" s="2"/>
      <c r="AB24" s="2"/>
      <c r="AD24" s="2">
        <v>22</v>
      </c>
      <c r="AE24">
        <v>0.87415727612153782</v>
      </c>
      <c r="AF24">
        <v>0.72</v>
      </c>
      <c r="AH24" s="3"/>
      <c r="AI24" s="2"/>
      <c r="AJ24" s="3"/>
    </row>
    <row r="25" spans="1:36" ht="15.75" x14ac:dyDescent="0.25">
      <c r="A25">
        <v>23</v>
      </c>
      <c r="B25">
        <v>22</v>
      </c>
      <c r="C25">
        <v>23</v>
      </c>
      <c r="D25">
        <f>0.898*(0.1)</f>
        <v>8.9800000000000005E-2</v>
      </c>
      <c r="E25">
        <f>0.7091*(0.1)</f>
        <v>7.0910000000000001E-2</v>
      </c>
      <c r="F25" s="21">
        <v>10.5</v>
      </c>
      <c r="G25">
        <v>1.21</v>
      </c>
      <c r="H25">
        <v>0.81</v>
      </c>
      <c r="I25" s="2"/>
      <c r="J25" s="2"/>
      <c r="L25" s="2">
        <v>23</v>
      </c>
      <c r="M25">
        <v>0.90286051882393037</v>
      </c>
      <c r="N25">
        <v>3.3600000000000003</v>
      </c>
      <c r="P25" s="3"/>
      <c r="Q25" s="2"/>
      <c r="R25" s="3"/>
      <c r="S25">
        <v>23</v>
      </c>
      <c r="T25">
        <v>22</v>
      </c>
      <c r="U25">
        <v>23</v>
      </c>
      <c r="V25">
        <f>0.898*(0.1)</f>
        <v>8.9800000000000005E-2</v>
      </c>
      <c r="W25">
        <f>0.7091*(0.1)</f>
        <v>7.0910000000000001E-2</v>
      </c>
      <c r="X25" s="21">
        <v>10.5</v>
      </c>
      <c r="Y25">
        <v>1.21</v>
      </c>
      <c r="Z25">
        <v>0.81</v>
      </c>
      <c r="AA25" s="2"/>
      <c r="AB25" s="2"/>
      <c r="AD25" s="2">
        <v>23</v>
      </c>
      <c r="AE25">
        <v>0.90286051882393037</v>
      </c>
      <c r="AF25">
        <v>3.3600000000000003</v>
      </c>
      <c r="AH25" s="3"/>
      <c r="AI25" s="2"/>
      <c r="AJ25" s="3"/>
    </row>
    <row r="26" spans="1:36" ht="15.75" x14ac:dyDescent="0.25">
      <c r="A26">
        <v>24</v>
      </c>
      <c r="B26">
        <v>23</v>
      </c>
      <c r="C26">
        <v>24</v>
      </c>
      <c r="D26">
        <f>0.896*(0.1)</f>
        <v>8.9600000000000013E-2</v>
      </c>
      <c r="E26">
        <f>0.7011*(0.1)</f>
        <v>7.0109999999999992E-2</v>
      </c>
      <c r="F26" s="21">
        <v>5</v>
      </c>
      <c r="G26">
        <v>1.21</v>
      </c>
      <c r="H26">
        <v>0.81</v>
      </c>
      <c r="I26" s="2"/>
      <c r="J26" s="2"/>
      <c r="L26" s="2">
        <v>24</v>
      </c>
      <c r="M26">
        <v>0.90286051882393037</v>
      </c>
      <c r="N26">
        <v>3.3600000000000003</v>
      </c>
      <c r="P26" s="3"/>
      <c r="Q26" s="2"/>
      <c r="R26" s="3"/>
      <c r="S26">
        <v>24</v>
      </c>
      <c r="T26">
        <v>23</v>
      </c>
      <c r="U26">
        <v>24</v>
      </c>
      <c r="V26">
        <f>0.896*(0.1)</f>
        <v>8.9600000000000013E-2</v>
      </c>
      <c r="W26">
        <f>0.7011*(0.1)</f>
        <v>7.0109999999999992E-2</v>
      </c>
      <c r="X26" s="21">
        <v>5</v>
      </c>
      <c r="Y26">
        <v>1.21</v>
      </c>
      <c r="Z26">
        <v>0.81</v>
      </c>
      <c r="AA26" s="2"/>
      <c r="AB26" s="2"/>
      <c r="AD26" s="2">
        <v>24</v>
      </c>
      <c r="AE26">
        <v>0.90286051882393037</v>
      </c>
      <c r="AF26">
        <v>3.3600000000000003</v>
      </c>
      <c r="AH26" s="3"/>
      <c r="AI26" s="2"/>
      <c r="AJ26" s="3"/>
    </row>
    <row r="27" spans="1:36" ht="15.75" x14ac:dyDescent="0.25">
      <c r="A27">
        <v>25</v>
      </c>
      <c r="B27">
        <v>5</v>
      </c>
      <c r="C27">
        <v>25</v>
      </c>
      <c r="D27">
        <f>0.203*(0.1)</f>
        <v>2.0300000000000002E-2</v>
      </c>
      <c r="E27">
        <f>0.1034*(0.1)</f>
        <v>1.0340000000000002E-2</v>
      </c>
      <c r="F27" s="21">
        <v>15</v>
      </c>
      <c r="G27">
        <v>1.21</v>
      </c>
      <c r="H27">
        <v>0.81</v>
      </c>
      <c r="I27" s="2"/>
      <c r="J27" s="2"/>
      <c r="L27" s="2">
        <v>25</v>
      </c>
      <c r="M27">
        <v>0.92307692307692302</v>
      </c>
      <c r="N27">
        <v>0.48</v>
      </c>
      <c r="P27" s="3"/>
      <c r="Q27" s="2"/>
      <c r="S27">
        <v>25</v>
      </c>
      <c r="T27">
        <v>5</v>
      </c>
      <c r="U27">
        <v>25</v>
      </c>
      <c r="V27">
        <f>0.203*(0.1)</f>
        <v>2.0300000000000002E-2</v>
      </c>
      <c r="W27">
        <f>0.1034*(0.1)</f>
        <v>1.0340000000000002E-2</v>
      </c>
      <c r="X27" s="21">
        <v>15</v>
      </c>
      <c r="Y27">
        <v>1.21</v>
      </c>
      <c r="Z27">
        <v>0.81</v>
      </c>
      <c r="AA27" s="2"/>
      <c r="AB27" s="2"/>
      <c r="AD27" s="2">
        <v>25</v>
      </c>
      <c r="AE27">
        <v>0.92307692307692302</v>
      </c>
      <c r="AF27">
        <v>0.48</v>
      </c>
      <c r="AH27" s="3"/>
      <c r="AI27" s="2"/>
    </row>
    <row r="28" spans="1:36" ht="15.75" x14ac:dyDescent="0.25">
      <c r="A28">
        <v>26</v>
      </c>
      <c r="B28">
        <v>25</v>
      </c>
      <c r="C28">
        <v>26</v>
      </c>
      <c r="D28">
        <f>0.2842*(0.1)</f>
        <v>2.8420000000000001E-2</v>
      </c>
      <c r="E28">
        <f>0.1447*(0.1)</f>
        <v>1.447E-2</v>
      </c>
      <c r="F28" s="21">
        <v>15</v>
      </c>
      <c r="G28">
        <v>1.21</v>
      </c>
      <c r="H28">
        <v>0.81</v>
      </c>
      <c r="I28" s="2"/>
      <c r="J28" s="2"/>
      <c r="L28" s="2">
        <v>26</v>
      </c>
      <c r="M28">
        <v>0.92307692307692302</v>
      </c>
      <c r="N28">
        <v>0.48</v>
      </c>
      <c r="P28" s="3"/>
      <c r="Q28" s="2"/>
      <c r="S28">
        <v>26</v>
      </c>
      <c r="T28">
        <v>25</v>
      </c>
      <c r="U28">
        <v>26</v>
      </c>
      <c r="V28">
        <f>0.2842*(0.1)</f>
        <v>2.8420000000000001E-2</v>
      </c>
      <c r="W28">
        <f>0.1447*(0.1)</f>
        <v>1.447E-2</v>
      </c>
      <c r="X28" s="21">
        <v>15</v>
      </c>
      <c r="Y28">
        <v>1.21</v>
      </c>
      <c r="Z28">
        <v>0.81</v>
      </c>
      <c r="AA28" s="2"/>
      <c r="AB28" s="2"/>
      <c r="AD28" s="2">
        <v>26</v>
      </c>
      <c r="AE28">
        <v>0.92307692307692302</v>
      </c>
      <c r="AF28">
        <v>0.48</v>
      </c>
      <c r="AH28" s="3"/>
      <c r="AI28" s="2"/>
    </row>
    <row r="29" spans="1:36" ht="15.75" x14ac:dyDescent="0.25">
      <c r="A29">
        <v>27</v>
      </c>
      <c r="B29">
        <v>26</v>
      </c>
      <c r="C29">
        <v>27</v>
      </c>
      <c r="D29">
        <f>1.059*(0.1)</f>
        <v>0.10589999999999999</v>
      </c>
      <c r="E29">
        <f>0.9337*(0.1)</f>
        <v>9.3370000000000009E-2</v>
      </c>
      <c r="F29" s="21">
        <v>15</v>
      </c>
      <c r="G29">
        <v>1.21</v>
      </c>
      <c r="H29">
        <v>0.81</v>
      </c>
      <c r="I29" s="2"/>
      <c r="J29" s="2"/>
      <c r="L29" s="2">
        <v>27</v>
      </c>
      <c r="M29">
        <v>0.94868329805051377</v>
      </c>
      <c r="N29">
        <v>0.48</v>
      </c>
      <c r="P29" s="3"/>
      <c r="Q29" s="2"/>
      <c r="S29">
        <v>27</v>
      </c>
      <c r="T29">
        <v>26</v>
      </c>
      <c r="U29">
        <v>27</v>
      </c>
      <c r="V29">
        <f>1.059*(0.1)</f>
        <v>0.10589999999999999</v>
      </c>
      <c r="W29">
        <f>0.9337*(0.1)</f>
        <v>9.3370000000000009E-2</v>
      </c>
      <c r="X29" s="21">
        <v>15</v>
      </c>
      <c r="Y29">
        <v>1.21</v>
      </c>
      <c r="Z29">
        <v>0.81</v>
      </c>
      <c r="AA29" s="2"/>
      <c r="AB29" s="2"/>
      <c r="AD29" s="2">
        <v>27</v>
      </c>
      <c r="AE29">
        <v>0.94868329805051377</v>
      </c>
      <c r="AF29">
        <v>0.48</v>
      </c>
      <c r="AH29" s="3"/>
      <c r="AI29" s="2"/>
    </row>
    <row r="30" spans="1:36" ht="15.75" x14ac:dyDescent="0.25">
      <c r="A30">
        <v>28</v>
      </c>
      <c r="B30">
        <v>27</v>
      </c>
      <c r="C30">
        <v>28</v>
      </c>
      <c r="D30">
        <f>0.8042*(0.1)</f>
        <v>8.0420000000000005E-2</v>
      </c>
      <c r="E30">
        <f>0.7006*(0.1)</f>
        <v>7.0059999999999997E-2</v>
      </c>
      <c r="F30" s="21">
        <v>15</v>
      </c>
      <c r="G30">
        <v>1.21</v>
      </c>
      <c r="H30">
        <v>0.81</v>
      </c>
      <c r="I30" s="2"/>
      <c r="J30" s="2"/>
      <c r="L30" s="2">
        <v>28</v>
      </c>
      <c r="M30">
        <v>0.86377890089843345</v>
      </c>
      <c r="N30">
        <v>0.96</v>
      </c>
      <c r="P30" s="3"/>
      <c r="Q30" s="2"/>
      <c r="R30" s="3"/>
      <c r="S30">
        <v>28</v>
      </c>
      <c r="T30">
        <v>27</v>
      </c>
      <c r="U30">
        <v>28</v>
      </c>
      <c r="V30">
        <f>0.8042*(0.1)</f>
        <v>8.0420000000000005E-2</v>
      </c>
      <c r="W30">
        <f>0.7006*(0.1)</f>
        <v>7.0059999999999997E-2</v>
      </c>
      <c r="X30" s="21">
        <v>15</v>
      </c>
      <c r="Y30">
        <v>1.21</v>
      </c>
      <c r="Z30">
        <v>0.81</v>
      </c>
      <c r="AA30" s="2"/>
      <c r="AB30" s="2"/>
      <c r="AD30" s="2">
        <v>28</v>
      </c>
      <c r="AE30">
        <v>0.86377890089843345</v>
      </c>
      <c r="AF30">
        <v>0.96</v>
      </c>
      <c r="AH30" s="3"/>
      <c r="AI30" s="2"/>
      <c r="AJ30" s="3"/>
    </row>
    <row r="31" spans="1:36" ht="15.75" x14ac:dyDescent="0.25">
      <c r="A31">
        <v>29</v>
      </c>
      <c r="B31">
        <v>28</v>
      </c>
      <c r="C31">
        <v>29</v>
      </c>
      <c r="D31">
        <f>0.5075*(0.1)</f>
        <v>5.0749999999999997E-2</v>
      </c>
      <c r="E31">
        <f>0.2585*(0.1)</f>
        <v>2.5850000000000001E-2</v>
      </c>
      <c r="F31" s="21">
        <v>15</v>
      </c>
      <c r="G31">
        <v>1.21</v>
      </c>
      <c r="H31">
        <v>0.81</v>
      </c>
      <c r="I31" s="2"/>
      <c r="J31" s="2"/>
      <c r="L31" s="2">
        <v>29</v>
      </c>
      <c r="M31">
        <v>0.31622776601683794</v>
      </c>
      <c r="N31">
        <v>1.6</v>
      </c>
      <c r="P31" s="3"/>
      <c r="Q31" s="2"/>
      <c r="R31" s="3"/>
      <c r="S31">
        <v>29</v>
      </c>
      <c r="T31">
        <v>28</v>
      </c>
      <c r="U31">
        <v>29</v>
      </c>
      <c r="V31">
        <f>0.5075*(0.1)</f>
        <v>5.0749999999999997E-2</v>
      </c>
      <c r="W31">
        <f>0.2585*(0.1)</f>
        <v>2.5850000000000001E-2</v>
      </c>
      <c r="X31" s="21">
        <v>15</v>
      </c>
      <c r="Y31">
        <v>1.21</v>
      </c>
      <c r="Z31">
        <v>0.81</v>
      </c>
      <c r="AA31" s="2"/>
      <c r="AB31" s="2"/>
      <c r="AD31" s="2">
        <v>29</v>
      </c>
      <c r="AE31">
        <v>0.31622776601683794</v>
      </c>
      <c r="AF31">
        <v>1.6</v>
      </c>
      <c r="AH31" s="3"/>
      <c r="AI31" s="2"/>
      <c r="AJ31" s="3"/>
    </row>
    <row r="32" spans="1:36" ht="15.75" x14ac:dyDescent="0.25">
      <c r="A32">
        <v>30</v>
      </c>
      <c r="B32">
        <v>29</v>
      </c>
      <c r="C32">
        <v>30</v>
      </c>
      <c r="D32">
        <f>0.9744*(0.1)</f>
        <v>9.7440000000000013E-2</v>
      </c>
      <c r="E32">
        <f>0.963*(0.1)</f>
        <v>9.6299999999999997E-2</v>
      </c>
      <c r="F32" s="21">
        <v>5</v>
      </c>
      <c r="G32">
        <v>1.21</v>
      </c>
      <c r="H32">
        <v>0.81</v>
      </c>
      <c r="I32" s="2"/>
      <c r="J32" s="2"/>
      <c r="L32" s="2">
        <v>30</v>
      </c>
      <c r="M32">
        <v>0.90618313999526545</v>
      </c>
      <c r="N32">
        <v>1.2000000000000002</v>
      </c>
      <c r="P32" s="3"/>
      <c r="Q32" s="2"/>
      <c r="R32" s="3"/>
      <c r="S32">
        <v>30</v>
      </c>
      <c r="T32">
        <v>29</v>
      </c>
      <c r="U32">
        <v>30</v>
      </c>
      <c r="V32">
        <f>0.9744*(0.1)</f>
        <v>9.7440000000000013E-2</v>
      </c>
      <c r="W32">
        <f>0.963*(0.1)</f>
        <v>9.6299999999999997E-2</v>
      </c>
      <c r="X32" s="21">
        <v>5</v>
      </c>
      <c r="Y32">
        <v>1.21</v>
      </c>
      <c r="Z32">
        <v>0.81</v>
      </c>
      <c r="AA32" s="2"/>
      <c r="AB32" s="2"/>
      <c r="AD32" s="2">
        <v>30</v>
      </c>
      <c r="AE32">
        <v>0.90618313999526545</v>
      </c>
      <c r="AF32">
        <v>1.2000000000000002</v>
      </c>
      <c r="AH32" s="3"/>
      <c r="AI32" s="2"/>
      <c r="AJ32" s="3"/>
    </row>
    <row r="33" spans="1:35" ht="15.75" x14ac:dyDescent="0.25">
      <c r="A33">
        <v>31</v>
      </c>
      <c r="B33">
        <v>30</v>
      </c>
      <c r="C33">
        <v>31</v>
      </c>
      <c r="D33">
        <f>0.3105*(0.1)</f>
        <v>3.1050000000000001E-2</v>
      </c>
      <c r="E33">
        <f>0.3619*(0.1)</f>
        <v>3.619E-2</v>
      </c>
      <c r="F33" s="21">
        <v>5</v>
      </c>
      <c r="G33">
        <v>1.21</v>
      </c>
      <c r="H33">
        <v>0.81</v>
      </c>
      <c r="I33" s="2"/>
      <c r="J33" s="2"/>
      <c r="L33" s="2">
        <v>31</v>
      </c>
      <c r="M33">
        <v>0.90286051882393037</v>
      </c>
      <c r="N33">
        <v>1.6800000000000002</v>
      </c>
      <c r="P33" s="3"/>
      <c r="Q33" s="2"/>
      <c r="S33">
        <v>31</v>
      </c>
      <c r="T33">
        <v>30</v>
      </c>
      <c r="U33">
        <v>31</v>
      </c>
      <c r="V33">
        <f>0.3105*(0.1)</f>
        <v>3.1050000000000001E-2</v>
      </c>
      <c r="W33">
        <f>0.3619*(0.1)</f>
        <v>3.619E-2</v>
      </c>
      <c r="X33" s="21">
        <v>5</v>
      </c>
      <c r="Y33">
        <v>1.21</v>
      </c>
      <c r="Z33">
        <v>0.81</v>
      </c>
      <c r="AA33" s="2"/>
      <c r="AB33" s="2"/>
      <c r="AD33" s="2">
        <v>31</v>
      </c>
      <c r="AE33">
        <v>0.90286051882393037</v>
      </c>
      <c r="AF33">
        <v>1.6800000000000002</v>
      </c>
      <c r="AH33" s="3"/>
      <c r="AI33" s="2"/>
    </row>
    <row r="34" spans="1:35" ht="15.75" x14ac:dyDescent="0.25">
      <c r="A34">
        <v>32</v>
      </c>
      <c r="B34">
        <v>31</v>
      </c>
      <c r="C34">
        <v>32</v>
      </c>
      <c r="D34">
        <f>0.341*(0.1)</f>
        <v>3.4100000000000005E-2</v>
      </c>
      <c r="E34">
        <f>0.5302*(0.1)</f>
        <v>5.3020000000000005E-2</v>
      </c>
      <c r="F34" s="22">
        <v>1</v>
      </c>
      <c r="G34">
        <v>1.21</v>
      </c>
      <c r="H34">
        <v>0.81</v>
      </c>
      <c r="I34" s="2"/>
      <c r="J34" s="2"/>
      <c r="L34" s="2">
        <v>32</v>
      </c>
      <c r="M34">
        <v>0.83205029433784372</v>
      </c>
      <c r="N34">
        <v>0.48</v>
      </c>
      <c r="P34" s="3"/>
      <c r="Q34" s="2"/>
      <c r="S34">
        <v>32</v>
      </c>
      <c r="T34">
        <v>31</v>
      </c>
      <c r="U34">
        <v>32</v>
      </c>
      <c r="V34">
        <f>0.341*(0.1)</f>
        <v>3.4100000000000005E-2</v>
      </c>
      <c r="W34">
        <f>0.5302*(0.1)</f>
        <v>5.3020000000000005E-2</v>
      </c>
      <c r="X34" s="22">
        <v>1</v>
      </c>
      <c r="Y34">
        <v>1.21</v>
      </c>
      <c r="Z34">
        <v>0.81</v>
      </c>
      <c r="AA34" s="2"/>
      <c r="AB34" s="2"/>
      <c r="AD34" s="2">
        <v>32</v>
      </c>
      <c r="AE34">
        <v>0.83205029433784372</v>
      </c>
      <c r="AF34">
        <v>0.48</v>
      </c>
      <c r="AH34" s="3"/>
      <c r="AI34" s="2"/>
    </row>
    <row r="37" spans="1:35" ht="15.75" x14ac:dyDescent="0.25">
      <c r="F37" s="4"/>
    </row>
  </sheetData>
  <mergeCells count="12">
    <mergeCell ref="S1:W1"/>
    <mergeCell ref="Y1:Z1"/>
    <mergeCell ref="AA1:AC1"/>
    <mergeCell ref="AD1:AF1"/>
    <mergeCell ref="AG1:AH1"/>
    <mergeCell ref="AI1:AJ1"/>
    <mergeCell ref="A1:E1"/>
    <mergeCell ref="G1:H1"/>
    <mergeCell ref="I1:K1"/>
    <mergeCell ref="L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</vt:lpstr>
      <vt:lpstr>15-Node DTS</vt:lpstr>
      <vt:lpstr>33-Node DTS</vt:lpstr>
      <vt:lpstr>69-Node DTS</vt:lpstr>
      <vt:lpstr>33-Node Alter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konsteriotis</dc:creator>
  <cp:lastModifiedBy>konsteriotis</cp:lastModifiedBy>
  <dcterms:created xsi:type="dcterms:W3CDTF">2023-05-25T13:19:08Z</dcterms:created>
  <dcterms:modified xsi:type="dcterms:W3CDTF">2023-05-25T13:30:12Z</dcterms:modified>
</cp:coreProperties>
</file>