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Zmanim" sheetId="1" state="visible" r:id="rId2"/>
    <sheet name="Linear approx" sheetId="2" state="visible" r:id="rId3"/>
    <sheet name="Sheet1" sheetId="3" state="visible" r:id="rId4"/>
    <sheet name="Sheet2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<sst xmlns="http://schemas.openxmlformats.org/spreadsheetml/2006/main" count="286" uniqueCount="271">
  <si>
    <t xml:space="preserve">Depression angle</t>
  </si>
  <si>
    <t xml:space="preserve">Latitude</t>
  </si>
  <si>
    <t xml:space="preserve">Declination</t>
  </si>
  <si>
    <t xml:space="preserve">sinBsinD</t>
  </si>
  <si>
    <t xml:space="preserve">cosBcosD</t>
  </si>
  <si>
    <t xml:space="preserve">tanBtanD</t>
  </si>
  <si>
    <t xml:space="preserve">Offset angle</t>
  </si>
  <si>
    <t xml:space="preserve">Degrees per hour</t>
  </si>
  <si>
    <t xml:space="preserve">Sunrise</t>
  </si>
  <si>
    <t xml:space="preserve">Sunset</t>
  </si>
  <si>
    <t xml:space="preserve">Ksh hour-angle</t>
  </si>
  <si>
    <t xml:space="preserve">KSh azimuth</t>
  </si>
  <si>
    <t xml:space="preserve">KSh height</t>
  </si>
  <si>
    <t xml:space="preserve">Shah</t>
  </si>
  <si>
    <t xml:space="preserve">Shah azimuth</t>
  </si>
  <si>
    <t xml:space="preserve">Shacharit height</t>
  </si>
  <si>
    <t xml:space="preserve">MG</t>
  </si>
  <si>
    <t xml:space="preserve">MG azimuth</t>
  </si>
  <si>
    <t xml:space="preserve">MG height</t>
  </si>
  <si>
    <t xml:space="preserve">MK</t>
  </si>
  <si>
    <t xml:space="preserve">MK height</t>
  </si>
  <si>
    <t xml:space="preserve">Plag</t>
  </si>
  <si>
    <t xml:space="preserve">Plag height</t>
  </si>
  <si>
    <t xml:space="preserve">Lat</t>
  </si>
  <si>
    <t xml:space="preserve">sinsin</t>
  </si>
  <si>
    <t xml:space="preserve">coscos</t>
  </si>
  <si>
    <t xml:space="preserve">tantan</t>
  </si>
  <si>
    <t xml:space="preserve">Deg offset</t>
  </si>
  <si>
    <t xml:space="preserve">KSh Winter</t>
  </si>
  <si>
    <t xml:space="preserve">Ksh Summer</t>
  </si>
  <si>
    <t xml:space="preserve">Eq app</t>
  </si>
  <si>
    <t xml:space="preserve">KSh eq</t>
  </si>
  <si>
    <t xml:space="preserve">Eq error</t>
  </si>
  <si>
    <t xml:space="preserve">Shah winter</t>
  </si>
  <si>
    <t xml:space="preserve">Shah summer</t>
  </si>
  <si>
    <t xml:space="preserve">Shah eq</t>
  </si>
  <si>
    <t xml:space="preserve">D</t>
  </si>
  <si>
    <t xml:space="preserve">Hours</t>
  </si>
  <si>
    <t xml:space="preserve">Angle shema</t>
  </si>
  <si>
    <t xml:space="preserve">17°38'</t>
  </si>
  <si>
    <t xml:space="preserve">21°37'</t>
  </si>
  <si>
    <t xml:space="preserve">24°47'</t>
  </si>
  <si>
    <t xml:space="preserve">15°9'</t>
  </si>
  <si>
    <t xml:space="preserve">7°48'</t>
  </si>
  <si>
    <t xml:space="preserve">18°18'</t>
  </si>
  <si>
    <t xml:space="preserve">22°28'</t>
  </si>
  <si>
    <t xml:space="preserve">25°46'</t>
  </si>
  <si>
    <t xml:space="preserve">15°43'</t>
  </si>
  <si>
    <t xml:space="preserve">8°5'</t>
  </si>
  <si>
    <t xml:space="preserve">18°57'</t>
  </si>
  <si>
    <t xml:space="preserve">23°18'</t>
  </si>
  <si>
    <t xml:space="preserve">26°46'</t>
  </si>
  <si>
    <t xml:space="preserve">16°16'</t>
  </si>
  <si>
    <t xml:space="preserve">8°22'</t>
  </si>
  <si>
    <t xml:space="preserve">19°37'</t>
  </si>
  <si>
    <t xml:space="preserve">24°8'</t>
  </si>
  <si>
    <t xml:space="preserve">27°45'</t>
  </si>
  <si>
    <t xml:space="preserve">16°50'</t>
  </si>
  <si>
    <t xml:space="preserve">8°39'</t>
  </si>
  <si>
    <t xml:space="preserve">20°16'</t>
  </si>
  <si>
    <t xml:space="preserve">24°58'</t>
  </si>
  <si>
    <t xml:space="preserve">28°44'</t>
  </si>
  <si>
    <t xml:space="preserve">17°23'</t>
  </si>
  <si>
    <t xml:space="preserve">8°56'</t>
  </si>
  <si>
    <t xml:space="preserve">20°54'</t>
  </si>
  <si>
    <t xml:space="preserve">25°48'</t>
  </si>
  <si>
    <t xml:space="preserve">29°44'</t>
  </si>
  <si>
    <t xml:space="preserve">17°55'</t>
  </si>
  <si>
    <t xml:space="preserve">9°12'</t>
  </si>
  <si>
    <t xml:space="preserve">21°33'</t>
  </si>
  <si>
    <t xml:space="preserve">26°37'</t>
  </si>
  <si>
    <t xml:space="preserve">30°43'</t>
  </si>
  <si>
    <t xml:space="preserve">18°27'</t>
  </si>
  <si>
    <t xml:space="preserve">9°28'</t>
  </si>
  <si>
    <t xml:space="preserve">22°11'</t>
  </si>
  <si>
    <t xml:space="preserve">27°26'</t>
  </si>
  <si>
    <t xml:space="preserve">31°42'</t>
  </si>
  <si>
    <t xml:space="preserve">18°59'</t>
  </si>
  <si>
    <t xml:space="preserve">9°43'</t>
  </si>
  <si>
    <t xml:space="preserve">22°49'</t>
  </si>
  <si>
    <t xml:space="preserve">28°15'</t>
  </si>
  <si>
    <t xml:space="preserve">32°41'</t>
  </si>
  <si>
    <t xml:space="preserve">19°30'</t>
  </si>
  <si>
    <t xml:space="preserve">9°59'</t>
  </si>
  <si>
    <t xml:space="preserve">23°26'</t>
  </si>
  <si>
    <t xml:space="preserve">29°4'</t>
  </si>
  <si>
    <t xml:space="preserve">33°41'</t>
  </si>
  <si>
    <t xml:space="preserve">20°1'</t>
  </si>
  <si>
    <t xml:space="preserve">10°14'</t>
  </si>
  <si>
    <t xml:space="preserve">24°3'</t>
  </si>
  <si>
    <t xml:space="preserve">29°52'</t>
  </si>
  <si>
    <t xml:space="preserve">34°40'</t>
  </si>
  <si>
    <t xml:space="preserve">20°32'</t>
  </si>
  <si>
    <t xml:space="preserve">10°28'</t>
  </si>
  <si>
    <t xml:space="preserve">24°39'</t>
  </si>
  <si>
    <t xml:space="preserve">30°41'</t>
  </si>
  <si>
    <t xml:space="preserve">35°39'</t>
  </si>
  <si>
    <t xml:space="preserve">21°2'</t>
  </si>
  <si>
    <t xml:space="preserve">10°43'</t>
  </si>
  <si>
    <t xml:space="preserve">25°16'</t>
  </si>
  <si>
    <t xml:space="preserve">31°29'</t>
  </si>
  <si>
    <t xml:space="preserve">36°38'</t>
  </si>
  <si>
    <t xml:space="preserve">21°32'</t>
  </si>
  <si>
    <t xml:space="preserve">10°57'</t>
  </si>
  <si>
    <t xml:space="preserve">25°51'</t>
  </si>
  <si>
    <t xml:space="preserve">32°16'</t>
  </si>
  <si>
    <t xml:space="preserve">37°37'</t>
  </si>
  <si>
    <t xml:space="preserve">22°1'</t>
  </si>
  <si>
    <t xml:space="preserve">11°11'</t>
  </si>
  <si>
    <t xml:space="preserve">26°26'</t>
  </si>
  <si>
    <t xml:space="preserve">33°4'</t>
  </si>
  <si>
    <t xml:space="preserve">38°36'</t>
  </si>
  <si>
    <t xml:space="preserve">22°30'</t>
  </si>
  <si>
    <t xml:space="preserve">11°24'</t>
  </si>
  <si>
    <t xml:space="preserve">27°1'</t>
  </si>
  <si>
    <t xml:space="preserve">33°51'</t>
  </si>
  <si>
    <t xml:space="preserve">39°36'</t>
  </si>
  <si>
    <t xml:space="preserve">22°59'</t>
  </si>
  <si>
    <t xml:space="preserve">11°38'</t>
  </si>
  <si>
    <t xml:space="preserve">27°36'</t>
  </si>
  <si>
    <t xml:space="preserve">34°37'</t>
  </si>
  <si>
    <t xml:space="preserve">40°35'</t>
  </si>
  <si>
    <t xml:space="preserve">23°27'</t>
  </si>
  <si>
    <t xml:space="preserve">11°50'</t>
  </si>
  <si>
    <t xml:space="preserve">28°9'</t>
  </si>
  <si>
    <t xml:space="preserve">35°23'</t>
  </si>
  <si>
    <t xml:space="preserve">41°34'</t>
  </si>
  <si>
    <t xml:space="preserve">23°54'</t>
  </si>
  <si>
    <t xml:space="preserve">12°3'</t>
  </si>
  <si>
    <t xml:space="preserve">28°43'</t>
  </si>
  <si>
    <t xml:space="preserve">36°9'</t>
  </si>
  <si>
    <t xml:space="preserve">42°33'</t>
  </si>
  <si>
    <t xml:space="preserve">24°21'</t>
  </si>
  <si>
    <t xml:space="preserve">12°15'</t>
  </si>
  <si>
    <t xml:space="preserve">29°16'</t>
  </si>
  <si>
    <t xml:space="preserve">36°55'</t>
  </si>
  <si>
    <t xml:space="preserve">43°31'</t>
  </si>
  <si>
    <t xml:space="preserve">24°48'</t>
  </si>
  <si>
    <t xml:space="preserve">12°27'</t>
  </si>
  <si>
    <t xml:space="preserve">29°48'</t>
  </si>
  <si>
    <t xml:space="preserve">37°40'</t>
  </si>
  <si>
    <t xml:space="preserve">44°30'</t>
  </si>
  <si>
    <t xml:space="preserve">25°14'</t>
  </si>
  <si>
    <t xml:space="preserve">12°38'</t>
  </si>
  <si>
    <t xml:space="preserve">30°20'</t>
  </si>
  <si>
    <t xml:space="preserve">38°25'</t>
  </si>
  <si>
    <t xml:space="preserve">45°29'</t>
  </si>
  <si>
    <t xml:space="preserve">25°39'</t>
  </si>
  <si>
    <t xml:space="preserve">12°49'</t>
  </si>
  <si>
    <t xml:space="preserve">30°51'</t>
  </si>
  <si>
    <t xml:space="preserve">39°9'</t>
  </si>
  <si>
    <t xml:space="preserve">46°28'</t>
  </si>
  <si>
    <t xml:space="preserve">26°4'</t>
  </si>
  <si>
    <t xml:space="preserve">13°0'</t>
  </si>
  <si>
    <t xml:space="preserve">31°21'</t>
  </si>
  <si>
    <t xml:space="preserve">39°53'</t>
  </si>
  <si>
    <t xml:space="preserve">47°27'</t>
  </si>
  <si>
    <t xml:space="preserve">26°28'</t>
  </si>
  <si>
    <t xml:space="preserve">13°11'</t>
  </si>
  <si>
    <t xml:space="preserve">31°51'</t>
  </si>
  <si>
    <t xml:space="preserve">40°36'</t>
  </si>
  <si>
    <t xml:space="preserve">48°25'</t>
  </si>
  <si>
    <t xml:space="preserve">26°51'</t>
  </si>
  <si>
    <t xml:space="preserve">13°21'</t>
  </si>
  <si>
    <t xml:space="preserve">32°20'</t>
  </si>
  <si>
    <t xml:space="preserve">41°19'</t>
  </si>
  <si>
    <t xml:space="preserve">49°24'</t>
  </si>
  <si>
    <t xml:space="preserve">27°14'</t>
  </si>
  <si>
    <t xml:space="preserve">13°30'</t>
  </si>
  <si>
    <t xml:space="preserve">32°49'</t>
  </si>
  <si>
    <t xml:space="preserve">42°1'</t>
  </si>
  <si>
    <t xml:space="preserve">50°23'</t>
  </si>
  <si>
    <t xml:space="preserve">27°37'</t>
  </si>
  <si>
    <t xml:space="preserve">13°39'</t>
  </si>
  <si>
    <t xml:space="preserve">33°17'</t>
  </si>
  <si>
    <t xml:space="preserve">42°42'</t>
  </si>
  <si>
    <t xml:space="preserve">51°21'</t>
  </si>
  <si>
    <t xml:space="preserve">27°59'</t>
  </si>
  <si>
    <t xml:space="preserve">13°48'</t>
  </si>
  <si>
    <t xml:space="preserve">33°44'</t>
  </si>
  <si>
    <t xml:space="preserve">43°23'</t>
  </si>
  <si>
    <t xml:space="preserve">52°19'</t>
  </si>
  <si>
    <t xml:space="preserve">28°20'</t>
  </si>
  <si>
    <t xml:space="preserve">13°56'</t>
  </si>
  <si>
    <t xml:space="preserve">34°11'</t>
  </si>
  <si>
    <t xml:space="preserve">44°4'</t>
  </si>
  <si>
    <t xml:space="preserve">53°18'</t>
  </si>
  <si>
    <t xml:space="preserve">28°40'</t>
  </si>
  <si>
    <t xml:space="preserve">14°4'</t>
  </si>
  <si>
    <t xml:space="preserve">34°36'</t>
  </si>
  <si>
    <t xml:space="preserve">44°43'</t>
  </si>
  <si>
    <t xml:space="preserve">54°16'</t>
  </si>
  <si>
    <t xml:space="preserve">28°60'</t>
  </si>
  <si>
    <t xml:space="preserve">14°12'</t>
  </si>
  <si>
    <t xml:space="preserve">35°1'</t>
  </si>
  <si>
    <t xml:space="preserve">45°22'</t>
  </si>
  <si>
    <t xml:space="preserve">55°14'</t>
  </si>
  <si>
    <t xml:space="preserve">29°19'</t>
  </si>
  <si>
    <t xml:space="preserve">14°19'</t>
  </si>
  <si>
    <t xml:space="preserve">35°26'</t>
  </si>
  <si>
    <t xml:space="preserve">46°1'</t>
  </si>
  <si>
    <t xml:space="preserve">56°12'</t>
  </si>
  <si>
    <t xml:space="preserve">29°37'</t>
  </si>
  <si>
    <t xml:space="preserve">14°26'</t>
  </si>
  <si>
    <t xml:space="preserve">35°49'</t>
  </si>
  <si>
    <t xml:space="preserve">46°38'</t>
  </si>
  <si>
    <t xml:space="preserve">57°10'</t>
  </si>
  <si>
    <t xml:space="preserve">29°54'</t>
  </si>
  <si>
    <t xml:space="preserve">14°32'</t>
  </si>
  <si>
    <t xml:space="preserve">36°12'</t>
  </si>
  <si>
    <t xml:space="preserve">47°15'</t>
  </si>
  <si>
    <t xml:space="preserve">58°8'</t>
  </si>
  <si>
    <t xml:space="preserve">30°11'</t>
  </si>
  <si>
    <t xml:space="preserve">14°37'</t>
  </si>
  <si>
    <t xml:space="preserve">36°33'</t>
  </si>
  <si>
    <t xml:space="preserve">47°50'</t>
  </si>
  <si>
    <t xml:space="preserve">59°6'</t>
  </si>
  <si>
    <t xml:space="preserve">30°27'</t>
  </si>
  <si>
    <t xml:space="preserve">14°43'</t>
  </si>
  <si>
    <t xml:space="preserve">36°54'</t>
  </si>
  <si>
    <t xml:space="preserve">60°3'</t>
  </si>
  <si>
    <t xml:space="preserve">30°42'</t>
  </si>
  <si>
    <t xml:space="preserve">14°47'</t>
  </si>
  <si>
    <t xml:space="preserve">37°14'</t>
  </si>
  <si>
    <t xml:space="preserve">48°59'</t>
  </si>
  <si>
    <t xml:space="preserve">61°0'</t>
  </si>
  <si>
    <t xml:space="preserve">30°56'</t>
  </si>
  <si>
    <t xml:space="preserve">14°52'</t>
  </si>
  <si>
    <t xml:space="preserve">37°33'</t>
  </si>
  <si>
    <t xml:space="preserve">49°32'</t>
  </si>
  <si>
    <t xml:space="preserve">61°58'</t>
  </si>
  <si>
    <t xml:space="preserve">31°10'</t>
  </si>
  <si>
    <t xml:space="preserve">14°55'</t>
  </si>
  <si>
    <t xml:space="preserve">37°51'</t>
  </si>
  <si>
    <t xml:space="preserve">50°4'</t>
  </si>
  <si>
    <t xml:space="preserve">62°55'</t>
  </si>
  <si>
    <t xml:space="preserve">31°22'</t>
  </si>
  <si>
    <t xml:space="preserve">14°59'</t>
  </si>
  <si>
    <t xml:space="preserve">38°7'</t>
  </si>
  <si>
    <t xml:space="preserve">50°35'</t>
  </si>
  <si>
    <t xml:space="preserve">63°51'</t>
  </si>
  <si>
    <t xml:space="preserve">31°34'</t>
  </si>
  <si>
    <t xml:space="preserve">15°1'</t>
  </si>
  <si>
    <t xml:space="preserve">38°23'</t>
  </si>
  <si>
    <t xml:space="preserve">51°4'</t>
  </si>
  <si>
    <t xml:space="preserve">64°48'</t>
  </si>
  <si>
    <t xml:space="preserve">31°44'</t>
  </si>
  <si>
    <t xml:space="preserve">15°4'</t>
  </si>
  <si>
    <t xml:space="preserve">38°38'</t>
  </si>
  <si>
    <t xml:space="preserve">51°33'</t>
  </si>
  <si>
    <t xml:space="preserve">65°44'</t>
  </si>
  <si>
    <t xml:space="preserve">31°54'</t>
  </si>
  <si>
    <t xml:space="preserve">15°5'</t>
  </si>
  <si>
    <t xml:space="preserve">38°52'</t>
  </si>
  <si>
    <t xml:space="preserve">52°0'</t>
  </si>
  <si>
    <t xml:space="preserve">66°40'</t>
  </si>
  <si>
    <t xml:space="preserve">32°3'</t>
  </si>
  <si>
    <t xml:space="preserve">15°6'</t>
  </si>
  <si>
    <t xml:space="preserve">39°4'</t>
  </si>
  <si>
    <t xml:space="preserve">52°26'</t>
  </si>
  <si>
    <t xml:space="preserve">67°35'</t>
  </si>
  <si>
    <t xml:space="preserve">32°10'</t>
  </si>
  <si>
    <t xml:space="preserve">15°7'</t>
  </si>
  <si>
    <t xml:space="preserve">39°15'</t>
  </si>
  <si>
    <t xml:space="preserve">52°51'</t>
  </si>
  <si>
    <t xml:space="preserve">68°30'</t>
  </si>
  <si>
    <t xml:space="preserve">32°17'</t>
  </si>
  <si>
    <t xml:space="preserve">39°25'</t>
  </si>
  <si>
    <t xml:space="preserve">53°14'</t>
  </si>
  <si>
    <t xml:space="preserve">69°25'</t>
  </si>
  <si>
    <t xml:space="preserve">32°23'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</si>
</sst>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000"/>
    <numFmt numFmtId="167" formatCode="0"/>
    <numFmt numFmtId="168" formatCode="0.00"/>
    <numFmt numFmtId="169" formatCode="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3682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42366890890434"/>
          <c:y val="0.0195702225633154"/>
          <c:w val="0.934329038878121"/>
          <c:h val="0.796335379892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"SZ Shema"</c:f>
              <c:strCache>
                <c:ptCount val="1"/>
                <c:pt idx="0">
                  <c:v>SZ Shema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Zmanim!$A$8:$A$54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Zmanim!$L$8:$L$54</c:f>
              <c:numCache>
                <c:formatCode>General</c:formatCode>
                <c:ptCount val="47"/>
                <c:pt idx="0">
                  <c:v>17.6283564672303</c:v>
                </c:pt>
                <c:pt idx="1">
                  <c:v>18.2944022924991</c:v>
                </c:pt>
                <c:pt idx="2">
                  <c:v>18.9555839853196</c:v>
                </c:pt>
                <c:pt idx="3">
                  <c:v>19.6117293374066</c:v>
                </c:pt>
                <c:pt idx="4">
                  <c:v>20.2626601558617</c:v>
                </c:pt>
                <c:pt idx="5">
                  <c:v>20.9081921118162</c:v>
                </c:pt>
                <c:pt idx="6">
                  <c:v>21.5481345842323</c:v>
                </c:pt>
                <c:pt idx="7">
                  <c:v>22.1822904995216</c:v>
                </c:pt>
                <c:pt idx="8">
                  <c:v>22.8104561676647</c:v>
                </c:pt>
                <c:pt idx="9">
                  <c:v>23.4324211155439</c:v>
                </c:pt>
                <c:pt idx="10">
                  <c:v>24.0479679182288</c:v>
                </c:pt>
                <c:pt idx="11">
                  <c:v>24.6568720289872</c:v>
                </c:pt>
                <c:pt idx="12">
                  <c:v>25.2589016088213</c:v>
                </c:pt>
                <c:pt idx="13">
                  <c:v>25.8538173563591</c:v>
                </c:pt>
                <c:pt idx="14">
                  <c:v>26.441372338951</c:v>
                </c:pt>
                <c:pt idx="15">
                  <c:v>27.0213118258374</c:v>
                </c:pt>
                <c:pt idx="16">
                  <c:v>27.5933731242573</c:v>
                </c:pt>
                <c:pt idx="17">
                  <c:v>28.1572854193571</c:v>
                </c:pt>
                <c:pt idx="18">
                  <c:v>28.7127696187281</c:v>
                </c:pt>
                <c:pt idx="19">
                  <c:v>29.2595382023479</c:v>
                </c:pt>
                <c:pt idx="20">
                  <c:v>29.7972950786131</c:v>
                </c:pt>
                <c:pt idx="21">
                  <c:v>30.3257354470299</c:v>
                </c:pt>
                <c:pt idx="22">
                  <c:v>30.8445456679527</c:v>
                </c:pt>
                <c:pt idx="23">
                  <c:v>31.353403139537</c:v>
                </c:pt>
                <c:pt idx="24">
                  <c:v>31.8519761817686</c:v>
                </c:pt>
                <c:pt idx="25">
                  <c:v>32.3399239270521</c:v>
                </c:pt>
                <c:pt idx="26">
                  <c:v>32.8168962163554</c:v>
                </c:pt>
                <c:pt idx="27">
                  <c:v>33.2825334993039</c:v>
                </c:pt>
                <c:pt idx="28">
                  <c:v>33.7364667358731</c:v>
                </c:pt>
                <c:pt idx="29">
                  <c:v>34.1783172964069</c:v>
                </c:pt>
                <c:pt idx="30">
                  <c:v>34.6076968555765</c:v>
                </c:pt>
                <c:pt idx="31">
                  <c:v>35.0242072745276</c:v>
                </c:pt>
                <c:pt idx="32">
                  <c:v>35.4274404638235</c:v>
                </c:pt>
                <c:pt idx="33">
                  <c:v>35.8169782177973</c:v>
                </c:pt>
                <c:pt idx="34">
                  <c:v>36.1923920085284</c:v>
                </c:pt>
                <c:pt idx="35">
                  <c:v>36.5532427247592</c:v>
                </c:pt>
                <c:pt idx="36">
                  <c:v>36.8990803375691</c:v>
                </c:pt>
                <c:pt idx="37">
                  <c:v>37.229443470385</c:v>
                </c:pt>
                <c:pt idx="38">
                  <c:v>37.5438588457671</c:v>
                </c:pt>
                <c:pt idx="39">
                  <c:v>37.8418405751312</c:v>
                </c:pt>
                <c:pt idx="40">
                  <c:v>38.1228892498855</c:v>
                </c:pt>
                <c:pt idx="41">
                  <c:v>38.3864907829676</c:v>
                </c:pt>
                <c:pt idx="42">
                  <c:v>38.6321149379809</c:v>
                </c:pt>
                <c:pt idx="43">
                  <c:v>38.8592134683508</c:v>
                </c:pt>
                <c:pt idx="44">
                  <c:v>39.0672177702253</c:v>
                </c:pt>
                <c:pt idx="45">
                  <c:v>39.2555359289656</c:v>
                </c:pt>
                <c:pt idx="46">
                  <c:v>39.4235490082207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"SZ Shacharit"</c:f>
              <c:strCache>
                <c:ptCount val="1"/>
                <c:pt idx="0">
                  <c:v>SZ Shacharit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3682b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Zmanim!$A$8:$A$54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Zmanim!$O$8:$O$54</c:f>
              <c:numCache>
                <c:formatCode>General</c:formatCode>
                <c:ptCount val="47"/>
                <c:pt idx="0">
                  <c:v>21.6221072552416</c:v>
                </c:pt>
                <c:pt idx="1">
                  <c:v>22.4627820816852</c:v>
                </c:pt>
                <c:pt idx="2">
                  <c:v>23.3004257216426</c:v>
                </c:pt>
                <c:pt idx="3">
                  <c:v>24.1349035420072</c:v>
                </c:pt>
                <c:pt idx="4">
                  <c:v>24.9660741475545</c:v>
                </c:pt>
                <c:pt idx="5">
                  <c:v>25.7937890115758</c:v>
                </c:pt>
                <c:pt idx="6">
                  <c:v>26.6178920818385</c:v>
                </c:pt>
                <c:pt idx="7">
                  <c:v>27.4382193607227</c:v>
                </c:pt>
                <c:pt idx="8">
                  <c:v>28.2545984583417</c:v>
                </c:pt>
                <c:pt idx="9">
                  <c:v>29.0668481174195</c:v>
                </c:pt>
                <c:pt idx="10">
                  <c:v>29.8747777086807</c:v>
                </c:pt>
                <c:pt idx="11">
                  <c:v>30.6781866955051</c:v>
                </c:pt>
                <c:pt idx="12">
                  <c:v>31.4768640666085</c:v>
                </c:pt>
                <c:pt idx="13">
                  <c:v>32.2705877355548</c:v>
                </c:pt>
                <c:pt idx="14">
                  <c:v>33.0591239059613</c:v>
                </c:pt>
                <c:pt idx="15">
                  <c:v>33.842226401359</c:v>
                </c:pt>
                <c:pt idx="16">
                  <c:v>34.6196359587994</c:v>
                </c:pt>
                <c:pt idx="17">
                  <c:v>35.3910794854794</c:v>
                </c:pt>
                <c:pt idx="18">
                  <c:v>36.1562692778808</c:v>
                </c:pt>
                <c:pt idx="19">
                  <c:v>36.9149022032155</c:v>
                </c:pt>
                <c:pt idx="20">
                  <c:v>37.6666588433173</c:v>
                </c:pt>
                <c:pt idx="21">
                  <c:v>38.411202601565</c:v>
                </c:pt>
                <c:pt idx="22">
                  <c:v>39.1481787739378</c:v>
                </c:pt>
                <c:pt idx="23">
                  <c:v>39.8772135859313</c:v>
                </c:pt>
                <c:pt idx="24">
                  <c:v>40.5979131977892</c:v>
                </c:pt>
                <c:pt idx="25">
                  <c:v>41.3098626813529</c:v>
                </c:pt>
                <c:pt idx="26">
                  <c:v>42.0126249728032</c:v>
                </c:pt>
                <c:pt idx="27">
                  <c:v>42.7057398066647</c:v>
                </c:pt>
                <c:pt idx="28">
                  <c:v>43.38872263767</c:v>
                </c:pt>
                <c:pt idx="29">
                  <c:v>44.0610635584312</c:v>
                </c:pt>
                <c:pt idx="30">
                  <c:v>44.7222262223146</c:v>
                </c:pt>
                <c:pt idx="31">
                  <c:v>45.3716467824524</c:v>
                </c:pt>
                <c:pt idx="32">
                  <c:v>46.0087328593879</c:v>
                </c:pt>
                <c:pt idx="33">
                  <c:v>46.6328625513937</c:v>
                </c:pt>
                <c:pt idx="34">
                  <c:v>47.2433835029228</c:v>
                </c:pt>
                <c:pt idx="35">
                  <c:v>47.8396120478342</c:v>
                </c:pt>
                <c:pt idx="36">
                  <c:v>48.4208324448142</c:v>
                </c:pt>
                <c:pt idx="37">
                  <c:v>48.9862962225738</c:v>
                </c:pt>
                <c:pt idx="38">
                  <c:v>49.5352216516758</c:v>
                </c:pt>
                <c:pt idx="39">
                  <c:v>50.0667933578728</c:v>
                </c:pt>
                <c:pt idx="40">
                  <c:v>50.5801620882022</c:v>
                </c:pt>
                <c:pt idx="41">
                  <c:v>51.0744446352271</c:v>
                </c:pt>
                <c:pt idx="42">
                  <c:v>51.5487239160836</c:v>
                </c:pt>
                <c:pt idx="43">
                  <c:v>52.0020491905679</c:v>
                </c:pt>
                <c:pt idx="44">
                  <c:v>52.4334363853616</c:v>
                </c:pt>
                <c:pt idx="45">
                  <c:v>52.8418684683907</c:v>
                </c:pt>
                <c:pt idx="46">
                  <c:v>53.2262957866545</c:v>
                </c:pt>
              </c:numCache>
            </c:numRef>
          </c:yVal>
          <c:smooth val="0"/>
        </c:ser>
        <c:axId val="20277148"/>
        <c:axId val="57900954"/>
      </c:scatterChart>
      <c:valAx>
        <c:axId val="20277148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00954"/>
        <c:crosses val="autoZero"/>
        <c:crossBetween val="midCat"/>
      </c:valAx>
      <c:valAx>
        <c:axId val="57900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7714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181080</xdr:colOff>
      <xdr:row>7</xdr:row>
      <xdr:rowOff>114480</xdr:rowOff>
    </xdr:from>
    <xdr:to>
      <xdr:col>43</xdr:col>
      <xdr:colOff>380880</xdr:colOff>
      <xdr:row>29</xdr:row>
      <xdr:rowOff>11160</xdr:rowOff>
    </xdr:to>
    <xdr:graphicFrame>
      <xdr:nvGraphicFramePr>
        <xdr:cNvPr id="0" name="Chart 1"/>
        <xdr:cNvGraphicFramePr/>
      </xdr:nvGraphicFramePr>
      <xdr:xfrm>
        <a:off x="23114880" y="1341360"/>
        <a:ext cx="6314760" cy="37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7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8" activeCellId="1" sqref="E2:E48 Y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1.14"/>
    <col collapsed="false" customWidth="true" hidden="false" outlineLevel="0" max="5" min="3" style="1" width="12"/>
    <col collapsed="false" customWidth="true" hidden="false" outlineLevel="0" max="6" min="6" style="1" width="11.85"/>
    <col collapsed="false" customWidth="true" hidden="false" outlineLevel="0" max="7" min="7" style="1" width="16.43"/>
    <col collapsed="false" customWidth="true" hidden="false" outlineLevel="0" max="8" min="8" style="1" width="7.57"/>
    <col collapsed="false" customWidth="true" hidden="false" outlineLevel="0" max="9" min="9" style="1" width="7"/>
    <col collapsed="false" customWidth="true" hidden="false" outlineLevel="0" max="10" min="10" style="1" width="8.57"/>
    <col collapsed="false" customWidth="true" hidden="false" outlineLevel="0" max="11" min="11" style="1" width="11.85"/>
    <col collapsed="false" customWidth="true" hidden="false" outlineLevel="0" max="12" min="12" style="1" width="10.42"/>
    <col collapsed="false" customWidth="true" hidden="false" outlineLevel="0" max="13" min="13" style="1" width="6.57"/>
    <col collapsed="false" customWidth="true" hidden="false" outlineLevel="0" max="14" min="14" style="1" width="12.86"/>
    <col collapsed="false" customWidth="true" hidden="false" outlineLevel="0" max="15" min="15" style="1" width="15.42"/>
    <col collapsed="false" customWidth="true" hidden="false" outlineLevel="0" max="17" min="16" style="1" width="6.57"/>
    <col collapsed="false" customWidth="true" hidden="false" outlineLevel="0" max="18" min="18" style="1" width="10.14"/>
    <col collapsed="false" customWidth="true" hidden="false" outlineLevel="0" max="19" min="19" style="1" width="6.57"/>
    <col collapsed="false" customWidth="true" hidden="false" outlineLevel="0" max="20" min="20" style="1" width="10"/>
    <col collapsed="false" customWidth="true" hidden="false" outlineLevel="0" max="21" min="21" style="1" width="6.57"/>
    <col collapsed="false" customWidth="true" hidden="false" outlineLevel="0" max="22" min="22" style="1" width="10.85"/>
    <col collapsed="false" customWidth="true" hidden="false" outlineLevel="0" max="23" min="23" style="1" width="17"/>
  </cols>
  <sheetData>
    <row r="1" customFormat="false" ht="13.8" hidden="false" customHeight="false" outlineLevel="0" collapsed="false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</row>
    <row r="2" customFormat="false" ht="13.8" hidden="false" customHeight="false" outlineLevel="0" collapsed="false">
      <c r="A2" s="4" t="n">
        <f aca="false">50/60</f>
        <v>0.833333333333333</v>
      </c>
      <c r="F2" s="3"/>
      <c r="G2" s="3"/>
      <c r="H2" s="3"/>
      <c r="I2" s="3"/>
      <c r="J2" s="3"/>
      <c r="K2" s="3"/>
      <c r="L2" s="3"/>
      <c r="M2" s="5"/>
      <c r="N2" s="5"/>
      <c r="O2" s="5"/>
    </row>
    <row r="3" customFormat="false" ht="13.8" hidden="false" customHeight="false" outlineLevel="0" collapsed="false"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3.8" hidden="false" customHeight="false" outlineLevel="0" collapsed="false">
      <c r="A4" s="1" t="s">
        <v>1</v>
      </c>
      <c r="F4" s="3"/>
      <c r="G4" s="3" t="n">
        <f aca="false">15+F8/6</f>
        <v>11.4736982487235</v>
      </c>
      <c r="H4" s="3"/>
      <c r="I4" s="3"/>
      <c r="J4" s="3" t="n">
        <f aca="false">G8*3</f>
        <v>34.4210947461705</v>
      </c>
      <c r="K4" s="3"/>
      <c r="L4" s="3"/>
      <c r="M4" s="3"/>
      <c r="N4" s="3"/>
      <c r="O4" s="3"/>
    </row>
    <row r="5" customFormat="false" ht="13.8" hidden="false" customHeight="false" outlineLevel="0" collapsed="false">
      <c r="A5" s="1" t="n">
        <v>42</v>
      </c>
      <c r="J5" s="6" t="n">
        <f aca="false">J8-180</f>
        <v>-34.4210947461705</v>
      </c>
    </row>
    <row r="7" customFormat="false" ht="13.8" hidden="false" customHeight="false" outlineLevel="0" collapsed="false">
      <c r="A7" s="1" t="s">
        <v>2</v>
      </c>
      <c r="B7" s="1" t="s">
        <v>1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P7" s="1" t="s">
        <v>16</v>
      </c>
      <c r="Q7" s="1" t="s">
        <v>17</v>
      </c>
      <c r="R7" s="1" t="s">
        <v>18</v>
      </c>
      <c r="S7" s="1" t="s">
        <v>19</v>
      </c>
      <c r="T7" s="1" t="s">
        <v>20</v>
      </c>
      <c r="U7" s="1" t="s">
        <v>21</v>
      </c>
      <c r="V7" s="3" t="s">
        <v>22</v>
      </c>
      <c r="W7" s="1" t="s">
        <v>12</v>
      </c>
      <c r="X7" s="1" t="s">
        <v>15</v>
      </c>
      <c r="Y7" s="1"/>
      <c r="Z7" s="1" t="s">
        <v>20</v>
      </c>
      <c r="AA7" s="1" t="s">
        <v>22</v>
      </c>
    </row>
    <row r="8" customFormat="false" ht="13.8" hidden="false" customHeight="false" outlineLevel="0" collapsed="false">
      <c r="A8" s="7" t="n">
        <v>-23</v>
      </c>
      <c r="B8" s="4" t="n">
        <f aca="false">$A$5</f>
        <v>42</v>
      </c>
      <c r="C8" s="4" t="n">
        <f aca="false">SIN(RADIANS(A8))*SIN(RADIANS(B8))</f>
        <v>-0.261450156929309</v>
      </c>
      <c r="D8" s="4" t="n">
        <f aca="false">COS(RADIANS(A8))*COS(RADIANS(B8))</f>
        <v>0.684068418670008</v>
      </c>
      <c r="E8" s="4" t="n">
        <f aca="false">TAN(RADIANS(A8))*TAN(RADIANS(B8))</f>
        <v>-0.38219884121771</v>
      </c>
      <c r="F8" s="4" t="n">
        <f aca="false">DEGREES(ASIN(E8 + (SIN(RADIANS($A$2))/(D8))))</f>
        <v>-21.1578105076589</v>
      </c>
      <c r="G8" s="4" t="n">
        <f aca="false">(180+2*F8)/12</f>
        <v>11.4736982487235</v>
      </c>
      <c r="H8" s="4" t="n">
        <f aca="false">90-F8</f>
        <v>111.157810507659</v>
      </c>
      <c r="I8" s="4" t="n">
        <f aca="false">270+F8</f>
        <v>248.842189492341</v>
      </c>
      <c r="J8" s="4" t="n">
        <f aca="false">180-3*G8</f>
        <v>145.578905253829</v>
      </c>
      <c r="K8" s="4" t="e">
        <f aca="false">DEGREES(ACOS((SIN(RADIANS(A8))-SIN(RADIANS(B8))*COS(RADIANS(180-J8)))/(COS(RADIANS(B8))*SIN(RADIANS(180-J8)))))</f>
        <v>#NUM!</v>
      </c>
      <c r="L8" s="8" t="n">
        <f aca="false">DEGREES(ASIN(C8+D8*COS(RADIANS(J8-180))))</f>
        <v>17.6283564672303</v>
      </c>
      <c r="M8" s="4" t="n">
        <f aca="false">180-2*G8</f>
        <v>157.052603502553</v>
      </c>
      <c r="N8" s="4" t="e">
        <f aca="false">DEGREES(ACOS((SIN(RADIANS(A8))-SIN(RADIANS(B8))*COS(RADIANS(180-M8)))/(COS(RADIANS(B8))*SIN(RADIANS(180-M8)))))</f>
        <v>#NUM!</v>
      </c>
      <c r="O8" s="4" t="n">
        <f aca="false">DEGREES(ASIN(C8+D8*COS(RADIANS(M8-180))))</f>
        <v>21.6221072552416</v>
      </c>
      <c r="P8" s="4" t="n">
        <f aca="false">180+0.5*G8</f>
        <v>185.736849124362</v>
      </c>
      <c r="Q8" s="4"/>
      <c r="R8" s="4" t="n">
        <f aca="false">DEGREES(ASIN(C8+D8*COS(RADIANS(P8-180))))</f>
        <v>24.7835916848617</v>
      </c>
      <c r="S8" s="4" t="n">
        <f aca="false">180+3.5*G8</f>
        <v>220.157943870532</v>
      </c>
      <c r="T8" s="4" t="n">
        <f aca="false">DEGREES(ASIN(C8+D8*COS(RADIANS(S8-180))))</f>
        <v>15.150925813076</v>
      </c>
      <c r="U8" s="4" t="n">
        <f aca="false">180+G8*4.75</f>
        <v>234.500066681437</v>
      </c>
      <c r="V8" s="5" t="n">
        <f aca="false">DEGREES(ASIN(C8+D8*COS(RADIANS(U8-180))))</f>
        <v>7.80428963191758</v>
      </c>
      <c r="W8" s="3" t="str">
        <f aca="false">_xlfn.CONCAT(_xlfn.FLOOR.MATH(L8),"°",ROUND(60*(L8-_xlfn.FLOOR.MATH(L8)),0),"'")</f>
        <v>17°38'</v>
      </c>
      <c r="X8" s="9" t="str">
        <f aca="false">_xlfn.CONCAT(_xlfn.FLOOR.MATH(O8),"°",ROUND(60*(O8-_xlfn.FLOOR.MATH(O8)),0),"'")</f>
        <v>21°37'</v>
      </c>
      <c r="Y8" s="9" t="str">
        <f aca="false">_xlfn.CONCAT(_xlfn.FLOOR.MATH(R8),"°",ROUND(60*(R8-_xlfn.FLOOR.MATH(R8)),0),"'")</f>
        <v>24°47'</v>
      </c>
      <c r="Z8" s="9" t="str">
        <f aca="false">_xlfn.CONCAT(_xlfn.FLOOR.MATH(T8),"°",ROUND(60*(T8-_xlfn.FLOOR.MATH(T8)),0),"'")</f>
        <v>15°9'</v>
      </c>
      <c r="AA8" s="9" t="str">
        <f aca="false">_xlfn.CONCAT(_xlfn.FLOOR.MATH(V8),"°",ROUND(60*(V8-_xlfn.FLOOR.MATH(V8)),0),"'")</f>
        <v>7°48'</v>
      </c>
      <c r="AB8" s="3" t="n">
        <f aca="false">AVERAGE(L$8,L$54)+A8*(L$54-L$8)/46</f>
        <v>17.6283564672303</v>
      </c>
      <c r="AC8" s="3" t="n">
        <f aca="false">L$31+A8*(L$31-L$8)/23</f>
        <v>17.6283564672303</v>
      </c>
      <c r="AD8" s="8" t="n">
        <f aca="false">AB8-$L8</f>
        <v>0</v>
      </c>
      <c r="AE8" s="8" t="n">
        <f aca="false">AC8-$L8</f>
        <v>0</v>
      </c>
    </row>
    <row r="9" customFormat="false" ht="13.8" hidden="false" customHeight="false" outlineLevel="0" collapsed="false">
      <c r="A9" s="1" t="n">
        <v>-22</v>
      </c>
      <c r="B9" s="4" t="n">
        <f aca="false">$A$5</f>
        <v>42</v>
      </c>
      <c r="C9" s="4" t="n">
        <f aca="false">SIN(RADIANS(A9))*SIN(RADIANS(B9))</f>
        <v>-0.250660736998415</v>
      </c>
      <c r="D9" s="4" t="n">
        <f aca="false">COS(RADIANS(A9))*COS(RADIANS(B9))</f>
        <v>0.689031883787493</v>
      </c>
      <c r="E9" s="4" t="n">
        <f aca="false">TAN(RADIANS(A9))*TAN(RADIANS(B9))</f>
        <v>-0.363786847744368</v>
      </c>
      <c r="F9" s="4" t="n">
        <f aca="false">DEGREES(ASIN(E9 + (SIN(RADIANS($A$2))/(D9))))</f>
        <v>-20.0401848265689</v>
      </c>
      <c r="G9" s="4" t="n">
        <f aca="false">(180+2*F9)/12</f>
        <v>11.6599691955718</v>
      </c>
      <c r="H9" s="4" t="n">
        <f aca="false">90-F9</f>
        <v>110.040184826569</v>
      </c>
      <c r="I9" s="4" t="n">
        <f aca="false">270+F9</f>
        <v>249.959815173431</v>
      </c>
      <c r="J9" s="4" t="n">
        <f aca="false">180-3*G9</f>
        <v>145.020092413284</v>
      </c>
      <c r="K9" s="10"/>
      <c r="L9" s="8" t="n">
        <f aca="false">DEGREES(ASIN(C9+D9*COS(RADIANS(J9-180))))</f>
        <v>18.2944022924991</v>
      </c>
      <c r="M9" s="4" t="n">
        <f aca="false">180-2*G9</f>
        <v>156.680061608856</v>
      </c>
      <c r="N9" s="10"/>
      <c r="O9" s="4" t="n">
        <f aca="false">DEGREES(ASIN(C9+D9*COS(RADIANS(M9-180))))</f>
        <v>22.4627820816852</v>
      </c>
      <c r="P9" s="4" t="n">
        <f aca="false">180+0.5*G9</f>
        <v>185.829984597786</v>
      </c>
      <c r="R9" s="4" t="n">
        <f aca="false">DEGREES(ASIN(C9+D9*COS(RADIANS(P9-180))))</f>
        <v>25.7730300468386</v>
      </c>
      <c r="S9" s="4" t="n">
        <f aca="false">180+3.5*G9</f>
        <v>220.809892184501</v>
      </c>
      <c r="T9" s="4" t="n">
        <f aca="false">DEGREES(ASIN(C9+D9*COS(RADIANS(S9-180))))</f>
        <v>15.7151656635459</v>
      </c>
      <c r="U9" s="4" t="n">
        <f aca="false">180+G9*4.75</f>
        <v>235.384853678966</v>
      </c>
      <c r="V9" s="5" t="n">
        <f aca="false">DEGREES(ASIN(C9+D9*COS(RADIANS(U9-180))))</f>
        <v>8.09134199273121</v>
      </c>
      <c r="W9" s="3" t="str">
        <f aca="false">_xlfn.CONCAT(_xlfn.FLOOR.MATH(L9),"°",ROUND(60*(L9-_xlfn.FLOOR.MATH(L9)),0),"'")</f>
        <v>18°18'</v>
      </c>
      <c r="X9" s="9" t="str">
        <f aca="false">_xlfn.CONCAT(_xlfn.FLOOR.MATH(O9),"°",ROUND(60*(O9-_xlfn.FLOOR.MATH(O9)),0),"'")</f>
        <v>22°28'</v>
      </c>
      <c r="Y9" s="9" t="str">
        <f aca="false">_xlfn.CONCAT(_xlfn.FLOOR.MATH(R9),"°",ROUND(60*(R9-_xlfn.FLOOR.MATH(R9)),0),"'")</f>
        <v>25°46'</v>
      </c>
      <c r="Z9" s="9" t="str">
        <f aca="false">_xlfn.CONCAT(_xlfn.FLOOR.MATH(T9),"°",ROUND(60*(T9-_xlfn.FLOOR.MATH(T9)),0),"'")</f>
        <v>15°43'</v>
      </c>
      <c r="AA9" s="9" t="str">
        <f aca="false">_xlfn.CONCAT(_xlfn.FLOOR.MATH(V9),"°",ROUND(60*(V9-_xlfn.FLOOR.MATH(V9)),0),"'")</f>
        <v>8°5'</v>
      </c>
      <c r="AB9" s="3" t="n">
        <f aca="false">AVERAGE(L$8,L$54)+A9*(L$54-L$8)/46</f>
        <v>18.10216500073</v>
      </c>
      <c r="AC9" s="3" t="n">
        <f aca="false">L$31+A9*(L$31-L$8)/23</f>
        <v>18.2250976268958</v>
      </c>
      <c r="AD9" s="8" t="n">
        <f aca="false">AB9-$L9</f>
        <v>-0.192237291769054</v>
      </c>
      <c r="AE9" s="8" t="n">
        <f aca="false">AC9-$L9</f>
        <v>-0.0693046656033332</v>
      </c>
    </row>
    <row r="10" customFormat="false" ht="13.8" hidden="false" customHeight="false" outlineLevel="0" collapsed="false">
      <c r="A10" s="7" t="n">
        <v>-21</v>
      </c>
      <c r="B10" s="4" t="n">
        <f aca="false">$A$5</f>
        <v>42</v>
      </c>
      <c r="C10" s="4" t="n">
        <f aca="false">SIN(RADIANS(A10))*SIN(RADIANS(B10))</f>
        <v>-0.239794963378828</v>
      </c>
      <c r="D10" s="4" t="n">
        <f aca="false">COS(RADIANS(A10))*COS(RADIANS(B10))</f>
        <v>0.693785463118374</v>
      </c>
      <c r="E10" s="4" t="n">
        <f aca="false">TAN(RADIANS(A10))*TAN(RADIANS(B10))</f>
        <v>-0.345632729606376</v>
      </c>
      <c r="F10" s="4" t="n">
        <f aca="false">DEGREES(ASIN(E10 + (SIN(RADIANS($A$2))/(D10))))</f>
        <v>-18.9455604905013</v>
      </c>
      <c r="G10" s="4" t="n">
        <f aca="false">(180+2*F10)/12</f>
        <v>11.8424065849165</v>
      </c>
      <c r="H10" s="4" t="n">
        <f aca="false">90-F10</f>
        <v>108.945560490501</v>
      </c>
      <c r="I10" s="4" t="n">
        <f aca="false">270+F10</f>
        <v>251.054439509499</v>
      </c>
      <c r="J10" s="4" t="n">
        <f aca="false">180-3*G10</f>
        <v>144.472780245251</v>
      </c>
      <c r="K10" s="10"/>
      <c r="L10" s="8" t="n">
        <f aca="false">DEGREES(ASIN(C10+D10*COS(RADIANS(J10-180))))</f>
        <v>18.9555839853196</v>
      </c>
      <c r="M10" s="4" t="n">
        <f aca="false">180-2*G10</f>
        <v>156.315186830167</v>
      </c>
      <c r="N10" s="10"/>
      <c r="O10" s="4" t="n">
        <f aca="false">DEGREES(ASIN(C10+D10*COS(RADIANS(M10-180))))</f>
        <v>23.3004257216426</v>
      </c>
      <c r="P10" s="4" t="n">
        <f aca="false">180+0.5*G10</f>
        <v>185.921203292458</v>
      </c>
      <c r="R10" s="4" t="n">
        <f aca="false">DEGREES(ASIN(C10+D10*COS(RADIANS(P10-180))))</f>
        <v>26.7622243401405</v>
      </c>
      <c r="S10" s="4" t="n">
        <f aca="false">180+3.5*G10</f>
        <v>221.448423047208</v>
      </c>
      <c r="T10" s="4" t="n">
        <f aca="false">DEGREES(ASIN(C10+D10*COS(RADIANS(S10-180))))</f>
        <v>16.2741261926158</v>
      </c>
      <c r="U10" s="4" t="n">
        <f aca="false">180+G10*4.75</f>
        <v>236.251431278353</v>
      </c>
      <c r="V10" s="5" t="n">
        <f aca="false">DEGREES(ASIN(C10+D10*COS(RADIANS(U10-180))))</f>
        <v>8.37417846646014</v>
      </c>
      <c r="W10" s="3" t="str">
        <f aca="false">_xlfn.CONCAT(_xlfn.FLOOR.MATH(L10),"°",ROUND(60*(L10-_xlfn.FLOOR.MATH(L10)),0),"'")</f>
        <v>18°57'</v>
      </c>
      <c r="X10" s="9" t="str">
        <f aca="false">_xlfn.CONCAT(_xlfn.FLOOR.MATH(O10),"°",ROUND(60*(O10-_xlfn.FLOOR.MATH(O10)),0),"'")</f>
        <v>23°18'</v>
      </c>
      <c r="Y10" s="9" t="str">
        <f aca="false">_xlfn.CONCAT(_xlfn.FLOOR.MATH(R10),"°",ROUND(60*(R10-_xlfn.FLOOR.MATH(R10)),0),"'")</f>
        <v>26°46'</v>
      </c>
      <c r="Z10" s="9" t="str">
        <f aca="false">_xlfn.CONCAT(_xlfn.FLOOR.MATH(T10),"°",ROUND(60*(T10-_xlfn.FLOOR.MATH(T10)),0),"'")</f>
        <v>16°16'</v>
      </c>
      <c r="AA10" s="9" t="str">
        <f aca="false">_xlfn.CONCAT(_xlfn.FLOOR.MATH(V10),"°",ROUND(60*(V10-_xlfn.FLOOR.MATH(V10)),0),"'")</f>
        <v>8°22'</v>
      </c>
      <c r="AB10" s="3" t="n">
        <f aca="false">AVERAGE(L$8,L$54)+A10*(L$54-L$8)/46</f>
        <v>18.5759735342298</v>
      </c>
      <c r="AC10" s="3" t="n">
        <f aca="false">L$31+A10*(L$31-L$8)/23</f>
        <v>18.8218387865613</v>
      </c>
      <c r="AD10" s="8" t="n">
        <f aca="false">AB10-$L10</f>
        <v>-0.379610451089761</v>
      </c>
      <c r="AE10" s="8" t="n">
        <f aca="false">AC10-$L10</f>
        <v>-0.133745198758323</v>
      </c>
    </row>
    <row r="11" customFormat="false" ht="13.8" hidden="false" customHeight="false" outlineLevel="0" collapsed="false">
      <c r="A11" s="1" t="n">
        <v>-20</v>
      </c>
      <c r="B11" s="4" t="n">
        <f aca="false">$A$5</f>
        <v>42</v>
      </c>
      <c r="C11" s="4" t="n">
        <f aca="false">SIN(RADIANS(A11))*SIN(RADIANS(B11))</f>
        <v>-0.228856145890448</v>
      </c>
      <c r="D11" s="4" t="n">
        <f aca="false">COS(RADIANS(A11))*COS(RADIANS(B11))</f>
        <v>0.698327708676339</v>
      </c>
      <c r="E11" s="4" t="n">
        <f aca="false">TAN(RADIANS(A11))*TAN(RADIANS(B11))</f>
        <v>-0.327720270937321</v>
      </c>
      <c r="F11" s="4" t="n">
        <f aca="false">DEGREES(ASIN(E11 + (SIN(RADIANS($A$2))/(D11))))</f>
        <v>-17.8721189013099</v>
      </c>
      <c r="G11" s="4" t="n">
        <f aca="false">(180+2*F11)/12</f>
        <v>12.0213135164484</v>
      </c>
      <c r="H11" s="4" t="n">
        <f aca="false">90-F11</f>
        <v>107.87211890131</v>
      </c>
      <c r="I11" s="4" t="n">
        <f aca="false">270+F11</f>
        <v>252.12788109869</v>
      </c>
      <c r="J11" s="4" t="n">
        <f aca="false">180-3*G11</f>
        <v>143.936059450655</v>
      </c>
      <c r="K11" s="10"/>
      <c r="L11" s="8" t="n">
        <f aca="false">DEGREES(ASIN(C11+D11*COS(RADIANS(J11-180))))</f>
        <v>19.6117293374066</v>
      </c>
      <c r="M11" s="4" t="n">
        <f aca="false">180-2*G11</f>
        <v>155.957372967103</v>
      </c>
      <c r="N11" s="10"/>
      <c r="O11" s="4" t="n">
        <f aca="false">DEGREES(ASIN(C11+D11*COS(RADIANS(M11-180))))</f>
        <v>24.1349035420072</v>
      </c>
      <c r="P11" s="4" t="n">
        <f aca="false">180+0.5*G11</f>
        <v>186.010656758224</v>
      </c>
      <c r="R11" s="4" t="n">
        <f aca="false">DEGREES(ASIN(C11+D11*COS(RADIANS(P11-180))))</f>
        <v>27.7511615682321</v>
      </c>
      <c r="S11" s="4" t="n">
        <f aca="false">180+3.5*G11</f>
        <v>222.074597307569</v>
      </c>
      <c r="T11" s="4" t="n">
        <f aca="false">DEGREES(ASIN(C11+D11*COS(RADIANS(S11-180))))</f>
        <v>16.8276448317143</v>
      </c>
      <c r="U11" s="4" t="n">
        <f aca="false">180+G11*4.75</f>
        <v>237.10123920313</v>
      </c>
      <c r="V11" s="5" t="n">
        <f aca="false">DEGREES(ASIN(C11+D11*COS(RADIANS(U11-180))))</f>
        <v>8.65271246025467</v>
      </c>
      <c r="W11" s="3" t="str">
        <f aca="false">_xlfn.CONCAT(_xlfn.FLOOR.MATH(L11),"°",ROUND(60*(L11-_xlfn.FLOOR.MATH(L11)),0),"'")</f>
        <v>19°37'</v>
      </c>
      <c r="X11" s="9" t="str">
        <f aca="false">_xlfn.CONCAT(_xlfn.FLOOR.MATH(O11),"°",ROUND(60*(O11-_xlfn.FLOOR.MATH(O11)),0),"'")</f>
        <v>24°8'</v>
      </c>
      <c r="Y11" s="9" t="str">
        <f aca="false">_xlfn.CONCAT(_xlfn.FLOOR.MATH(R11),"°",ROUND(60*(R11-_xlfn.FLOOR.MATH(R11)),0),"'")</f>
        <v>27°45'</v>
      </c>
      <c r="Z11" s="9" t="str">
        <f aca="false">_xlfn.CONCAT(_xlfn.FLOOR.MATH(T11),"°",ROUND(60*(T11-_xlfn.FLOOR.MATH(T11)),0),"'")</f>
        <v>16°50'</v>
      </c>
      <c r="AA11" s="9" t="str">
        <f aca="false">_xlfn.CONCAT(_xlfn.FLOOR.MATH(V11),"°",ROUND(60*(V11-_xlfn.FLOOR.MATH(V11)),0),"'")</f>
        <v>8°39'</v>
      </c>
      <c r="AB11" s="3" t="n">
        <f aca="false">AVERAGE(L$8,L$54)+A11*(L$54-L$8)/46</f>
        <v>19.0497820677296</v>
      </c>
      <c r="AC11" s="3" t="n">
        <f aca="false">L$31+A11*(L$31-L$8)/23</f>
        <v>19.4185799462268</v>
      </c>
      <c r="AD11" s="8" t="n">
        <f aca="false">AB11-$L11</f>
        <v>-0.561947269676971</v>
      </c>
      <c r="AE11" s="8" t="n">
        <f aca="false">AC11-$L11</f>
        <v>-0.193149391179816</v>
      </c>
    </row>
    <row r="12" customFormat="false" ht="13.8" hidden="false" customHeight="false" outlineLevel="0" collapsed="false">
      <c r="A12" s="7" t="n">
        <v>-19</v>
      </c>
      <c r="B12" s="4" t="n">
        <f aca="false">$A$5</f>
        <v>42</v>
      </c>
      <c r="C12" s="4" t="n">
        <f aca="false">SIN(RADIANS(A12))*SIN(RADIANS(B12))</f>
        <v>-0.217847616603052</v>
      </c>
      <c r="D12" s="4" t="n">
        <f aca="false">COS(RADIANS(A12))*COS(RADIANS(B12))</f>
        <v>0.702657236849389</v>
      </c>
      <c r="E12" s="4" t="n">
        <f aca="false">TAN(RADIANS(A12))*TAN(RADIANS(B12))</f>
        <v>-0.310033975569437</v>
      </c>
      <c r="F12" s="4" t="n">
        <f aca="false">DEGREES(ASIN(E12 + (SIN(RADIANS($A$2))/(D12))))</f>
        <v>-16.8181806311936</v>
      </c>
      <c r="G12" s="4" t="n">
        <f aca="false">(180+2*F12)/12</f>
        <v>12.1969698948011</v>
      </c>
      <c r="H12" s="4" t="n">
        <f aca="false">90-F12</f>
        <v>106.818180631194</v>
      </c>
      <c r="I12" s="4" t="n">
        <f aca="false">270+F12</f>
        <v>253.181819368806</v>
      </c>
      <c r="J12" s="4" t="n">
        <f aca="false">180-3*G12</f>
        <v>143.409090315597</v>
      </c>
      <c r="K12" s="10"/>
      <c r="L12" s="8" t="n">
        <f aca="false">DEGREES(ASIN(C12+D12*COS(RADIANS(J12-180))))</f>
        <v>20.2626601558617</v>
      </c>
      <c r="M12" s="4" t="n">
        <f aca="false">180-2*G12</f>
        <v>155.606060210398</v>
      </c>
      <c r="N12" s="10"/>
      <c r="O12" s="4" t="n">
        <f aca="false">DEGREES(ASIN(C12+D12*COS(RADIANS(M12-180))))</f>
        <v>24.9660741475545</v>
      </c>
      <c r="P12" s="4" t="n">
        <f aca="false">180+0.5*G12</f>
        <v>186.098484947401</v>
      </c>
      <c r="R12" s="4" t="n">
        <f aca="false">DEGREES(ASIN(C12+D12*COS(RADIANS(P12-180))))</f>
        <v>28.7398278771981</v>
      </c>
      <c r="S12" s="4" t="n">
        <f aca="false">180+3.5*G12</f>
        <v>222.689394631804</v>
      </c>
      <c r="T12" s="4" t="n">
        <f aca="false">DEGREES(ASIN(C12+D12*COS(RADIANS(S12-180))))</f>
        <v>17.3755545706201</v>
      </c>
      <c r="U12" s="4" t="n">
        <f aca="false">180+G12*4.75</f>
        <v>237.935607000305</v>
      </c>
      <c r="V12" s="5" t="n">
        <f aca="false">DEGREES(ASIN(C12+D12*COS(RADIANS(U12-180))))</f>
        <v>8.92685613081647</v>
      </c>
      <c r="W12" s="3" t="str">
        <f aca="false">_xlfn.CONCAT(_xlfn.FLOOR.MATH(L12),"°",ROUND(60*(L12-_xlfn.FLOOR.MATH(L12)),0),"'")</f>
        <v>20°16'</v>
      </c>
      <c r="X12" s="9" t="str">
        <f aca="false">_xlfn.CONCAT(_xlfn.FLOOR.MATH(O12),"°",ROUND(60*(O12-_xlfn.FLOOR.MATH(O12)),0),"'")</f>
        <v>24°58'</v>
      </c>
      <c r="Y12" s="9" t="str">
        <f aca="false">_xlfn.CONCAT(_xlfn.FLOOR.MATH(R12),"°",ROUND(60*(R12-_xlfn.FLOOR.MATH(R12)),0),"'")</f>
        <v>28°44'</v>
      </c>
      <c r="Z12" s="9" t="str">
        <f aca="false">_xlfn.CONCAT(_xlfn.FLOOR.MATH(T12),"°",ROUND(60*(T12-_xlfn.FLOOR.MATH(T12)),0),"'")</f>
        <v>17°23'</v>
      </c>
      <c r="AA12" s="9" t="str">
        <f aca="false">_xlfn.CONCAT(_xlfn.FLOOR.MATH(V12),"°",ROUND(60*(V12-_xlfn.FLOOR.MATH(V12)),0),"'")</f>
        <v>8°56'</v>
      </c>
      <c r="AB12" s="3" t="n">
        <f aca="false">AVERAGE(L$8,L$54)+A12*(L$54-L$8)/46</f>
        <v>19.5235906012294</v>
      </c>
      <c r="AC12" s="3" t="n">
        <f aca="false">L$31+A12*(L$31-L$8)/23</f>
        <v>20.0153211058923</v>
      </c>
      <c r="AD12" s="8" t="n">
        <f aca="false">AB12-$L12</f>
        <v>-0.739069554632277</v>
      </c>
      <c r="AE12" s="8" t="n">
        <f aca="false">AC12-$L12</f>
        <v>-0.247339049969401</v>
      </c>
    </row>
    <row r="13" customFormat="false" ht="13.8" hidden="false" customHeight="false" outlineLevel="0" collapsed="false">
      <c r="A13" s="1" t="n">
        <v>-18</v>
      </c>
      <c r="B13" s="4" t="n">
        <f aca="false">$A$5</f>
        <v>42</v>
      </c>
      <c r="C13" s="4" t="n">
        <f aca="false">SIN(RADIANS(A13))*SIN(RADIANS(B13))</f>
        <v>-0.2067727288213</v>
      </c>
      <c r="D13" s="4" t="n">
        <f aca="false">COS(RADIANS(A13))*COS(RADIANS(B13))</f>
        <v>0.7067727288213</v>
      </c>
      <c r="E13" s="4" t="n">
        <f aca="false">TAN(RADIANS(A13))*TAN(RADIANS(B13))</f>
        <v>-0.292559008560134</v>
      </c>
      <c r="F13" s="4" t="n">
        <f aca="false">DEGREES(ASIN(E13 + (SIN(RADIANS($A$2))/(D13))))</f>
        <v>-15.7821884985881</v>
      </c>
      <c r="G13" s="4" t="n">
        <f aca="false">(180+2*F13)/12</f>
        <v>12.3696352502353</v>
      </c>
      <c r="H13" s="4" t="n">
        <f aca="false">90-F13</f>
        <v>105.782188498588</v>
      </c>
      <c r="I13" s="4" t="n">
        <f aca="false">270+F13</f>
        <v>254.217811501412</v>
      </c>
      <c r="J13" s="4" t="n">
        <f aca="false">180-3*G13</f>
        <v>142.891094249294</v>
      </c>
      <c r="K13" s="10"/>
      <c r="L13" s="8" t="n">
        <f aca="false">DEGREES(ASIN(C13+D13*COS(RADIANS(J13-180))))</f>
        <v>20.9081921118162</v>
      </c>
      <c r="M13" s="4" t="n">
        <f aca="false">180-2*G13</f>
        <v>155.260729499529</v>
      </c>
      <c r="N13" s="10"/>
      <c r="O13" s="4" t="n">
        <f aca="false">DEGREES(ASIN(C13+D13*COS(RADIANS(M13-180))))</f>
        <v>25.7937890115758</v>
      </c>
      <c r="P13" s="4" t="n">
        <f aca="false">180+0.5*G13</f>
        <v>186.184817625118</v>
      </c>
      <c r="R13" s="4" t="n">
        <f aca="false">DEGREES(ASIN(C13+D13*COS(RADIANS(P13-180))))</f>
        <v>29.7282084858409</v>
      </c>
      <c r="S13" s="4" t="n">
        <f aca="false">180+3.5*G13</f>
        <v>223.293723375824</v>
      </c>
      <c r="T13" s="4" t="n">
        <f aca="false">DEGREES(ASIN(C13+D13*COS(RADIANS(S13-180))))</f>
        <v>17.917683918049</v>
      </c>
      <c r="U13" s="4" t="n">
        <f aca="false">180+G13*4.75</f>
        <v>238.755767438618</v>
      </c>
      <c r="V13" s="5" t="n">
        <f aca="false">DEGREES(ASIN(C13+D13*COS(RADIANS(U13-180))))</f>
        <v>9.19652042206007</v>
      </c>
      <c r="W13" s="3" t="str">
        <f aca="false">_xlfn.CONCAT(_xlfn.FLOOR.MATH(L13),"°",ROUND(60*(L13-_xlfn.FLOOR.MATH(L13)),0),"'")</f>
        <v>20°54'</v>
      </c>
      <c r="X13" s="9" t="str">
        <f aca="false">_xlfn.CONCAT(_xlfn.FLOOR.MATH(O13),"°",ROUND(60*(O13-_xlfn.FLOOR.MATH(O13)),0),"'")</f>
        <v>25°48'</v>
      </c>
      <c r="Y13" s="9" t="str">
        <f aca="false">_xlfn.CONCAT(_xlfn.FLOOR.MATH(R13),"°",ROUND(60*(R13-_xlfn.FLOOR.MATH(R13)),0),"'")</f>
        <v>29°44'</v>
      </c>
      <c r="Z13" s="9" t="str">
        <f aca="false">_xlfn.CONCAT(_xlfn.FLOOR.MATH(T13),"°",ROUND(60*(T13-_xlfn.FLOOR.MATH(T13)),0),"'")</f>
        <v>17°55'</v>
      </c>
      <c r="AA13" s="9" t="str">
        <f aca="false">_xlfn.CONCAT(_xlfn.FLOOR.MATH(V13),"°",ROUND(60*(V13-_xlfn.FLOOR.MATH(V13)),0),"'")</f>
        <v>9°12'</v>
      </c>
      <c r="AB13" s="3" t="n">
        <f aca="false">AVERAGE(L$8,L$54)+A13*(L$54-L$8)/46</f>
        <v>19.9973991347292</v>
      </c>
      <c r="AC13" s="3" t="n">
        <f aca="false">L$31+A13*(L$31-L$8)/23</f>
        <v>20.6120622655578</v>
      </c>
      <c r="AD13" s="8" t="n">
        <f aca="false">AB13-$L13</f>
        <v>-0.910792977086985</v>
      </c>
      <c r="AE13" s="8" t="n">
        <f aca="false">AC13-$L13</f>
        <v>-0.296129846258388</v>
      </c>
    </row>
    <row r="14" customFormat="false" ht="13.8" hidden="false" customHeight="false" outlineLevel="0" collapsed="false">
      <c r="A14" s="7" t="n">
        <v>-17</v>
      </c>
      <c r="B14" s="4" t="n">
        <f aca="false">$A$5</f>
        <v>42</v>
      </c>
      <c r="C14" s="4" t="n">
        <f aca="false">SIN(RADIANS(A14))*SIN(RADIANS(B14))</f>
        <v>-0.195634856063298</v>
      </c>
      <c r="D14" s="4" t="n">
        <f aca="false">COS(RADIANS(A14))*COS(RADIANS(B14))</f>
        <v>0.710672930973352</v>
      </c>
      <c r="E14" s="4" t="n">
        <f aca="false">TAN(RADIANS(A14))*TAN(RADIANS(B14))</f>
        <v>-0.275281142051312</v>
      </c>
      <c r="F14" s="4" t="n">
        <f aca="false">DEGREES(ASIN(E14 + (SIN(RADIANS($A$2))/(D14))))</f>
        <v>-14.762692971701</v>
      </c>
      <c r="G14" s="4" t="n">
        <f aca="false">(180+2*F14)/12</f>
        <v>12.5395511713832</v>
      </c>
      <c r="H14" s="4" t="n">
        <f aca="false">90-F14</f>
        <v>104.762692971701</v>
      </c>
      <c r="I14" s="4" t="n">
        <f aca="false">270+F14</f>
        <v>255.237307028299</v>
      </c>
      <c r="J14" s="4" t="n">
        <f aca="false">180-3*G14</f>
        <v>142.381346485851</v>
      </c>
      <c r="K14" s="10"/>
      <c r="L14" s="8" t="n">
        <f aca="false">DEGREES(ASIN(C14+D14*COS(RADIANS(J14-180))))</f>
        <v>21.5481345842323</v>
      </c>
      <c r="M14" s="4" t="n">
        <f aca="false">180-2*G14</f>
        <v>154.920897657234</v>
      </c>
      <c r="N14" s="10"/>
      <c r="O14" s="4" t="n">
        <f aca="false">DEGREES(ASIN(C14+D14*COS(RADIANS(M14-180))))</f>
        <v>26.6178920818385</v>
      </c>
      <c r="P14" s="4" t="n">
        <f aca="false">180+0.5*G14</f>
        <v>186.269775585692</v>
      </c>
      <c r="R14" s="4" t="n">
        <f aca="false">DEGREES(ASIN(C14+D14*COS(RADIANS(P14-180))))</f>
        <v>30.7162876085518</v>
      </c>
      <c r="S14" s="4" t="n">
        <f aca="false">180+3.5*G14</f>
        <v>223.888429099841</v>
      </c>
      <c r="T14" s="4" t="n">
        <f aca="false">DEGREES(ASIN(C14+D14*COS(RADIANS(S14-180))))</f>
        <v>18.4538568604563</v>
      </c>
      <c r="U14" s="4" t="n">
        <f aca="false">180+G14*4.75</f>
        <v>239.56286806407</v>
      </c>
      <c r="V14" s="5" t="n">
        <f aca="false">DEGREES(ASIN(C14+D14*COS(RADIANS(U14-180))))</f>
        <v>9.46161509687215</v>
      </c>
      <c r="W14" s="3" t="str">
        <f aca="false">_xlfn.CONCAT(_xlfn.FLOOR.MATH(L14),"°",ROUND(60*(L14-_xlfn.FLOOR.MATH(L14)),0),"'")</f>
        <v>21°33'</v>
      </c>
      <c r="X14" s="9" t="str">
        <f aca="false">_xlfn.CONCAT(_xlfn.FLOOR.MATH(O14),"°",ROUND(60*(O14-_xlfn.FLOOR.MATH(O14)),0),"'")</f>
        <v>26°37'</v>
      </c>
      <c r="Y14" s="9" t="str">
        <f aca="false">_xlfn.CONCAT(_xlfn.FLOOR.MATH(R14),"°",ROUND(60*(R14-_xlfn.FLOOR.MATH(R14)),0),"'")</f>
        <v>30°43'</v>
      </c>
      <c r="Z14" s="9" t="str">
        <f aca="false">_xlfn.CONCAT(_xlfn.FLOOR.MATH(T14),"°",ROUND(60*(T14-_xlfn.FLOOR.MATH(T14)),0),"'")</f>
        <v>18°27'</v>
      </c>
      <c r="AA14" s="9" t="str">
        <f aca="false">_xlfn.CONCAT(_xlfn.FLOOR.MATH(V14),"°",ROUND(60*(V14-_xlfn.FLOOR.MATH(V14)),0),"'")</f>
        <v>9°28'</v>
      </c>
      <c r="AB14" s="3" t="n">
        <f aca="false">AVERAGE(L$8,L$54)+A14*(L$54-L$8)/46</f>
        <v>20.471207668229</v>
      </c>
      <c r="AC14" s="3" t="n">
        <f aca="false">L$31+A14*(L$31-L$8)/23</f>
        <v>21.2088034252233</v>
      </c>
      <c r="AD14" s="8" t="n">
        <f aca="false">AB14-$L14</f>
        <v>-1.07692691600329</v>
      </c>
      <c r="AE14" s="8" t="n">
        <f aca="false">AC14-$L14</f>
        <v>-0.339331159008982</v>
      </c>
    </row>
    <row r="15" customFormat="false" ht="13.8" hidden="false" customHeight="false" outlineLevel="0" collapsed="false">
      <c r="A15" s="1" t="n">
        <v>-16</v>
      </c>
      <c r="B15" s="4" t="n">
        <f aca="false">$A$5</f>
        <v>42</v>
      </c>
      <c r="C15" s="4" t="n">
        <f aca="false">SIN(RADIANS(A15))*SIN(RADIANS(B15))</f>
        <v>-0.184437391032981</v>
      </c>
      <c r="D15" s="4" t="n">
        <f aca="false">COS(RADIANS(A15))*COS(RADIANS(B15))</f>
        <v>0.714356655266186</v>
      </c>
      <c r="E15" s="4" t="n">
        <f aca="false">TAN(RADIANS(A15))*TAN(RADIANS(B15))</f>
        <v>-0.258186705020975</v>
      </c>
      <c r="F15" s="4" t="n">
        <f aca="false">DEGREES(ASIN(E15 + (SIN(RADIANS($A$2))/(D15))))</f>
        <v>-13.758339501463</v>
      </c>
      <c r="G15" s="4" t="n">
        <f aca="false">(180+2*F15)/12</f>
        <v>12.7069434164228</v>
      </c>
      <c r="H15" s="4" t="n">
        <f aca="false">90-F15</f>
        <v>103.758339501463</v>
      </c>
      <c r="I15" s="4" t="n">
        <f aca="false">270+F15</f>
        <v>256.241660498537</v>
      </c>
      <c r="J15" s="4" t="n">
        <f aca="false">180-3*G15</f>
        <v>141.879169750732</v>
      </c>
      <c r="K15" s="10"/>
      <c r="L15" s="8" t="n">
        <f aca="false">DEGREES(ASIN(C15+D15*COS(RADIANS(J15-180))))</f>
        <v>22.1822904995216</v>
      </c>
      <c r="M15" s="4" t="n">
        <f aca="false">180-2*G15</f>
        <v>154.586113167154</v>
      </c>
      <c r="N15" s="10"/>
      <c r="O15" s="4" t="n">
        <f aca="false">DEGREES(ASIN(C15+D15*COS(RADIANS(M15-180))))</f>
        <v>27.4382193607227</v>
      </c>
      <c r="P15" s="4" t="n">
        <f aca="false">180+0.5*G15</f>
        <v>186.353471708211</v>
      </c>
      <c r="R15" s="4" t="n">
        <f aca="false">DEGREES(ASIN(C15+D15*COS(RADIANS(P15-180))))</f>
        <v>31.7040483701231</v>
      </c>
      <c r="S15" s="4" t="n">
        <f aca="false">180+3.5*G15</f>
        <v>224.47430195748</v>
      </c>
      <c r="T15" s="4" t="n">
        <f aca="false">DEGREES(ASIN(C15+D15*COS(RADIANS(S15-180))))</f>
        <v>18.9838928195573</v>
      </c>
      <c r="U15" s="4" t="n">
        <f aca="false">180+G15*4.75</f>
        <v>240.357981228008</v>
      </c>
      <c r="V15" s="5" t="n">
        <f aca="false">DEGREES(ASIN(C15+D15*COS(RADIANS(U15-180))))</f>
        <v>9.72204876294437</v>
      </c>
      <c r="W15" s="3" t="str">
        <f aca="false">_xlfn.CONCAT(_xlfn.FLOOR.MATH(L15),"°",ROUND(60*(L15-_xlfn.FLOOR.MATH(L15)),0),"'")</f>
        <v>22°11'</v>
      </c>
      <c r="X15" s="9" t="str">
        <f aca="false">_xlfn.CONCAT(_xlfn.FLOOR.MATH(O15),"°",ROUND(60*(O15-_xlfn.FLOOR.MATH(O15)),0),"'")</f>
        <v>27°26'</v>
      </c>
      <c r="Y15" s="9" t="str">
        <f aca="false">_xlfn.CONCAT(_xlfn.FLOOR.MATH(R15),"°",ROUND(60*(R15-_xlfn.FLOOR.MATH(R15)),0),"'")</f>
        <v>31°42'</v>
      </c>
      <c r="Z15" s="9" t="str">
        <f aca="false">_xlfn.CONCAT(_xlfn.FLOOR.MATH(T15),"°",ROUND(60*(T15-_xlfn.FLOOR.MATH(T15)),0),"'")</f>
        <v>18°59'</v>
      </c>
      <c r="AA15" s="9" t="str">
        <f aca="false">_xlfn.CONCAT(_xlfn.FLOOR.MATH(V15),"°",ROUND(60*(V15-_xlfn.FLOOR.MATH(V15)),0),"'")</f>
        <v>9°43'</v>
      </c>
      <c r="AB15" s="3" t="n">
        <f aca="false">AVERAGE(L$8,L$54)+A15*(L$54-L$8)/46</f>
        <v>20.9450162017288</v>
      </c>
      <c r="AC15" s="3" t="n">
        <f aca="false">L$31+A15*(L$31-L$8)/23</f>
        <v>21.8055445848888</v>
      </c>
      <c r="AD15" s="8" t="n">
        <f aca="false">AB15-$L15</f>
        <v>-1.2372742977928</v>
      </c>
      <c r="AE15" s="8" t="n">
        <f aca="false">AC15-$L15</f>
        <v>-0.376745914632771</v>
      </c>
    </row>
    <row r="16" customFormat="false" ht="13.8" hidden="false" customHeight="false" outlineLevel="0" collapsed="false">
      <c r="A16" s="7" t="n">
        <v>-15</v>
      </c>
      <c r="B16" s="4" t="n">
        <f aca="false">$A$5</f>
        <v>42</v>
      </c>
      <c r="C16" s="4" t="n">
        <f aca="false">SIN(RADIANS(A16))*SIN(RADIANS(B16))</f>
        <v>-0.17318374458667</v>
      </c>
      <c r="D16" s="4" t="n">
        <f aca="false">COS(RADIANS(A16))*COS(RADIANS(B16))</f>
        <v>0.717822779601698</v>
      </c>
      <c r="E16" s="4" t="n">
        <f aca="false">TAN(RADIANS(A16))*TAN(RADIANS(B16))</f>
        <v>-0.241262536531323</v>
      </c>
      <c r="F16" s="4" t="n">
        <f aca="false">DEGREES(ASIN(E16 + (SIN(RADIANS($A$2))/(D16))))</f>
        <v>-12.7678574623202</v>
      </c>
      <c r="G16" s="4" t="n">
        <f aca="false">(180+2*F16)/12</f>
        <v>12.87202375628</v>
      </c>
      <c r="H16" s="4" t="n">
        <f aca="false">90-F16</f>
        <v>102.76785746232</v>
      </c>
      <c r="I16" s="4" t="n">
        <f aca="false">270+F16</f>
        <v>257.23214253768</v>
      </c>
      <c r="J16" s="4" t="n">
        <f aca="false">180-3*G16</f>
        <v>141.38392873116</v>
      </c>
      <c r="K16" s="10"/>
      <c r="L16" s="8" t="n">
        <f aca="false">DEGREES(ASIN(C16+D16*COS(RADIANS(J16-180))))</f>
        <v>22.8104561676647</v>
      </c>
      <c r="M16" s="4" t="n">
        <f aca="false">180-2*G16</f>
        <v>154.25595248744</v>
      </c>
      <c r="N16" s="10"/>
      <c r="O16" s="4" t="n">
        <f aca="false">DEGREES(ASIN(C16+D16*COS(RADIANS(M16-180))))</f>
        <v>28.2545984583417</v>
      </c>
      <c r="P16" s="4" t="n">
        <f aca="false">180+0.5*G16</f>
        <v>186.43601187814</v>
      </c>
      <c r="R16" s="4" t="n">
        <f aca="false">DEGREES(ASIN(C16+D16*COS(RADIANS(P16-180))))</f>
        <v>32.6914727115508</v>
      </c>
      <c r="S16" s="4" t="n">
        <f aca="false">180+3.5*G16</f>
        <v>225.05208314698</v>
      </c>
      <c r="T16" s="4" t="n">
        <f aca="false">DEGREES(ASIN(C16+D16*COS(RADIANS(S16-180))))</f>
        <v>19.5076066090187</v>
      </c>
      <c r="U16" s="4" t="n">
        <f aca="false">180+G16*4.75</f>
        <v>241.14211284233</v>
      </c>
      <c r="V16" s="5" t="n">
        <f aca="false">DEGREES(ASIN(C16+D16*COS(RADIANS(U16-180))))</f>
        <v>9.97772889256875</v>
      </c>
      <c r="W16" s="3" t="str">
        <f aca="false">_xlfn.CONCAT(_xlfn.FLOOR.MATH(L16),"°",ROUND(60*(L16-_xlfn.FLOOR.MATH(L16)),0),"'")</f>
        <v>22°49'</v>
      </c>
      <c r="X16" s="9" t="str">
        <f aca="false">_xlfn.CONCAT(_xlfn.FLOOR.MATH(O16),"°",ROUND(60*(O16-_xlfn.FLOOR.MATH(O16)),0),"'")</f>
        <v>28°15'</v>
      </c>
      <c r="Y16" s="9" t="str">
        <f aca="false">_xlfn.CONCAT(_xlfn.FLOOR.MATH(R16),"°",ROUND(60*(R16-_xlfn.FLOOR.MATH(R16)),0),"'")</f>
        <v>32°41'</v>
      </c>
      <c r="Z16" s="9" t="str">
        <f aca="false">_xlfn.CONCAT(_xlfn.FLOOR.MATH(T16),"°",ROUND(60*(T16-_xlfn.FLOOR.MATH(T16)),0),"'")</f>
        <v>19°30'</v>
      </c>
      <c r="AA16" s="9" t="str">
        <f aca="false">_xlfn.CONCAT(_xlfn.FLOOR.MATH(V16),"°",ROUND(60*(V16-_xlfn.FLOOR.MATH(V16)),0),"'")</f>
        <v>9°59'</v>
      </c>
      <c r="AB16" s="3" t="n">
        <f aca="false">AVERAGE(L$8,L$54)+A16*(L$54-L$8)/46</f>
        <v>21.4188247352286</v>
      </c>
      <c r="AC16" s="3" t="n">
        <f aca="false">L$31+A16*(L$31-L$8)/23</f>
        <v>22.4022857445543</v>
      </c>
      <c r="AD16" s="8" t="n">
        <f aca="false">AB16-$L16</f>
        <v>-1.39163143243611</v>
      </c>
      <c r="AE16" s="8" t="n">
        <f aca="false">AC16-$L16</f>
        <v>-0.408170423110359</v>
      </c>
    </row>
    <row r="17" customFormat="false" ht="13.8" hidden="false" customHeight="false" outlineLevel="0" collapsed="false">
      <c r="A17" s="1" t="n">
        <v>-14</v>
      </c>
      <c r="B17" s="4" t="n">
        <f aca="false">$A$5</f>
        <v>42</v>
      </c>
      <c r="C17" s="4" t="n">
        <f aca="false">SIN(RADIANS(A17))*SIN(RADIANS(B17))</f>
        <v>-0.16187734469409</v>
      </c>
      <c r="D17" s="4" t="n">
        <f aca="false">COS(RADIANS(A17))*COS(RADIANS(B17))</f>
        <v>0.721070248164837</v>
      </c>
      <c r="E17" s="4" t="n">
        <f aca="false">TAN(RADIANS(A17))*TAN(RADIANS(B17))</f>
        <v>-0.224495942116703</v>
      </c>
      <c r="F17" s="4" t="n">
        <f aca="false">DEGREES(ASIN(E17 + (SIN(RADIANS($A$2))/(D17))))</f>
        <v>-11.7900504391669</v>
      </c>
      <c r="G17" s="4" t="n">
        <f aca="false">(180+2*F17)/12</f>
        <v>13.0349915934722</v>
      </c>
      <c r="H17" s="4" t="n">
        <f aca="false">90-F17</f>
        <v>101.790050439167</v>
      </c>
      <c r="I17" s="4" t="n">
        <f aca="false">270+F17</f>
        <v>258.209949560833</v>
      </c>
      <c r="J17" s="4" t="n">
        <f aca="false">180-3*G17</f>
        <v>140.895025219584</v>
      </c>
      <c r="K17" s="10"/>
      <c r="L17" s="8" t="n">
        <f aca="false">DEGREES(ASIN(C17+D17*COS(RADIANS(J17-180))))</f>
        <v>23.4324211155439</v>
      </c>
      <c r="M17" s="4" t="n">
        <f aca="false">180-2*G17</f>
        <v>153.930016813056</v>
      </c>
      <c r="N17" s="10"/>
      <c r="O17" s="4" t="n">
        <f aca="false">DEGREES(ASIN(C17+D17*COS(RADIANS(M17-180))))</f>
        <v>29.0668481174195</v>
      </c>
      <c r="P17" s="4" t="n">
        <f aca="false">180+0.5*G17</f>
        <v>186.517495796736</v>
      </c>
      <c r="R17" s="4" t="n">
        <f aca="false">DEGREES(ASIN(C17+D17*COS(RADIANS(P17-180))))</f>
        <v>33.6785412857422</v>
      </c>
      <c r="S17" s="4" t="n">
        <f aca="false">180+3.5*G17</f>
        <v>225.622470577153</v>
      </c>
      <c r="T17" s="4" t="n">
        <f aca="false">DEGREES(ASIN(C17+D17*COS(RADIANS(S17-180))))</f>
        <v>20.0248083907416</v>
      </c>
      <c r="U17" s="4" t="n">
        <f aca="false">180+G17*4.75</f>
        <v>241.916210068993</v>
      </c>
      <c r="V17" s="5" t="n">
        <f aca="false">DEGREES(ASIN(C17+D17*COS(RADIANS(U17-180))))</f>
        <v>10.2285618362299</v>
      </c>
      <c r="W17" s="3" t="str">
        <f aca="false">_xlfn.CONCAT(_xlfn.FLOOR.MATH(L17),"°",ROUND(60*(L17-_xlfn.FLOOR.MATH(L17)),0),"'")</f>
        <v>23°26'</v>
      </c>
      <c r="X17" s="9" t="str">
        <f aca="false">_xlfn.CONCAT(_xlfn.FLOOR.MATH(O17),"°",ROUND(60*(O17-_xlfn.FLOOR.MATH(O17)),0),"'")</f>
        <v>29°4'</v>
      </c>
      <c r="Y17" s="9" t="str">
        <f aca="false">_xlfn.CONCAT(_xlfn.FLOOR.MATH(R17),"°",ROUND(60*(R17-_xlfn.FLOOR.MATH(R17)),0),"'")</f>
        <v>33°41'</v>
      </c>
      <c r="Z17" s="9" t="str">
        <f aca="false">_xlfn.CONCAT(_xlfn.FLOOR.MATH(T17),"°",ROUND(60*(T17-_xlfn.FLOOR.MATH(T17)),0),"'")</f>
        <v>20°1'</v>
      </c>
      <c r="AA17" s="9" t="str">
        <f aca="false">_xlfn.CONCAT(_xlfn.FLOOR.MATH(V17),"°",ROUND(60*(V17-_xlfn.FLOOR.MATH(V17)),0),"'")</f>
        <v>10°14'</v>
      </c>
      <c r="AB17" s="3" t="n">
        <f aca="false">AVERAGE(L$8,L$54)+A17*(L$54-L$8)/46</f>
        <v>21.8926332687284</v>
      </c>
      <c r="AC17" s="3" t="n">
        <f aca="false">L$31+A17*(L$31-L$8)/23</f>
        <v>22.9990269042199</v>
      </c>
      <c r="AD17" s="8" t="n">
        <f aca="false">AB17-$L17</f>
        <v>-1.53978784681551</v>
      </c>
      <c r="AE17" s="8" t="n">
        <f aca="false">AC17-$L17</f>
        <v>-0.433394211324046</v>
      </c>
    </row>
    <row r="18" customFormat="false" ht="13.8" hidden="false" customHeight="false" outlineLevel="0" collapsed="false">
      <c r="A18" s="7" t="n">
        <v>-13</v>
      </c>
      <c r="B18" s="4" t="n">
        <f aca="false">$A$5</f>
        <v>42</v>
      </c>
      <c r="C18" s="4" t="n">
        <f aca="false">SIN(RADIANS(A18))*SIN(RADIANS(B18))</f>
        <v>-0.150521635394175</v>
      </c>
      <c r="D18" s="4" t="n">
        <f aca="false">COS(RADIANS(A18))*COS(RADIANS(B18))</f>
        <v>0.724098071745221</v>
      </c>
      <c r="E18" s="4" t="n">
        <f aca="false">TAN(RADIANS(A18))*TAN(RADIANS(B18))</f>
        <v>-0.207874652989184</v>
      </c>
      <c r="F18" s="4" t="n">
        <f aca="false">DEGREES(ASIN(E18 + (SIN(RADIANS($A$2))/(D18))))</f>
        <v>-10.8237876458313</v>
      </c>
      <c r="G18" s="4" t="n">
        <f aca="false">(180+2*F18)/12</f>
        <v>13.1960353923615</v>
      </c>
      <c r="H18" s="4" t="n">
        <f aca="false">90-F18</f>
        <v>100.823787645831</v>
      </c>
      <c r="I18" s="4" t="n">
        <f aca="false">270+F18</f>
        <v>259.176212354169</v>
      </c>
      <c r="J18" s="4" t="n">
        <f aca="false">180-3*G18</f>
        <v>140.411893822916</v>
      </c>
      <c r="K18" s="10"/>
      <c r="L18" s="8" t="n">
        <f aca="false">DEGREES(ASIN(C18+D18*COS(RADIANS(J18-180))))</f>
        <v>24.0479679182288</v>
      </c>
      <c r="M18" s="4" t="n">
        <f aca="false">180-2*G18</f>
        <v>153.607929215277</v>
      </c>
      <c r="N18" s="10"/>
      <c r="O18" s="4" t="n">
        <f aca="false">DEGREES(ASIN(C18+D18*COS(RADIANS(M18-180))))</f>
        <v>29.8747777086807</v>
      </c>
      <c r="P18" s="4" t="n">
        <f aca="false">180+0.5*G18</f>
        <v>186.598017696181</v>
      </c>
      <c r="R18" s="4" t="n">
        <f aca="false">DEGREES(ASIN(C18+D18*COS(RADIANS(P18-180))))</f>
        <v>34.6652333418937</v>
      </c>
      <c r="S18" s="4" t="n">
        <f aca="false">180+3.5*G18</f>
        <v>226.186123873265</v>
      </c>
      <c r="T18" s="4" t="n">
        <f aca="false">DEGREES(ASIN(C18+D18*COS(RADIANS(S18-180))))</f>
        <v>20.5353036310879</v>
      </c>
      <c r="U18" s="4" t="n">
        <f aca="false">180+G18*4.75</f>
        <v>242.681168113717</v>
      </c>
      <c r="V18" s="5" t="n">
        <f aca="false">DEGREES(ASIN(C18+D18*COS(RADIANS(U18-180))))</f>
        <v>10.4744528297318</v>
      </c>
      <c r="W18" s="3" t="str">
        <f aca="false">_xlfn.CONCAT(_xlfn.FLOOR.MATH(L18),"°",ROUND(60*(L18-_xlfn.FLOOR.MATH(L18)),0),"'")</f>
        <v>24°3'</v>
      </c>
      <c r="X18" s="9" t="str">
        <f aca="false">_xlfn.CONCAT(_xlfn.FLOOR.MATH(O18),"°",ROUND(60*(O18-_xlfn.FLOOR.MATH(O18)),0),"'")</f>
        <v>29°52'</v>
      </c>
      <c r="Y18" s="9" t="str">
        <f aca="false">_xlfn.CONCAT(_xlfn.FLOOR.MATH(R18),"°",ROUND(60*(R18-_xlfn.FLOOR.MATH(R18)),0),"'")</f>
        <v>34°40'</v>
      </c>
      <c r="Z18" s="9" t="str">
        <f aca="false">_xlfn.CONCAT(_xlfn.FLOOR.MATH(T18),"°",ROUND(60*(T18-_xlfn.FLOOR.MATH(T18)),0),"'")</f>
        <v>20°32'</v>
      </c>
      <c r="AA18" s="9" t="str">
        <f aca="false">_xlfn.CONCAT(_xlfn.FLOOR.MATH(V18),"°",ROUND(60*(V18-_xlfn.FLOOR.MATH(V18)),0),"'")</f>
        <v>10°28'</v>
      </c>
      <c r="AB18" s="3" t="n">
        <f aca="false">AVERAGE(L$8,L$54)+A18*(L$54-L$8)/46</f>
        <v>22.3664418022282</v>
      </c>
      <c r="AC18" s="3" t="n">
        <f aca="false">L$31+A18*(L$31-L$8)/23</f>
        <v>23.5957680638854</v>
      </c>
      <c r="AD18" s="8" t="n">
        <f aca="false">AB18-$L18</f>
        <v>-1.68152611600062</v>
      </c>
      <c r="AE18" s="8" t="n">
        <f aca="false">AC18-$L18</f>
        <v>-0.452199854343437</v>
      </c>
    </row>
    <row r="19" customFormat="false" ht="13.8" hidden="false" customHeight="false" outlineLevel="0" collapsed="false">
      <c r="A19" s="1" t="n">
        <v>-12</v>
      </c>
      <c r="B19" s="4" t="n">
        <f aca="false">$A$5</f>
        <v>42</v>
      </c>
      <c r="C19" s="4" t="n">
        <f aca="false">SIN(RADIANS(A19))*SIN(RADIANS(B19))</f>
        <v>-0.139120075745983</v>
      </c>
      <c r="D19" s="4" t="n">
        <f aca="false">COS(RADIANS(A19))*COS(RADIANS(B19))</f>
        <v>0.726905328038456</v>
      </c>
      <c r="E19" s="4" t="n">
        <f aca="false">TAN(RADIANS(A19))*TAN(RADIANS(B19))</f>
        <v>-0.191386787769731</v>
      </c>
      <c r="F19" s="4" t="n">
        <f aca="false">DEGREES(ASIN(E19 + (SIN(RADIANS($A$2))/(D19))))</f>
        <v>-9.86799629786339</v>
      </c>
      <c r="G19" s="4" t="n">
        <f aca="false">(180+2*F19)/12</f>
        <v>13.3553339503561</v>
      </c>
      <c r="H19" s="4" t="n">
        <f aca="false">90-F19</f>
        <v>99.8679962978634</v>
      </c>
      <c r="I19" s="4" t="n">
        <f aca="false">270+F19</f>
        <v>260.132003702137</v>
      </c>
      <c r="J19" s="4" t="n">
        <f aca="false">180-3*G19</f>
        <v>139.933998148932</v>
      </c>
      <c r="K19" s="10"/>
      <c r="L19" s="8" t="n">
        <f aca="false">DEGREES(ASIN(C19+D19*COS(RADIANS(J19-180))))</f>
        <v>24.6568720289872</v>
      </c>
      <c r="M19" s="4" t="n">
        <f aca="false">180-2*G19</f>
        <v>153.289332099288</v>
      </c>
      <c r="N19" s="10"/>
      <c r="O19" s="4" t="n">
        <f aca="false">DEGREES(ASIN(C19+D19*COS(RADIANS(M19-180))))</f>
        <v>30.6781866955051</v>
      </c>
      <c r="P19" s="4" t="n">
        <f aca="false">180+0.5*G19</f>
        <v>186.677666975178</v>
      </c>
      <c r="R19" s="4" t="n">
        <f aca="false">DEGREES(ASIN(C19+D19*COS(RADIANS(P19-180))))</f>
        <v>35.6515265971176</v>
      </c>
      <c r="S19" s="4" t="n">
        <f aca="false">180+3.5*G19</f>
        <v>226.743668826246</v>
      </c>
      <c r="T19" s="4" t="n">
        <f aca="false">DEGREES(ASIN(C19+D19*COS(RADIANS(S19-180))))</f>
        <v>21.0388930573635</v>
      </c>
      <c r="U19" s="4" t="n">
        <f aca="false">180+G19*4.75</f>
        <v>243.437836264191</v>
      </c>
      <c r="V19" s="5" t="n">
        <f aca="false">DEGREES(ASIN(C19+D19*COS(RADIANS(U19-180))))</f>
        <v>10.7153059945357</v>
      </c>
      <c r="W19" s="3" t="str">
        <f aca="false">_xlfn.CONCAT(_xlfn.FLOOR.MATH(L19),"°",ROUND(60*(L19-_xlfn.FLOOR.MATH(L19)),0),"'")</f>
        <v>24°39'</v>
      </c>
      <c r="X19" s="9" t="str">
        <f aca="false">_xlfn.CONCAT(_xlfn.FLOOR.MATH(O19),"°",ROUND(60*(O19-_xlfn.FLOOR.MATH(O19)),0),"'")</f>
        <v>30°41'</v>
      </c>
      <c r="Y19" s="9" t="str">
        <f aca="false">_xlfn.CONCAT(_xlfn.FLOOR.MATH(R19),"°",ROUND(60*(R19-_xlfn.FLOOR.MATH(R19)),0),"'")</f>
        <v>35°39'</v>
      </c>
      <c r="Z19" s="9" t="str">
        <f aca="false">_xlfn.CONCAT(_xlfn.FLOOR.MATH(T19),"°",ROUND(60*(T19-_xlfn.FLOOR.MATH(T19)),0),"'")</f>
        <v>21°2'</v>
      </c>
      <c r="AA19" s="9" t="str">
        <f aca="false">_xlfn.CONCAT(_xlfn.FLOOR.MATH(V19),"°",ROUND(60*(V19-_xlfn.FLOOR.MATH(V19)),0),"'")</f>
        <v>10°43'</v>
      </c>
      <c r="AB19" s="3" t="n">
        <f aca="false">AVERAGE(L$8,L$54)+A19*(L$54-L$8)/46</f>
        <v>22.840250335728</v>
      </c>
      <c r="AC19" s="3" t="n">
        <f aca="false">L$31+A19*(L$31-L$8)/23</f>
        <v>24.1925092235509</v>
      </c>
      <c r="AD19" s="8" t="n">
        <f aca="false">AB19-$L19</f>
        <v>-1.81662169325923</v>
      </c>
      <c r="AE19" s="8" t="n">
        <f aca="false">AC19-$L19</f>
        <v>-0.464362805436327</v>
      </c>
    </row>
    <row r="20" customFormat="false" ht="13.8" hidden="false" customHeight="false" outlineLevel="0" collapsed="false">
      <c r="A20" s="7" t="n">
        <v>-11</v>
      </c>
      <c r="B20" s="4" t="n">
        <f aca="false">$A$5</f>
        <v>42</v>
      </c>
      <c r="C20" s="4" t="n">
        <f aca="false">SIN(RADIANS(A20))*SIN(RADIANS(B20))</f>
        <v>-0.127676138775032</v>
      </c>
      <c r="D20" s="4" t="n">
        <f aca="false">COS(RADIANS(A20))*COS(RADIANS(B20))</f>
        <v>0.72949116192708</v>
      </c>
      <c r="E20" s="4" t="n">
        <f aca="false">TAN(RADIANS(A20))*TAN(RADIANS(B20))</f>
        <v>-0.175020816479466</v>
      </c>
      <c r="F20" s="4" t="n">
        <f aca="false">DEGREES(ASIN(E20 + (SIN(RADIANS($A$2))/(D20))))</f>
        <v>-8.92165479214619</v>
      </c>
      <c r="G20" s="4" t="n">
        <f aca="false">(180+2*F20)/12</f>
        <v>13.5130575346423</v>
      </c>
      <c r="H20" s="4" t="n">
        <f aca="false">90-F20</f>
        <v>98.9216547921462</v>
      </c>
      <c r="I20" s="4" t="n">
        <f aca="false">270+F20</f>
        <v>261.078345207854</v>
      </c>
      <c r="J20" s="4" t="n">
        <f aca="false">180-3*G20</f>
        <v>139.460827396073</v>
      </c>
      <c r="K20" s="10"/>
      <c r="L20" s="8" t="n">
        <f aca="false">DEGREES(ASIN(C20+D20*COS(RADIANS(J20-180))))</f>
        <v>25.2589016088213</v>
      </c>
      <c r="M20" s="4" t="n">
        <f aca="false">180-2*G20</f>
        <v>152.973884930715</v>
      </c>
      <c r="N20" s="10"/>
      <c r="O20" s="4" t="n">
        <f aca="false">DEGREES(ASIN(C20+D20*COS(RADIANS(M20-180))))</f>
        <v>31.4768640666085</v>
      </c>
      <c r="P20" s="4" t="n">
        <f aca="false">180+0.5*G20</f>
        <v>186.756528767321</v>
      </c>
      <c r="R20" s="4" t="n">
        <f aca="false">DEGREES(ASIN(C20+D20*COS(RADIANS(P20-180))))</f>
        <v>36.6373970936971</v>
      </c>
      <c r="S20" s="4" t="n">
        <f aca="false">180+3.5*G20</f>
        <v>227.295701371248</v>
      </c>
      <c r="T20" s="4" t="n">
        <f aca="false">DEGREES(ASIN(C20+D20*COS(RADIANS(S20-180))))</f>
        <v>21.5353726147895</v>
      </c>
      <c r="U20" s="4" t="n">
        <f aca="false">180+G20*4.75</f>
        <v>244.187023289551</v>
      </c>
      <c r="V20" s="5" t="n">
        <f aca="false">DEGREES(ASIN(C20+D20*COS(RADIANS(U20-180))))</f>
        <v>10.9510243308849</v>
      </c>
      <c r="W20" s="3" t="str">
        <f aca="false">_xlfn.CONCAT(_xlfn.FLOOR.MATH(L20),"°",ROUND(60*(L20-_xlfn.FLOOR.MATH(L20)),0),"'")</f>
        <v>25°16'</v>
      </c>
      <c r="X20" s="9" t="str">
        <f aca="false">_xlfn.CONCAT(_xlfn.FLOOR.MATH(O20),"°",ROUND(60*(O20-_xlfn.FLOOR.MATH(O20)),0),"'")</f>
        <v>31°29'</v>
      </c>
      <c r="Y20" s="9" t="str">
        <f aca="false">_xlfn.CONCAT(_xlfn.FLOOR.MATH(R20),"°",ROUND(60*(R20-_xlfn.FLOOR.MATH(R20)),0),"'")</f>
        <v>36°38'</v>
      </c>
      <c r="Z20" s="9" t="str">
        <f aca="false">_xlfn.CONCAT(_xlfn.FLOOR.MATH(T20),"°",ROUND(60*(T20-_xlfn.FLOOR.MATH(T20)),0),"'")</f>
        <v>21°32'</v>
      </c>
      <c r="AA20" s="9" t="str">
        <f aca="false">_xlfn.CONCAT(_xlfn.FLOOR.MATH(V20),"°",ROUND(60*(V20-_xlfn.FLOOR.MATH(V20)),0),"'")</f>
        <v>10°57'</v>
      </c>
      <c r="AB20" s="3" t="n">
        <f aca="false">AVERAGE(L$8,L$54)+A20*(L$54-L$8)/46</f>
        <v>23.3140588692278</v>
      </c>
      <c r="AC20" s="3" t="n">
        <f aca="false">L$31+A20*(L$31-L$8)/23</f>
        <v>24.7892503832164</v>
      </c>
      <c r="AD20" s="8" t="n">
        <f aca="false">AB20-$L20</f>
        <v>-1.94484273959354</v>
      </c>
      <c r="AE20" s="8" t="n">
        <f aca="false">AC20-$L20</f>
        <v>-0.469651225604917</v>
      </c>
    </row>
    <row r="21" customFormat="false" ht="13.8" hidden="false" customHeight="false" outlineLevel="0" collapsed="false">
      <c r="A21" s="1" t="n">
        <v>-10</v>
      </c>
      <c r="B21" s="4" t="n">
        <f aca="false">$A$5</f>
        <v>42</v>
      </c>
      <c r="C21" s="4" t="n">
        <f aca="false">SIN(RADIANS(A21))*SIN(RADIANS(B21))</f>
        <v>-0.116193310415384</v>
      </c>
      <c r="D21" s="4" t="n">
        <f aca="false">COS(RADIANS(A21))*COS(RADIANS(B21))</f>
        <v>0.731854785741042</v>
      </c>
      <c r="E21" s="4" t="n">
        <f aca="false">TAN(RADIANS(A21))*TAN(RADIANS(B21))</f>
        <v>-0.158765526548729</v>
      </c>
      <c r="F21" s="4" t="n">
        <f aca="false">DEGREES(ASIN(E21 + (SIN(RADIANS($A$2))/(D21))))</f>
        <v>-7.98378656971481</v>
      </c>
      <c r="G21" s="4" t="n">
        <f aca="false">(180+2*F21)/12</f>
        <v>13.6693689050475</v>
      </c>
      <c r="H21" s="4" t="n">
        <f aca="false">90-F21</f>
        <v>97.9837865697148</v>
      </c>
      <c r="I21" s="4" t="n">
        <f aca="false">270+F21</f>
        <v>262.016213430285</v>
      </c>
      <c r="J21" s="4" t="n">
        <f aca="false">180-3*G21</f>
        <v>138.991893284857</v>
      </c>
      <c r="K21" s="10"/>
      <c r="L21" s="8" t="n">
        <f aca="false">DEGREES(ASIN(C21+D21*COS(RADIANS(J21-180))))</f>
        <v>25.8538173563591</v>
      </c>
      <c r="M21" s="4" t="n">
        <f aca="false">180-2*G21</f>
        <v>152.661262189905</v>
      </c>
      <c r="N21" s="10"/>
      <c r="O21" s="4" t="n">
        <f aca="false">DEGREES(ASIN(C21+D21*COS(RADIANS(M21-180))))</f>
        <v>32.2705877355548</v>
      </c>
      <c r="P21" s="4" t="n">
        <f aca="false">180+0.5*G21</f>
        <v>186.834684452524</v>
      </c>
      <c r="R21" s="4" t="n">
        <f aca="false">DEGREES(ASIN(C21+D21*COS(RADIANS(P21-180))))</f>
        <v>37.6228190401021</v>
      </c>
      <c r="S21" s="4" t="n">
        <f aca="false">180+3.5*G21</f>
        <v>227.842791167666</v>
      </c>
      <c r="T21" s="4" t="n">
        <f aca="false">DEGREES(ASIN(C21+D21*COS(RADIANS(S21-180))))</f>
        <v>22.0245334241289</v>
      </c>
      <c r="U21" s="4" t="n">
        <f aca="false">180+G21*4.75</f>
        <v>244.929502298976</v>
      </c>
      <c r="V21" s="5" t="n">
        <f aca="false">DEGREES(ASIN(C21+D21*COS(RADIANS(U21-180))))</f>
        <v>11.1815097032157</v>
      </c>
      <c r="W21" s="3" t="str">
        <f aca="false">_xlfn.CONCAT(_xlfn.FLOOR.MATH(L21),"°",ROUND(60*(L21-_xlfn.FLOOR.MATH(L21)),0),"'")</f>
        <v>25°51'</v>
      </c>
      <c r="X21" s="9" t="str">
        <f aca="false">_xlfn.CONCAT(_xlfn.FLOOR.MATH(O21),"°",ROUND(60*(O21-_xlfn.FLOOR.MATH(O21)),0),"'")</f>
        <v>32°16'</v>
      </c>
      <c r="Y21" s="9" t="str">
        <f aca="false">_xlfn.CONCAT(_xlfn.FLOOR.MATH(R21),"°",ROUND(60*(R21-_xlfn.FLOOR.MATH(R21)),0),"'")</f>
        <v>37°37'</v>
      </c>
      <c r="Z21" s="9" t="str">
        <f aca="false">_xlfn.CONCAT(_xlfn.FLOOR.MATH(T21),"°",ROUND(60*(T21-_xlfn.FLOOR.MATH(T21)),0),"'")</f>
        <v>22°1'</v>
      </c>
      <c r="AA21" s="9" t="str">
        <f aca="false">_xlfn.CONCAT(_xlfn.FLOOR.MATH(V21),"°",ROUND(60*(V21-_xlfn.FLOOR.MATH(V21)),0),"'")</f>
        <v>11°11'</v>
      </c>
      <c r="AB21" s="3" t="n">
        <f aca="false">AVERAGE(L$8,L$54)+A21*(L$54-L$8)/46</f>
        <v>23.7878674027276</v>
      </c>
      <c r="AC21" s="3" t="n">
        <f aca="false">L$31+A21*(L$31-L$8)/23</f>
        <v>25.3859915428819</v>
      </c>
      <c r="AD21" s="8" t="n">
        <f aca="false">AB21-$L21</f>
        <v>-2.06594995363155</v>
      </c>
      <c r="AE21" s="8" t="n">
        <f aca="false">AC21-$L21</f>
        <v>-0.467825813477209</v>
      </c>
    </row>
    <row r="22" customFormat="false" ht="13.8" hidden="false" customHeight="false" outlineLevel="0" collapsed="false">
      <c r="A22" s="7" t="n">
        <v>-9</v>
      </c>
      <c r="B22" s="4" t="n">
        <f aca="false">$A$5</f>
        <v>42</v>
      </c>
      <c r="C22" s="4" t="n">
        <f aca="false">SIN(RADIANS(A22))*SIN(RADIANS(B22))</f>
        <v>-0.104675088447793</v>
      </c>
      <c r="D22" s="4" t="n">
        <f aca="false">COS(RADIANS(A22))*COS(RADIANS(B22))</f>
        <v>0.733995479497631</v>
      </c>
      <c r="E22" s="4" t="n">
        <f aca="false">TAN(RADIANS(A22))*TAN(RADIANS(B22))</f>
        <v>-0.142609990622062</v>
      </c>
      <c r="F22" s="4" t="n">
        <f aca="false">DEGREES(ASIN(E22 + (SIN(RADIANS($A$2))/(D22))))</f>
        <v>-7.05345455739128</v>
      </c>
      <c r="G22" s="4" t="n">
        <f aca="false">(180+2*F22)/12</f>
        <v>13.8244242404348</v>
      </c>
      <c r="H22" s="4" t="n">
        <f aca="false">90-F22</f>
        <v>97.0534545573913</v>
      </c>
      <c r="I22" s="4" t="n">
        <f aca="false">270+F22</f>
        <v>262.946545442609</v>
      </c>
      <c r="J22" s="4" t="n">
        <f aca="false">180-3*G22</f>
        <v>138.526727278696</v>
      </c>
      <c r="K22" s="10"/>
      <c r="L22" s="8" t="n">
        <f aca="false">DEGREES(ASIN(C22+D22*COS(RADIANS(J22-180))))</f>
        <v>26.441372338951</v>
      </c>
      <c r="M22" s="4" t="n">
        <f aca="false">180-2*G22</f>
        <v>152.35115151913</v>
      </c>
      <c r="N22" s="10"/>
      <c r="O22" s="4" t="n">
        <f aca="false">DEGREES(ASIN(C22+D22*COS(RADIANS(M22-180))))</f>
        <v>33.0591239059613</v>
      </c>
      <c r="P22" s="4" t="n">
        <f aca="false">180+0.5*G22</f>
        <v>186.912212120217</v>
      </c>
      <c r="R22" s="4" t="n">
        <f aca="false">DEGREES(ASIN(C22+D22*COS(RADIANS(P22-180))))</f>
        <v>38.6077646336182</v>
      </c>
      <c r="S22" s="4" t="n">
        <f aca="false">180+3.5*G22</f>
        <v>228.385484841522</v>
      </c>
      <c r="T22" s="4" t="n">
        <f aca="false">DEGREES(ASIN(C22+D22*COS(RADIANS(S22-180))))</f>
        <v>22.506161740036</v>
      </c>
      <c r="U22" s="4" t="n">
        <f aca="false">180+G22*4.75</f>
        <v>245.666015142065</v>
      </c>
      <c r="V22" s="5" t="n">
        <f aca="false">DEGREES(ASIN(C22+D22*COS(RADIANS(U22-180))))</f>
        <v>11.4066628172411</v>
      </c>
      <c r="W22" s="3" t="str">
        <f aca="false">_xlfn.CONCAT(_xlfn.FLOOR.MATH(L22),"°",ROUND(60*(L22-_xlfn.FLOOR.MATH(L22)),0),"'")</f>
        <v>26°26'</v>
      </c>
      <c r="X22" s="9" t="str">
        <f aca="false">_xlfn.CONCAT(_xlfn.FLOOR.MATH(O22),"°",ROUND(60*(O22-_xlfn.FLOOR.MATH(O22)),0),"'")</f>
        <v>33°4'</v>
      </c>
      <c r="Y22" s="9" t="str">
        <f aca="false">_xlfn.CONCAT(_xlfn.FLOOR.MATH(R22),"°",ROUND(60*(R22-_xlfn.FLOOR.MATH(R22)),0),"'")</f>
        <v>38°36'</v>
      </c>
      <c r="Z22" s="9" t="str">
        <f aca="false">_xlfn.CONCAT(_xlfn.FLOOR.MATH(T22),"°",ROUND(60*(T22-_xlfn.FLOOR.MATH(T22)),0),"'")</f>
        <v>22°30'</v>
      </c>
      <c r="AA22" s="9" t="str">
        <f aca="false">_xlfn.CONCAT(_xlfn.FLOOR.MATH(V22),"°",ROUND(60*(V22-_xlfn.FLOOR.MATH(V22)),0),"'")</f>
        <v>11°24'</v>
      </c>
      <c r="AB22" s="3" t="n">
        <f aca="false">AVERAGE(L$8,L$54)+A22*(L$54-L$8)/46</f>
        <v>24.2616759362273</v>
      </c>
      <c r="AC22" s="3" t="n">
        <f aca="false">L$31+A22*(L$31-L$8)/23</f>
        <v>25.9827327025474</v>
      </c>
      <c r="AD22" s="8" t="n">
        <f aca="false">AB22-$L22</f>
        <v>-2.17969640272365</v>
      </c>
      <c r="AE22" s="8" t="n">
        <f aca="false">AC22-$L22</f>
        <v>-0.458639636403593</v>
      </c>
    </row>
    <row r="23" customFormat="false" ht="13.8" hidden="false" customHeight="false" outlineLevel="0" collapsed="false">
      <c r="A23" s="1" t="n">
        <v>-8</v>
      </c>
      <c r="B23" s="4" t="n">
        <f aca="false">$A$5</f>
        <v>42</v>
      </c>
      <c r="C23" s="4" t="n">
        <f aca="false">SIN(RADIANS(A23))*SIN(RADIANS(B23))</f>
        <v>-0.0931249814342512</v>
      </c>
      <c r="D23" s="4" t="n">
        <f aca="false">COS(RADIANS(A23))*COS(RADIANS(B23))</f>
        <v>0.735912591120791</v>
      </c>
      <c r="E23" s="4" t="n">
        <f aca="false">TAN(RADIANS(A23))*TAN(RADIANS(B23))</f>
        <v>-0.126543535955028</v>
      </c>
      <c r="F23" s="4" t="n">
        <f aca="false">DEGREES(ASIN(E23 + (SIN(RADIANS($A$2))/(D23))))</f>
        <v>-6.12975609937818</v>
      </c>
      <c r="G23" s="4" t="n">
        <f aca="false">(180+2*F23)/12</f>
        <v>13.978373983437</v>
      </c>
      <c r="H23" s="4" t="n">
        <f aca="false">90-F23</f>
        <v>96.1297560993782</v>
      </c>
      <c r="I23" s="4" t="n">
        <f aca="false">270+F23</f>
        <v>263.870243900622</v>
      </c>
      <c r="J23" s="4" t="n">
        <f aca="false">180-3*G23</f>
        <v>138.064878049689</v>
      </c>
      <c r="K23" s="10"/>
      <c r="L23" s="8" t="n">
        <f aca="false">DEGREES(ASIN(C23+D23*COS(RADIANS(J23-180))))</f>
        <v>27.0213118258374</v>
      </c>
      <c r="M23" s="4" t="n">
        <f aca="false">180-2*G23</f>
        <v>152.043252033126</v>
      </c>
      <c r="N23" s="10"/>
      <c r="O23" s="4" t="n">
        <f aca="false">DEGREES(ASIN(C23+D23*COS(RADIANS(M23-180))))</f>
        <v>33.842226401359</v>
      </c>
      <c r="P23" s="4" t="n">
        <f aca="false">180+0.5*G23</f>
        <v>186.989186991719</v>
      </c>
      <c r="R23" s="4" t="n">
        <f aca="false">DEGREES(ASIN(C23+D23*COS(RADIANS(P23-180))))</f>
        <v>39.5922038621109</v>
      </c>
      <c r="S23" s="4" t="n">
        <f aca="false">180+3.5*G23</f>
        <v>228.92430894203</v>
      </c>
      <c r="T23" s="4" t="n">
        <f aca="false">DEGREES(ASIN(C23+D23*COS(RADIANS(S23-180))))</f>
        <v>22.9800389100978</v>
      </c>
      <c r="U23" s="4" t="n">
        <f aca="false">180+G23*4.75</f>
        <v>246.397276421326</v>
      </c>
      <c r="V23" s="5" t="n">
        <f aca="false">DEGREES(ASIN(C23+D23*COS(RADIANS(U23-180))))</f>
        <v>11.626383187998</v>
      </c>
      <c r="W23" s="3" t="str">
        <f aca="false">_xlfn.CONCAT(_xlfn.FLOOR.MATH(L23),"°",ROUND(60*(L23-_xlfn.FLOOR.MATH(L23)),0),"'")</f>
        <v>27°1'</v>
      </c>
      <c r="X23" s="9" t="str">
        <f aca="false">_xlfn.CONCAT(_xlfn.FLOOR.MATH(O23),"°",ROUND(60*(O23-_xlfn.FLOOR.MATH(O23)),0),"'")</f>
        <v>33°51'</v>
      </c>
      <c r="Y23" s="9" t="str">
        <f aca="false">_xlfn.CONCAT(_xlfn.FLOOR.MATH(R23),"°",ROUND(60*(R23-_xlfn.FLOOR.MATH(R23)),0),"'")</f>
        <v>39°36'</v>
      </c>
      <c r="Z23" s="9" t="str">
        <f aca="false">_xlfn.CONCAT(_xlfn.FLOOR.MATH(T23),"°",ROUND(60*(T23-_xlfn.FLOOR.MATH(T23)),0),"'")</f>
        <v>22°59'</v>
      </c>
      <c r="AA23" s="9" t="str">
        <f aca="false">_xlfn.CONCAT(_xlfn.FLOOR.MATH(V23),"°",ROUND(60*(V23-_xlfn.FLOOR.MATH(V23)),0),"'")</f>
        <v>11°38'</v>
      </c>
      <c r="AB23" s="3" t="n">
        <f aca="false">AVERAGE(L$8,L$54)+A23*(L$54-L$8)/46</f>
        <v>24.7354844697271</v>
      </c>
      <c r="AC23" s="3" t="n">
        <f aca="false">L$31+A23*(L$31-L$8)/23</f>
        <v>26.5794738622129</v>
      </c>
      <c r="AD23" s="8" t="n">
        <f aca="false">AB23-$L23</f>
        <v>-2.28582735611026</v>
      </c>
      <c r="AE23" s="8" t="n">
        <f aca="false">AC23-$L23</f>
        <v>-0.441837963624486</v>
      </c>
    </row>
    <row r="24" customFormat="false" ht="13.8" hidden="false" customHeight="false" outlineLevel="0" collapsed="false">
      <c r="A24" s="7" t="n">
        <v>-7</v>
      </c>
      <c r="B24" s="4" t="n">
        <f aca="false">$A$5</f>
        <v>42</v>
      </c>
      <c r="C24" s="4" t="n">
        <f aca="false">SIN(RADIANS(A24))*SIN(RADIANS(B24))</f>
        <v>-0.0815465076492423</v>
      </c>
      <c r="D24" s="4" t="n">
        <f aca="false">COS(RADIANS(A24))*COS(RADIANS(B24))</f>
        <v>0.73760553663975</v>
      </c>
      <c r="E24" s="4" t="n">
        <f aca="false">TAN(RADIANS(A24))*TAN(RADIANS(B24))</f>
        <v>-0.11055571521431</v>
      </c>
      <c r="F24" s="4" t="n">
        <f aca="false">DEGREES(ASIN(E24 + (SIN(RADIANS($A$2))/(D24))))</f>
        <v>-5.21181830254025</v>
      </c>
      <c r="G24" s="4" t="n">
        <f aca="false">(180+2*F24)/12</f>
        <v>14.1313636162433</v>
      </c>
      <c r="H24" s="4" t="n">
        <f aca="false">90-F24</f>
        <v>95.2118183025403</v>
      </c>
      <c r="I24" s="4" t="n">
        <f aca="false">270+F24</f>
        <v>264.78818169746</v>
      </c>
      <c r="J24" s="4" t="n">
        <f aca="false">180-3*G24</f>
        <v>137.60590915127</v>
      </c>
      <c r="K24" s="10"/>
      <c r="L24" s="8" t="n">
        <f aca="false">DEGREES(ASIN(C24+D24*COS(RADIANS(J24-180))))</f>
        <v>27.5933731242573</v>
      </c>
      <c r="M24" s="4" t="n">
        <f aca="false">180-2*G24</f>
        <v>151.737272767513</v>
      </c>
      <c r="N24" s="10"/>
      <c r="O24" s="4" t="n">
        <f aca="false">DEGREES(ASIN(C24+D24*COS(RADIANS(M24-180))))</f>
        <v>34.6196359587994</v>
      </c>
      <c r="P24" s="4" t="n">
        <f aca="false">180+0.5*G24</f>
        <v>187.065681808122</v>
      </c>
      <c r="Q24" s="3"/>
      <c r="R24" s="4" t="n">
        <f aca="false">DEGREES(ASIN(C24+D24*COS(RADIANS(P24-180))))</f>
        <v>40.5761042820618</v>
      </c>
      <c r="S24" s="4" t="n">
        <f aca="false">180+3.5*G24</f>
        <v>229.459772656852</v>
      </c>
      <c r="T24" s="4" t="n">
        <f aca="false">DEGREES(ASIN(C24+D24*COS(RADIANS(S24-180))))</f>
        <v>23.4459413344049</v>
      </c>
      <c r="U24" s="4" t="n">
        <f aca="false">180+G24*4.75</f>
        <v>247.123977177156</v>
      </c>
      <c r="V24" s="5" t="n">
        <f aca="false">DEGREES(ASIN(C24+D24*COS(RADIANS(U24-180))))</f>
        <v>11.8405690980204</v>
      </c>
      <c r="W24" s="3" t="str">
        <f aca="false">_xlfn.CONCAT(_xlfn.FLOOR.MATH(L24),"°",ROUND(60*(L24-_xlfn.FLOOR.MATH(L24)),0),"'")</f>
        <v>27°36'</v>
      </c>
      <c r="X24" s="9" t="str">
        <f aca="false">_xlfn.CONCAT(_xlfn.FLOOR.MATH(O24),"°",ROUND(60*(O24-_xlfn.FLOOR.MATH(O24)),0),"'")</f>
        <v>34°37'</v>
      </c>
      <c r="Y24" s="9" t="str">
        <f aca="false">_xlfn.CONCAT(_xlfn.FLOOR.MATH(R24),"°",ROUND(60*(R24-_xlfn.FLOOR.MATH(R24)),0),"'")</f>
        <v>40°35'</v>
      </c>
      <c r="Z24" s="9" t="str">
        <f aca="false">_xlfn.CONCAT(_xlfn.FLOOR.MATH(T24),"°",ROUND(60*(T24-_xlfn.FLOOR.MATH(T24)),0),"'")</f>
        <v>23°27'</v>
      </c>
      <c r="AA24" s="9" t="str">
        <f aca="false">_xlfn.CONCAT(_xlfn.FLOOR.MATH(V24),"°",ROUND(60*(V24-_xlfn.FLOOR.MATH(V24)),0),"'")</f>
        <v>11°50'</v>
      </c>
      <c r="AB24" s="3" t="n">
        <f aca="false">AVERAGE(L$8,L$54)+A24*(L$54-L$8)/46</f>
        <v>25.2092930032269</v>
      </c>
      <c r="AC24" s="3" t="n">
        <f aca="false">L$31+A24*(L$31-L$8)/23</f>
        <v>27.1762150218784</v>
      </c>
      <c r="AD24" s="8" t="n">
        <f aca="false">AB24-$L24</f>
        <v>-2.38408012103037</v>
      </c>
      <c r="AE24" s="8" t="n">
        <f aca="false">AC24-$L24</f>
        <v>-0.417158102378874</v>
      </c>
    </row>
    <row r="25" customFormat="false" ht="13.8" hidden="false" customHeight="false" outlineLevel="0" collapsed="false">
      <c r="A25" s="1" t="n">
        <v>-6</v>
      </c>
      <c r="B25" s="4" t="n">
        <f aca="false">$A$5</f>
        <v>42</v>
      </c>
      <c r="C25" s="4" t="n">
        <f aca="false">SIN(RADIANS(A25))*SIN(RADIANS(B25))</f>
        <v>-0.0699431940080446</v>
      </c>
      <c r="D25" s="4" t="n">
        <f aca="false">COS(RADIANS(A25))*COS(RADIANS(B25))</f>
        <v>0.739073800366903</v>
      </c>
      <c r="E25" s="4" t="n">
        <f aca="false">TAN(RADIANS(A25))*TAN(RADIANS(B25))</f>
        <v>-0.0946362785060467</v>
      </c>
      <c r="F25" s="4" t="n">
        <f aca="false">DEGREES(ASIN(E25 + (SIN(RADIANS($A$2))/(D25))))</f>
        <v>-4.29879372930897</v>
      </c>
      <c r="G25" s="4" t="n">
        <f aca="false">(180+2*F25)/12</f>
        <v>14.2835343784485</v>
      </c>
      <c r="H25" s="4" t="n">
        <f aca="false">90-F25</f>
        <v>94.298793729309</v>
      </c>
      <c r="I25" s="4" t="n">
        <f aca="false">270+F25</f>
        <v>265.701206270691</v>
      </c>
      <c r="J25" s="4" t="n">
        <f aca="false">180-3*G25</f>
        <v>137.149396864654</v>
      </c>
      <c r="K25" s="10"/>
      <c r="L25" s="8" t="n">
        <f aca="false">DEGREES(ASIN(C25+D25*COS(RADIANS(J25-180))))</f>
        <v>28.1572854193571</v>
      </c>
      <c r="M25" s="4" t="n">
        <f aca="false">180-2*G25</f>
        <v>151.432931243103</v>
      </c>
      <c r="N25" s="10"/>
      <c r="O25" s="4" t="n">
        <f aca="false">DEGREES(ASIN(C25+D25*COS(RADIANS(M25-180))))</f>
        <v>35.3910794854794</v>
      </c>
      <c r="P25" s="4" t="n">
        <f aca="false">180+0.5*G25</f>
        <v>187.141767189224</v>
      </c>
      <c r="Q25" s="3"/>
      <c r="R25" s="4" t="n">
        <f aca="false">DEGREES(ASIN(C25+D25*COS(RADIANS(P25-180))))</f>
        <v>41.5594307695546</v>
      </c>
      <c r="S25" s="4" t="n">
        <f aca="false">180+3.5*G25</f>
        <v>229.99237032457</v>
      </c>
      <c r="T25" s="4" t="n">
        <f aca="false">DEGREES(ASIN(C25+D25*COS(RADIANS(S25-180))))</f>
        <v>23.9036404253492</v>
      </c>
      <c r="U25" s="4" t="n">
        <f aca="false">180+G25*4.75</f>
        <v>247.84678829763</v>
      </c>
      <c r="V25" s="5" t="n">
        <f aca="false">DEGREES(ASIN(C25+D25*COS(RADIANS(U25-180))))</f>
        <v>12.0491175446738</v>
      </c>
      <c r="W25" s="3" t="str">
        <f aca="false">_xlfn.CONCAT(_xlfn.FLOOR.MATH(L25),"°",ROUND(60*(L25-_xlfn.FLOOR.MATH(L25)),0),"'")</f>
        <v>28°9'</v>
      </c>
      <c r="X25" s="9" t="str">
        <f aca="false">_xlfn.CONCAT(_xlfn.FLOOR.MATH(O25),"°",ROUND(60*(O25-_xlfn.FLOOR.MATH(O25)),0),"'")</f>
        <v>35°23'</v>
      </c>
      <c r="Y25" s="9" t="str">
        <f aca="false">_xlfn.CONCAT(_xlfn.FLOOR.MATH(R25),"°",ROUND(60*(R25-_xlfn.FLOOR.MATH(R25)),0),"'")</f>
        <v>41°34'</v>
      </c>
      <c r="Z25" s="9" t="str">
        <f aca="false">_xlfn.CONCAT(_xlfn.FLOOR.MATH(T25),"°",ROUND(60*(T25-_xlfn.FLOOR.MATH(T25)),0),"'")</f>
        <v>23°54'</v>
      </c>
      <c r="AA25" s="9" t="str">
        <f aca="false">_xlfn.CONCAT(_xlfn.FLOOR.MATH(V25),"°",ROUND(60*(V25-_xlfn.FLOOR.MATH(V25)),0),"'")</f>
        <v>12°3'</v>
      </c>
      <c r="AB25" s="3" t="n">
        <f aca="false">AVERAGE(L$8,L$54)+A25*(L$54-L$8)/46</f>
        <v>25.6831015367267</v>
      </c>
      <c r="AC25" s="3" t="n">
        <f aca="false">L$31+A25*(L$31-L$8)/23</f>
        <v>27.7729561815439</v>
      </c>
      <c r="AD25" s="8" t="n">
        <f aca="false">AB25-$L25</f>
        <v>-2.47418388263037</v>
      </c>
      <c r="AE25" s="8" t="n">
        <f aca="false">AC25-$L25</f>
        <v>-0.384329237813162</v>
      </c>
    </row>
    <row r="26" customFormat="false" ht="13.8" hidden="false" customHeight="false" outlineLevel="0" collapsed="false">
      <c r="A26" s="7" t="n">
        <v>-5</v>
      </c>
      <c r="B26" s="4" t="n">
        <f aca="false">$A$5</f>
        <v>42</v>
      </c>
      <c r="C26" s="4" t="n">
        <f aca="false">SIN(RADIANS(A26))*SIN(RADIANS(B26))</f>
        <v>-0.0583185749923972</v>
      </c>
      <c r="D26" s="4" t="n">
        <f aca="false">COS(RADIANS(A26))*COS(RADIANS(B26))</f>
        <v>0.740316935054896</v>
      </c>
      <c r="E26" s="4" t="n">
        <f aca="false">TAN(RADIANS(A26))*TAN(RADIANS(B26))</f>
        <v>-0.0787751464689549</v>
      </c>
      <c r="F26" s="4" t="n">
        <f aca="false">DEGREES(ASIN(E26 + (SIN(RADIANS($A$2))/(D26))))</f>
        <v>-3.38985638040768</v>
      </c>
      <c r="G26" s="4" t="n">
        <f aca="false">(180+2*F26)/12</f>
        <v>14.4350239365987</v>
      </c>
      <c r="H26" s="4" t="n">
        <f aca="false">90-F26</f>
        <v>93.3898563804077</v>
      </c>
      <c r="I26" s="4" t="n">
        <f aca="false">270+F26</f>
        <v>266.610143619592</v>
      </c>
      <c r="J26" s="4" t="n">
        <f aca="false">180-3*G26</f>
        <v>136.694928190204</v>
      </c>
      <c r="K26" s="10"/>
      <c r="L26" s="8" t="n">
        <f aca="false">DEGREES(ASIN(C26+D26*COS(RADIANS(J26-180))))</f>
        <v>28.7127696187281</v>
      </c>
      <c r="M26" s="4" t="n">
        <f aca="false">180-2*G26</f>
        <v>151.129952126803</v>
      </c>
      <c r="N26" s="10"/>
      <c r="O26" s="4" t="n">
        <f aca="false">DEGREES(ASIN(C26+D26*COS(RADIANS(M26-180))))</f>
        <v>36.1562692778808</v>
      </c>
      <c r="P26" s="4" t="n">
        <f aca="false">180+0.5*G26</f>
        <v>187.217511968299</v>
      </c>
      <c r="Q26" s="3"/>
      <c r="R26" s="4" t="n">
        <f aca="false">DEGREES(ASIN(C26+D26*COS(RADIANS(P26-180))))</f>
        <v>42.5421452403552</v>
      </c>
      <c r="S26" s="4" t="n">
        <f aca="false">180+3.5*G26</f>
        <v>230.522583778095</v>
      </c>
      <c r="T26" s="4" t="n">
        <f aca="false">DEGREES(ASIN(C26+D26*COS(RADIANS(S26-180))))</f>
        <v>24.3529025671672</v>
      </c>
      <c r="U26" s="4" t="n">
        <f aca="false">180+G26*4.75</f>
        <v>248.566363698844</v>
      </c>
      <c r="V26" s="5" t="n">
        <f aca="false">DEGREES(ASIN(C26+D26*COS(RADIANS(U26-180))))</f>
        <v>12.2519241755376</v>
      </c>
      <c r="W26" s="3" t="str">
        <f aca="false">_xlfn.CONCAT(_xlfn.FLOOR.MATH(L26),"°",ROUND(60*(L26-_xlfn.FLOOR.MATH(L26)),0),"'")</f>
        <v>28°43'</v>
      </c>
      <c r="X26" s="9" t="str">
        <f aca="false">_xlfn.CONCAT(_xlfn.FLOOR.MATH(O26),"°",ROUND(60*(O26-_xlfn.FLOOR.MATH(O26)),0),"'")</f>
        <v>36°9'</v>
      </c>
      <c r="Y26" s="9" t="str">
        <f aca="false">_xlfn.CONCAT(_xlfn.FLOOR.MATH(R26),"°",ROUND(60*(R26-_xlfn.FLOOR.MATH(R26)),0),"'")</f>
        <v>42°33'</v>
      </c>
      <c r="Z26" s="9" t="str">
        <f aca="false">_xlfn.CONCAT(_xlfn.FLOOR.MATH(T26),"°",ROUND(60*(T26-_xlfn.FLOOR.MATH(T26)),0),"'")</f>
        <v>24°21'</v>
      </c>
      <c r="AA26" s="9" t="str">
        <f aca="false">_xlfn.CONCAT(_xlfn.FLOOR.MATH(V26),"°",ROUND(60*(V26-_xlfn.FLOOR.MATH(V26)),0),"'")</f>
        <v>12°15'</v>
      </c>
      <c r="AB26" s="3" t="n">
        <f aca="false">AVERAGE(L$8,L$54)+A26*(L$54-L$8)/46</f>
        <v>26.1569100702265</v>
      </c>
      <c r="AC26" s="3" t="n">
        <f aca="false">L$31+A26*(L$31-L$8)/23</f>
        <v>28.3696973412095</v>
      </c>
      <c r="AD26" s="8" t="n">
        <f aca="false">AB26-$L26</f>
        <v>-2.55585954850158</v>
      </c>
      <c r="AE26" s="8" t="n">
        <f aca="false">AC26-$L26</f>
        <v>-0.343072277518651</v>
      </c>
    </row>
    <row r="27" customFormat="false" ht="13.8" hidden="false" customHeight="false" outlineLevel="0" collapsed="false">
      <c r="A27" s="1" t="n">
        <v>-4</v>
      </c>
      <c r="B27" s="4" t="n">
        <f aca="false">$A$5</f>
        <v>42</v>
      </c>
      <c r="C27" s="4" t="n">
        <f aca="false">SIN(RADIANS(A27))*SIN(RADIANS(B27))</f>
        <v>-0.0466761915738623</v>
      </c>
      <c r="D27" s="4" t="n">
        <f aca="false">COS(RADIANS(A27))*COS(RADIANS(B27))</f>
        <v>0.74133456203286</v>
      </c>
      <c r="E27" s="4" t="n">
        <f aca="false">TAN(RADIANS(A27))*TAN(RADIANS(B27))</f>
        <v>-0.0629623842787913</v>
      </c>
      <c r="F27" s="4" t="n">
        <f aca="false">DEGREES(ASIN(E27 + (SIN(RADIANS($A$2))/(D27))))</f>
        <v>-2.48419791625767</v>
      </c>
      <c r="G27" s="4" t="n">
        <f aca="false">(180+2*F27)/12</f>
        <v>14.5859670139571</v>
      </c>
      <c r="H27" s="4" t="n">
        <f aca="false">90-F27</f>
        <v>92.4841979162577</v>
      </c>
      <c r="I27" s="4" t="n">
        <f aca="false">270+F27</f>
        <v>267.515802083742</v>
      </c>
      <c r="J27" s="4" t="n">
        <f aca="false">180-3*G27</f>
        <v>136.242098958129</v>
      </c>
      <c r="K27" s="10"/>
      <c r="L27" s="8" t="n">
        <f aca="false">DEGREES(ASIN(C27+D27*COS(RADIANS(J27-180))))</f>
        <v>29.2595382023479</v>
      </c>
      <c r="M27" s="4" t="n">
        <f aca="false">180-2*G27</f>
        <v>150.828065972086</v>
      </c>
      <c r="N27" s="10"/>
      <c r="O27" s="4" t="n">
        <f aca="false">DEGREES(ASIN(C27+D27*COS(RADIANS(M27-180))))</f>
        <v>36.9149022032155</v>
      </c>
      <c r="P27" s="4" t="n">
        <f aca="false">180+0.5*G27</f>
        <v>187.292983506979</v>
      </c>
      <c r="Q27" s="3"/>
      <c r="R27" s="4" t="n">
        <f aca="false">DEGREES(ASIN(C27+D27*COS(RADIANS(P27-180))))</f>
        <v>43.5242063345931</v>
      </c>
      <c r="S27" s="4" t="n">
        <f aca="false">180+3.5*G27</f>
        <v>231.05088454885</v>
      </c>
      <c r="T27" s="4" t="n">
        <f aca="false">DEGREES(ASIN(C27+D27*COS(RADIANS(S27-180))))</f>
        <v>24.793489074546</v>
      </c>
      <c r="U27" s="4" t="n">
        <f aca="false">180+G27*4.75</f>
        <v>249.283343316296</v>
      </c>
      <c r="V27" s="5" t="n">
        <f aca="false">DEGREES(ASIN(C27+D27*COS(RADIANS(U27-180))))</f>
        <v>12.4488832105534</v>
      </c>
      <c r="W27" s="3" t="str">
        <f aca="false">_xlfn.CONCAT(_xlfn.FLOOR.MATH(L27),"°",ROUND(60*(L27-_xlfn.FLOOR.MATH(L27)),0),"'")</f>
        <v>29°16'</v>
      </c>
      <c r="X27" s="9" t="str">
        <f aca="false">_xlfn.CONCAT(_xlfn.FLOOR.MATH(O27),"°",ROUND(60*(O27-_xlfn.FLOOR.MATH(O27)),0),"'")</f>
        <v>36°55'</v>
      </c>
      <c r="Y27" s="9" t="str">
        <f aca="false">_xlfn.CONCAT(_xlfn.FLOOR.MATH(R27),"°",ROUND(60*(R27-_xlfn.FLOOR.MATH(R27)),0),"'")</f>
        <v>43°31'</v>
      </c>
      <c r="Z27" s="9" t="str">
        <f aca="false">_xlfn.CONCAT(_xlfn.FLOOR.MATH(T27),"°",ROUND(60*(T27-_xlfn.FLOOR.MATH(T27)),0),"'")</f>
        <v>24°48'</v>
      </c>
      <c r="AA27" s="9" t="str">
        <f aca="false">_xlfn.CONCAT(_xlfn.FLOOR.MATH(V27),"°",ROUND(60*(V27-_xlfn.FLOOR.MATH(V27)),0),"'")</f>
        <v>12°27'</v>
      </c>
      <c r="AB27" s="3" t="n">
        <f aca="false">AVERAGE(L$8,L$54)+A27*(L$54-L$8)/46</f>
        <v>26.6307186037263</v>
      </c>
      <c r="AC27" s="3" t="n">
        <f aca="false">L$31+A27*(L$31-L$8)/23</f>
        <v>28.966438500875</v>
      </c>
      <c r="AD27" s="8" t="n">
        <f aca="false">AB27-$L27</f>
        <v>-2.62881959862159</v>
      </c>
      <c r="AE27" s="8" t="n">
        <f aca="false">AC27-$L27</f>
        <v>-0.293099701472944</v>
      </c>
    </row>
    <row r="28" customFormat="false" ht="13.8" hidden="false" customHeight="false" outlineLevel="0" collapsed="false">
      <c r="A28" s="7" t="n">
        <v>-3</v>
      </c>
      <c r="B28" s="4" t="n">
        <f aca="false">$A$5</f>
        <v>42</v>
      </c>
      <c r="C28" s="4" t="n">
        <f aca="false">SIN(RADIANS(A28))*SIN(RADIANS(B28))</f>
        <v>-0.0350195901352117</v>
      </c>
      <c r="D28" s="4" t="n">
        <f aca="false">COS(RADIANS(A28))*COS(RADIANS(B28))</f>
        <v>0.742126371321759</v>
      </c>
      <c r="E28" s="4" t="n">
        <f aca="false">TAN(RADIANS(A28))*TAN(RADIANS(B28))</f>
        <v>-0.0471881764191188</v>
      </c>
      <c r="F28" s="4" t="n">
        <f aca="false">DEGREES(ASIN(E28 + (SIN(RADIANS($A$2))/(D28))))</f>
        <v>-1.58102407125145</v>
      </c>
      <c r="G28" s="4" t="n">
        <f aca="false">(180+2*F28)/12</f>
        <v>14.7364959881248</v>
      </c>
      <c r="H28" s="4" t="n">
        <f aca="false">90-F28</f>
        <v>91.5810240712515</v>
      </c>
      <c r="I28" s="4" t="n">
        <f aca="false">270+F28</f>
        <v>268.418975928749</v>
      </c>
      <c r="J28" s="4" t="n">
        <f aca="false">180-3*G28</f>
        <v>135.790512035626</v>
      </c>
      <c r="K28" s="10"/>
      <c r="L28" s="8" t="n">
        <f aca="false">DEGREES(ASIN(C28+D28*COS(RADIANS(J28-180))))</f>
        <v>29.7972950786131</v>
      </c>
      <c r="M28" s="4" t="n">
        <f aca="false">180-2*G28</f>
        <v>150.52700802375</v>
      </c>
      <c r="N28" s="10"/>
      <c r="O28" s="4" t="n">
        <f aca="false">DEGREES(ASIN(C28+D28*COS(RADIANS(M28-180))))</f>
        <v>37.6666588433173</v>
      </c>
      <c r="P28" s="4" t="n">
        <f aca="false">180+0.5*G28</f>
        <v>187.368247994062</v>
      </c>
      <c r="Q28" s="3"/>
      <c r="R28" s="4" t="n">
        <f aca="false">DEGREES(ASIN(C28+D28*COS(RADIANS(P28-180))))</f>
        <v>44.5055690607973</v>
      </c>
      <c r="S28" s="4" t="n">
        <f aca="false">180+3.5*G28</f>
        <v>231.577735958437</v>
      </c>
      <c r="T28" s="4" t="n">
        <f aca="false">DEGREES(ASIN(C28+D28*COS(RADIANS(S28-180))))</f>
        <v>25.2251561493704</v>
      </c>
      <c r="U28" s="4" t="n">
        <f aca="false">180+G28*4.75</f>
        <v>249.998355943593</v>
      </c>
      <c r="V28" s="5" t="n">
        <f aca="false">DEGREES(ASIN(C28+D28*COS(RADIANS(U28-180))))</f>
        <v>12.6398873494721</v>
      </c>
      <c r="W28" s="3" t="str">
        <f aca="false">_xlfn.CONCAT(_xlfn.FLOOR.MATH(L28),"°",ROUND(60*(L28-_xlfn.FLOOR.MATH(L28)),0),"'")</f>
        <v>29°48'</v>
      </c>
      <c r="X28" s="9" t="str">
        <f aca="false">_xlfn.CONCAT(_xlfn.FLOOR.MATH(O28),"°",ROUND(60*(O28-_xlfn.FLOOR.MATH(O28)),0),"'")</f>
        <v>37°40'</v>
      </c>
      <c r="Y28" s="9" t="str">
        <f aca="false">_xlfn.CONCAT(_xlfn.FLOOR.MATH(R28),"°",ROUND(60*(R28-_xlfn.FLOOR.MATH(R28)),0),"'")</f>
        <v>44°30'</v>
      </c>
      <c r="Z28" s="9" t="str">
        <f aca="false">_xlfn.CONCAT(_xlfn.FLOOR.MATH(T28),"°",ROUND(60*(T28-_xlfn.FLOOR.MATH(T28)),0),"'")</f>
        <v>25°14'</v>
      </c>
      <c r="AA28" s="9" t="str">
        <f aca="false">_xlfn.CONCAT(_xlfn.FLOOR.MATH(V28),"°",ROUND(60*(V28-_xlfn.FLOOR.MATH(V28)),0),"'")</f>
        <v>12°38'</v>
      </c>
      <c r="AB28" s="3" t="n">
        <f aca="false">AVERAGE(L$8,L$54)+A28*(L$54-L$8)/46</f>
        <v>27.1045271372261</v>
      </c>
      <c r="AC28" s="3" t="n">
        <f aca="false">L$31+A28*(L$31-L$8)/23</f>
        <v>29.5631796605405</v>
      </c>
      <c r="AD28" s="8" t="n">
        <f aca="false">AB28-$L28</f>
        <v>-2.692767941387</v>
      </c>
      <c r="AE28" s="8" t="n">
        <f aca="false">AC28-$L28</f>
        <v>-0.23411541807263</v>
      </c>
    </row>
    <row r="29" customFormat="false" ht="13.8" hidden="false" customHeight="false" outlineLevel="0" collapsed="false">
      <c r="A29" s="1" t="n">
        <v>-2</v>
      </c>
      <c r="B29" s="4" t="n">
        <f aca="false">$A$5</f>
        <v>42</v>
      </c>
      <c r="C29" s="4" t="n">
        <f aca="false">SIN(RADIANS(A29))*SIN(RADIANS(B29))</f>
        <v>-0.0233523213901634</v>
      </c>
      <c r="D29" s="4" t="n">
        <f aca="false">COS(RADIANS(A29))*COS(RADIANS(B29))</f>
        <v>0.742692121728815</v>
      </c>
      <c r="E29" s="4" t="n">
        <f aca="false">TAN(RADIANS(A29))*TAN(RADIANS(B29))</f>
        <v>-0.0314428020803623</v>
      </c>
      <c r="F29" s="4" t="n">
        <f aca="false">DEGREES(ASIN(E29 + (SIN(RADIANS($A$2))/(D29))))</f>
        <v>-0.67955121927272</v>
      </c>
      <c r="G29" s="4" t="n">
        <f aca="false">(180+2*F29)/12</f>
        <v>14.8867414634545</v>
      </c>
      <c r="H29" s="4" t="n">
        <f aca="false">90-F29</f>
        <v>90.6795512192727</v>
      </c>
      <c r="I29" s="4" t="n">
        <f aca="false">270+F29</f>
        <v>269.320448780727</v>
      </c>
      <c r="J29" s="4" t="n">
        <f aca="false">180-3*G29</f>
        <v>135.339775609636</v>
      </c>
      <c r="K29" s="10"/>
      <c r="L29" s="8" t="n">
        <f aca="false">DEGREES(ASIN(C29+D29*COS(RADIANS(J29-180))))</f>
        <v>30.3257354470299</v>
      </c>
      <c r="M29" s="4" t="n">
        <f aca="false">180-2*G29</f>
        <v>150.226517073091</v>
      </c>
      <c r="N29" s="10"/>
      <c r="O29" s="4" t="n">
        <f aca="false">DEGREES(ASIN(C29+D29*COS(RADIANS(M29-180))))</f>
        <v>38.411202601565</v>
      </c>
      <c r="P29" s="4" t="n">
        <f aca="false">180+0.5*G29</f>
        <v>187.443370731727</v>
      </c>
      <c r="Q29" s="3"/>
      <c r="R29" s="4" t="n">
        <f aca="false">DEGREES(ASIN(C29+D29*COS(RADIANS(P29-180))))</f>
        <v>45.4861843931447</v>
      </c>
      <c r="S29" s="4" t="n">
        <f aca="false">180+3.5*G29</f>
        <v>232.103595122091</v>
      </c>
      <c r="T29" s="4" t="n">
        <f aca="false">DEGREES(ASIN(C29+D29*COS(RADIANS(S29-180))))</f>
        <v>25.647654834404</v>
      </c>
      <c r="U29" s="4" t="n">
        <f aca="false">180+G29*4.75</f>
        <v>250.712021951409</v>
      </c>
      <c r="V29" s="5" t="n">
        <f aca="false">DEGREES(ASIN(C29+D29*COS(RADIANS(U29-180))))</f>
        <v>12.8248276629144</v>
      </c>
      <c r="W29" s="3" t="str">
        <f aca="false">_xlfn.CONCAT(_xlfn.FLOOR.MATH(L29),"°",ROUND(60*(L29-_xlfn.FLOOR.MATH(L29)),0),"'")</f>
        <v>30°20'</v>
      </c>
      <c r="X29" s="9" t="str">
        <f aca="false">_xlfn.CONCAT(_xlfn.FLOOR.MATH(O29),"°",ROUND(60*(O29-_xlfn.FLOOR.MATH(O29)),0),"'")</f>
        <v>38°25'</v>
      </c>
      <c r="Y29" s="9" t="str">
        <f aca="false">_xlfn.CONCAT(_xlfn.FLOOR.MATH(R29),"°",ROUND(60*(R29-_xlfn.FLOOR.MATH(R29)),0),"'")</f>
        <v>45°29'</v>
      </c>
      <c r="Z29" s="9" t="str">
        <f aca="false">_xlfn.CONCAT(_xlfn.FLOOR.MATH(T29),"°",ROUND(60*(T29-_xlfn.FLOOR.MATH(T29)),0),"'")</f>
        <v>25°39'</v>
      </c>
      <c r="AA29" s="9" t="str">
        <f aca="false">_xlfn.CONCAT(_xlfn.FLOOR.MATH(V29),"°",ROUND(60*(V29-_xlfn.FLOOR.MATH(V29)),0),"'")</f>
        <v>12°49'</v>
      </c>
      <c r="AB29" s="3" t="n">
        <f aca="false">AVERAGE(L$8,L$54)+A29*(L$54-L$8)/46</f>
        <v>27.5783356707259</v>
      </c>
      <c r="AC29" s="3" t="n">
        <f aca="false">L$31+A29*(L$31-L$8)/23</f>
        <v>30.159920820206</v>
      </c>
      <c r="AD29" s="8" t="n">
        <f aca="false">AB29-$L29</f>
        <v>-2.74739977630401</v>
      </c>
      <c r="AE29" s="8" t="n">
        <f aca="false">AC29-$L29</f>
        <v>-0.16581462682392</v>
      </c>
    </row>
    <row r="30" customFormat="false" ht="13.8" hidden="false" customHeight="false" outlineLevel="0" collapsed="false">
      <c r="A30" s="7" t="n">
        <v>-1</v>
      </c>
      <c r="B30" s="4" t="n">
        <f aca="false">$A$5</f>
        <v>42</v>
      </c>
      <c r="C30" s="4" t="n">
        <f aca="false">SIN(RADIANS(A30))*SIN(RADIANS(B30))</f>
        <v>-0.0116779393018008</v>
      </c>
      <c r="D30" s="4" t="n">
        <f aca="false">COS(RADIANS(A30))*COS(RADIANS(B30))</f>
        <v>0.743031640920971</v>
      </c>
      <c r="E30" s="4" t="n">
        <f aca="false">TAN(RADIANS(A30))*TAN(RADIANS(B30))</f>
        <v>-0.0157166110548485</v>
      </c>
      <c r="F30" s="4" t="n">
        <f aca="false">DEGREES(ASIN(E30 + (SIN(RADIANS($A$2))/(D30))))</f>
        <v>0.220996947940439</v>
      </c>
      <c r="G30" s="4" t="n">
        <f aca="false">(180+2*F30)/12</f>
        <v>15.0368328246567</v>
      </c>
      <c r="H30" s="4" t="n">
        <f aca="false">90-F30</f>
        <v>89.7790030520596</v>
      </c>
      <c r="I30" s="4" t="n">
        <f aca="false">270+F30</f>
        <v>270.22099694794</v>
      </c>
      <c r="J30" s="4" t="n">
        <f aca="false">180-3*G30</f>
        <v>134.88950152603</v>
      </c>
      <c r="K30" s="10"/>
      <c r="L30" s="8" t="n">
        <f aca="false">DEGREES(ASIN(C30+D30*COS(RADIANS(J30-180))))</f>
        <v>30.8445456679527</v>
      </c>
      <c r="M30" s="4" t="n">
        <f aca="false">180-2*G30</f>
        <v>149.926334350687</v>
      </c>
      <c r="N30" s="10"/>
      <c r="O30" s="4" t="n">
        <f aca="false">DEGREES(ASIN(C30+D30*COS(RADIANS(M30-180))))</f>
        <v>39.1481787739378</v>
      </c>
      <c r="P30" s="4" t="n">
        <f aca="false">180+0.5*G30</f>
        <v>187.518416412328</v>
      </c>
      <c r="Q30" s="3"/>
      <c r="R30" s="4" t="n">
        <f aca="false">DEGREES(ASIN(C30+D30*COS(RADIANS(P30-180))))</f>
        <v>46.4659988147049</v>
      </c>
      <c r="S30" s="4" t="n">
        <f aca="false">180+3.5*G30</f>
        <v>232.628914886298</v>
      </c>
      <c r="T30" s="4" t="n">
        <f aca="false">DEGREES(ASIN(C30+D30*COS(RADIANS(S30-180))))</f>
        <v>26.0607309623734</v>
      </c>
      <c r="U30" s="4" t="n">
        <f aca="false">180+G30*4.75</f>
        <v>251.424955917119</v>
      </c>
      <c r="V30" s="5" t="n">
        <f aca="false">DEGREES(ASIN(C30+D30*COS(RADIANS(U30-180))))</f>
        <v>13.0035934651172</v>
      </c>
      <c r="W30" s="3" t="str">
        <f aca="false">_xlfn.CONCAT(_xlfn.FLOOR.MATH(L30),"°",ROUND(60*(L30-_xlfn.FLOOR.MATH(L30)),0),"'")</f>
        <v>30°51'</v>
      </c>
      <c r="X30" s="9" t="str">
        <f aca="false">_xlfn.CONCAT(_xlfn.FLOOR.MATH(O30),"°",ROUND(60*(O30-_xlfn.FLOOR.MATH(O30)),0),"'")</f>
        <v>39°9'</v>
      </c>
      <c r="Y30" s="9" t="str">
        <f aca="false">_xlfn.CONCAT(_xlfn.FLOOR.MATH(R30),"°",ROUND(60*(R30-_xlfn.FLOOR.MATH(R30)),0),"'")</f>
        <v>46°28'</v>
      </c>
      <c r="Z30" s="9" t="str">
        <f aca="false">_xlfn.CONCAT(_xlfn.FLOOR.MATH(T30),"°",ROUND(60*(T30-_xlfn.FLOOR.MATH(T30)),0),"'")</f>
        <v>26°4'</v>
      </c>
      <c r="AA30" s="9" t="str">
        <f aca="false">_xlfn.CONCAT(_xlfn.FLOOR.MATH(V30),"°",ROUND(60*(V30-_xlfn.FLOOR.MATH(V30)),0),"'")</f>
        <v>13°0'</v>
      </c>
      <c r="AB30" s="3" t="n">
        <f aca="false">AVERAGE(L$8,L$54)+A30*(L$54-L$8)/46</f>
        <v>28.0521442042257</v>
      </c>
      <c r="AC30" s="3" t="n">
        <f aca="false">L$31+A30*(L$31-L$8)/23</f>
        <v>30.7566619798715</v>
      </c>
      <c r="AD30" s="8" t="n">
        <f aca="false">AB30-$L30</f>
        <v>-2.79240146372702</v>
      </c>
      <c r="AE30" s="8" t="n">
        <f aca="false">AC30-$L30</f>
        <v>-0.0878836880812095</v>
      </c>
    </row>
    <row r="31" customFormat="false" ht="13.8" hidden="false" customHeight="false" outlineLevel="0" collapsed="false">
      <c r="A31" s="1" t="n">
        <v>0</v>
      </c>
      <c r="B31" s="4" t="n">
        <f aca="false">$A$5</f>
        <v>42</v>
      </c>
      <c r="C31" s="4" t="n">
        <f aca="false">SIN(RADIANS(A31))*SIN(RADIANS(B31))</f>
        <v>0</v>
      </c>
      <c r="D31" s="4" t="n">
        <f aca="false">COS(RADIANS(A31))*COS(RADIANS(B31))</f>
        <v>0.743144825477394</v>
      </c>
      <c r="E31" s="4" t="n">
        <f aca="false">TAN(RADIANS(A31))*TAN(RADIANS(B31))</f>
        <v>0</v>
      </c>
      <c r="F31" s="4" t="n">
        <f aca="false">DEGREES(ASIN(E31 + (SIN(RADIANS($A$2))/(D31))))</f>
        <v>1.12139266563703</v>
      </c>
      <c r="G31" s="4" t="n">
        <f aca="false">(180+2*F31)/12</f>
        <v>15.1868987776062</v>
      </c>
      <c r="H31" s="4" t="n">
        <f aca="false">90-F31</f>
        <v>88.878607334363</v>
      </c>
      <c r="I31" s="4" t="n">
        <f aca="false">270+F31</f>
        <v>271.121392665637</v>
      </c>
      <c r="J31" s="4" t="n">
        <f aca="false">180-3*G31</f>
        <v>134.439303667182</v>
      </c>
      <c r="K31" s="10"/>
      <c r="L31" s="8" t="n">
        <f aca="false">DEGREES(ASIN(C31+D31*COS(RADIANS(J31-180))))</f>
        <v>31.353403139537</v>
      </c>
      <c r="M31" s="4" t="n">
        <f aca="false">180-2*G31</f>
        <v>149.626202444788</v>
      </c>
      <c r="N31" s="10"/>
      <c r="O31" s="4" t="n">
        <f aca="false">DEGREES(ASIN(C31+D31*COS(RADIANS(M31-180))))</f>
        <v>39.8772135859313</v>
      </c>
      <c r="P31" s="4" t="n">
        <f aca="false">180+0.5*G31</f>
        <v>187.593449388803</v>
      </c>
      <c r="Q31" s="3"/>
      <c r="R31" s="4" t="n">
        <f aca="false">DEGREES(ASIN(C31+D31*COS(RADIANS(P31-180))))</f>
        <v>47.4449537981904</v>
      </c>
      <c r="S31" s="4" t="n">
        <f aca="false">180+3.5*G31</f>
        <v>233.154145721622</v>
      </c>
      <c r="T31" s="4" t="n">
        <f aca="false">DEGREES(ASIN(C31+D31*COS(RADIANS(S31-180))))</f>
        <v>26.4641250985349</v>
      </c>
      <c r="U31" s="4" t="n">
        <f aca="false">180+G31*4.75</f>
        <v>252.137769193629</v>
      </c>
      <c r="V31" s="5" t="n">
        <f aca="false">DEGREES(ASIN(C31+D31*COS(RADIANS(U31-180))))</f>
        <v>13.1760721661604</v>
      </c>
      <c r="W31" s="3" t="str">
        <f aca="false">_xlfn.CONCAT(_xlfn.FLOOR.MATH(L31),"°",ROUND(60*(L31-_xlfn.FLOOR.MATH(L31)),0),"'")</f>
        <v>31°21'</v>
      </c>
      <c r="X31" s="9" t="str">
        <f aca="false">_xlfn.CONCAT(_xlfn.FLOOR.MATH(O31),"°",ROUND(60*(O31-_xlfn.FLOOR.MATH(O31)),0),"'")</f>
        <v>39°53'</v>
      </c>
      <c r="Y31" s="9" t="str">
        <f aca="false">_xlfn.CONCAT(_xlfn.FLOOR.MATH(R31),"°",ROUND(60*(R31-_xlfn.FLOOR.MATH(R31)),0),"'")</f>
        <v>47°27'</v>
      </c>
      <c r="Z31" s="9" t="str">
        <f aca="false">_xlfn.CONCAT(_xlfn.FLOOR.MATH(T31),"°",ROUND(60*(T31-_xlfn.FLOOR.MATH(T31)),0),"'")</f>
        <v>26°28'</v>
      </c>
      <c r="AA31" s="9" t="str">
        <f aca="false">_xlfn.CONCAT(_xlfn.FLOOR.MATH(V31),"°",ROUND(60*(V31-_xlfn.FLOOR.MATH(V31)),0),"'")</f>
        <v>13°11'</v>
      </c>
      <c r="AB31" s="3" t="n">
        <f aca="false">AVERAGE(L$8,L$54)+A31*(L$54-L$8)/46</f>
        <v>28.5259527377255</v>
      </c>
      <c r="AC31" s="3" t="n">
        <f aca="false">L$31+A31*(L$31-L$8)/23</f>
        <v>31.353403139537</v>
      </c>
      <c r="AD31" s="8" t="n">
        <f aca="false">AB31-$L31</f>
        <v>-2.82745040181153</v>
      </c>
      <c r="AE31" s="8" t="n">
        <f aca="false">AC31-$L31</f>
        <v>0</v>
      </c>
    </row>
    <row r="32" customFormat="false" ht="13.8" hidden="false" customHeight="false" outlineLevel="0" collapsed="false">
      <c r="A32" s="7" t="n">
        <v>1</v>
      </c>
      <c r="B32" s="4" t="n">
        <f aca="false">$A$5</f>
        <v>42</v>
      </c>
      <c r="C32" s="4" t="n">
        <f aca="false">SIN(RADIANS(A32))*SIN(RADIANS(B32))</f>
        <v>0.0116779393018008</v>
      </c>
      <c r="D32" s="4" t="n">
        <f aca="false">COS(RADIANS(A32))*COS(RADIANS(B32))</f>
        <v>0.743031640920971</v>
      </c>
      <c r="E32" s="4" t="n">
        <f aca="false">TAN(RADIANS(A32))*TAN(RADIANS(B32))</f>
        <v>0.0157166110548485</v>
      </c>
      <c r="F32" s="4" t="n">
        <f aca="false">DEGREES(ASIN(E32 + (SIN(RADIANS($A$2))/(D32))))</f>
        <v>2.02240729856786</v>
      </c>
      <c r="G32" s="4" t="n">
        <f aca="false">(180+2*F32)/12</f>
        <v>15.3370678830946</v>
      </c>
      <c r="H32" s="4" t="n">
        <f aca="false">90-F32</f>
        <v>87.9775927014321</v>
      </c>
      <c r="I32" s="4" t="n">
        <f aca="false">270+F32</f>
        <v>272.022407298568</v>
      </c>
      <c r="J32" s="4" t="n">
        <f aca="false">180-3*G32</f>
        <v>133.988796350716</v>
      </c>
      <c r="K32" s="10"/>
      <c r="L32" s="8" t="n">
        <f aca="false">DEGREES(ASIN(C32+D32*COS(RADIANS(J32-180))))</f>
        <v>31.8519761817686</v>
      </c>
      <c r="M32" s="4" t="n">
        <f aca="false">180-2*G32</f>
        <v>149.325864233811</v>
      </c>
      <c r="N32" s="10"/>
      <c r="O32" s="4" t="n">
        <f aca="false">DEGREES(ASIN(C32+D32*COS(RADIANS(M32-180))))</f>
        <v>40.5979131977892</v>
      </c>
      <c r="P32" s="4" t="n">
        <f aca="false">180+0.5*G32</f>
        <v>187.668533941547</v>
      </c>
      <c r="Q32" s="3"/>
      <c r="R32" s="4" t="n">
        <f aca="false">DEGREES(ASIN(C32+D32*COS(RADIANS(P32-180))))</f>
        <v>48.422985214174</v>
      </c>
      <c r="S32" s="4" t="n">
        <f aca="false">180+3.5*G32</f>
        <v>233.679737590831</v>
      </c>
      <c r="T32" s="4" t="n">
        <f aca="false">DEGREES(ASIN(C32+D32*COS(RADIANS(S32-180))))</f>
        <v>26.8575724743497</v>
      </c>
      <c r="U32" s="4" t="n">
        <f aca="false">180+G32*4.75</f>
        <v>252.851072444699</v>
      </c>
      <c r="V32" s="5" t="n">
        <f aca="false">DEGREES(ASIN(C32+D32*COS(RADIANS(U32-180))))</f>
        <v>13.3421491011349</v>
      </c>
      <c r="W32" s="3" t="str">
        <f aca="false">_xlfn.CONCAT(_xlfn.FLOOR.MATH(L32),"°",ROUND(60*(L32-_xlfn.FLOOR.MATH(L32)),0),"'")</f>
        <v>31°51'</v>
      </c>
      <c r="X32" s="9" t="str">
        <f aca="false">_xlfn.CONCAT(_xlfn.FLOOR.MATH(O32),"°",ROUND(60*(O32-_xlfn.FLOOR.MATH(O32)),0),"'")</f>
        <v>40°36'</v>
      </c>
      <c r="Y32" s="9" t="str">
        <f aca="false">_xlfn.CONCAT(_xlfn.FLOOR.MATH(R32),"°",ROUND(60*(R32-_xlfn.FLOOR.MATH(R32)),0),"'")</f>
        <v>48°25'</v>
      </c>
      <c r="Z32" s="9" t="str">
        <f aca="false">_xlfn.CONCAT(_xlfn.FLOOR.MATH(T32),"°",ROUND(60*(T32-_xlfn.FLOOR.MATH(T32)),0),"'")</f>
        <v>26°51'</v>
      </c>
      <c r="AA32" s="9" t="str">
        <f aca="false">_xlfn.CONCAT(_xlfn.FLOOR.MATH(V32),"°",ROUND(60*(V32-_xlfn.FLOOR.MATH(V32)),0),"'")</f>
        <v>13°21'</v>
      </c>
      <c r="AB32" s="3" t="n">
        <f aca="false">AVERAGE(L$8,L$54)+A32*(L$54-L$8)/46</f>
        <v>28.9997612712253</v>
      </c>
      <c r="AC32" s="3" t="n">
        <f aca="false">L$31+A32*(L$54-L$31)/23</f>
        <v>31.7042790468711</v>
      </c>
      <c r="AD32" s="8" t="n">
        <f aca="false">AB32-$L32</f>
        <v>-2.85221491054333</v>
      </c>
      <c r="AE32" s="8" t="n">
        <f aca="false">AC32-$L32</f>
        <v>-0.147697134897523</v>
      </c>
    </row>
    <row r="33" customFormat="false" ht="13.8" hidden="false" customHeight="false" outlineLevel="0" collapsed="false">
      <c r="A33" s="1" t="n">
        <v>2</v>
      </c>
      <c r="B33" s="4" t="n">
        <f aca="false">$A$5</f>
        <v>42</v>
      </c>
      <c r="C33" s="4" t="n">
        <f aca="false">SIN(RADIANS(A33))*SIN(RADIANS(B33))</f>
        <v>0.0233523213901634</v>
      </c>
      <c r="D33" s="4" t="n">
        <f aca="false">COS(RADIANS(A33))*COS(RADIANS(B33))</f>
        <v>0.742692121728815</v>
      </c>
      <c r="E33" s="4" t="n">
        <f aca="false">TAN(RADIANS(A33))*TAN(RADIANS(B33))</f>
        <v>0.0314428020803623</v>
      </c>
      <c r="F33" s="4" t="n">
        <f aca="false">DEGREES(ASIN(E33 + (SIN(RADIANS($A$2))/(D33))))</f>
        <v>2.92481453478599</v>
      </c>
      <c r="G33" s="4" t="n">
        <f aca="false">(180+2*F33)/12</f>
        <v>15.487469089131</v>
      </c>
      <c r="H33" s="4" t="n">
        <f aca="false">90-F33</f>
        <v>87.075185465214</v>
      </c>
      <c r="I33" s="4" t="n">
        <f aca="false">270+F33</f>
        <v>272.924814534786</v>
      </c>
      <c r="J33" s="4" t="n">
        <f aca="false">180-3*G33</f>
        <v>133.537592732607</v>
      </c>
      <c r="K33" s="10"/>
      <c r="L33" s="8" t="n">
        <f aca="false">DEGREES(ASIN(C33+D33*COS(RADIANS(J33-180))))</f>
        <v>32.3399239270521</v>
      </c>
      <c r="M33" s="4" t="n">
        <f aca="false">180-2*G33</f>
        <v>149.025061821738</v>
      </c>
      <c r="N33" s="10"/>
      <c r="O33" s="4" t="n">
        <f aca="false">DEGREES(ASIN(C33+D33*COS(RADIANS(M33-180))))</f>
        <v>41.3098626813529</v>
      </c>
      <c r="P33" s="4" t="n">
        <f aca="false">180+0.5*G33</f>
        <v>187.743734544566</v>
      </c>
      <c r="R33" s="4" t="n">
        <f aca="false">DEGREES(ASIN(C33+D33*COS(RADIANS(P33-180))))</f>
        <v>49.4000226548894</v>
      </c>
      <c r="S33" s="4" t="n">
        <f aca="false">180+3.5*G33</f>
        <v>234.206141811959</v>
      </c>
      <c r="T33" s="4" t="n">
        <f aca="false">DEGREES(ASIN(C33+D33*COS(RADIANS(S33-180))))</f>
        <v>27.2408029093653</v>
      </c>
      <c r="U33" s="4" t="n">
        <f aca="false">180+G33*4.75</f>
        <v>253.565478173372</v>
      </c>
      <c r="V33" s="5" t="n">
        <f aca="false">DEGREES(ASIN(C33+D33*COS(RADIANS(U33-180))))</f>
        <v>13.5017073333428</v>
      </c>
      <c r="W33" s="3" t="str">
        <f aca="false">_xlfn.CONCAT(_xlfn.FLOOR.MATH(L33),"°",ROUND(60*(L33-_xlfn.FLOOR.MATH(L33)),0),"'")</f>
        <v>32°20'</v>
      </c>
      <c r="X33" s="9" t="str">
        <f aca="false">_xlfn.CONCAT(_xlfn.FLOOR.MATH(O33),"°",ROUND(60*(O33-_xlfn.FLOOR.MATH(O33)),0),"'")</f>
        <v>41°19'</v>
      </c>
      <c r="Y33" s="9" t="str">
        <f aca="false">_xlfn.CONCAT(_xlfn.FLOOR.MATH(R33),"°",ROUND(60*(R33-_xlfn.FLOOR.MATH(R33)),0),"'")</f>
        <v>49°24'</v>
      </c>
      <c r="Z33" s="9" t="str">
        <f aca="false">_xlfn.CONCAT(_xlfn.FLOOR.MATH(T33),"°",ROUND(60*(T33-_xlfn.FLOOR.MATH(T33)),0),"'")</f>
        <v>27°14'</v>
      </c>
      <c r="AA33" s="9" t="str">
        <f aca="false">_xlfn.CONCAT(_xlfn.FLOOR.MATH(V33),"°",ROUND(60*(V33-_xlfn.FLOOR.MATH(V33)),0),"'")</f>
        <v>13°30'</v>
      </c>
      <c r="AB33" s="3" t="n">
        <f aca="false">AVERAGE(L$8,L$54)+A33*(L$54-L$8)/46</f>
        <v>29.4735698047251</v>
      </c>
      <c r="AC33" s="3" t="n">
        <f aca="false">L$31+A33*(L$54-L$31)/23</f>
        <v>32.0551549542052</v>
      </c>
      <c r="AD33" s="8" t="n">
        <f aca="false">AB33-$L33</f>
        <v>-2.86635412232704</v>
      </c>
      <c r="AE33" s="8" t="n">
        <f aca="false">AC33-$L33</f>
        <v>-0.284768972846948</v>
      </c>
    </row>
    <row r="34" customFormat="false" ht="13.8" hidden="false" customHeight="false" outlineLevel="0" collapsed="false">
      <c r="A34" s="7" t="n">
        <v>3</v>
      </c>
      <c r="B34" s="4" t="n">
        <f aca="false">$A$5</f>
        <v>42</v>
      </c>
      <c r="C34" s="4" t="n">
        <f aca="false">SIN(RADIANS(A34))*SIN(RADIANS(B34))</f>
        <v>0.0350195901352117</v>
      </c>
      <c r="D34" s="4" t="n">
        <f aca="false">COS(RADIANS(A34))*COS(RADIANS(B34))</f>
        <v>0.742126371321759</v>
      </c>
      <c r="E34" s="4" t="n">
        <f aca="false">TAN(RADIANS(A34))*TAN(RADIANS(B34))</f>
        <v>0.0471881764191188</v>
      </c>
      <c r="F34" s="4" t="n">
        <f aca="false">DEGREES(ASIN(E34 + (SIN(RADIANS($A$2))/(D34))))</f>
        <v>3.82939360418195</v>
      </c>
      <c r="G34" s="4" t="n">
        <f aca="false">(180+2*F34)/12</f>
        <v>15.6382322673637</v>
      </c>
      <c r="H34" s="4" t="n">
        <f aca="false">90-F34</f>
        <v>86.1706063958181</v>
      </c>
      <c r="I34" s="4" t="n">
        <f aca="false">270+F34</f>
        <v>273.829393604182</v>
      </c>
      <c r="J34" s="4" t="n">
        <f aca="false">180-3*G34</f>
        <v>133.085303197909</v>
      </c>
      <c r="K34" s="10"/>
      <c r="L34" s="8" t="n">
        <f aca="false">DEGREES(ASIN(C34+D34*COS(RADIANS(J34-180))))</f>
        <v>32.8168962163554</v>
      </c>
      <c r="M34" s="4" t="n">
        <f aca="false">180-2*G34</f>
        <v>148.723535465273</v>
      </c>
      <c r="N34" s="10"/>
      <c r="O34" s="4" t="n">
        <f aca="false">DEGREES(ASIN(C34+D34*COS(RADIANS(M34-180))))</f>
        <v>42.0126249728032</v>
      </c>
      <c r="P34" s="4" t="n">
        <f aca="false">180+0.5*G34</f>
        <v>187.819116133682</v>
      </c>
      <c r="R34" s="4" t="n">
        <f aca="false">DEGREES(ASIN(C34+D34*COS(RADIANS(P34-180))))</f>
        <v>50.3759886594835</v>
      </c>
      <c r="S34" s="4" t="n">
        <f aca="false">180+3.5*G34</f>
        <v>234.733812935773</v>
      </c>
      <c r="T34" s="4" t="n">
        <f aca="false">DEGREES(ASIN(C34+D34*COS(RADIANS(S34-180))))</f>
        <v>27.6135407177889</v>
      </c>
      <c r="U34" s="4" t="n">
        <f aca="false">180+G34*4.75</f>
        <v>254.281603269978</v>
      </c>
      <c r="V34" s="5" t="n">
        <f aca="false">DEGREES(ASIN(C34+D34*COS(RADIANS(U34-180))))</f>
        <v>13.6546274281882</v>
      </c>
      <c r="W34" s="3" t="str">
        <f aca="false">_xlfn.CONCAT(_xlfn.FLOOR.MATH(L34),"°",ROUND(60*(L34-_xlfn.FLOOR.MATH(L34)),0),"'")</f>
        <v>32°49'</v>
      </c>
      <c r="X34" s="9" t="str">
        <f aca="false">_xlfn.CONCAT(_xlfn.FLOOR.MATH(O34),"°",ROUND(60*(O34-_xlfn.FLOOR.MATH(O34)),0),"'")</f>
        <v>42°1'</v>
      </c>
      <c r="Y34" s="9" t="str">
        <f aca="false">_xlfn.CONCAT(_xlfn.FLOOR.MATH(R34),"°",ROUND(60*(R34-_xlfn.FLOOR.MATH(R34)),0),"'")</f>
        <v>50°23'</v>
      </c>
      <c r="Z34" s="9" t="str">
        <f aca="false">_xlfn.CONCAT(_xlfn.FLOOR.MATH(T34),"°",ROUND(60*(T34-_xlfn.FLOOR.MATH(T34)),0),"'")</f>
        <v>27°37'</v>
      </c>
      <c r="AA34" s="9" t="str">
        <f aca="false">_xlfn.CONCAT(_xlfn.FLOOR.MATH(V34),"°",ROUND(60*(V34-_xlfn.FLOOR.MATH(V34)),0),"'")</f>
        <v>13°39'</v>
      </c>
      <c r="AB34" s="3" t="n">
        <f aca="false">AVERAGE(L$8,L$54)+A34*(L$54-L$8)/46</f>
        <v>29.9473783382249</v>
      </c>
      <c r="AC34" s="3" t="n">
        <f aca="false">L$31+A34*(L$54-L$31)/23</f>
        <v>32.4060308615392</v>
      </c>
      <c r="AD34" s="8" t="n">
        <f aca="false">AB34-$L34</f>
        <v>-2.86951787813055</v>
      </c>
      <c r="AE34" s="8" t="n">
        <f aca="false">AC34-$L34</f>
        <v>-0.410865354816181</v>
      </c>
    </row>
    <row r="35" customFormat="false" ht="13.8" hidden="false" customHeight="false" outlineLevel="0" collapsed="false">
      <c r="A35" s="1" t="n">
        <v>4</v>
      </c>
      <c r="B35" s="4" t="n">
        <f aca="false">$A$5</f>
        <v>42</v>
      </c>
      <c r="C35" s="4" t="n">
        <f aca="false">SIN(RADIANS(A35))*SIN(RADIANS(B35))</f>
        <v>0.0466761915738623</v>
      </c>
      <c r="D35" s="4" t="n">
        <f aca="false">COS(RADIANS(A35))*COS(RADIANS(B35))</f>
        <v>0.74133456203286</v>
      </c>
      <c r="E35" s="4" t="n">
        <f aca="false">TAN(RADIANS(A35))*TAN(RADIANS(B35))</f>
        <v>0.0629623842787913</v>
      </c>
      <c r="F35" s="4" t="n">
        <f aca="false">DEGREES(ASIN(E35 + (SIN(RADIANS($A$2))/(D35))))</f>
        <v>4.73693255572769</v>
      </c>
      <c r="G35" s="4" t="n">
        <f aca="false">(180+2*F35)/12</f>
        <v>15.7894887592879</v>
      </c>
      <c r="H35" s="4" t="n">
        <f aca="false">90-F35</f>
        <v>85.2630674442723</v>
      </c>
      <c r="I35" s="4" t="n">
        <f aca="false">270+F35</f>
        <v>274.736932555728</v>
      </c>
      <c r="J35" s="4" t="n">
        <f aca="false">180-3*G35</f>
        <v>132.631533722136</v>
      </c>
      <c r="K35" s="10"/>
      <c r="L35" s="8" t="n">
        <f aca="false">DEGREES(ASIN(C35+D35*COS(RADIANS(J35-180))))</f>
        <v>33.2825334993039</v>
      </c>
      <c r="M35" s="4" t="n">
        <f aca="false">180-2*G35</f>
        <v>148.421022481424</v>
      </c>
      <c r="N35" s="10"/>
      <c r="O35" s="4" t="n">
        <f aca="false">DEGREES(ASIN(C35+D35*COS(RADIANS(M35-180))))</f>
        <v>42.7057398066647</v>
      </c>
      <c r="P35" s="4" t="n">
        <f aca="false">180+0.5*G35</f>
        <v>187.894744379644</v>
      </c>
      <c r="R35" s="4" t="n">
        <f aca="false">DEGREES(ASIN(C35+D35*COS(RADIANS(P35-180))))</f>
        <v>51.3507978238733</v>
      </c>
      <c r="S35" s="4" t="n">
        <f aca="false">180+3.5*G35</f>
        <v>235.263210657508</v>
      </c>
      <c r="T35" s="4" t="n">
        <f aca="false">DEGREES(ASIN(C35+D35*COS(RADIANS(S35-180))))</f>
        <v>27.9755045955007</v>
      </c>
      <c r="U35" s="4" t="n">
        <f aca="false">180+G35*4.75</f>
        <v>255.000071606618</v>
      </c>
      <c r="V35" s="5" t="n">
        <f aca="false">DEGREES(ASIN(C35+D35*COS(RADIANS(U35-180))))</f>
        <v>13.8007871938932</v>
      </c>
      <c r="W35" s="3" t="str">
        <f aca="false">_xlfn.CONCAT(_xlfn.FLOOR.MATH(L35),"°",ROUND(60*(L35-_xlfn.FLOOR.MATH(L35)),0),"'")</f>
        <v>33°17'</v>
      </c>
      <c r="X35" s="9" t="str">
        <f aca="false">_xlfn.CONCAT(_xlfn.FLOOR.MATH(O35),"°",ROUND(60*(O35-_xlfn.FLOOR.MATH(O35)),0),"'")</f>
        <v>42°42'</v>
      </c>
      <c r="Y35" s="9" t="str">
        <f aca="false">_xlfn.CONCAT(_xlfn.FLOOR.MATH(R35),"°",ROUND(60*(R35-_xlfn.FLOOR.MATH(R35)),0),"'")</f>
        <v>51°21'</v>
      </c>
      <c r="Z35" s="9" t="str">
        <f aca="false">_xlfn.CONCAT(_xlfn.FLOOR.MATH(T35),"°",ROUND(60*(T35-_xlfn.FLOOR.MATH(T35)),0),"'")</f>
        <v>27°59'</v>
      </c>
      <c r="AA35" s="9" t="str">
        <f aca="false">_xlfn.CONCAT(_xlfn.FLOOR.MATH(V35),"°",ROUND(60*(V35-_xlfn.FLOOR.MATH(V35)),0),"'")</f>
        <v>13°48'</v>
      </c>
      <c r="AB35" s="3" t="n">
        <f aca="false">AVERAGE(L$8,L$54)+A35*(L$54-L$8)/46</f>
        <v>30.4211868717246</v>
      </c>
      <c r="AC35" s="3" t="n">
        <f aca="false">L$31+A35*(L$54-L$31)/23</f>
        <v>32.7569067688733</v>
      </c>
      <c r="AD35" s="8" t="n">
        <f aca="false">AB35-$L35</f>
        <v>-2.86134662757926</v>
      </c>
      <c r="AE35" s="8" t="n">
        <f aca="false">AC35-$L35</f>
        <v>-0.525626730430609</v>
      </c>
    </row>
    <row r="36" customFormat="false" ht="13.8" hidden="false" customHeight="false" outlineLevel="0" collapsed="false">
      <c r="A36" s="7" t="n">
        <v>5</v>
      </c>
      <c r="B36" s="4" t="n">
        <f aca="false">$A$5</f>
        <v>42</v>
      </c>
      <c r="C36" s="4" t="n">
        <f aca="false">SIN(RADIANS(A36))*SIN(RADIANS(B36))</f>
        <v>0.0583185749923972</v>
      </c>
      <c r="D36" s="4" t="n">
        <f aca="false">COS(RADIANS(A36))*COS(RADIANS(B36))</f>
        <v>0.740316935054896</v>
      </c>
      <c r="E36" s="4" t="n">
        <f aca="false">TAN(RADIANS(A36))*TAN(RADIANS(B36))</f>
        <v>0.0787751464689549</v>
      </c>
      <c r="F36" s="4" t="n">
        <f aca="false">DEGREES(ASIN(E36 + (SIN(RADIANS($A$2))/(D36))))</f>
        <v>5.64823162863401</v>
      </c>
      <c r="G36" s="4" t="n">
        <f aca="false">(180+2*F36)/12</f>
        <v>15.9413719381057</v>
      </c>
      <c r="H36" s="4" t="n">
        <f aca="false">90-F36</f>
        <v>84.351768371366</v>
      </c>
      <c r="I36" s="4" t="n">
        <f aca="false">270+F36</f>
        <v>275.648231628634</v>
      </c>
      <c r="J36" s="4" t="n">
        <f aca="false">180-3*G36</f>
        <v>132.175884185683</v>
      </c>
      <c r="K36" s="10"/>
      <c r="L36" s="8" t="n">
        <f aca="false">DEGREES(ASIN(C36+D36*COS(RADIANS(J36-180))))</f>
        <v>33.7364667358731</v>
      </c>
      <c r="M36" s="4" t="n">
        <f aca="false">180-2*G36</f>
        <v>148.117256123789</v>
      </c>
      <c r="N36" s="10"/>
      <c r="O36" s="4" t="n">
        <f aca="false">DEGREES(ASIN(C36+D36*COS(RADIANS(M36-180))))</f>
        <v>43.38872263767</v>
      </c>
      <c r="P36" s="4" t="n">
        <f aca="false">180+0.5*G36</f>
        <v>187.970685969053</v>
      </c>
      <c r="R36" s="4" t="n">
        <f aca="false">DEGREES(ASIN(C36+D36*COS(RADIANS(P36-180))))</f>
        <v>52.3243557750492</v>
      </c>
      <c r="S36" s="4" t="n">
        <f aca="false">180+3.5*G36</f>
        <v>235.79480178337</v>
      </c>
      <c r="T36" s="4" t="n">
        <f aca="false">DEGREES(ASIN(C36+D36*COS(RADIANS(S36-180))))</f>
        <v>28.326407482416</v>
      </c>
      <c r="U36" s="4" t="n">
        <f aca="false">180+G36*4.75</f>
        <v>255.721516706002</v>
      </c>
      <c r="V36" s="5" t="n">
        <f aca="false">DEGREES(ASIN(C36+D36*COS(RADIANS(U36-180))))</f>
        <v>13.9400613845825</v>
      </c>
      <c r="W36" s="3" t="str">
        <f aca="false">_xlfn.CONCAT(_xlfn.FLOOR.MATH(L36),"°",ROUND(60*(L36-_xlfn.FLOOR.MATH(L36)),0),"'")</f>
        <v>33°44'</v>
      </c>
      <c r="X36" s="9" t="str">
        <f aca="false">_xlfn.CONCAT(_xlfn.FLOOR.MATH(O36),"°",ROUND(60*(O36-_xlfn.FLOOR.MATH(O36)),0),"'")</f>
        <v>43°23'</v>
      </c>
      <c r="Y36" s="9" t="str">
        <f aca="false">_xlfn.CONCAT(_xlfn.FLOOR.MATH(R36),"°",ROUND(60*(R36-_xlfn.FLOOR.MATH(R36)),0),"'")</f>
        <v>52°19'</v>
      </c>
      <c r="Z36" s="9" t="str">
        <f aca="false">_xlfn.CONCAT(_xlfn.FLOOR.MATH(T36),"°",ROUND(60*(T36-_xlfn.FLOOR.MATH(T36)),0),"'")</f>
        <v>28°20'</v>
      </c>
      <c r="AA36" s="9" t="str">
        <f aca="false">_xlfn.CONCAT(_xlfn.FLOOR.MATH(V36),"°",ROUND(60*(V36-_xlfn.FLOOR.MATH(V36)),0),"'")</f>
        <v>13°56'</v>
      </c>
      <c r="AB36" s="3" t="n">
        <f aca="false">AVERAGE(L$8,L$54)+A36*(L$54-L$8)/46</f>
        <v>30.8949954052244</v>
      </c>
      <c r="AC36" s="3" t="n">
        <f aca="false">L$31+A36*(L$54-L$31)/23</f>
        <v>33.1077826762074</v>
      </c>
      <c r="AD36" s="8" t="n">
        <f aca="false">AB36-$L36</f>
        <v>-2.84147133064867</v>
      </c>
      <c r="AE36" s="8" t="n">
        <f aca="false">AC36-$L36</f>
        <v>-0.62868405966573</v>
      </c>
    </row>
    <row r="37" customFormat="false" ht="13.8" hidden="false" customHeight="false" outlineLevel="0" collapsed="false">
      <c r="A37" s="1" t="n">
        <v>6</v>
      </c>
      <c r="B37" s="4" t="n">
        <f aca="false">$A$5</f>
        <v>42</v>
      </c>
      <c r="C37" s="4" t="n">
        <f aca="false">SIN(RADIANS(A37))*SIN(RADIANS(B37))</f>
        <v>0.0699431940080446</v>
      </c>
      <c r="D37" s="4" t="n">
        <f aca="false">COS(RADIANS(A37))*COS(RADIANS(B37))</f>
        <v>0.739073800366903</v>
      </c>
      <c r="E37" s="4" t="n">
        <f aca="false">TAN(RADIANS(A37))*TAN(RADIANS(B37))</f>
        <v>0.0946362785060467</v>
      </c>
      <c r="F37" s="4" t="n">
        <f aca="false">DEGREES(ASIN(E37 + (SIN(RADIANS($A$2))/(D37))))</f>
        <v>6.56410675460787</v>
      </c>
      <c r="G37" s="4" t="n">
        <f aca="false">(180+2*F37)/12</f>
        <v>16.0940177924346</v>
      </c>
      <c r="H37" s="4" t="n">
        <f aca="false">90-F37</f>
        <v>83.4358932453921</v>
      </c>
      <c r="I37" s="4" t="n">
        <f aca="false">270+F37</f>
        <v>276.564106754608</v>
      </c>
      <c r="J37" s="4" t="n">
        <f aca="false">180-3*G37</f>
        <v>131.717946622696</v>
      </c>
      <c r="K37" s="10"/>
      <c r="L37" s="8" t="n">
        <f aca="false">DEGREES(ASIN(C37+D37*COS(RADIANS(J37-180))))</f>
        <v>34.1783172964069</v>
      </c>
      <c r="M37" s="4" t="n">
        <f aca="false">180-2*G37</f>
        <v>147.811964415131</v>
      </c>
      <c r="N37" s="10"/>
      <c r="O37" s="4" t="n">
        <f aca="false">DEGREES(ASIN(C37+D37*COS(RADIANS(M37-180))))</f>
        <v>44.0610635584312</v>
      </c>
      <c r="P37" s="4" t="n">
        <f aca="false">180+0.5*G37</f>
        <v>188.047008896217</v>
      </c>
      <c r="R37" s="4" t="n">
        <f aca="false">DEGREES(ASIN(C37+D37*COS(RADIANS(P37-180))))</f>
        <v>53.2965579856268</v>
      </c>
      <c r="S37" s="4" t="n">
        <f aca="false">180+3.5*G37</f>
        <v>236.329062273521</v>
      </c>
      <c r="T37" s="4" t="n">
        <f aca="false">DEGREES(ASIN(C37+D37*COS(RADIANS(S37-180))))</f>
        <v>28.6659563941102</v>
      </c>
      <c r="U37" s="4" t="n">
        <f aca="false">180+G37*4.75</f>
        <v>256.446584514064</v>
      </c>
      <c r="V37" s="5" t="n">
        <f aca="false">DEGREES(ASIN(C37+D37*COS(RADIANS(U37-180))))</f>
        <v>14.0723213605767</v>
      </c>
      <c r="W37" s="3" t="str">
        <f aca="false">_xlfn.CONCAT(_xlfn.FLOOR.MATH(L37),"°",ROUND(60*(L37-_xlfn.FLOOR.MATH(L37)),0),"'")</f>
        <v>34°11'</v>
      </c>
      <c r="X37" s="9" t="str">
        <f aca="false">_xlfn.CONCAT(_xlfn.FLOOR.MATH(O37),"°",ROUND(60*(O37-_xlfn.FLOOR.MATH(O37)),0),"'")</f>
        <v>44°4'</v>
      </c>
      <c r="Y37" s="9" t="str">
        <f aca="false">_xlfn.CONCAT(_xlfn.FLOOR.MATH(R37),"°",ROUND(60*(R37-_xlfn.FLOOR.MATH(R37)),0),"'")</f>
        <v>53°18'</v>
      </c>
      <c r="Z37" s="9" t="str">
        <f aca="false">_xlfn.CONCAT(_xlfn.FLOOR.MATH(T37),"°",ROUND(60*(T37-_xlfn.FLOOR.MATH(T37)),0),"'")</f>
        <v>28°40'</v>
      </c>
      <c r="AA37" s="9" t="str">
        <f aca="false">_xlfn.CONCAT(_xlfn.FLOOR.MATH(V37),"°",ROUND(60*(V37-_xlfn.FLOOR.MATH(V37)),0),"'")</f>
        <v>14°4'</v>
      </c>
      <c r="AB37" s="3" t="n">
        <f aca="false">AVERAGE(L$8,L$54)+A37*(L$54-L$8)/46</f>
        <v>31.3688039387242</v>
      </c>
      <c r="AC37" s="3" t="n">
        <f aca="false">L$31+A37*(L$54-L$31)/23</f>
        <v>33.4586585835414</v>
      </c>
      <c r="AD37" s="8" t="n">
        <f aca="false">AB37-$L37</f>
        <v>-2.80951335768268</v>
      </c>
      <c r="AE37" s="8" t="n">
        <f aca="false">AC37-$L37</f>
        <v>-0.71965871286546</v>
      </c>
    </row>
    <row r="38" customFormat="false" ht="13.8" hidden="false" customHeight="false" outlineLevel="0" collapsed="false">
      <c r="A38" s="7" t="n">
        <v>7</v>
      </c>
      <c r="B38" s="4" t="n">
        <f aca="false">$A$5</f>
        <v>42</v>
      </c>
      <c r="C38" s="4" t="n">
        <f aca="false">SIN(RADIANS(A38))*SIN(RADIANS(B38))</f>
        <v>0.0815465076492423</v>
      </c>
      <c r="D38" s="4" t="n">
        <f aca="false">COS(RADIANS(A38))*COS(RADIANS(B38))</f>
        <v>0.73760553663975</v>
      </c>
      <c r="E38" s="4" t="n">
        <f aca="false">TAN(RADIANS(A38))*TAN(RADIANS(B38))</f>
        <v>0.11055571521431</v>
      </c>
      <c r="F38" s="4" t="n">
        <f aca="false">DEGREES(ASIN(E38 + (SIN(RADIANS($A$2))/(D38))))</f>
        <v>7.48539323119674</v>
      </c>
      <c r="G38" s="4" t="n">
        <f aca="false">(180+2*F38)/12</f>
        <v>16.2475655385328</v>
      </c>
      <c r="H38" s="4" t="n">
        <f aca="false">90-F38</f>
        <v>82.5146067688033</v>
      </c>
      <c r="I38" s="4" t="n">
        <f aca="false">270+F38</f>
        <v>277.485393231197</v>
      </c>
      <c r="J38" s="4" t="n">
        <f aca="false">180-3*G38</f>
        <v>131.257303384402</v>
      </c>
      <c r="K38" s="10"/>
      <c r="L38" s="8" t="n">
        <f aca="false">DEGREES(ASIN(C38+D38*COS(RADIANS(J38-180))))</f>
        <v>34.6076968555765</v>
      </c>
      <c r="M38" s="4" t="n">
        <f aca="false">180-2*G38</f>
        <v>147.504868922934</v>
      </c>
      <c r="N38" s="10"/>
      <c r="O38" s="4" t="n">
        <f aca="false">DEGREES(ASIN(C38+D38*COS(RADIANS(M38-180))))</f>
        <v>44.7222262223146</v>
      </c>
      <c r="P38" s="4" t="n">
        <f aca="false">180+0.5*G38</f>
        <v>188.123782769266</v>
      </c>
      <c r="R38" s="4" t="n">
        <f aca="false">DEGREES(ASIN(C38+D38*COS(RADIANS(P38-180))))</f>
        <v>54.267288399487</v>
      </c>
      <c r="S38" s="4" t="n">
        <f aca="false">180+3.5*G38</f>
        <v>236.866479384865</v>
      </c>
      <c r="T38" s="4" t="n">
        <f aca="false">DEGREES(ASIN(C38+D38*COS(RADIANS(S38-180))))</f>
        <v>28.993852215435</v>
      </c>
      <c r="U38" s="4" t="n">
        <f aca="false">180+G38*4.75</f>
        <v>257.175936308031</v>
      </c>
      <c r="V38" s="5" t="n">
        <f aca="false">DEGREES(ASIN(C38+D38*COS(RADIANS(U38-180))))</f>
        <v>14.1974346998809</v>
      </c>
      <c r="W38" s="3" t="str">
        <f aca="false">_xlfn.CONCAT(_xlfn.FLOOR.MATH(L38),"°",ROUND(60*(L38-_xlfn.FLOOR.MATH(L38)),0),"'")</f>
        <v>34°36'</v>
      </c>
      <c r="X38" s="9" t="str">
        <f aca="false">_xlfn.CONCAT(_xlfn.FLOOR.MATH(O38),"°",ROUND(60*(O38-_xlfn.FLOOR.MATH(O38)),0),"'")</f>
        <v>44°43'</v>
      </c>
      <c r="Y38" s="9" t="str">
        <f aca="false">_xlfn.CONCAT(_xlfn.FLOOR.MATH(R38),"°",ROUND(60*(R38-_xlfn.FLOOR.MATH(R38)),0),"'")</f>
        <v>54°16'</v>
      </c>
      <c r="Z38" s="9" t="str">
        <f aca="false">_xlfn.CONCAT(_xlfn.FLOOR.MATH(T38),"°",ROUND(60*(T38-_xlfn.FLOOR.MATH(T38)),0),"'")</f>
        <v>28°60'</v>
      </c>
      <c r="AA38" s="9" t="str">
        <f aca="false">_xlfn.CONCAT(_xlfn.FLOOR.MATH(V38),"°",ROUND(60*(V38-_xlfn.FLOOR.MATH(V38)),0),"'")</f>
        <v>14°12'</v>
      </c>
      <c r="AB38" s="3" t="n">
        <f aca="false">AVERAGE(L$8,L$54)+A38*(L$54-L$8)/46</f>
        <v>31.842612472224</v>
      </c>
      <c r="AC38" s="3" t="n">
        <f aca="false">L$31+A38*(L$54-L$31)/23</f>
        <v>33.8095344908755</v>
      </c>
      <c r="AD38" s="8" t="n">
        <f aca="false">AB38-$L38</f>
        <v>-2.76508438335248</v>
      </c>
      <c r="AE38" s="8" t="n">
        <f aca="false">AC38-$L38</f>
        <v>-0.798162364700985</v>
      </c>
    </row>
    <row r="39" customFormat="false" ht="13.8" hidden="false" customHeight="false" outlineLevel="0" collapsed="false">
      <c r="A39" s="1" t="n">
        <v>8</v>
      </c>
      <c r="B39" s="4" t="n">
        <f aca="false">$A$5</f>
        <v>42</v>
      </c>
      <c r="C39" s="4" t="n">
        <f aca="false">SIN(RADIANS(A39))*SIN(RADIANS(B39))</f>
        <v>0.0931249814342512</v>
      </c>
      <c r="D39" s="4" t="n">
        <f aca="false">COS(RADIANS(A39))*COS(RADIANS(B39))</f>
        <v>0.735912591120791</v>
      </c>
      <c r="E39" s="4" t="n">
        <f aca="false">TAN(RADIANS(A39))*TAN(RADIANS(B39))</f>
        <v>0.126543535955028</v>
      </c>
      <c r="F39" s="4" t="n">
        <f aca="false">DEGREES(ASIN(E39 + (SIN(RADIANS($A$2))/(D39))))</f>
        <v>8.4129496099306</v>
      </c>
      <c r="G39" s="4" t="n">
        <f aca="false">(180+2*F39)/12</f>
        <v>16.4021582683218</v>
      </c>
      <c r="H39" s="4" t="n">
        <f aca="false">90-F39</f>
        <v>81.5870503900694</v>
      </c>
      <c r="I39" s="4" t="n">
        <f aca="false">270+F39</f>
        <v>278.412949609931</v>
      </c>
      <c r="J39" s="4" t="n">
        <f aca="false">180-3*G39</f>
        <v>130.793525195035</v>
      </c>
      <c r="K39" s="10"/>
      <c r="L39" s="8" t="n">
        <f aca="false">DEGREES(ASIN(C39+D39*COS(RADIANS(J39-180))))</f>
        <v>35.0242072745276</v>
      </c>
      <c r="M39" s="4" t="n">
        <f aca="false">180-2*G39</f>
        <v>147.195683463356</v>
      </c>
      <c r="N39" s="10"/>
      <c r="O39" s="4" t="n">
        <f aca="false">DEGREES(ASIN(C39+D39*COS(RADIANS(M39-180))))</f>
        <v>45.3716467824524</v>
      </c>
      <c r="P39" s="4" t="n">
        <f aca="false">180+0.5*G39</f>
        <v>188.201079134161</v>
      </c>
      <c r="R39" s="4" t="n">
        <f aca="false">DEGREES(ASIN(C39+D39*COS(RADIANS(P39-180))))</f>
        <v>55.2364178332512</v>
      </c>
      <c r="S39" s="4" t="n">
        <f aca="false">180+3.5*G39</f>
        <v>237.407553939126</v>
      </c>
      <c r="T39" s="4" t="n">
        <f aca="false">DEGREES(ASIN(C39+D39*COS(RADIANS(S39-180))))</f>
        <v>29.3097894474916</v>
      </c>
      <c r="U39" s="4" t="n">
        <f aca="false">180+G39*4.75</f>
        <v>257.910251774529</v>
      </c>
      <c r="V39" s="5" t="n">
        <f aca="false">DEGREES(ASIN(C39+D39*COS(RADIANS(U39-180))))</f>
        <v>14.3152647538848</v>
      </c>
      <c r="W39" s="3" t="str">
        <f aca="false">_xlfn.CONCAT(_xlfn.FLOOR.MATH(L39),"°",ROUND(60*(L39-_xlfn.FLOOR.MATH(L39)),0),"'")</f>
        <v>35°1'</v>
      </c>
      <c r="X39" s="9" t="str">
        <f aca="false">_xlfn.CONCAT(_xlfn.FLOOR.MATH(O39),"°",ROUND(60*(O39-_xlfn.FLOOR.MATH(O39)),0),"'")</f>
        <v>45°22'</v>
      </c>
      <c r="Y39" s="9" t="str">
        <f aca="false">_xlfn.CONCAT(_xlfn.FLOOR.MATH(R39),"°",ROUND(60*(R39-_xlfn.FLOOR.MATH(R39)),0),"'")</f>
        <v>55°14'</v>
      </c>
      <c r="Z39" s="9" t="str">
        <f aca="false">_xlfn.CONCAT(_xlfn.FLOOR.MATH(T39),"°",ROUND(60*(T39-_xlfn.FLOOR.MATH(T39)),0),"'")</f>
        <v>29°19'</v>
      </c>
      <c r="AA39" s="9" t="str">
        <f aca="false">_xlfn.CONCAT(_xlfn.FLOOR.MATH(V39),"°",ROUND(60*(V39-_xlfn.FLOOR.MATH(V39)),0),"'")</f>
        <v>14°19'</v>
      </c>
      <c r="AB39" s="3" t="n">
        <f aca="false">AVERAGE(L$8,L$54)+A39*(L$54-L$8)/46</f>
        <v>32.3164210057238</v>
      </c>
      <c r="AC39" s="3" t="n">
        <f aca="false">L$31+A39*(L$54-L$31)/23</f>
        <v>34.1604103982096</v>
      </c>
      <c r="AD39" s="8" t="n">
        <f aca="false">AB39-$L39</f>
        <v>-2.70778626880379</v>
      </c>
      <c r="AE39" s="8" t="n">
        <f aca="false">AC39-$L39</f>
        <v>-0.863796876318006</v>
      </c>
    </row>
    <row r="40" customFormat="false" ht="13.8" hidden="false" customHeight="false" outlineLevel="0" collapsed="false">
      <c r="A40" s="7" t="n">
        <v>9</v>
      </c>
      <c r="B40" s="4" t="n">
        <f aca="false">$A$5</f>
        <v>42</v>
      </c>
      <c r="C40" s="4" t="n">
        <f aca="false">SIN(RADIANS(A40))*SIN(RADIANS(B40))</f>
        <v>0.104675088447793</v>
      </c>
      <c r="D40" s="4" t="n">
        <f aca="false">COS(RADIANS(A40))*COS(RADIANS(B40))</f>
        <v>0.733995479497631</v>
      </c>
      <c r="E40" s="4" t="n">
        <f aca="false">TAN(RADIANS(A40))*TAN(RADIANS(B40))</f>
        <v>0.142609990622062</v>
      </c>
      <c r="F40" s="4" t="n">
        <f aca="false">DEGREES(ASIN(E40 + (SIN(RADIANS($A$2))/(D40))))</f>
        <v>9.3476618477542</v>
      </c>
      <c r="G40" s="4" t="n">
        <f aca="false">(180+2*F40)/12</f>
        <v>16.5579436412924</v>
      </c>
      <c r="H40" s="4" t="n">
        <f aca="false">90-F40</f>
        <v>80.6523381522458</v>
      </c>
      <c r="I40" s="4" t="n">
        <f aca="false">270+F40</f>
        <v>279.347661847754</v>
      </c>
      <c r="J40" s="4" t="n">
        <f aca="false">180-3*G40</f>
        <v>130.326169076123</v>
      </c>
      <c r="K40" s="10"/>
      <c r="L40" s="8" t="n">
        <f aca="false">DEGREES(ASIN(C40+D40*COS(RADIANS(J40-180))))</f>
        <v>35.4274404638235</v>
      </c>
      <c r="M40" s="4" t="n">
        <f aca="false">180-2*G40</f>
        <v>146.884112717415</v>
      </c>
      <c r="N40" s="10"/>
      <c r="O40" s="4" t="n">
        <f aca="false">DEGREES(ASIN(C40+D40*COS(RADIANS(M40-180))))</f>
        <v>46.0087328593879</v>
      </c>
      <c r="P40" s="4" t="n">
        <f aca="false">180+0.5*G40</f>
        <v>188.278971820646</v>
      </c>
      <c r="R40" s="4" t="n">
        <f aca="false">DEGREES(ASIN(C40+D40*COS(RADIANS(P40-180))))</f>
        <v>56.2038021108007</v>
      </c>
      <c r="S40" s="4" t="n">
        <f aca="false">180+3.5*G40</f>
        <v>237.952802744523</v>
      </c>
      <c r="T40" s="4" t="n">
        <f aca="false">DEGREES(ASIN(C40+D40*COS(RADIANS(S40-180))))</f>
        <v>29.613455897676</v>
      </c>
      <c r="U40" s="4" t="n">
        <f aca="false">180+G40*4.75</f>
        <v>258.650232296139</v>
      </c>
      <c r="V40" s="5" t="n">
        <f aca="false">DEGREES(ASIN(C40+D40*COS(RADIANS(U40-180))))</f>
        <v>14.4256701390773</v>
      </c>
      <c r="W40" s="3" t="str">
        <f aca="false">_xlfn.CONCAT(_xlfn.FLOOR.MATH(L40),"°",ROUND(60*(L40-_xlfn.FLOOR.MATH(L40)),0),"'")</f>
        <v>35°26'</v>
      </c>
      <c r="X40" s="9" t="str">
        <f aca="false">_xlfn.CONCAT(_xlfn.FLOOR.MATH(O40),"°",ROUND(60*(O40-_xlfn.FLOOR.MATH(O40)),0),"'")</f>
        <v>46°1'</v>
      </c>
      <c r="Y40" s="9" t="str">
        <f aca="false">_xlfn.CONCAT(_xlfn.FLOOR.MATH(R40),"°",ROUND(60*(R40-_xlfn.FLOOR.MATH(R40)),0),"'")</f>
        <v>56°12'</v>
      </c>
      <c r="Z40" s="9" t="str">
        <f aca="false">_xlfn.CONCAT(_xlfn.FLOOR.MATH(T40),"°",ROUND(60*(T40-_xlfn.FLOOR.MATH(T40)),0),"'")</f>
        <v>29°37'</v>
      </c>
      <c r="AA40" s="9" t="str">
        <f aca="false">_xlfn.CONCAT(_xlfn.FLOOR.MATH(V40),"°",ROUND(60*(V40-_xlfn.FLOOR.MATH(V40)),0),"'")</f>
        <v>14°26'</v>
      </c>
      <c r="AB40" s="3" t="n">
        <f aca="false">AVERAGE(L$8,L$54)+A40*(L$54-L$8)/46</f>
        <v>32.7902295392236</v>
      </c>
      <c r="AC40" s="3" t="n">
        <f aca="false">L$31+A40*(L$54-L$31)/23</f>
        <v>34.5112863055437</v>
      </c>
      <c r="AD40" s="8" t="n">
        <f aca="false">AB40-$L40</f>
        <v>-2.6372109245999</v>
      </c>
      <c r="AE40" s="8" t="n">
        <f aca="false">AC40-$L40</f>
        <v>-0.916154158279838</v>
      </c>
    </row>
    <row r="41" customFormat="false" ht="13.8" hidden="false" customHeight="false" outlineLevel="0" collapsed="false">
      <c r="A41" s="1" t="n">
        <v>10</v>
      </c>
      <c r="B41" s="4" t="n">
        <f aca="false">$A$5</f>
        <v>42</v>
      </c>
      <c r="C41" s="4" t="n">
        <f aca="false">SIN(RADIANS(A41))*SIN(RADIANS(B41))</f>
        <v>0.116193310415384</v>
      </c>
      <c r="D41" s="4" t="n">
        <f aca="false">COS(RADIANS(A41))*COS(RADIANS(B41))</f>
        <v>0.731854785741042</v>
      </c>
      <c r="E41" s="4" t="n">
        <f aca="false">TAN(RADIANS(A41))*TAN(RADIANS(B41))</f>
        <v>0.158765526548729</v>
      </c>
      <c r="F41" s="4" t="n">
        <f aca="false">DEGREES(ASIN(E41 + (SIN(RADIANS($A$2))/(D41))))</f>
        <v>10.2904477762665</v>
      </c>
      <c r="G41" s="4" t="n">
        <f aca="false">(180+2*F41)/12</f>
        <v>16.7150746293778</v>
      </c>
      <c r="H41" s="4" t="n">
        <f aca="false">90-F41</f>
        <v>79.7095522237335</v>
      </c>
      <c r="I41" s="4" t="n">
        <f aca="false">270+F41</f>
        <v>280.290447776267</v>
      </c>
      <c r="J41" s="4" t="n">
        <f aca="false">180-3*G41</f>
        <v>129.854776111867</v>
      </c>
      <c r="K41" s="10"/>
      <c r="L41" s="8" t="n">
        <f aca="false">DEGREES(ASIN(C41+D41*COS(RADIANS(J41-180))))</f>
        <v>35.8169782177973</v>
      </c>
      <c r="M41" s="4" t="n">
        <f aca="false">180-2*G41</f>
        <v>146.569850741245</v>
      </c>
      <c r="N41" s="10"/>
      <c r="O41" s="4" t="n">
        <f aca="false">DEGREES(ASIN(C41+D41*COS(RADIANS(M41-180))))</f>
        <v>46.6328625513937</v>
      </c>
      <c r="P41" s="4" t="n">
        <f aca="false">180+0.5*G41</f>
        <v>188.357537314689</v>
      </c>
      <c r="R41" s="4" t="n">
        <f aca="false">DEGREES(ASIN(C41+D41*COS(RADIANS(P41-180))))</f>
        <v>57.1692798787104</v>
      </c>
      <c r="S41" s="4" t="n">
        <f aca="false">180+3.5*G41</f>
        <v>238.502761202822</v>
      </c>
      <c r="T41" s="4" t="n">
        <f aca="false">DEGREES(ASIN(C41+D41*COS(RADIANS(S41-180))))</f>
        <v>29.9045323005799</v>
      </c>
      <c r="U41" s="4" t="n">
        <f aca="false">180+G41*4.75</f>
        <v>259.396604489545</v>
      </c>
      <c r="V41" s="5" t="n">
        <f aca="false">DEGREES(ASIN(C41+D41*COS(RADIANS(U41-180))))</f>
        <v>14.5285041551739</v>
      </c>
      <c r="W41" s="3" t="str">
        <f aca="false">_xlfn.CONCAT(_xlfn.FLOOR.MATH(L41),"°",ROUND(60*(L41-_xlfn.FLOOR.MATH(L41)),0),"'")</f>
        <v>35°49'</v>
      </c>
      <c r="X41" s="9" t="str">
        <f aca="false">_xlfn.CONCAT(_xlfn.FLOOR.MATH(O41),"°",ROUND(60*(O41-_xlfn.FLOOR.MATH(O41)),0),"'")</f>
        <v>46°38'</v>
      </c>
      <c r="Y41" s="9" t="str">
        <f aca="false">_xlfn.CONCAT(_xlfn.FLOOR.MATH(R41),"°",ROUND(60*(R41-_xlfn.FLOOR.MATH(R41)),0),"'")</f>
        <v>57°10'</v>
      </c>
      <c r="Z41" s="9" t="str">
        <f aca="false">_xlfn.CONCAT(_xlfn.FLOOR.MATH(T41),"°",ROUND(60*(T41-_xlfn.FLOOR.MATH(T41)),0),"'")</f>
        <v>29°54'</v>
      </c>
      <c r="AA41" s="9" t="str">
        <f aca="false">_xlfn.CONCAT(_xlfn.FLOOR.MATH(V41),"°",ROUND(60*(V41-_xlfn.FLOOR.MATH(V41)),0),"'")</f>
        <v>14°32'</v>
      </c>
      <c r="AB41" s="3" t="n">
        <f aca="false">AVERAGE(L$8,L$54)+A41*(L$54-L$8)/46</f>
        <v>33.2640380727234</v>
      </c>
      <c r="AC41" s="3" t="n">
        <f aca="false">L$31+A41*(L$54-L$31)/23</f>
        <v>34.8621622128777</v>
      </c>
      <c r="AD41" s="8" t="n">
        <f aca="false">AB41-$L41</f>
        <v>-2.5529401450739</v>
      </c>
      <c r="AE41" s="8" t="n">
        <f aca="false">AC41-$L41</f>
        <v>-0.954816004919564</v>
      </c>
    </row>
    <row r="42" customFormat="false" ht="13.8" hidden="false" customHeight="false" outlineLevel="0" collapsed="false">
      <c r="A42" s="7" t="n">
        <v>11</v>
      </c>
      <c r="B42" s="4" t="n">
        <f aca="false">$A$5</f>
        <v>42</v>
      </c>
      <c r="C42" s="4" t="n">
        <f aca="false">SIN(RADIANS(A42))*SIN(RADIANS(B42))</f>
        <v>0.127676138775032</v>
      </c>
      <c r="D42" s="4" t="n">
        <f aca="false">COS(RADIANS(A42))*COS(RADIANS(B42))</f>
        <v>0.72949116192708</v>
      </c>
      <c r="E42" s="4" t="n">
        <f aca="false">TAN(RADIANS(A42))*TAN(RADIANS(B42))</f>
        <v>0.175020816479466</v>
      </c>
      <c r="F42" s="4" t="n">
        <f aca="false">DEGREES(ASIN(E42 + (SIN(RADIANS($A$2))/(D42))))</f>
        <v>11.2422619507863</v>
      </c>
      <c r="G42" s="4" t="n">
        <f aca="false">(180+2*F42)/12</f>
        <v>16.873710325131</v>
      </c>
      <c r="H42" s="4" t="n">
        <f aca="false">90-F42</f>
        <v>78.7577380492137</v>
      </c>
      <c r="I42" s="4" t="n">
        <f aca="false">270+F42</f>
        <v>281.242261950786</v>
      </c>
      <c r="J42" s="4" t="n">
        <f aca="false">180-3*G42</f>
        <v>129.378869024607</v>
      </c>
      <c r="K42" s="10"/>
      <c r="L42" s="8" t="n">
        <f aca="false">DEGREES(ASIN(C42+D42*COS(RADIANS(J42-180))))</f>
        <v>36.1923920085284</v>
      </c>
      <c r="M42" s="4" t="n">
        <f aca="false">180-2*G42</f>
        <v>146.252579349738</v>
      </c>
      <c r="N42" s="10"/>
      <c r="O42" s="4" t="n">
        <f aca="false">DEGREES(ASIN(C42+D42*COS(RADIANS(M42-180))))</f>
        <v>47.2433835029228</v>
      </c>
      <c r="P42" s="4" t="n">
        <f aca="false">180+0.5*G42</f>
        <v>188.436855162566</v>
      </c>
      <c r="R42" s="4" t="n">
        <f aca="false">DEGREES(ASIN(C42+D42*COS(RADIANS(P42-180))))</f>
        <v>58.1326700388415</v>
      </c>
      <c r="S42" s="4" t="n">
        <f aca="false">180+3.5*G42</f>
        <v>239.057986137959</v>
      </c>
      <c r="T42" s="4" t="n">
        <f aca="false">DEGREES(ASIN(C42+D42*COS(RADIANS(S42-180))))</f>
        <v>30.1826918552168</v>
      </c>
      <c r="U42" s="4" t="n">
        <f aca="false">180+G42*4.75</f>
        <v>260.150124044372</v>
      </c>
      <c r="V42" s="5" t="n">
        <f aca="false">DEGREES(ASIN(C42+D42*COS(RADIANS(U42-180))))</f>
        <v>14.6236141183274</v>
      </c>
      <c r="W42" s="3" t="str">
        <f aca="false">_xlfn.CONCAT(_xlfn.FLOOR.MATH(L42),"°",ROUND(60*(L42-_xlfn.FLOOR.MATH(L42)),0),"'")</f>
        <v>36°12'</v>
      </c>
      <c r="X42" s="9" t="str">
        <f aca="false">_xlfn.CONCAT(_xlfn.FLOOR.MATH(O42),"°",ROUND(60*(O42-_xlfn.FLOOR.MATH(O42)),0),"'")</f>
        <v>47°15'</v>
      </c>
      <c r="Y42" s="9" t="str">
        <f aca="false">_xlfn.CONCAT(_xlfn.FLOOR.MATH(R42),"°",ROUND(60*(R42-_xlfn.FLOOR.MATH(R42)),0),"'")</f>
        <v>58°8'</v>
      </c>
      <c r="Z42" s="9" t="str">
        <f aca="false">_xlfn.CONCAT(_xlfn.FLOOR.MATH(T42),"°",ROUND(60*(T42-_xlfn.FLOOR.MATH(T42)),0),"'")</f>
        <v>30°11'</v>
      </c>
      <c r="AA42" s="9" t="str">
        <f aca="false">_xlfn.CONCAT(_xlfn.FLOOR.MATH(V42),"°",ROUND(60*(V42-_xlfn.FLOOR.MATH(V42)),0),"'")</f>
        <v>14°37'</v>
      </c>
      <c r="AB42" s="3" t="n">
        <f aca="false">AVERAGE(L$8,L$54)+A42*(L$54-L$8)/46</f>
        <v>33.7378466062232</v>
      </c>
      <c r="AC42" s="3" t="n">
        <f aca="false">L$31+A42*(L$54-L$31)/23</f>
        <v>35.2130381202118</v>
      </c>
      <c r="AD42" s="8" t="n">
        <f aca="false">AB42-$L42</f>
        <v>-2.45454540230521</v>
      </c>
      <c r="AE42" s="8" t="n">
        <f aca="false">AC42-$L42</f>
        <v>-0.979353888316588</v>
      </c>
    </row>
    <row r="43" customFormat="false" ht="13.8" hidden="false" customHeight="false" outlineLevel="0" collapsed="false">
      <c r="A43" s="1" t="n">
        <v>12</v>
      </c>
      <c r="B43" s="4" t="n">
        <f aca="false">$A$5</f>
        <v>42</v>
      </c>
      <c r="C43" s="4" t="n">
        <f aca="false">SIN(RADIANS(A43))*SIN(RADIANS(B43))</f>
        <v>0.139120075745983</v>
      </c>
      <c r="D43" s="4" t="n">
        <f aca="false">COS(RADIANS(A43))*COS(RADIANS(B43))</f>
        <v>0.726905328038456</v>
      </c>
      <c r="E43" s="4" t="n">
        <f aca="false">TAN(RADIANS(A43))*TAN(RADIANS(B43))</f>
        <v>0.191386787769731</v>
      </c>
      <c r="F43" s="4" t="n">
        <f aca="false">DEGREES(ASIN(E43 + (SIN(RADIANS($A$2))/(D43))))</f>
        <v>12.2041009505509</v>
      </c>
      <c r="G43" s="4" t="n">
        <f aca="false">(180+2*F43)/12</f>
        <v>17.0340168250918</v>
      </c>
      <c r="H43" s="4" t="n">
        <f aca="false">90-F43</f>
        <v>77.7958990494491</v>
      </c>
      <c r="I43" s="4" t="n">
        <f aca="false">270+F43</f>
        <v>282.204100950551</v>
      </c>
      <c r="J43" s="4" t="n">
        <f aca="false">180-3*G43</f>
        <v>128.897949524725</v>
      </c>
      <c r="K43" s="10"/>
      <c r="L43" s="8" t="n">
        <f aca="false">DEGREES(ASIN(C43+D43*COS(RADIANS(J43-180))))</f>
        <v>36.5532427247592</v>
      </c>
      <c r="M43" s="4" t="n">
        <f aca="false">180-2*G43</f>
        <v>145.931966349816</v>
      </c>
      <c r="N43" s="10"/>
      <c r="O43" s="4" t="n">
        <f aca="false">DEGREES(ASIN(C43+D43*COS(RADIANS(M43-180))))</f>
        <v>47.8396120478342</v>
      </c>
      <c r="P43" s="4" t="n">
        <f aca="false">180+0.5*G43</f>
        <v>188.517008412546</v>
      </c>
      <c r="R43" s="4" t="n">
        <f aca="false">DEGREES(ASIN(C43+D43*COS(RADIANS(P43-180))))</f>
        <v>59.0937687198215</v>
      </c>
      <c r="S43" s="4" t="n">
        <f aca="false">180+3.5*G43</f>
        <v>239.619058887821</v>
      </c>
      <c r="T43" s="4" t="n">
        <f aca="false">DEGREES(ASIN(C43+D43*COS(RADIANS(S43-180))))</f>
        <v>30.4475996612681</v>
      </c>
      <c r="U43" s="4" t="n">
        <f aca="false">180+G43*4.75</f>
        <v>260.911579919186</v>
      </c>
      <c r="V43" s="5" t="n">
        <f aca="false">DEGREES(ASIN(C43+D43*COS(RADIANS(U43-180))))</f>
        <v>14.7108405960144</v>
      </c>
      <c r="W43" s="3" t="str">
        <f aca="false">_xlfn.CONCAT(_xlfn.FLOOR.MATH(L43),"°",ROUND(60*(L43-_xlfn.FLOOR.MATH(L43)),0),"'")</f>
        <v>36°33'</v>
      </c>
      <c r="X43" s="9" t="str">
        <f aca="false">_xlfn.CONCAT(_xlfn.FLOOR.MATH(O43),"°",ROUND(60*(O43-_xlfn.FLOOR.MATH(O43)),0),"'")</f>
        <v>47°50'</v>
      </c>
      <c r="Y43" s="9" t="str">
        <f aca="false">_xlfn.CONCAT(_xlfn.FLOOR.MATH(R43),"°",ROUND(60*(R43-_xlfn.FLOOR.MATH(R43)),0),"'")</f>
        <v>59°6'</v>
      </c>
      <c r="Z43" s="9" t="str">
        <f aca="false">_xlfn.CONCAT(_xlfn.FLOOR.MATH(T43),"°",ROUND(60*(T43-_xlfn.FLOOR.MATH(T43)),0),"'")</f>
        <v>30°27'</v>
      </c>
      <c r="AA43" s="9" t="str">
        <f aca="false">_xlfn.CONCAT(_xlfn.FLOOR.MATH(V43),"°",ROUND(60*(V43-_xlfn.FLOOR.MATH(V43)),0),"'")</f>
        <v>14°43'</v>
      </c>
      <c r="AB43" s="3" t="n">
        <f aca="false">AVERAGE(L$8,L$54)+A43*(L$54-L$8)/46</f>
        <v>34.211655139723</v>
      </c>
      <c r="AC43" s="3" t="n">
        <f aca="false">L$31+A43*(L$54-L$31)/23</f>
        <v>35.5639140275459</v>
      </c>
      <c r="AD43" s="8" t="n">
        <f aca="false">AB43-$L43</f>
        <v>-2.34158758503622</v>
      </c>
      <c r="AE43" s="8" t="n">
        <f aca="false">AC43-$L43</f>
        <v>-0.989328697213317</v>
      </c>
    </row>
    <row r="44" customFormat="false" ht="13.8" hidden="false" customHeight="false" outlineLevel="0" collapsed="false">
      <c r="A44" s="7" t="n">
        <v>13</v>
      </c>
      <c r="B44" s="4" t="n">
        <f aca="false">$A$5</f>
        <v>42</v>
      </c>
      <c r="C44" s="4" t="n">
        <f aca="false">SIN(RADIANS(A44))*SIN(RADIANS(B44))</f>
        <v>0.150521635394175</v>
      </c>
      <c r="D44" s="4" t="n">
        <f aca="false">COS(RADIANS(A44))*COS(RADIANS(B44))</f>
        <v>0.724098071745221</v>
      </c>
      <c r="E44" s="4" t="n">
        <f aca="false">TAN(RADIANS(A44))*TAN(RADIANS(B44))</f>
        <v>0.207874652989184</v>
      </c>
      <c r="F44" s="4" t="n">
        <f aca="false">DEGREES(ASIN(E44 + (SIN(RADIANS($A$2))/(D44))))</f>
        <v>13.1770092128233</v>
      </c>
      <c r="G44" s="4" t="n">
        <f aca="false">(180+2*F44)/12</f>
        <v>17.1961682021372</v>
      </c>
      <c r="H44" s="4" t="n">
        <f aca="false">90-F44</f>
        <v>76.8229907871767</v>
      </c>
      <c r="I44" s="4" t="n">
        <f aca="false">270+F44</f>
        <v>283.177009212823</v>
      </c>
      <c r="J44" s="4" t="n">
        <f aca="false">180-3*G44</f>
        <v>128.411495393588</v>
      </c>
      <c r="K44" s="10"/>
      <c r="L44" s="8" t="n">
        <f aca="false">DEGREES(ASIN(C44+D44*COS(RADIANS(J44-180))))</f>
        <v>36.8990803375691</v>
      </c>
      <c r="M44" s="4" t="n">
        <f aca="false">180-2*G44</f>
        <v>145.607663595726</v>
      </c>
      <c r="N44" s="10"/>
      <c r="O44" s="4" t="n">
        <f aca="false">DEGREES(ASIN(C44+D44*COS(RADIANS(M44-180))))</f>
        <v>48.4208324448142</v>
      </c>
      <c r="P44" s="4" t="n">
        <f aca="false">180+0.5*G44</f>
        <v>188.598084101069</v>
      </c>
      <c r="R44" s="4" t="n">
        <f aca="false">DEGREES(ASIN(C44+D44*COS(RADIANS(P44-180))))</f>
        <v>60.0523456909301</v>
      </c>
      <c r="S44" s="4" t="n">
        <f aca="false">180+3.5*G44</f>
        <v>240.18658870748</v>
      </c>
      <c r="T44" s="4" t="n">
        <f aca="false">DEGREES(ASIN(C44+D44*COS(RADIANS(S44-180))))</f>
        <v>30.6989120337129</v>
      </c>
      <c r="U44" s="4" t="n">
        <f aca="false">180+G44*4.75</f>
        <v>261.681798960152</v>
      </c>
      <c r="V44" s="5" t="n">
        <f aca="false">DEGREES(ASIN(C44+D44*COS(RADIANS(U44-180))))</f>
        <v>14.7900165276636</v>
      </c>
      <c r="W44" s="3" t="str">
        <f aca="false">_xlfn.CONCAT(_xlfn.FLOOR.MATH(L44),"°",ROUND(60*(L44-_xlfn.FLOOR.MATH(L44)),0),"'")</f>
        <v>36°54'</v>
      </c>
      <c r="X44" s="9" t="str">
        <f aca="false">_xlfn.CONCAT(_xlfn.FLOOR.MATH(O44),"°",ROUND(60*(O44-_xlfn.FLOOR.MATH(O44)),0),"'")</f>
        <v>48°25'</v>
      </c>
      <c r="Y44" s="9" t="str">
        <f aca="false">_xlfn.CONCAT(_xlfn.FLOOR.MATH(R44),"°",ROUND(60*(R44-_xlfn.FLOOR.MATH(R44)),0),"'")</f>
        <v>60°3'</v>
      </c>
      <c r="Z44" s="9" t="str">
        <f aca="false">_xlfn.CONCAT(_xlfn.FLOOR.MATH(T44),"°",ROUND(60*(T44-_xlfn.FLOOR.MATH(T44)),0),"'")</f>
        <v>30°42'</v>
      </c>
      <c r="AA44" s="9" t="str">
        <f aca="false">_xlfn.CONCAT(_xlfn.FLOOR.MATH(V44),"°",ROUND(60*(V44-_xlfn.FLOOR.MATH(V44)),0),"'")</f>
        <v>14°47'</v>
      </c>
      <c r="AB44" s="3" t="n">
        <f aca="false">AVERAGE(L$8,L$54)+A44*(L$54-L$8)/46</f>
        <v>34.6854636732228</v>
      </c>
      <c r="AC44" s="3" t="n">
        <f aca="false">L$31+A44*(L$54-L$31)/23</f>
        <v>35.91478993488</v>
      </c>
      <c r="AD44" s="8" t="n">
        <f aca="false">AB44-$L44</f>
        <v>-2.21361666434633</v>
      </c>
      <c r="AE44" s="8" t="n">
        <f aca="false">AC44-$L44</f>
        <v>-0.98429040268914</v>
      </c>
    </row>
    <row r="45" customFormat="false" ht="13.8" hidden="false" customHeight="false" outlineLevel="0" collapsed="false">
      <c r="A45" s="1" t="n">
        <v>14</v>
      </c>
      <c r="B45" s="4" t="n">
        <f aca="false">$A$5</f>
        <v>42</v>
      </c>
      <c r="C45" s="4" t="n">
        <f aca="false">SIN(RADIANS(A45))*SIN(RADIANS(B45))</f>
        <v>0.16187734469409</v>
      </c>
      <c r="D45" s="4" t="n">
        <f aca="false">COS(RADIANS(A45))*COS(RADIANS(B45))</f>
        <v>0.721070248164837</v>
      </c>
      <c r="E45" s="4" t="n">
        <f aca="false">TAN(RADIANS(A45))*TAN(RADIANS(B45))</f>
        <v>0.224495942116703</v>
      </c>
      <c r="F45" s="4" t="n">
        <f aca="false">DEGREES(ASIN(E45 + (SIN(RADIANS($A$2))/(D45))))</f>
        <v>14.1620854978409</v>
      </c>
      <c r="G45" s="4" t="n">
        <f aca="false">(180+2*F45)/12</f>
        <v>17.3603475829735</v>
      </c>
      <c r="H45" s="4" t="n">
        <f aca="false">90-F45</f>
        <v>75.8379145021591</v>
      </c>
      <c r="I45" s="4" t="n">
        <f aca="false">270+F45</f>
        <v>284.162085497841</v>
      </c>
      <c r="J45" s="4" t="n">
        <f aca="false">180-3*G45</f>
        <v>127.91895725108</v>
      </c>
      <c r="K45" s="10"/>
      <c r="L45" s="8" t="n">
        <f aca="false">DEGREES(ASIN(C45+D45*COS(RADIANS(J45-180))))</f>
        <v>37.229443470385</v>
      </c>
      <c r="M45" s="4" t="n">
        <f aca="false">180-2*G45</f>
        <v>145.279304834053</v>
      </c>
      <c r="N45" s="10"/>
      <c r="O45" s="4" t="n">
        <f aca="false">DEGREES(ASIN(C45+D45*COS(RADIANS(M45-180))))</f>
        <v>48.9862962225738</v>
      </c>
      <c r="P45" s="4" t="n">
        <f aca="false">180+0.5*G45</f>
        <v>188.680173791487</v>
      </c>
      <c r="R45" s="4" t="n">
        <f aca="false">DEGREES(ASIN(C45+D45*COS(RADIANS(P45-180))))</f>
        <v>61.00814009901</v>
      </c>
      <c r="S45" s="4" t="n">
        <f aca="false">180+3.5*G45</f>
        <v>240.761216540407</v>
      </c>
      <c r="T45" s="4" t="n">
        <f aca="false">DEGREES(ASIN(C45+D45*COS(RADIANS(S45-180))))</f>
        <v>30.9362756711546</v>
      </c>
      <c r="U45" s="4" t="n">
        <f aca="false">180+G45*4.75</f>
        <v>262.461651019124</v>
      </c>
      <c r="V45" s="5" t="n">
        <f aca="false">DEGREES(ASIN(C45+D45*COS(RADIANS(U45-180))))</f>
        <v>14.8609662119827</v>
      </c>
      <c r="W45" s="3" t="str">
        <f aca="false">_xlfn.CONCAT(_xlfn.FLOOR.MATH(L45),"°",ROUND(60*(L45-_xlfn.FLOOR.MATH(L45)),0),"'")</f>
        <v>37°14'</v>
      </c>
      <c r="X45" s="9" t="str">
        <f aca="false">_xlfn.CONCAT(_xlfn.FLOOR.MATH(O45),"°",ROUND(60*(O45-_xlfn.FLOOR.MATH(O45)),0),"'")</f>
        <v>48°59'</v>
      </c>
      <c r="Y45" s="9" t="str">
        <f aca="false">_xlfn.CONCAT(_xlfn.FLOOR.MATH(R45),"°",ROUND(60*(R45-_xlfn.FLOOR.MATH(R45)),0),"'")</f>
        <v>61°0'</v>
      </c>
      <c r="Z45" s="9" t="str">
        <f aca="false">_xlfn.CONCAT(_xlfn.FLOOR.MATH(T45),"°",ROUND(60*(T45-_xlfn.FLOOR.MATH(T45)),0),"'")</f>
        <v>30°56'</v>
      </c>
      <c r="AA45" s="9" t="str">
        <f aca="false">_xlfn.CONCAT(_xlfn.FLOOR.MATH(V45),"°",ROUND(60*(V45-_xlfn.FLOOR.MATH(V45)),0),"'")</f>
        <v>14°52'</v>
      </c>
      <c r="AB45" s="3" t="n">
        <f aca="false">AVERAGE(L$8,L$54)+A45*(L$54-L$8)/46</f>
        <v>35.1592722067226</v>
      </c>
      <c r="AC45" s="3" t="n">
        <f aca="false">L$31+A45*(L$54-L$31)/23</f>
        <v>36.265665842214</v>
      </c>
      <c r="AD45" s="8" t="n">
        <f aca="false">AB45-$L45</f>
        <v>-2.07017126366244</v>
      </c>
      <c r="AE45" s="8" t="n">
        <f aca="false">AC45-$L45</f>
        <v>-0.963777628170966</v>
      </c>
    </row>
    <row r="46" customFormat="false" ht="13.8" hidden="false" customHeight="false" outlineLevel="0" collapsed="false">
      <c r="A46" s="7" t="n">
        <v>15</v>
      </c>
      <c r="B46" s="4" t="n">
        <f aca="false">$A$5</f>
        <v>42</v>
      </c>
      <c r="C46" s="4" t="n">
        <f aca="false">SIN(RADIANS(A46))*SIN(RADIANS(B46))</f>
        <v>0.17318374458667</v>
      </c>
      <c r="D46" s="4" t="n">
        <f aca="false">COS(RADIANS(A46))*COS(RADIANS(B46))</f>
        <v>0.717822779601698</v>
      </c>
      <c r="E46" s="4" t="n">
        <f aca="false">TAN(RADIANS(A46))*TAN(RADIANS(B46))</f>
        <v>0.241262536531323</v>
      </c>
      <c r="F46" s="4" t="n">
        <f aca="false">DEGREES(ASIN(E46 + (SIN(RADIANS($A$2))/(D46))))</f>
        <v>15.1604900990534</v>
      </c>
      <c r="G46" s="4" t="n">
        <f aca="false">(180+2*F46)/12</f>
        <v>17.5267483498422</v>
      </c>
      <c r="H46" s="4" t="n">
        <f aca="false">90-F46</f>
        <v>74.8395099009466</v>
      </c>
      <c r="I46" s="4" t="n">
        <f aca="false">270+F46</f>
        <v>285.160490099053</v>
      </c>
      <c r="J46" s="4" t="n">
        <f aca="false">180-3*G46</f>
        <v>127.419754950473</v>
      </c>
      <c r="K46" s="10"/>
      <c r="L46" s="8" t="n">
        <f aca="false">DEGREES(ASIN(C46+D46*COS(RADIANS(J46-180))))</f>
        <v>37.5438588457671</v>
      </c>
      <c r="M46" s="4" t="n">
        <f aca="false">180-2*G46</f>
        <v>144.946503300316</v>
      </c>
      <c r="N46" s="10"/>
      <c r="O46" s="4" t="n">
        <f aca="false">DEGREES(ASIN(C46+D46*COS(RADIANS(M46-180))))</f>
        <v>49.5352216516758</v>
      </c>
      <c r="P46" s="4" t="n">
        <f aca="false">180+0.5*G46</f>
        <v>188.763374174921</v>
      </c>
      <c r="R46" s="4" t="n">
        <f aca="false">DEGREES(ASIN(C46+D46*COS(RADIANS(P46-180))))</f>
        <v>61.9608553800963</v>
      </c>
      <c r="S46" s="4" t="n">
        <f aca="false">180+3.5*G46</f>
        <v>241.343619224448</v>
      </c>
      <c r="T46" s="4" t="n">
        <f aca="false">DEGREES(ASIN(C46+D46*COS(RADIANS(S46-180))))</f>
        <v>31.159326648239</v>
      </c>
      <c r="U46" s="4" t="n">
        <f aca="false">180+G46*4.75</f>
        <v>263.25205466175</v>
      </c>
      <c r="V46" s="5" t="n">
        <f aca="false">DEGREES(ASIN(C46+D46*COS(RADIANS(U46-180))))</f>
        <v>14.9235041381415</v>
      </c>
      <c r="W46" s="3" t="str">
        <f aca="false">_xlfn.CONCAT(_xlfn.FLOOR.MATH(L46),"°",ROUND(60*(L46-_xlfn.FLOOR.MATH(L46)),0),"'")</f>
        <v>37°33'</v>
      </c>
      <c r="X46" s="9" t="str">
        <f aca="false">_xlfn.CONCAT(_xlfn.FLOOR.MATH(O46),"°",ROUND(60*(O46-_xlfn.FLOOR.MATH(O46)),0),"'")</f>
        <v>49°32'</v>
      </c>
      <c r="Y46" s="9" t="str">
        <f aca="false">_xlfn.CONCAT(_xlfn.FLOOR.MATH(R46),"°",ROUND(60*(R46-_xlfn.FLOOR.MATH(R46)),0),"'")</f>
        <v>61°58'</v>
      </c>
      <c r="Z46" s="9" t="str">
        <f aca="false">_xlfn.CONCAT(_xlfn.FLOOR.MATH(T46),"°",ROUND(60*(T46-_xlfn.FLOOR.MATH(T46)),0),"'")</f>
        <v>31°10'</v>
      </c>
      <c r="AA46" s="9" t="str">
        <f aca="false">_xlfn.CONCAT(_xlfn.FLOOR.MATH(V46),"°",ROUND(60*(V46-_xlfn.FLOOR.MATH(V46)),0),"'")</f>
        <v>14°55'</v>
      </c>
      <c r="AB46" s="3" t="n">
        <f aca="false">AVERAGE(L$8,L$54)+A46*(L$54-L$8)/46</f>
        <v>35.6330807402224</v>
      </c>
      <c r="AC46" s="3" t="n">
        <f aca="false">L$31+A46*(L$54-L$31)/23</f>
        <v>36.6165417495481</v>
      </c>
      <c r="AD46" s="8" t="n">
        <f aca="false">AB46-$L46</f>
        <v>-1.91077810554474</v>
      </c>
      <c r="AE46" s="8" t="n">
        <f aca="false">AC46-$L46</f>
        <v>-0.927317096218992</v>
      </c>
    </row>
    <row r="47" customFormat="false" ht="13.8" hidden="false" customHeight="false" outlineLevel="0" collapsed="false">
      <c r="A47" s="1" t="n">
        <v>16</v>
      </c>
      <c r="B47" s="4" t="n">
        <f aca="false">$A$5</f>
        <v>42</v>
      </c>
      <c r="C47" s="4" t="n">
        <f aca="false">SIN(RADIANS(A47))*SIN(RADIANS(B47))</f>
        <v>0.184437391032981</v>
      </c>
      <c r="D47" s="4" t="n">
        <f aca="false">COS(RADIANS(A47))*COS(RADIANS(B47))</f>
        <v>0.714356655266186</v>
      </c>
      <c r="E47" s="4" t="n">
        <f aca="false">TAN(RADIANS(A47))*TAN(RADIANS(B47))</f>
        <v>0.258186705020975</v>
      </c>
      <c r="F47" s="4" t="n">
        <f aca="false">DEGREES(ASIN(E47 + (SIN(RADIANS($A$2))/(D47))))</f>
        <v>16.1734529348176</v>
      </c>
      <c r="G47" s="4" t="n">
        <f aca="false">(180+2*F47)/12</f>
        <v>17.6955754891363</v>
      </c>
      <c r="H47" s="4" t="n">
        <f aca="false">90-F47</f>
        <v>73.8265470651824</v>
      </c>
      <c r="I47" s="4" t="n">
        <f aca="false">270+F47</f>
        <v>286.173452934818</v>
      </c>
      <c r="J47" s="4" t="n">
        <f aca="false">180-3*G47</f>
        <v>126.913273532591</v>
      </c>
      <c r="K47" s="10"/>
      <c r="L47" s="8" t="n">
        <f aca="false">DEGREES(ASIN(C47+D47*COS(RADIANS(J47-180))))</f>
        <v>37.8418405751312</v>
      </c>
      <c r="M47" s="4" t="n">
        <f aca="false">180-2*G47</f>
        <v>144.608849021727</v>
      </c>
      <c r="N47" s="10"/>
      <c r="O47" s="4" t="n">
        <f aca="false">DEGREES(ASIN(C47+D47*COS(RADIANS(M47-180))))</f>
        <v>50.0667933578728</v>
      </c>
      <c r="P47" s="4" t="n">
        <f aca="false">180+0.5*G47</f>
        <v>188.847787744568</v>
      </c>
      <c r="R47" s="4" t="n">
        <f aca="false">DEGREES(ASIN(C47+D47*COS(RADIANS(P47-180))))</f>
        <v>62.9101531608475</v>
      </c>
      <c r="S47" s="4" t="n">
        <f aca="false">180+3.5*G47</f>
        <v>241.934514211977</v>
      </c>
      <c r="T47" s="4" t="n">
        <f aca="false">DEGREES(ASIN(C47+D47*COS(RADIANS(S47-180))))</f>
        <v>31.3676891965001</v>
      </c>
      <c r="U47" s="4" t="n">
        <f aca="false">180+G47*4.75</f>
        <v>264.053983573397</v>
      </c>
      <c r="V47" s="5" t="n">
        <f aca="false">DEGREES(ASIN(C47+D47*COS(RADIANS(U47-180))))</f>
        <v>14.9774336332343</v>
      </c>
      <c r="W47" s="3" t="str">
        <f aca="false">_xlfn.CONCAT(_xlfn.FLOOR.MATH(L47),"°",ROUND(60*(L47-_xlfn.FLOOR.MATH(L47)),0),"'")</f>
        <v>37°51'</v>
      </c>
      <c r="X47" s="9" t="str">
        <f aca="false">_xlfn.CONCAT(_xlfn.FLOOR.MATH(O47),"°",ROUND(60*(O47-_xlfn.FLOOR.MATH(O47)),0),"'")</f>
        <v>50°4'</v>
      </c>
      <c r="Y47" s="9" t="str">
        <f aca="false">_xlfn.CONCAT(_xlfn.FLOOR.MATH(R47),"°",ROUND(60*(R47-_xlfn.FLOOR.MATH(R47)),0),"'")</f>
        <v>62°55'</v>
      </c>
      <c r="Z47" s="9" t="str">
        <f aca="false">_xlfn.CONCAT(_xlfn.FLOOR.MATH(T47),"°",ROUND(60*(T47-_xlfn.FLOOR.MATH(T47)),0),"'")</f>
        <v>31°22'</v>
      </c>
      <c r="AA47" s="9" t="str">
        <f aca="false">_xlfn.CONCAT(_xlfn.FLOOR.MATH(V47),"°",ROUND(60*(V47-_xlfn.FLOOR.MATH(V47)),0),"'")</f>
        <v>14°59'</v>
      </c>
      <c r="AB47" s="3" t="n">
        <f aca="false">AVERAGE(L$8,L$54)+A47*(L$54-L$8)/46</f>
        <v>36.1068892737222</v>
      </c>
      <c r="AC47" s="3" t="n">
        <f aca="false">L$31+A47*(L$54-L$31)/23</f>
        <v>36.9674176568822</v>
      </c>
      <c r="AD47" s="8" t="n">
        <f aca="false">AB47-$L47</f>
        <v>-1.73495130140905</v>
      </c>
      <c r="AE47" s="8" t="n">
        <f aca="false">AC47-$L47</f>
        <v>-0.874422918249017</v>
      </c>
    </row>
    <row r="48" customFormat="false" ht="13.8" hidden="false" customHeight="false" outlineLevel="0" collapsed="false">
      <c r="A48" s="7" t="n">
        <v>17</v>
      </c>
      <c r="B48" s="4" t="n">
        <f aca="false">$A$5</f>
        <v>42</v>
      </c>
      <c r="C48" s="4" t="n">
        <f aca="false">SIN(RADIANS(A48))*SIN(RADIANS(B48))</f>
        <v>0.195634856063298</v>
      </c>
      <c r="D48" s="4" t="n">
        <f aca="false">COS(RADIANS(A48))*COS(RADIANS(B48))</f>
        <v>0.710672930973352</v>
      </c>
      <c r="E48" s="4" t="n">
        <f aca="false">TAN(RADIANS(A48))*TAN(RADIANS(B48))</f>
        <v>0.275281142051312</v>
      </c>
      <c r="F48" s="4" t="n">
        <f aca="false">DEGREES(ASIN(E48 + (SIN(RADIANS($A$2))/(D48))))</f>
        <v>17.2022826847851</v>
      </c>
      <c r="G48" s="4" t="n">
        <f aca="false">(180+2*F48)/12</f>
        <v>17.8670471141308</v>
      </c>
      <c r="H48" s="4" t="n">
        <f aca="false">90-F48</f>
        <v>72.797717315215</v>
      </c>
      <c r="I48" s="4" t="n">
        <f aca="false">270+F48</f>
        <v>287.202282684785</v>
      </c>
      <c r="J48" s="4" t="n">
        <f aca="false">180-3*G48</f>
        <v>126.398858657607</v>
      </c>
      <c r="K48" s="10"/>
      <c r="L48" s="8" t="n">
        <f aca="false">DEGREES(ASIN(C48+D48*COS(RADIANS(J48-180))))</f>
        <v>38.1228892498855</v>
      </c>
      <c r="M48" s="4" t="n">
        <f aca="false">180-2*G48</f>
        <v>144.265905771738</v>
      </c>
      <c r="N48" s="10"/>
      <c r="O48" s="4" t="n">
        <f aca="false">DEGREES(ASIN(C48+D48*COS(RADIANS(M48-180))))</f>
        <v>50.5801620882022</v>
      </c>
      <c r="P48" s="4" t="n">
        <f aca="false">180+0.5*G48</f>
        <v>188.933523557065</v>
      </c>
      <c r="R48" s="4" t="n">
        <f aca="false">DEGREES(ASIN(C48+D48*COS(RADIANS(P48-180))))</f>
        <v>63.8556459183504</v>
      </c>
      <c r="S48" s="4" t="n">
        <f aca="false">180+3.5*G48</f>
        <v>242.534664899458</v>
      </c>
      <c r="T48" s="4" t="n">
        <f aca="false">DEGREES(ASIN(C48+D48*COS(RADIANS(S48-180))))</f>
        <v>31.5609742305063</v>
      </c>
      <c r="U48" s="4" t="n">
        <f aca="false">180+G48*4.75</f>
        <v>264.868473792121</v>
      </c>
      <c r="V48" s="5" t="n">
        <f aca="false">DEGREES(ASIN(C48+D48*COS(RADIANS(U48-180))))</f>
        <v>15.0225452925782</v>
      </c>
      <c r="W48" s="3" t="str">
        <f aca="false">_xlfn.CONCAT(_xlfn.FLOOR.MATH(L48),"°",ROUND(60*(L48-_xlfn.FLOOR.MATH(L48)),0),"'")</f>
        <v>38°7'</v>
      </c>
      <c r="X48" s="9" t="str">
        <f aca="false">_xlfn.CONCAT(_xlfn.FLOOR.MATH(O48),"°",ROUND(60*(O48-_xlfn.FLOOR.MATH(O48)),0),"'")</f>
        <v>50°35'</v>
      </c>
      <c r="Y48" s="9" t="str">
        <f aca="false">_xlfn.CONCAT(_xlfn.FLOOR.MATH(R48),"°",ROUND(60*(R48-_xlfn.FLOOR.MATH(R48)),0),"'")</f>
        <v>63°51'</v>
      </c>
      <c r="Z48" s="9" t="str">
        <f aca="false">_xlfn.CONCAT(_xlfn.FLOOR.MATH(T48),"°",ROUND(60*(T48-_xlfn.FLOOR.MATH(T48)),0),"'")</f>
        <v>31°34'</v>
      </c>
      <c r="AA48" s="9" t="str">
        <f aca="false">_xlfn.CONCAT(_xlfn.FLOOR.MATH(V48),"°",ROUND(60*(V48-_xlfn.FLOOR.MATH(V48)),0),"'")</f>
        <v>15°1'</v>
      </c>
      <c r="AB48" s="3" t="n">
        <f aca="false">AVERAGE(L$8,L$54)+A48*(L$54-L$8)/46</f>
        <v>36.5806978072219</v>
      </c>
      <c r="AC48" s="3" t="n">
        <f aca="false">L$31+A48*(L$54-L$31)/23</f>
        <v>37.3182935642163</v>
      </c>
      <c r="AD48" s="8" t="n">
        <f aca="false">AB48-$L48</f>
        <v>-1.54219144266356</v>
      </c>
      <c r="AE48" s="8" t="n">
        <f aca="false">AC48-$L48</f>
        <v>-0.804595685669248</v>
      </c>
    </row>
    <row r="49" customFormat="false" ht="13.8" hidden="false" customHeight="false" outlineLevel="0" collapsed="false">
      <c r="A49" s="1" t="n">
        <v>18</v>
      </c>
      <c r="B49" s="4" t="n">
        <f aca="false">$A$5</f>
        <v>42</v>
      </c>
      <c r="C49" s="4" t="n">
        <f aca="false">SIN(RADIANS(A49))*SIN(RADIANS(B49))</f>
        <v>0.2067727288213</v>
      </c>
      <c r="D49" s="4" t="n">
        <f aca="false">COS(RADIANS(A49))*COS(RADIANS(B49))</f>
        <v>0.7067727288213</v>
      </c>
      <c r="E49" s="4" t="n">
        <f aca="false">TAN(RADIANS(A49))*TAN(RADIANS(B49))</f>
        <v>0.292559008560134</v>
      </c>
      <c r="F49" s="4" t="n">
        <f aca="false">DEGREES(ASIN(E49 + (SIN(RADIANS($A$2))/(D49))))</f>
        <v>18.2483771681036</v>
      </c>
      <c r="G49" s="4" t="n">
        <f aca="false">(180+2*F49)/12</f>
        <v>18.0413961946839</v>
      </c>
      <c r="H49" s="4" t="n">
        <f aca="false">90-F49</f>
        <v>71.7516228318964</v>
      </c>
      <c r="I49" s="4" t="n">
        <f aca="false">270+F49</f>
        <v>288.248377168104</v>
      </c>
      <c r="J49" s="4" t="n">
        <f aca="false">180-3*G49</f>
        <v>125.875811415948</v>
      </c>
      <c r="K49" s="10"/>
      <c r="L49" s="8" t="n">
        <f aca="false">DEGREES(ASIN(C49+D49*COS(RADIANS(J49-180))))</f>
        <v>38.3864907829676</v>
      </c>
      <c r="M49" s="4" t="n">
        <f aca="false">180-2*G49</f>
        <v>143.917207610632</v>
      </c>
      <c r="N49" s="10"/>
      <c r="O49" s="4" t="n">
        <f aca="false">DEGREES(ASIN(C49+D49*COS(RADIANS(M49-180))))</f>
        <v>51.0744446352271</v>
      </c>
      <c r="P49" s="4" t="n">
        <f aca="false">180+0.5*G49</f>
        <v>189.020698097342</v>
      </c>
      <c r="R49" s="4" t="n">
        <f aca="false">DEGREES(ASIN(C49+D49*COS(RADIANS(P49-180))))</f>
        <v>64.796888107708</v>
      </c>
      <c r="S49" s="4" t="n">
        <f aca="false">180+3.5*G49</f>
        <v>243.144886681394</v>
      </c>
      <c r="T49" s="4" t="n">
        <f aca="false">DEGREES(ASIN(C49+D49*COS(RADIANS(S49-180))))</f>
        <v>31.7387775668514</v>
      </c>
      <c r="U49" s="4" t="n">
        <f aca="false">180+G49*4.75</f>
        <v>265.696631924749</v>
      </c>
      <c r="V49" s="5" t="n">
        <f aca="false">DEGREES(ASIN(C49+D49*COS(RADIANS(U49-180))))</f>
        <v>15.0586151520149</v>
      </c>
      <c r="W49" s="3" t="str">
        <f aca="false">_xlfn.CONCAT(_xlfn.FLOOR.MATH(L49),"°",ROUND(60*(L49-_xlfn.FLOOR.MATH(L49)),0),"'")</f>
        <v>38°23'</v>
      </c>
      <c r="X49" s="9" t="str">
        <f aca="false">_xlfn.CONCAT(_xlfn.FLOOR.MATH(O49),"°",ROUND(60*(O49-_xlfn.FLOOR.MATH(O49)),0),"'")</f>
        <v>51°4'</v>
      </c>
      <c r="Y49" s="9" t="str">
        <f aca="false">_xlfn.CONCAT(_xlfn.FLOOR.MATH(R49),"°",ROUND(60*(R49-_xlfn.FLOOR.MATH(R49)),0),"'")</f>
        <v>64°48'</v>
      </c>
      <c r="Z49" s="9" t="str">
        <f aca="false">_xlfn.CONCAT(_xlfn.FLOOR.MATH(T49),"°",ROUND(60*(T49-_xlfn.FLOOR.MATH(T49)),0),"'")</f>
        <v>31°44'</v>
      </c>
      <c r="AA49" s="9" t="str">
        <f aca="false">_xlfn.CONCAT(_xlfn.FLOOR.MATH(V49),"°",ROUND(60*(V49-_xlfn.FLOOR.MATH(V49)),0),"'")</f>
        <v>15°4'</v>
      </c>
      <c r="AB49" s="3" t="n">
        <f aca="false">AVERAGE(L$8,L$54)+A49*(L$54-L$8)/46</f>
        <v>37.0545063407217</v>
      </c>
      <c r="AC49" s="3" t="n">
        <f aca="false">L$31+A49*(L$54-L$31)/23</f>
        <v>37.6691694715503</v>
      </c>
      <c r="AD49" s="8" t="n">
        <f aca="false">AB49-$L49</f>
        <v>-1.33198444224586</v>
      </c>
      <c r="AE49" s="8" t="n">
        <f aca="false">AC49-$L49</f>
        <v>-0.717321311417273</v>
      </c>
    </row>
    <row r="50" customFormat="false" ht="13.8" hidden="false" customHeight="false" outlineLevel="0" collapsed="false">
      <c r="A50" s="7" t="n">
        <v>19</v>
      </c>
      <c r="B50" s="4" t="n">
        <f aca="false">$A$5</f>
        <v>42</v>
      </c>
      <c r="C50" s="4" t="n">
        <f aca="false">SIN(RADIANS(A50))*SIN(RADIANS(B50))</f>
        <v>0.217847616603052</v>
      </c>
      <c r="D50" s="4" t="n">
        <f aca="false">COS(RADIANS(A50))*COS(RADIANS(B50))</f>
        <v>0.702657236849389</v>
      </c>
      <c r="E50" s="4" t="n">
        <f aca="false">TAN(RADIANS(A50))*TAN(RADIANS(B50))</f>
        <v>0.310033975569437</v>
      </c>
      <c r="F50" s="4" t="n">
        <f aca="false">DEGREES(ASIN(E50 + (SIN(RADIANS($A$2))/(D50))))</f>
        <v>19.3132352032394</v>
      </c>
      <c r="G50" s="4" t="n">
        <f aca="false">(180+2*F50)/12</f>
        <v>18.2188725338732</v>
      </c>
      <c r="H50" s="4" t="n">
        <f aca="false">90-F50</f>
        <v>70.6867647967606</v>
      </c>
      <c r="I50" s="4" t="n">
        <f aca="false">270+F50</f>
        <v>289.313235203239</v>
      </c>
      <c r="J50" s="4" t="n">
        <f aca="false">180-3*G50</f>
        <v>125.34338239838</v>
      </c>
      <c r="K50" s="10"/>
      <c r="L50" s="8" t="n">
        <f aca="false">DEGREES(ASIN(C50+D50*COS(RADIANS(J50-180))))</f>
        <v>38.6321149379809</v>
      </c>
      <c r="M50" s="4" t="n">
        <f aca="false">180-2*G50</f>
        <v>143.562254932254</v>
      </c>
      <c r="N50" s="10"/>
      <c r="O50" s="4" t="n">
        <f aca="false">DEGREES(ASIN(C50+D50*COS(RADIANS(M50-180))))</f>
        <v>51.5487239160836</v>
      </c>
      <c r="P50" s="4" t="n">
        <f aca="false">180+0.5*G50</f>
        <v>189.109436266937</v>
      </c>
      <c r="R50" s="4" t="n">
        <f aca="false">DEGREES(ASIN(C50+D50*COS(RADIANS(P50-180))))</f>
        <v>65.7333653914309</v>
      </c>
      <c r="S50" s="4" t="n">
        <f aca="false">180+3.5*G50</f>
        <v>243.766053868556</v>
      </c>
      <c r="T50" s="4" t="n">
        <f aca="false">DEGREES(ASIN(C50+D50*COS(RADIANS(S50-180))))</f>
        <v>31.900677771863</v>
      </c>
      <c r="U50" s="4" t="n">
        <f aca="false">180+G50*4.75</f>
        <v>266.539644535898</v>
      </c>
      <c r="V50" s="5" t="n">
        <f aca="false">DEGREES(ASIN(C50+D50*COS(RADIANS(U50-180))))</f>
        <v>15.0854025520964</v>
      </c>
      <c r="W50" s="3" t="str">
        <f aca="false">_xlfn.CONCAT(_xlfn.FLOOR.MATH(L50),"°",ROUND(60*(L50-_xlfn.FLOOR.MATH(L50)),0),"'")</f>
        <v>38°38'</v>
      </c>
      <c r="X50" s="9" t="str">
        <f aca="false">_xlfn.CONCAT(_xlfn.FLOOR.MATH(O50),"°",ROUND(60*(O50-_xlfn.FLOOR.MATH(O50)),0),"'")</f>
        <v>51°33'</v>
      </c>
      <c r="Y50" s="9" t="str">
        <f aca="false">_xlfn.CONCAT(_xlfn.FLOOR.MATH(R50),"°",ROUND(60*(R50-_xlfn.FLOOR.MATH(R50)),0),"'")</f>
        <v>65°44'</v>
      </c>
      <c r="Z50" s="9" t="str">
        <f aca="false">_xlfn.CONCAT(_xlfn.FLOOR.MATH(T50),"°",ROUND(60*(T50-_xlfn.FLOOR.MATH(T50)),0),"'")</f>
        <v>31°54'</v>
      </c>
      <c r="AA50" s="9" t="str">
        <f aca="false">_xlfn.CONCAT(_xlfn.FLOOR.MATH(V50),"°",ROUND(60*(V50-_xlfn.FLOOR.MATH(V50)),0),"'")</f>
        <v>15°5'</v>
      </c>
      <c r="AB50" s="3" t="n">
        <f aca="false">AVERAGE(L$8,L$54)+A50*(L$54-L$8)/46</f>
        <v>37.5283148742215</v>
      </c>
      <c r="AC50" s="3" t="n">
        <f aca="false">L$31+A50*(L$54-L$31)/23</f>
        <v>38.0200453788844</v>
      </c>
      <c r="AD50" s="8" t="n">
        <f aca="false">AB50-$L50</f>
        <v>-1.10380006375937</v>
      </c>
      <c r="AE50" s="8" t="n">
        <f aca="false">AC50-$L50</f>
        <v>-0.612069559096497</v>
      </c>
    </row>
    <row r="51" customFormat="false" ht="13.8" hidden="false" customHeight="false" outlineLevel="0" collapsed="false">
      <c r="A51" s="1" t="n">
        <v>20</v>
      </c>
      <c r="B51" s="4" t="n">
        <f aca="false">$A$5</f>
        <v>42</v>
      </c>
      <c r="C51" s="4" t="n">
        <f aca="false">SIN(RADIANS(A51))*SIN(RADIANS(B51))</f>
        <v>0.228856145890448</v>
      </c>
      <c r="D51" s="4" t="n">
        <f aca="false">COS(RADIANS(A51))*COS(RADIANS(B51))</f>
        <v>0.698327708676339</v>
      </c>
      <c r="E51" s="4" t="n">
        <f aca="false">TAN(RADIANS(A51))*TAN(RADIANS(B51))</f>
        <v>0.327720270937321</v>
      </c>
      <c r="F51" s="4" t="n">
        <f aca="false">DEGREES(ASIN(E51 + (SIN(RADIANS($A$2))/(D51))))</f>
        <v>20.3984702433482</v>
      </c>
      <c r="G51" s="4" t="n">
        <f aca="false">(180+2*F51)/12</f>
        <v>18.399745040558</v>
      </c>
      <c r="H51" s="4" t="n">
        <f aca="false">90-F51</f>
        <v>69.6015297566518</v>
      </c>
      <c r="I51" s="4" t="n">
        <f aca="false">270+F51</f>
        <v>290.398470243348</v>
      </c>
      <c r="J51" s="4" t="n">
        <f aca="false">180-3*G51</f>
        <v>124.800764878326</v>
      </c>
      <c r="K51" s="10"/>
      <c r="L51" s="8" t="n">
        <f aca="false">DEGREES(ASIN(C51+D51*COS(RADIANS(J51-180))))</f>
        <v>38.8592134683508</v>
      </c>
      <c r="M51" s="4" t="n">
        <f aca="false">180-2*G51</f>
        <v>143.200509918884</v>
      </c>
      <c r="N51" s="10"/>
      <c r="O51" s="4" t="n">
        <f aca="false">DEGREES(ASIN(C51+D51*COS(RADIANS(M51-180))))</f>
        <v>52.0020491905679</v>
      </c>
      <c r="P51" s="4" t="n">
        <f aca="false">180+0.5*G51</f>
        <v>189.199872520279</v>
      </c>
      <c r="R51" s="4" t="n">
        <f aca="false">DEGREES(ASIN(C51+D51*COS(RADIANS(P51-180))))</f>
        <v>66.6644815085909</v>
      </c>
      <c r="S51" s="4" t="n">
        <f aca="false">180+3.5*G51</f>
        <v>244.399107641953</v>
      </c>
      <c r="T51" s="4" t="n">
        <f aca="false">DEGREES(ASIN(C51+D51*COS(RADIANS(S51-180))))</f>
        <v>32.0462335590774</v>
      </c>
      <c r="U51" s="4" t="n">
        <f aca="false">180+G51*4.75</f>
        <v>267.398788942651</v>
      </c>
      <c r="V51" s="5" t="n">
        <f aca="false">DEGREES(ASIN(C51+D51*COS(RADIANS(U51-180))))</f>
        <v>15.1026476321737</v>
      </c>
      <c r="W51" s="3" t="str">
        <f aca="false">_xlfn.CONCAT(_xlfn.FLOOR.MATH(L51),"°",ROUND(60*(L51-_xlfn.FLOOR.MATH(L51)),0),"'")</f>
        <v>38°52'</v>
      </c>
      <c r="X51" s="9" t="str">
        <f aca="false">_xlfn.CONCAT(_xlfn.FLOOR.MATH(O51),"°",ROUND(60*(O51-_xlfn.FLOOR.MATH(O51)),0),"'")</f>
        <v>52°0'</v>
      </c>
      <c r="Y51" s="9" t="str">
        <f aca="false">_xlfn.CONCAT(_xlfn.FLOOR.MATH(R51),"°",ROUND(60*(R51-_xlfn.FLOOR.MATH(R51)),0),"'")</f>
        <v>66°40'</v>
      </c>
      <c r="Z51" s="9" t="str">
        <f aca="false">_xlfn.CONCAT(_xlfn.FLOOR.MATH(T51),"°",ROUND(60*(T51-_xlfn.FLOOR.MATH(T51)),0),"'")</f>
        <v>32°3'</v>
      </c>
      <c r="AA51" s="9" t="str">
        <f aca="false">_xlfn.CONCAT(_xlfn.FLOOR.MATH(V51),"°",ROUND(60*(V51-_xlfn.FLOOR.MATH(V51)),0),"'")</f>
        <v>15°6'</v>
      </c>
      <c r="AB51" s="3" t="n">
        <f aca="false">AVERAGE(L$8,L$54)+A51*(L$54-L$8)/46</f>
        <v>38.0021234077213</v>
      </c>
      <c r="AC51" s="3" t="n">
        <f aca="false">L$31+A51*(L$54-L$31)/23</f>
        <v>38.3709212862185</v>
      </c>
      <c r="AD51" s="8" t="n">
        <f aca="false">AB51-$L51</f>
        <v>-0.857090060629481</v>
      </c>
      <c r="AE51" s="8" t="n">
        <f aca="false">AC51-$L51</f>
        <v>-0.488292182132327</v>
      </c>
    </row>
    <row r="52" customFormat="false" ht="13.8" hidden="false" customHeight="false" outlineLevel="0" collapsed="false">
      <c r="A52" s="7" t="n">
        <v>21</v>
      </c>
      <c r="B52" s="4" t="n">
        <f aca="false">$A$5</f>
        <v>42</v>
      </c>
      <c r="C52" s="4" t="n">
        <f aca="false">SIN(RADIANS(A52))*SIN(RADIANS(B52))</f>
        <v>0.239794963378828</v>
      </c>
      <c r="D52" s="4" t="n">
        <f aca="false">COS(RADIANS(A52))*COS(RADIANS(B52))</f>
        <v>0.693785463118374</v>
      </c>
      <c r="E52" s="4" t="n">
        <f aca="false">TAN(RADIANS(A52))*TAN(RADIANS(B52))</f>
        <v>0.345632729606376</v>
      </c>
      <c r="F52" s="4" t="n">
        <f aca="false">DEGREES(ASIN(E52 + (SIN(RADIANS($A$2))/(D52))))</f>
        <v>21.5058261502536</v>
      </c>
      <c r="G52" s="4" t="n">
        <f aca="false">(180+2*F52)/12</f>
        <v>18.5843043583756</v>
      </c>
      <c r="H52" s="4" t="n">
        <f aca="false">90-F52</f>
        <v>68.4941738497464</v>
      </c>
      <c r="I52" s="4" t="n">
        <f aca="false">270+F52</f>
        <v>291.505826150254</v>
      </c>
      <c r="J52" s="4" t="n">
        <f aca="false">180-3*G52</f>
        <v>124.247086924873</v>
      </c>
      <c r="K52" s="10"/>
      <c r="L52" s="8" t="n">
        <f aca="false">DEGREES(ASIN(C52+D52*COS(RADIANS(J52-180))))</f>
        <v>39.0672177702253</v>
      </c>
      <c r="M52" s="4" t="n">
        <f aca="false">180-2*G52</f>
        <v>142.831391283249</v>
      </c>
      <c r="N52" s="10"/>
      <c r="O52" s="4" t="n">
        <f aca="false">DEGREES(ASIN(C52+D52*COS(RADIANS(M52-180))))</f>
        <v>52.4334363853616</v>
      </c>
      <c r="P52" s="4" t="n">
        <f aca="false">180+0.5*G52</f>
        <v>189.292152179188</v>
      </c>
      <c r="R52" s="4" t="n">
        <f aca="false">DEGREES(ASIN(C52+D52*COS(RADIANS(P52-180))))</f>
        <v>67.5895421995005</v>
      </c>
      <c r="S52" s="4" t="n">
        <f aca="false">180+3.5*G52</f>
        <v>245.045065254315</v>
      </c>
      <c r="T52" s="4" t="n">
        <f aca="false">DEGREES(ASIN(C52+D52*COS(RADIANS(S52-180))))</f>
        <v>32.1749806386408</v>
      </c>
      <c r="U52" s="4" t="n">
        <f aca="false">180+G52*4.75</f>
        <v>268.275445702284</v>
      </c>
      <c r="V52" s="5" t="n">
        <f aca="false">DEGREES(ASIN(C52+D52*COS(RADIANS(U52-180))))</f>
        <v>15.1100683772514</v>
      </c>
      <c r="W52" s="3" t="str">
        <f aca="false">_xlfn.CONCAT(_xlfn.FLOOR.MATH(L52),"°",ROUND(60*(L52-_xlfn.FLOOR.MATH(L52)),0),"'")</f>
        <v>39°4'</v>
      </c>
      <c r="X52" s="9" t="str">
        <f aca="false">_xlfn.CONCAT(_xlfn.FLOOR.MATH(O52),"°",ROUND(60*(O52-_xlfn.FLOOR.MATH(O52)),0),"'")</f>
        <v>52°26'</v>
      </c>
      <c r="Y52" s="9" t="str">
        <f aca="false">_xlfn.CONCAT(_xlfn.FLOOR.MATH(R52),"°",ROUND(60*(R52-_xlfn.FLOOR.MATH(R52)),0),"'")</f>
        <v>67°35'</v>
      </c>
      <c r="Z52" s="9" t="str">
        <f aca="false">_xlfn.CONCAT(_xlfn.FLOOR.MATH(T52),"°",ROUND(60*(T52-_xlfn.FLOOR.MATH(T52)),0),"'")</f>
        <v>32°10'</v>
      </c>
      <c r="AA52" s="9" t="str">
        <f aca="false">_xlfn.CONCAT(_xlfn.FLOOR.MATH(V52),"°",ROUND(60*(V52-_xlfn.FLOOR.MATH(V52)),0),"'")</f>
        <v>15°7'</v>
      </c>
      <c r="AB52" s="3" t="n">
        <f aca="false">AVERAGE(L$8,L$54)+A52*(L$54-L$8)/46</f>
        <v>38.4759319412211</v>
      </c>
      <c r="AC52" s="3" t="n">
        <f aca="false">L$31+A52*(L$54-L$31)/23</f>
        <v>38.7217971935526</v>
      </c>
      <c r="AD52" s="8" t="n">
        <f aca="false">AB52-$L52</f>
        <v>-0.591285829004185</v>
      </c>
      <c r="AE52" s="8" t="n">
        <f aca="false">AC52-$L52</f>
        <v>-0.345420576672751</v>
      </c>
    </row>
    <row r="53" customFormat="false" ht="13.8" hidden="false" customHeight="false" outlineLevel="0" collapsed="false">
      <c r="A53" s="1" t="n">
        <v>22</v>
      </c>
      <c r="B53" s="4" t="n">
        <f aca="false">$A$5</f>
        <v>42</v>
      </c>
      <c r="C53" s="4" t="n">
        <f aca="false">SIN(RADIANS(A53))*SIN(RADIANS(B53))</f>
        <v>0.250660736998415</v>
      </c>
      <c r="D53" s="4" t="n">
        <f aca="false">COS(RADIANS(A53))*COS(RADIANS(B53))</f>
        <v>0.689031883787493</v>
      </c>
      <c r="E53" s="4" t="n">
        <f aca="false">TAN(RADIANS(A53))*TAN(RADIANS(B53))</f>
        <v>0.363786847744368</v>
      </c>
      <c r="F53" s="4" t="n">
        <f aca="false">DEGREES(ASIN(E53 + (SIN(RADIANS($A$2))/(D53))))</f>
        <v>22.6371955591036</v>
      </c>
      <c r="G53" s="4" t="n">
        <f aca="false">(180+2*F53)/12</f>
        <v>18.7728659265173</v>
      </c>
      <c r="H53" s="4" t="n">
        <f aca="false">90-F53</f>
        <v>67.3628044408964</v>
      </c>
      <c r="I53" s="4" t="n">
        <f aca="false">270+F53</f>
        <v>292.637195559104</v>
      </c>
      <c r="J53" s="4" t="n">
        <f aca="false">180-3*G53</f>
        <v>123.681402220448</v>
      </c>
      <c r="K53" s="10"/>
      <c r="L53" s="8" t="n">
        <f aca="false">DEGREES(ASIN(C53+D53*COS(RADIANS(J53-180))))</f>
        <v>39.2555359289656</v>
      </c>
      <c r="M53" s="4" t="n">
        <f aca="false">180-2*G53</f>
        <v>142.454268146965</v>
      </c>
      <c r="N53" s="10"/>
      <c r="O53" s="4" t="n">
        <f aca="false">DEGREES(ASIN(C53+D53*COS(RADIANS(M53-180))))</f>
        <v>52.8418684683907</v>
      </c>
      <c r="P53" s="4" t="n">
        <f aca="false">180+0.5*G53</f>
        <v>189.386432963259</v>
      </c>
      <c r="R53" s="4" t="n">
        <f aca="false">DEGREES(ASIN(C53+D53*COS(RADIANS(P53-180))))</f>
        <v>68.5077354468087</v>
      </c>
      <c r="S53" s="4" t="n">
        <f aca="false">180+3.5*G53</f>
        <v>245.705030742811</v>
      </c>
      <c r="T53" s="4" t="n">
        <f aca="false">DEGREES(ASIN(C53+D53*COS(RADIANS(S53-180))))</f>
        <v>32.286427896407</v>
      </c>
      <c r="U53" s="4" t="n">
        <f aca="false">180+G53*4.75</f>
        <v>269.171113150957</v>
      </c>
      <c r="V53" s="5" t="n">
        <f aca="false">DEGREES(ASIN(C53+D53*COS(RADIANS(U53-180))))</f>
        <v>15.1073571208427</v>
      </c>
      <c r="W53" s="3" t="str">
        <f aca="false">_xlfn.CONCAT(_xlfn.FLOOR.MATH(L53),"°",ROUND(60*(L53-_xlfn.FLOOR.MATH(L53)),0),"'")</f>
        <v>39°15'</v>
      </c>
      <c r="X53" s="9" t="str">
        <f aca="false">_xlfn.CONCAT(_xlfn.FLOOR.MATH(O53),"°",ROUND(60*(O53-_xlfn.FLOOR.MATH(O53)),0),"'")</f>
        <v>52°51'</v>
      </c>
      <c r="Y53" s="9" t="str">
        <f aca="false">_xlfn.CONCAT(_xlfn.FLOOR.MATH(R53),"°",ROUND(60*(R53-_xlfn.FLOOR.MATH(R53)),0),"'")</f>
        <v>68°30'</v>
      </c>
      <c r="Z53" s="9" t="str">
        <f aca="false">_xlfn.CONCAT(_xlfn.FLOOR.MATH(T53),"°",ROUND(60*(T53-_xlfn.FLOOR.MATH(T53)),0),"'")</f>
        <v>32°17'</v>
      </c>
      <c r="AA53" s="9" t="str">
        <f aca="false">_xlfn.CONCAT(_xlfn.FLOOR.MATH(V53),"°",ROUND(60*(V53-_xlfn.FLOOR.MATH(V53)),0),"'")</f>
        <v>15°6'</v>
      </c>
      <c r="AB53" s="3" t="n">
        <f aca="false">AVERAGE(L$8,L$54)+A53*(L$54-L$8)/46</f>
        <v>38.9497404747209</v>
      </c>
      <c r="AC53" s="3" t="n">
        <f aca="false">L$31+A53*(L$54-L$31)/23</f>
        <v>39.0726731008866</v>
      </c>
      <c r="AD53" s="8" t="n">
        <f aca="false">AB53-$L53</f>
        <v>-0.305795454244695</v>
      </c>
      <c r="AE53" s="8" t="n">
        <f aca="false">AC53-$L53</f>
        <v>-0.182862828078974</v>
      </c>
    </row>
    <row r="54" customFormat="false" ht="13.8" hidden="false" customHeight="false" outlineLevel="0" collapsed="false">
      <c r="A54" s="7" t="n">
        <v>23</v>
      </c>
      <c r="B54" s="4" t="n">
        <f aca="false">$A$5</f>
        <v>42</v>
      </c>
      <c r="C54" s="4" t="n">
        <f aca="false">SIN(RADIANS(A54))*SIN(RADIANS(B54))</f>
        <v>0.261450156929309</v>
      </c>
      <c r="D54" s="4" t="n">
        <f aca="false">COS(RADIANS(A54))*COS(RADIANS(B54))</f>
        <v>0.684068418670008</v>
      </c>
      <c r="E54" s="4" t="n">
        <f aca="false">TAN(RADIANS(A54))*TAN(RADIANS(B54))</f>
        <v>0.38219884121771</v>
      </c>
      <c r="F54" s="4" t="n">
        <f aca="false">DEGREES(ASIN(E54 + (SIN(RADIANS($A$2))/(D54))))</f>
        <v>23.7946414013935</v>
      </c>
      <c r="G54" s="4" t="n">
        <f aca="false">(180+2*F54)/12</f>
        <v>18.9657735668989</v>
      </c>
      <c r="H54" s="4" t="n">
        <f aca="false">90-F54</f>
        <v>66.2053585986065</v>
      </c>
      <c r="I54" s="4" t="n">
        <f aca="false">270+F54</f>
        <v>293.794641401394</v>
      </c>
      <c r="J54" s="4" t="n">
        <f aca="false">180-3*G54</f>
        <v>123.102679299303</v>
      </c>
      <c r="K54" s="10"/>
      <c r="L54" s="8" t="n">
        <f aca="false">DEGREES(ASIN(C54+D54*COS(RADIANS(J54-180))))</f>
        <v>39.4235490082207</v>
      </c>
      <c r="M54" s="4" t="n">
        <f aca="false">180-2*G54</f>
        <v>142.068452866202</v>
      </c>
      <c r="N54" s="10"/>
      <c r="O54" s="4" t="n">
        <f aca="false">DEGREES(ASIN(C54+D54*COS(RADIANS(M54-180))))</f>
        <v>53.2262957866545</v>
      </c>
      <c r="P54" s="4" t="n">
        <f aca="false">180+0.5*G54</f>
        <v>189.482886783449</v>
      </c>
      <c r="R54" s="4" t="n">
        <f aca="false">DEGREES(ASIN(C54+D54*COS(RADIANS(P54-180))))</f>
        <v>69.4181070991617</v>
      </c>
      <c r="S54" s="4" t="n">
        <f aca="false">180+3.5*G54</f>
        <v>246.380207484146</v>
      </c>
      <c r="T54" s="4" t="n">
        <f aca="false">DEGREES(ASIN(C54+D54*COS(RADIANS(S54-180))))</f>
        <v>32.3800527487784</v>
      </c>
      <c r="U54" s="4" t="n">
        <f aca="false">180+G54*4.75</f>
        <v>270.08742444277</v>
      </c>
      <c r="V54" s="5" t="n">
        <f aca="false">DEGREES(ASIN(C54+D54*COS(RADIANS(U54-180))))</f>
        <v>15.0941763814799</v>
      </c>
      <c r="W54" s="3" t="str">
        <f aca="false">_xlfn.CONCAT(_xlfn.FLOOR.MATH(L54),"°",ROUND(60*(L54-_xlfn.FLOOR.MATH(L54)),0),"'")</f>
        <v>39°25'</v>
      </c>
      <c r="X54" s="9" t="str">
        <f aca="false">_xlfn.CONCAT(_xlfn.FLOOR.MATH(O54),"°",ROUND(60*(O54-_xlfn.FLOOR.MATH(O54)),0),"'")</f>
        <v>53°14'</v>
      </c>
      <c r="Y54" s="9" t="str">
        <f aca="false">_xlfn.CONCAT(_xlfn.FLOOR.MATH(R54),"°",ROUND(60*(R54-_xlfn.FLOOR.MATH(R54)),0),"'")</f>
        <v>69°25'</v>
      </c>
      <c r="Z54" s="9" t="str">
        <f aca="false">_xlfn.CONCAT(_xlfn.FLOOR.MATH(T54),"°",ROUND(60*(T54-_xlfn.FLOOR.MATH(T54)),0),"'")</f>
        <v>32°23'</v>
      </c>
      <c r="AA54" s="9" t="str">
        <f aca="false">_xlfn.CONCAT(_xlfn.FLOOR.MATH(V54),"°",ROUND(60*(V54-_xlfn.FLOOR.MATH(V54)),0),"'")</f>
        <v>15°6'</v>
      </c>
      <c r="AB54" s="3" t="n">
        <f aca="false">AVERAGE(L$8,L$54)+A54*(L$54-L$8)/46</f>
        <v>39.4235490082207</v>
      </c>
      <c r="AC54" s="3" t="n">
        <f aca="false">L$31+A54*(L$54-L$31)/23</f>
        <v>39.4235490082207</v>
      </c>
      <c r="AD54" s="8" t="n">
        <f aca="false">AB54-$L54</f>
        <v>0</v>
      </c>
      <c r="AE54" s="8" t="n">
        <f aca="false">AC54-$L54</f>
        <v>0</v>
      </c>
    </row>
    <row r="56" customFormat="false" ht="13.8" hidden="false" customHeight="false" outlineLevel="0" collapsed="false">
      <c r="A56" s="7"/>
    </row>
    <row r="58" customFormat="false" ht="13.8" hidden="false" customHeight="false" outlineLevel="0" collapsed="false">
      <c r="A58" s="7"/>
    </row>
    <row r="60" customFormat="false" ht="13.8" hidden="false" customHeight="false" outlineLevel="0" collapsed="false">
      <c r="A60" s="7"/>
    </row>
    <row r="62" customFormat="false" ht="13.8" hidden="false" customHeight="false" outlineLevel="0" collapsed="false">
      <c r="A62" s="7"/>
    </row>
    <row r="64" customFormat="false" ht="13.8" hidden="false" customHeight="false" outlineLevel="0" collapsed="false">
      <c r="A64" s="7"/>
    </row>
    <row r="66" customFormat="false" ht="13.8" hidden="false" customHeight="false" outlineLevel="0" collapsed="false">
      <c r="A66" s="7"/>
    </row>
    <row r="68" customFormat="false" ht="13.8" hidden="false" customHeight="false" outlineLevel="0" collapsed="false">
      <c r="A68" s="7"/>
    </row>
    <row r="70" customFormat="false" ht="13.8" hidden="false" customHeight="false" outlineLevel="0" collapsed="false">
      <c r="A70" s="7"/>
    </row>
    <row r="72" customFormat="false" ht="13.8" hidden="false" customHeight="false" outlineLevel="0" collapsed="false">
      <c r="A72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:E48"/>
    </sheetView>
  </sheetViews>
  <sheetFormatPr defaultColWidth="8.6796875" defaultRowHeight="15" zeroHeight="false" outlineLevelRow="0" outlineLevelCol="0"/>
  <cols>
    <col collapsed="false" customWidth="false" hidden="true" outlineLevel="0" max="4" min="2" style="1" width="8.71"/>
    <col collapsed="false" customWidth="true" hidden="false" outlineLevel="0" max="5" min="5" style="1" width="9.57"/>
    <col collapsed="false" customWidth="true" hidden="false" outlineLevel="0" max="6" min="6" style="1" width="10.42"/>
    <col collapsed="false" customWidth="true" hidden="false" outlineLevel="0" max="7" min="7" style="1" width="11.43"/>
    <col collapsed="false" customWidth="true" hidden="false" outlineLevel="0" max="10" min="8" style="1" width="6.57"/>
    <col collapsed="false" customWidth="true" hidden="false" outlineLevel="0" max="11" min="11" style="1" width="11"/>
    <col collapsed="false" customWidth="true" hidden="false" outlineLevel="0" max="12" min="12" style="1" width="12.57"/>
    <col collapsed="false" customWidth="true" hidden="false" outlineLevel="0" max="13" min="13" style="1" width="6.57"/>
  </cols>
  <sheetData>
    <row r="1" customFormat="false" ht="1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30</v>
      </c>
      <c r="N1" s="1" t="s">
        <v>35</v>
      </c>
      <c r="O1" s="1" t="s">
        <v>32</v>
      </c>
    </row>
    <row r="2" customFormat="false" ht="15" hidden="false" customHeight="false" outlineLevel="0" collapsed="false">
      <c r="A2" s="1" t="n">
        <v>0</v>
      </c>
      <c r="B2" s="1" t="n">
        <f aca="false">SIN(RADIANS(A2))*SIN(RADIANS(23.45))</f>
        <v>0</v>
      </c>
      <c r="C2" s="1" t="n">
        <f aca="false">COS(RADIANS(A2))*COS(RADIANS(23.45))</f>
        <v>0.917407699357488</v>
      </c>
      <c r="D2" s="1" t="n">
        <f aca="false">B2/C2</f>
        <v>0</v>
      </c>
      <c r="E2" s="8" t="n">
        <f aca="false">DEGREES(ASIN(D2 + (SIN(RADIANS(50/60))/(C2))))</f>
        <v>0.908362620840118</v>
      </c>
      <c r="F2" s="8" t="n">
        <f aca="false">DEGREES(ASIN(-B2+C2*COS(RADIANS(3*(15-E2/6)))))</f>
        <v>40.830768891984</v>
      </c>
      <c r="G2" s="8" t="n">
        <f aca="false">DEGREES(ASIN(B2+C2*COS(RADIANS(3*(15+E2/6)))))</f>
        <v>40.0564937419156</v>
      </c>
      <c r="H2" s="8" t="n">
        <f aca="false">AVERAGE(F2,G2)</f>
        <v>40.4436313169498</v>
      </c>
      <c r="I2" s="8" t="n">
        <f aca="false">DEGREES(ASIN(0+COS(RADIANS(A2))*COS(RADIANS(3*(15+DEGREES(ASIN((SIN(RADIANS(50/60))/(C2)))))))))</f>
        <v>42.2749121374796</v>
      </c>
      <c r="J2" s="8" t="n">
        <f aca="false">I2-H2</f>
        <v>1.83128082052981</v>
      </c>
      <c r="K2" s="8" t="n">
        <f aca="false">DEGREES(ASIN(-B2+C2*COS(RADIANS(2*(15-E2/6)))))</f>
        <v>52.8361622576088</v>
      </c>
      <c r="L2" s="8" t="n">
        <f aca="false">DEGREES(ASIN(B2+C2*COS(RADIANS(2*(15+E2/6)))))</f>
        <v>52.3787414796468</v>
      </c>
      <c r="M2" s="8" t="n">
        <f aca="false">AVERAGE(K2,L2)</f>
        <v>52.6074518686278</v>
      </c>
      <c r="N2" s="8" t="n">
        <f aca="false">DEGREES(ASIN(0+COS(RADIANS(A2))*COS(RADIANS(2*(15+DEGREES(ASIN((SIN(RADIANS(50/60))/(C2)))))))))</f>
        <v>58.1832747583198</v>
      </c>
      <c r="O2" s="8" t="n">
        <f aca="false">N2-M2</f>
        <v>5.57582288969198</v>
      </c>
    </row>
    <row r="3" customFormat="false" ht="15" hidden="false" customHeight="false" outlineLevel="0" collapsed="false">
      <c r="A3" s="1" t="n">
        <v>1</v>
      </c>
      <c r="B3" s="1" t="n">
        <f aca="false">SIN(RADIANS(A3))*SIN(RADIANS(23.45))</f>
        <v>0.0069451612547411</v>
      </c>
      <c r="C3" s="1" t="n">
        <f aca="false">COS(RADIANS(A3))*COS(RADIANS(23.45))</f>
        <v>0.917267973721312</v>
      </c>
      <c r="D3" s="1" t="n">
        <f aca="false">B3/C3</f>
        <v>0.00757157281591868</v>
      </c>
      <c r="E3" s="8" t="n">
        <f aca="false">DEGREES(ASIN(D3 + (SIN(RADIANS(50/60))/(C3))))</f>
        <v>1.34240491130581</v>
      </c>
      <c r="F3" s="8" t="n">
        <f aca="false">DEGREES(ASIN(-B3+C3*COS(RADIANS(3*(15-E3/6)))))</f>
        <v>40.4824264737552</v>
      </c>
      <c r="G3" s="8" t="n">
        <f aca="false">DEGREES(ASIN(B3+C3*COS(RADIANS(3*(15+E3/6)))))</f>
        <v>40.3841350592535</v>
      </c>
      <c r="H3" s="8" t="n">
        <f aca="false">AVERAGE(F3,G3)</f>
        <v>40.4332807665044</v>
      </c>
      <c r="I3" s="8" t="n">
        <f aca="false">DEGREES(ASIN(0+COS(RADIANS(A3))*COS(RADIANS(3*(15+DEGREES(ASIN((SIN(RADIANS(50/60))/(C3)))))))))</f>
        <v>42.2665641564528</v>
      </c>
      <c r="J3" s="8" t="n">
        <f aca="false">I3-H3</f>
        <v>1.83328338994847</v>
      </c>
      <c r="K3" s="8" t="n">
        <f aca="false">DEGREES(ASIN(-B3+C3*COS(RADIANS(2*(15-E3/6)))))</f>
        <v>52.2781045542449</v>
      </c>
      <c r="L3" s="8" t="n">
        <f aca="false">DEGREES(ASIN(B3+C3*COS(RADIANS(2*(15+E3/6)))))</f>
        <v>52.9125942999625</v>
      </c>
      <c r="M3" s="8" t="n">
        <f aca="false">AVERAGE(K3,L3)</f>
        <v>52.5953494271037</v>
      </c>
      <c r="N3" s="8" t="n">
        <f aca="false">DEGREES(ASIN(0+COS(RADIANS(A3))*COS(RADIANS(2*(15+DEGREES(ASIN((SIN(RADIANS(50/60))/(C3)))))))))</f>
        <v>58.1689358167323</v>
      </c>
      <c r="O3" s="8" t="n">
        <f aca="false">N3-M3</f>
        <v>5.5735863896286</v>
      </c>
    </row>
    <row r="4" customFormat="false" ht="15" hidden="false" customHeight="false" outlineLevel="0" collapsed="false">
      <c r="A4" s="1" t="n">
        <v>2</v>
      </c>
      <c r="B4" s="1" t="n">
        <f aca="false">SIN(RADIANS(A4))*SIN(RADIANS(23.45))</f>
        <v>0.0138882069460847</v>
      </c>
      <c r="C4" s="1" t="n">
        <f aca="false">COS(RADIANS(A4))*COS(RADIANS(23.45))</f>
        <v>0.916848839374566</v>
      </c>
      <c r="D4" s="1" t="n">
        <f aca="false">B4/C4</f>
        <v>0.0151477608408804</v>
      </c>
      <c r="E4" s="8" t="n">
        <f aca="false">DEGREES(ASIN(D4 + (SIN(RADIANS(50/60))/(C4))))</f>
        <v>1.77706589879646</v>
      </c>
      <c r="F4" s="8" t="n">
        <f aca="false">DEGREES(ASIN(-B4+C4*COS(RADIANS(3*(15-E4/6)))))</f>
        <v>40.1205055107829</v>
      </c>
      <c r="G4" s="8" t="n">
        <f aca="false">DEGREES(ASIN(B4+C4*COS(RADIANS(3*(15+E4/6)))))</f>
        <v>40.697612152055</v>
      </c>
      <c r="H4" s="8" t="n">
        <f aca="false">AVERAGE(F4,G4)</f>
        <v>40.4090588314189</v>
      </c>
      <c r="I4" s="8" t="n">
        <f aca="false">DEGREES(ASIN(0+COS(RADIANS(A4))*COS(RADIANS(3*(15+DEGREES(ASIN((SIN(RADIANS(50/60))/(C4)))))))))</f>
        <v>42.2415293679301</v>
      </c>
      <c r="J4" s="8" t="n">
        <f aca="false">I4-H4</f>
        <v>1.83247053651114</v>
      </c>
      <c r="K4" s="8" t="n">
        <f aca="false">DEGREES(ASIN(-B4+C4*COS(RADIANS(2*(15-E4/6)))))</f>
        <v>51.7043205880507</v>
      </c>
      <c r="L4" s="8" t="n">
        <f aca="false">DEGREES(ASIN(B4+C4*COS(RADIANS(2*(15+E4/6)))))</f>
        <v>53.4291587578524</v>
      </c>
      <c r="M4" s="8" t="n">
        <f aca="false">AVERAGE(K4,L4)</f>
        <v>52.5667396729515</v>
      </c>
      <c r="N4" s="8" t="n">
        <f aca="false">DEGREES(ASIN(0+COS(RADIANS(A4))*COS(RADIANS(2*(15+DEGREES(ASIN((SIN(RADIANS(50/60))/(C4)))))))))</f>
        <v>58.1259579790009</v>
      </c>
      <c r="O4" s="8" t="n">
        <f aca="false">N4-M4</f>
        <v>5.55921830604932</v>
      </c>
    </row>
    <row r="5" customFormat="false" ht="15" hidden="false" customHeight="false" outlineLevel="0" collapsed="false">
      <c r="A5" s="1" t="n">
        <v>3</v>
      </c>
      <c r="B5" s="1" t="n">
        <f aca="false">SIN(RADIANS(A5))*SIN(RADIANS(23.45))</f>
        <v>0.0208270221550545</v>
      </c>
      <c r="C5" s="1" t="n">
        <f aca="false">COS(RADIANS(A5))*COS(RADIANS(23.45))</f>
        <v>0.916150423989632</v>
      </c>
      <c r="D5" s="1" t="n">
        <f aca="false">B5/C5</f>
        <v>0.0227331905434889</v>
      </c>
      <c r="E5" s="8" t="n">
        <f aca="false">DEGREES(ASIN(D5 + (SIN(RADIANS(50/60))/(C5))))</f>
        <v>2.21263690016585</v>
      </c>
      <c r="F5" s="8" t="n">
        <f aca="false">DEGREES(ASIN(-B5+C5*COS(RADIANS(3*(15-E5/6)))))</f>
        <v>39.7453226550162</v>
      </c>
      <c r="G5" s="8" t="n">
        <f aca="false">DEGREES(ASIN(B5+C5*COS(RADIANS(3*(15+E5/6)))))</f>
        <v>40.9966270849209</v>
      </c>
      <c r="H5" s="8" t="n">
        <f aca="false">AVERAGE(F5,G5)</f>
        <v>40.3709748699685</v>
      </c>
      <c r="I5" s="8" t="n">
        <f aca="false">DEGREES(ASIN(0+COS(RADIANS(A5))*COS(RADIANS(3*(15+DEGREES(ASIN((SIN(RADIANS(50/60))/(C5)))))))))</f>
        <v>42.1998351878592</v>
      </c>
      <c r="J5" s="8" t="n">
        <f aca="false">I5-H5</f>
        <v>1.82886031789069</v>
      </c>
      <c r="K5" s="8" t="n">
        <f aca="false">DEGREES(ASIN(-B5+C5*COS(RADIANS(2*(15-E5/6)))))</f>
        <v>51.1155218777002</v>
      </c>
      <c r="L5" s="8" t="n">
        <f aca="false">DEGREES(ASIN(B5+C5*COS(RADIANS(2*(15+E5/6)))))</f>
        <v>53.9276739554915</v>
      </c>
      <c r="M5" s="8" t="n">
        <f aca="false">AVERAGE(K5,L5)</f>
        <v>52.5215979165958</v>
      </c>
      <c r="N5" s="8" t="n">
        <f aca="false">DEGREES(ASIN(0+COS(RADIANS(A5))*COS(RADIANS(2*(15+DEGREES(ASIN((SIN(RADIANS(50/60))/(C5)))))))))</f>
        <v>58.0544576821203</v>
      </c>
      <c r="O5" s="8" t="n">
        <f aca="false">N5-M5</f>
        <v>5.53285976552446</v>
      </c>
    </row>
    <row r="6" customFormat="false" ht="15" hidden="false" customHeight="false" outlineLevel="0" collapsed="false">
      <c r="A6" s="1" t="n">
        <v>4</v>
      </c>
      <c r="B6" s="1" t="n">
        <f aca="false">SIN(RADIANS(A6))*SIN(RADIANS(23.45))</f>
        <v>0.0277594932513199</v>
      </c>
      <c r="C6" s="1" t="n">
        <f aca="false">COS(RADIANS(A6))*COS(RADIANS(23.45))</f>
        <v>0.915172940310603</v>
      </c>
      <c r="D6" s="1" t="n">
        <f aca="false">B6/C6</f>
        <v>0.0303325109698923</v>
      </c>
      <c r="E6" s="8" t="n">
        <f aca="false">DEGREES(ASIN(D6 + (SIN(RADIANS(50/60))/(C6))))</f>
        <v>2.64941153806879</v>
      </c>
      <c r="F6" s="8" t="n">
        <f aca="false">DEGREES(ASIN(-B6+C6*COS(RADIANS(3*(15-E6/6)))))</f>
        <v>39.3571960232599</v>
      </c>
      <c r="G6" s="8" t="n">
        <f aca="false">DEGREES(ASIN(B6+C6*COS(RADIANS(3*(15+E6/6)))))</f>
        <v>41.2808872967973</v>
      </c>
      <c r="H6" s="8" t="n">
        <f aca="false">AVERAGE(F6,G6)</f>
        <v>40.3190416600286</v>
      </c>
      <c r="I6" s="8" t="n">
        <f aca="false">DEGREES(ASIN(0+COS(RADIANS(A6))*COS(RADIANS(3*(15+DEGREES(ASIN((SIN(RADIANS(50/60))/(C6)))))))))</f>
        <v>42.1415271509897</v>
      </c>
      <c r="J6" s="8" t="n">
        <f aca="false">I6-H6</f>
        <v>1.82248549096112</v>
      </c>
      <c r="K6" s="8" t="n">
        <f aca="false">DEGREES(ASIN(-B6+C6*COS(RADIANS(2*(15-E6/6)))))</f>
        <v>50.5123953315471</v>
      </c>
      <c r="L6" s="8" t="n">
        <f aca="false">DEGREES(ASIN(B6+C6*COS(RADIANS(2*(15+E6/6)))))</f>
        <v>54.4073630202684</v>
      </c>
      <c r="M6" s="8" t="n">
        <f aca="false">AVERAGE(K6,L6)</f>
        <v>52.4598791759078</v>
      </c>
      <c r="N6" s="8" t="n">
        <f aca="false">DEGREES(ASIN(0+COS(RADIANS(A6))*COS(RADIANS(2*(15+DEGREES(ASIN((SIN(RADIANS(50/60))/(C6)))))))))</f>
        <v>57.954627257136</v>
      </c>
      <c r="O6" s="8" t="n">
        <f aca="false">N6-M6</f>
        <v>5.49474808122825</v>
      </c>
    </row>
    <row r="7" customFormat="false" ht="15" hidden="false" customHeight="false" outlineLevel="0" collapsed="false">
      <c r="A7" s="1" t="n">
        <v>5</v>
      </c>
      <c r="B7" s="1" t="n">
        <f aca="false">SIN(RADIANS(A7))*SIN(RADIANS(23.45))</f>
        <v>0.0346835085370288</v>
      </c>
      <c r="C7" s="1" t="n">
        <f aca="false">COS(RADIANS(A7))*COS(RADIANS(23.45))</f>
        <v>0.913916686088476</v>
      </c>
      <c r="D7" s="1" t="n">
        <f aca="false">B7/C7</f>
        <v>0.0379504051791336</v>
      </c>
      <c r="E7" s="8" t="n">
        <f aca="false">DEGREES(ASIN(D7 + (SIN(RADIANS(50/60))/(C7))))</f>
        <v>3.0876865766111</v>
      </c>
      <c r="F7" s="8" t="n">
        <f aca="false">DEGREES(ASIN(-B7+C7*COS(RADIANS(3*(15-E7/6)))))</f>
        <v>38.9564443546694</v>
      </c>
      <c r="G7" s="8" t="n">
        <f aca="false">DEGREES(ASIN(B7+C7*COS(RADIANS(3*(15+E7/6)))))</f>
        <v>41.550106591776</v>
      </c>
      <c r="H7" s="8" t="n">
        <f aca="false">AVERAGE(F7,G7)</f>
        <v>40.2532754732227</v>
      </c>
      <c r="I7" s="8" t="n">
        <f aca="false">DEGREES(ASIN(0+COS(RADIANS(A7))*COS(RADIANS(3*(15+DEGREES(ASIN((SIN(RADIANS(50/60))/(C7)))))))))</f>
        <v>42.0666686751707</v>
      </c>
      <c r="J7" s="8" t="n">
        <f aca="false">I7-H7</f>
        <v>1.81339320194798</v>
      </c>
      <c r="K7" s="8" t="n">
        <f aca="false">DEGREES(ASIN(-B7+C7*COS(RADIANS(2*(15-E7/6)))))</f>
        <v>49.8956025589023</v>
      </c>
      <c r="L7" s="8" t="n">
        <f aca="false">DEGREES(ASIN(B7+C7*COS(RADIANS(2*(15+E7/6)))))</f>
        <v>54.8674360081316</v>
      </c>
      <c r="M7" s="8" t="n">
        <f aca="false">AVERAGE(K7,L7)</f>
        <v>52.3815192835169</v>
      </c>
      <c r="N7" s="8" t="n">
        <f aca="false">DEGREES(ASIN(0+COS(RADIANS(A7))*COS(RADIANS(2*(15+DEGREES(ASIN((SIN(RADIANS(50/60))/(C7)))))))))</f>
        <v>57.8267323896457</v>
      </c>
      <c r="O7" s="8" t="n">
        <f aca="false">N7-M7</f>
        <v>5.4452131061288</v>
      </c>
    </row>
    <row r="8" customFormat="false" ht="15" hidden="false" customHeight="false" outlineLevel="0" collapsed="false">
      <c r="A8" s="1" t="n">
        <v>6</v>
      </c>
      <c r="B8" s="1" t="n">
        <f aca="false">SIN(RADIANS(A8))*SIN(RADIANS(23.45))</f>
        <v>0.0415969588900505</v>
      </c>
      <c r="C8" s="1" t="n">
        <f aca="false">COS(RADIANS(A8))*COS(RADIANS(23.45))</f>
        <v>0.912382043990456</v>
      </c>
      <c r="D8" s="1" t="n">
        <f aca="false">B8/C8</f>
        <v>0.0455916018558621</v>
      </c>
      <c r="E8" s="8" t="n">
        <f aca="false">DEGREES(ASIN(D8 + (SIN(RADIANS(50/60))/(C8))))</f>
        <v>3.52776277633257</v>
      </c>
      <c r="F8" s="8" t="n">
        <f aca="false">DEGREES(ASIN(-B8+C8*COS(RADIANS(3*(15-E8/6)))))</f>
        <v>38.5433862207652</v>
      </c>
      <c r="G8" s="8" t="n">
        <f aca="false">DEGREES(ASIN(B8+C8*COS(RADIANS(3*(15+E8/6)))))</f>
        <v>41.8040061491143</v>
      </c>
      <c r="H8" s="8" t="n">
        <f aca="false">AVERAGE(F8,G8)</f>
        <v>40.1736961849397</v>
      </c>
      <c r="I8" s="8" t="n">
        <f aca="false">DEGREES(ASIN(0+COS(RADIANS(A8))*COS(RADIANS(3*(15+DEGREES(ASIN((SIN(RADIANS(50/60))/(C8)))))))))</f>
        <v>41.9753407354094</v>
      </c>
      <c r="J8" s="8" t="n">
        <f aca="false">I8-H8</f>
        <v>1.80164455046968</v>
      </c>
      <c r="K8" s="8" t="n">
        <f aca="false">DEGREES(ASIN(-B8+C8*COS(RADIANS(2*(15-E8/6)))))</f>
        <v>49.265779485417</v>
      </c>
      <c r="L8" s="8" t="n">
        <f aca="false">DEGREES(ASIN(B8+C8*COS(RADIANS(2*(15+E8/6)))))</f>
        <v>55.3070933318393</v>
      </c>
      <c r="M8" s="8" t="n">
        <f aca="false">AVERAGE(K8,L8)</f>
        <v>52.2864364086281</v>
      </c>
      <c r="N8" s="8" t="n">
        <f aca="false">DEGREES(ASIN(0+COS(RADIANS(A8))*COS(RADIANS(2*(15+DEGREES(ASIN((SIN(RADIANS(50/60))/(C8)))))))))</f>
        <v>57.671108674128</v>
      </c>
      <c r="O8" s="8" t="n">
        <f aca="false">N8-M8</f>
        <v>5.38467226549989</v>
      </c>
    </row>
    <row r="9" customFormat="false" ht="15" hidden="false" customHeight="false" outlineLevel="0" collapsed="false">
      <c r="A9" s="1" t="n">
        <v>7</v>
      </c>
      <c r="B9" s="1" t="n">
        <f aca="false">SIN(RADIANS(A9))*SIN(RADIANS(23.45))</f>
        <v>0.0484977384064356</v>
      </c>
      <c r="C9" s="1" t="n">
        <f aca="false">COS(RADIANS(A9))*COS(RADIANS(23.45))</f>
        <v>0.910569481483394</v>
      </c>
      <c r="D9" s="1" t="n">
        <f aca="false">B9/C9</f>
        <v>0.0532608871619865</v>
      </c>
      <c r="E9" s="8" t="n">
        <f aca="false">DEGREES(ASIN(D9 + (SIN(RADIANS(50/60))/(C9))))</f>
        <v>3.9699457741025</v>
      </c>
      <c r="F9" s="8" t="n">
        <f aca="false">DEGREES(ASIN(-B9+C9*COS(RADIANS(3*(15-E9/6)))))</f>
        <v>38.1183392894753</v>
      </c>
      <c r="G9" s="8" t="n">
        <f aca="false">DEGREES(ASIN(B9+C9*COS(RADIANS(3*(15+E9/6)))))</f>
        <v>42.04231554476</v>
      </c>
      <c r="H9" s="8" t="n">
        <f aca="false">AVERAGE(F9,G9)</f>
        <v>40.0803274171176</v>
      </c>
      <c r="I9" s="8" t="n">
        <f aca="false">DEGREES(ASIN(0+COS(RADIANS(A9))*COS(RADIANS(3*(15+DEGREES(ASIN((SIN(RADIANS(50/60))/(C9)))))))))</f>
        <v>41.8676414516242</v>
      </c>
      <c r="J9" s="8" t="n">
        <f aca="false">I9-H9</f>
        <v>1.78731403450661</v>
      </c>
      <c r="K9" s="8" t="n">
        <f aca="false">DEGREES(ASIN(-B9+C9*COS(RADIANS(2*(15-E9/6)))))</f>
        <v>48.6235362301626</v>
      </c>
      <c r="L9" s="8" t="n">
        <f aca="false">DEGREES(ASIN(B9+C9*COS(RADIANS(2*(15+E9/6)))))</f>
        <v>55.7255297337622</v>
      </c>
      <c r="M9" s="8" t="n">
        <f aca="false">AVERAGE(K9,L9)</f>
        <v>52.1745329819624</v>
      </c>
      <c r="N9" s="8" t="n">
        <f aca="false">DEGREES(ASIN(0+COS(RADIANS(A9))*COS(RADIANS(2*(15+DEGREES(ASIN((SIN(RADIANS(50/60))/(C9)))))))))</f>
        <v>57.4881573645035</v>
      </c>
      <c r="O9" s="8" t="n">
        <f aca="false">N9-M9</f>
        <v>5.31362438254114</v>
      </c>
    </row>
    <row r="10" customFormat="false" ht="15" hidden="false" customHeight="false" outlineLevel="0" collapsed="false">
      <c r="A10" s="1" t="n">
        <v>8</v>
      </c>
      <c r="B10" s="1" t="n">
        <f aca="false">SIN(RADIANS(A10))*SIN(RADIANS(23.45))</f>
        <v>0.0553837450418939</v>
      </c>
      <c r="C10" s="1" t="n">
        <f aca="false">COS(RADIANS(A10))*COS(RADIANS(23.45))</f>
        <v>0.908479550691387</v>
      </c>
      <c r="D10" s="1" t="n">
        <f aca="false">B10/C10</f>
        <v>0.0609631168910129</v>
      </c>
      <c r="E10" s="8" t="n">
        <f aca="false">DEGREES(ASIN(D10 + (SIN(RADIANS(50/60))/(C10))))</f>
        <v>4.41454699379369</v>
      </c>
      <c r="F10" s="8" t="n">
        <f aca="false">DEGREES(ASIN(-B10+C10*COS(RADIANS(3*(15-E10/6)))))</f>
        <v>37.6816196439766</v>
      </c>
      <c r="G10" s="8" t="n">
        <f aca="false">DEGREES(ASIN(B10+C10*COS(RADIANS(3*(15+E10/6)))))</f>
        <v>42.2647737758476</v>
      </c>
      <c r="H10" s="8" t="n">
        <f aca="false">AVERAGE(F10,G10)</f>
        <v>39.9731967099121</v>
      </c>
      <c r="I10" s="8" t="n">
        <f aca="false">DEGREES(ASIN(0+COS(RADIANS(A10))*COS(RADIANS(3*(15+DEGREES(ASIN((SIN(RADIANS(50/60))/(C10)))))))))</f>
        <v>41.7436855950027</v>
      </c>
      <c r="J10" s="8" t="n">
        <f aca="false">I10-H10</f>
        <v>1.77048888509056</v>
      </c>
      <c r="K10" s="8" t="n">
        <f aca="false">DEGREES(ASIN(-B10+C10*COS(RADIANS(2*(15-E10/6)))))</f>
        <v>47.9694572048341</v>
      </c>
      <c r="L10" s="8" t="n">
        <f aca="false">DEGREES(ASIN(B10+C10*COS(RADIANS(2*(15+E10/6)))))</f>
        <v>56.1219388114154</v>
      </c>
      <c r="M10" s="8" t="n">
        <f aca="false">AVERAGE(K10,L10)</f>
        <v>52.0456980081247</v>
      </c>
      <c r="N10" s="8" t="n">
        <f aca="false">DEGREES(ASIN(0+COS(RADIANS(A10))*COS(RADIANS(2*(15+DEGREES(ASIN((SIN(RADIANS(50/60))/(C10)))))))))</f>
        <v>57.2783404429692</v>
      </c>
      <c r="O10" s="8" t="n">
        <f aca="false">N10-M10</f>
        <v>5.23264243484441</v>
      </c>
    </row>
    <row r="11" customFormat="false" ht="15" hidden="false" customHeight="false" outlineLevel="0" collapsed="false">
      <c r="A11" s="1" t="n">
        <v>9</v>
      </c>
      <c r="B11" s="1" t="n">
        <f aca="false">SIN(RADIANS(A11))*SIN(RADIANS(23.45))</f>
        <v>0.0622528812520981</v>
      </c>
      <c r="C11" s="1" t="n">
        <f aca="false">COS(RADIANS(A11))*COS(RADIANS(23.45))</f>
        <v>0.906112888227601</v>
      </c>
      <c r="D11" s="1" t="n">
        <f aca="false">B11/C11</f>
        <v>0.0687032289915528</v>
      </c>
      <c r="E11" s="8" t="n">
        <f aca="false">DEGREES(ASIN(D11 + (SIN(RADIANS(50/60))/(C11))))</f>
        <v>4.86188459395929</v>
      </c>
      <c r="F11" s="8" t="n">
        <f aca="false">DEGREES(ASIN(-B11+C11*COS(RADIANS(3*(15-E11/6)))))</f>
        <v>37.2335411564415</v>
      </c>
      <c r="G11" s="8" t="n">
        <f aca="false">DEGREES(ASIN(B11+C11*COS(RADIANS(3*(15+E11/6)))))</f>
        <v>42.4711302788749</v>
      </c>
      <c r="H11" s="8" t="n">
        <f aca="false">AVERAGE(F11,G11)</f>
        <v>39.8523357176582</v>
      </c>
      <c r="I11" s="8" t="n">
        <f aca="false">DEGREES(ASIN(0+COS(RADIANS(A11))*COS(RADIANS(3*(15+DEGREES(ASIN((SIN(RADIANS(50/60))/(C11)))))))))</f>
        <v>41.6036040187475</v>
      </c>
      <c r="J11" s="8" t="n">
        <f aca="false">I11-H11</f>
        <v>1.75126830108925</v>
      </c>
      <c r="K11" s="8" t="n">
        <f aca="false">DEGREES(ASIN(-B11+C11*COS(RADIANS(2*(15-E11/6)))))</f>
        <v>47.3041013987306</v>
      </c>
      <c r="L11" s="8" t="n">
        <f aca="false">DEGREES(ASIN(B11+C11*COS(RADIANS(2*(15+E11/6)))))</f>
        <v>56.4955180896313</v>
      </c>
      <c r="M11" s="8" t="n">
        <f aca="false">AVERAGE(K11,L11)</f>
        <v>51.899809744181</v>
      </c>
      <c r="N11" s="8" t="n">
        <f aca="false">DEGREES(ASIN(0+COS(RADIANS(A11))*COS(RADIANS(2*(15+DEGREES(ASIN((SIN(RADIANS(50/60))/(C11)))))))))</f>
        <v>57.0421751426804</v>
      </c>
      <c r="O11" s="8" t="n">
        <f aca="false">N11-M11</f>
        <v>5.14236539849946</v>
      </c>
    </row>
    <row r="12" customFormat="false" ht="15" hidden="false" customHeight="false" outlineLevel="0" collapsed="false">
      <c r="A12" s="1" t="n">
        <v>10</v>
      </c>
      <c r="B12" s="1" t="n">
        <f aca="false">SIN(RADIANS(A12))*SIN(RADIANS(23.45))</f>
        <v>0.0691030546316157</v>
      </c>
      <c r="C12" s="1" t="n">
        <f aca="false">COS(RADIANS(A12))*COS(RADIANS(23.45))</f>
        <v>0.903470215000347</v>
      </c>
      <c r="D12" s="1" t="n">
        <f aca="false">B12/C12</f>
        <v>0.0764862565298726</v>
      </c>
      <c r="E12" s="8" t="n">
        <f aca="false">DEGREES(ASIN(D12 + (SIN(RADIANS(50/60))/(C12))))</f>
        <v>5.31228445917446</v>
      </c>
      <c r="F12" s="8" t="n">
        <f aca="false">DEGREES(ASIN(-B12+C12*COS(RADIANS(3*(15-E12/6)))))</f>
        <v>36.7744149162064</v>
      </c>
      <c r="G12" s="8" t="n">
        <f aca="false">DEGREES(ASIN(B12+C12*COS(RADIANS(3*(15+E12/6)))))</f>
        <v>42.6611459316032</v>
      </c>
      <c r="H12" s="8" t="n">
        <f aca="false">AVERAGE(F12,G12)</f>
        <v>39.7177804239048</v>
      </c>
      <c r="I12" s="8" t="n">
        <f aca="false">DEGREES(ASIN(0+COS(RADIANS(A12))*COS(RADIANS(3*(15+DEGREES(ASIN((SIN(RADIANS(50/60))/(C12)))))))))</f>
        <v>41.4475430197448</v>
      </c>
      <c r="J12" s="8" t="n">
        <f aca="false">I12-H12</f>
        <v>1.72976259584004</v>
      </c>
      <c r="K12" s="8" t="n">
        <f aca="false">DEGREES(ASIN(-B12+C12*COS(RADIANS(2*(15-E12/6)))))</f>
        <v>46.6280028165934</v>
      </c>
      <c r="L12" s="8" t="n">
        <f aca="false">DEGREES(ASIN(B12+C12*COS(RADIANS(2*(15+E12/6)))))</f>
        <v>56.8454746162856</v>
      </c>
      <c r="M12" s="8" t="n">
        <f aca="false">AVERAGE(K12,L12)</f>
        <v>51.7367387164395</v>
      </c>
      <c r="N12" s="8" t="n">
        <f aca="false">DEGREES(ASIN(0+COS(RADIANS(A12))*COS(RADIANS(2*(15+DEGREES(ASIN((SIN(RADIANS(50/60))/(C12)))))))))</f>
        <v>56.7802280670101</v>
      </c>
      <c r="O12" s="8" t="n">
        <f aca="false">N12-M12</f>
        <v>5.04348935057055</v>
      </c>
    </row>
    <row r="13" customFormat="false" ht="15" hidden="false" customHeight="false" outlineLevel="0" collapsed="false">
      <c r="A13" s="1" t="n">
        <v>11</v>
      </c>
      <c r="B13" s="1" t="n">
        <f aca="false">SIN(RADIANS(A13))*SIN(RADIANS(23.45))</f>
        <v>0.0759321785512762</v>
      </c>
      <c r="C13" s="1" t="n">
        <f aca="false">COS(RADIANS(A13))*COS(RADIANS(23.45))</f>
        <v>0.900552335993493</v>
      </c>
      <c r="D13" s="1" t="n">
        <f aca="false">B13/C13</f>
        <v>0.0843173411654166</v>
      </c>
      <c r="E13" s="8" t="n">
        <f aca="false">DEGREES(ASIN(D13 + (SIN(RADIANS(50/60))/(C13))))</f>
        <v>5.7660812422292</v>
      </c>
      <c r="F13" s="8" t="n">
        <f aca="false">DEGREES(ASIN(-B13+C13*COS(RADIANS(3*(15-E13/6)))))</f>
        <v>36.3045487113678</v>
      </c>
      <c r="G13" s="8" t="n">
        <f aca="false">DEGREES(ASIN(B13+C13*COS(RADIANS(3*(15+E13/6)))))</f>
        <v>42.8345940281671</v>
      </c>
      <c r="H13" s="8" t="n">
        <f aca="false">AVERAGE(F13,G13)</f>
        <v>39.5695713697674</v>
      </c>
      <c r="I13" s="8" t="n">
        <f aca="false">DEGREES(ASIN(0+COS(RADIANS(A13))*COS(RADIANS(3*(15+DEGREES(ASIN((SIN(RADIANS(50/60))/(C13)))))))))</f>
        <v>41.2756636383111</v>
      </c>
      <c r="J13" s="8" t="n">
        <f aca="false">I13-H13</f>
        <v>1.70609226854365</v>
      </c>
      <c r="K13" s="8" t="n">
        <f aca="false">DEGREES(ASIN(-B13+C13*COS(RADIANS(2*(15-E13/6)))))</f>
        <v>45.9416710398581</v>
      </c>
      <c r="L13" s="8" t="n">
        <f aca="false">DEGREES(ASIN(B13+C13*COS(RADIANS(2*(15+E13/6)))))</f>
        <v>57.1710310390202</v>
      </c>
      <c r="M13" s="8" t="n">
        <f aca="false">AVERAGE(K13,L13)</f>
        <v>51.5563510394392</v>
      </c>
      <c r="N13" s="8" t="n">
        <f aca="false">DEGREES(ASIN(0+COS(RADIANS(A13))*COS(RADIANS(2*(15+DEGREES(ASIN((SIN(RADIANS(50/60))/(C13)))))))))</f>
        <v>56.4931090490485</v>
      </c>
      <c r="O13" s="8" t="n">
        <f aca="false">N13-M13</f>
        <v>4.93675800960934</v>
      </c>
    </row>
    <row r="14" customFormat="false" ht="15" hidden="false" customHeight="false" outlineLevel="0" collapsed="false">
      <c r="A14" s="1" t="n">
        <v>12</v>
      </c>
      <c r="B14" s="1" t="n">
        <f aca="false">SIN(RADIANS(A14))*SIN(RADIANS(23.45))</f>
        <v>0.0827381727937784</v>
      </c>
      <c r="C14" s="1" t="n">
        <f aca="false">COS(RADIANS(A14))*COS(RADIANS(23.45))</f>
        <v>0.897360140021248</v>
      </c>
      <c r="D14" s="1" t="n">
        <f aca="false">B14/C14</f>
        <v>0.0922017472180337</v>
      </c>
      <c r="E14" s="8" t="n">
        <f aca="false">DEGREES(ASIN(D14 + (SIN(RADIANS(50/60))/(C14))))</f>
        <v>6.22361946498097</v>
      </c>
      <c r="F14" s="8" t="n">
        <f aca="false">DEGREES(ASIN(-B14+C14*COS(RADIANS(3*(15-E14/6)))))</f>
        <v>35.8242465623713</v>
      </c>
      <c r="G14" s="8" t="n">
        <f aca="false">DEGREES(ASIN(B14+C14*COS(RADIANS(3*(15+E14/6)))))</f>
        <v>42.9912612164493</v>
      </c>
      <c r="H14" s="8" t="n">
        <f aca="false">AVERAGE(F14,G14)</f>
        <v>39.4077538894103</v>
      </c>
      <c r="I14" s="8" t="n">
        <f aca="false">DEGREES(ASIN(0+COS(RADIANS(A14))*COS(RADIANS(3*(15+DEGREES(ASIN((SIN(RADIANS(50/60))/(C14)))))))))</f>
        <v>41.088140903652</v>
      </c>
      <c r="J14" s="8" t="n">
        <f aca="false">I14-H14</f>
        <v>1.68038701424166</v>
      </c>
      <c r="K14" s="8" t="n">
        <f aca="false">DEGREES(ASIN(-B14+C14*COS(RADIANS(2*(15-E14/6)))))</f>
        <v>45.2455918852841</v>
      </c>
      <c r="L14" s="8" t="n">
        <f aca="false">DEGREES(ASIN(B14+C14*COS(RADIANS(2*(15+E14/6)))))</f>
        <v>57.471432098983</v>
      </c>
      <c r="M14" s="8" t="n">
        <f aca="false">AVERAGE(K14,L14)</f>
        <v>51.3585119921336</v>
      </c>
      <c r="N14" s="8" t="n">
        <f aca="false">DEGREES(ASIN(0+COS(RADIANS(A14))*COS(RADIANS(2*(15+DEGREES(ASIN((SIN(RADIANS(50/60))/(C14)))))))))</f>
        <v>56.1814648902822</v>
      </c>
      <c r="O14" s="8" t="n">
        <f aca="false">N14-M14</f>
        <v>4.8229528981486</v>
      </c>
    </row>
    <row r="15" customFormat="false" ht="15" hidden="false" customHeight="false" outlineLevel="0" collapsed="false">
      <c r="A15" s="1" t="n">
        <v>13</v>
      </c>
      <c r="B15" s="1" t="n">
        <f aca="false">SIN(RADIANS(A15))*SIN(RADIANS(23.45))</f>
        <v>0.0895189641873449</v>
      </c>
      <c r="C15" s="1" t="n">
        <f aca="false">COS(RADIANS(A15))*COS(RADIANS(23.45))</f>
        <v>0.893894599457429</v>
      </c>
      <c r="D15" s="1" t="n">
        <f aca="false">B15/C15</f>
        <v>0.100144876411246</v>
      </c>
      <c r="E15" s="8" t="n">
        <f aca="false">DEGREES(ASIN(D15 + (SIN(RADIANS(50/60))/(C15))))</f>
        <v>6.68525468640779</v>
      </c>
      <c r="F15" s="8" t="n">
        <f aca="false">DEGREES(ASIN(-B15+C15*COS(RADIANS(3*(15-E15/6)))))</f>
        <v>35.3338083057938</v>
      </c>
      <c r="G15" s="8" t="n">
        <f aca="false">DEGREES(ASIN(B15+C15*COS(RADIANS(3*(15+E15/6)))))</f>
        <v>43.1309483864979</v>
      </c>
      <c r="H15" s="8" t="n">
        <f aca="false">AVERAGE(F15,G15)</f>
        <v>39.2323783461459</v>
      </c>
      <c r="I15" s="8" t="n">
        <f aca="false">DEGREES(ASIN(0+COS(RADIANS(A15))*COS(RADIANS(3*(15+DEGREES(ASIN((SIN(RADIANS(50/60))/(C15)))))))))</f>
        <v>40.885163033009</v>
      </c>
      <c r="J15" s="8" t="n">
        <f aca="false">I15-H15</f>
        <v>1.65278468686317</v>
      </c>
      <c r="K15" s="8" t="n">
        <f aca="false">DEGREES(ASIN(-B15+C15*COS(RADIANS(2*(15-E15/6)))))</f>
        <v>44.5402281381879</v>
      </c>
      <c r="L15" s="8" t="n">
        <f aca="false">DEGREES(ASIN(B15+C15*COS(RADIANS(2*(15+E15/6)))))</f>
        <v>57.7459514549843</v>
      </c>
      <c r="M15" s="8" t="n">
        <f aca="false">AVERAGE(K15,L15)</f>
        <v>51.1430897965861</v>
      </c>
      <c r="N15" s="8" t="n">
        <f aca="false">DEGREES(ASIN(0+COS(RADIANS(A15))*COS(RADIANS(2*(15+DEGREES(ASIN((SIN(RADIANS(50/60))/(C15)))))))))</f>
        <v>55.8459731078411</v>
      </c>
      <c r="O15" s="8" t="n">
        <f aca="false">N15-M15</f>
        <v>4.70288331125499</v>
      </c>
    </row>
    <row r="16" customFormat="false" ht="15" hidden="false" customHeight="false" outlineLevel="0" collapsed="false">
      <c r="A16" s="1" t="n">
        <v>14</v>
      </c>
      <c r="B16" s="1" t="n">
        <f aca="false">SIN(RADIANS(A16))*SIN(RADIANS(23.45))</f>
        <v>0.0962724872372304</v>
      </c>
      <c r="C16" s="1" t="n">
        <f aca="false">COS(RADIANS(A16))*COS(RADIANS(23.45))</f>
        <v>0.890156769939265</v>
      </c>
      <c r="D16" s="1" t="n">
        <f aca="false">B16/C16</f>
        <v>0.108152283382397</v>
      </c>
      <c r="E16" s="8" t="n">
        <f aca="false">DEGREES(ASIN(D16 + (SIN(RADIANS(50/60))/(C16))))</f>
        <v>7.15135474726008</v>
      </c>
      <c r="F16" s="8" t="n">
        <f aca="false">DEGREES(ASIN(-B16+C16*COS(RADIANS(3*(15-E16/6)))))</f>
        <v>34.8335292262187</v>
      </c>
      <c r="G16" s="8" t="n">
        <f aca="false">DEGREES(ASIN(B16+C16*COS(RADIANS(3*(15+E16/6)))))</f>
        <v>43.2534714986435</v>
      </c>
      <c r="H16" s="8" t="n">
        <f aca="false">AVERAGE(F16,G16)</f>
        <v>39.0435003624311</v>
      </c>
      <c r="I16" s="8" t="n">
        <f aca="false">DEGREES(ASIN(0+COS(RADIANS(A16))*COS(RADIANS(3*(15+DEGREES(ASIN((SIN(RADIANS(50/60))/(C16)))))))))</f>
        <v>40.6669305926579</v>
      </c>
      <c r="J16" s="8" t="n">
        <f aca="false">I16-H16</f>
        <v>1.62343023022683</v>
      </c>
      <c r="K16" s="8" t="n">
        <f aca="false">DEGREES(ASIN(-B16+C16*COS(RADIANS(2*(15-E16/6)))))</f>
        <v>43.8260203405575</v>
      </c>
      <c r="L16" s="8" t="n">
        <f aca="false">DEGREES(ASIN(B16+C16*COS(RADIANS(2*(15+E16/6)))))</f>
        <v>57.9938987286907</v>
      </c>
      <c r="M16" s="8" t="n">
        <f aca="false">AVERAGE(K16,L16)</f>
        <v>50.9099595346241</v>
      </c>
      <c r="N16" s="8" t="n">
        <f aca="false">DEGREES(ASIN(0+COS(RADIANS(A16))*COS(RADIANS(2*(15+DEGREES(ASIN((SIN(RADIANS(50/60))/(C16)))))))))</f>
        <v>55.4873358063809</v>
      </c>
      <c r="O16" s="8" t="n">
        <f aca="false">N16-M16</f>
        <v>4.57737627175677</v>
      </c>
    </row>
    <row r="17" customFormat="false" ht="15" hidden="false" customHeight="false" outlineLevel="0" collapsed="false">
      <c r="A17" s="1" t="n">
        <v>15</v>
      </c>
      <c r="B17" s="1" t="n">
        <f aca="false">SIN(RADIANS(A17))*SIN(RADIANS(23.45))</f>
        <v>0.102996684754891</v>
      </c>
      <c r="C17" s="1" t="n">
        <f aca="false">COS(RADIANS(A17))*COS(RADIANS(23.45))</f>
        <v>0.886147790045835</v>
      </c>
      <c r="D17" s="1" t="n">
        <f aca="false">B17/C17</f>
        <v>0.116229692057984</v>
      </c>
      <c r="E17" s="8" t="n">
        <f aca="false">DEGREES(ASIN(D17 + (SIN(RADIANS(50/60))/(C17))))</f>
        <v>7.62230110170963</v>
      </c>
      <c r="F17" s="8" t="n">
        <f aca="false">DEGREES(ASIN(-B17+C17*COS(RADIANS(3*(15-E17/6)))))</f>
        <v>34.3236997338705</v>
      </c>
      <c r="G17" s="8" t="n">
        <f aca="false">DEGREES(ASIN(B17+C17*COS(RADIANS(3*(15+E17/6)))))</f>
        <v>43.3586623400287</v>
      </c>
      <c r="H17" s="8" t="n">
        <f aca="false">AVERAGE(F17,G17)</f>
        <v>38.8411810369496</v>
      </c>
      <c r="I17" s="8" t="n">
        <f aca="false">DEGREES(ASIN(0+COS(RADIANS(A17))*COS(RADIANS(3*(15+DEGREES(ASIN((SIN(RADIANS(50/60))/(C17)))))))))</f>
        <v>40.4336556289805</v>
      </c>
      <c r="J17" s="8" t="n">
        <f aca="false">I17-H17</f>
        <v>1.59247459203089</v>
      </c>
      <c r="K17" s="8" t="n">
        <f aca="false">DEGREES(ASIN(-B17+C17*COS(RADIANS(2*(15-E17/6)))))</f>
        <v>43.1033876171449</v>
      </c>
      <c r="L17" s="8" t="n">
        <f aca="false">DEGREES(ASIN(B17+C17*COS(RADIANS(2*(15+E17/6)))))</f>
        <v>58.2146266398038</v>
      </c>
      <c r="M17" s="8" t="n">
        <f aca="false">AVERAGE(K17,L17)</f>
        <v>50.6590071284744</v>
      </c>
      <c r="N17" s="8" t="n">
        <f aca="false">DEGREES(ASIN(0+COS(RADIANS(A17))*COS(RADIANS(2*(15+DEGREES(ASIN((SIN(RADIANS(50/60))/(C17)))))))))</f>
        <v>55.1062737746945</v>
      </c>
      <c r="O17" s="8" t="n">
        <f aca="false">N17-M17</f>
        <v>4.44726664622016</v>
      </c>
    </row>
    <row r="18" customFormat="false" ht="15" hidden="false" customHeight="false" outlineLevel="0" collapsed="false">
      <c r="A18" s="1" t="n">
        <v>16</v>
      </c>
      <c r="B18" s="1" t="n">
        <f aca="false">SIN(RADIANS(A18))*SIN(RADIANS(23.45))</f>
        <v>0.109689508484624</v>
      </c>
      <c r="C18" s="1" t="n">
        <f aca="false">COS(RADIANS(A18))*COS(RADIANS(23.45))</f>
        <v>0.881868880951251</v>
      </c>
      <c r="D18" s="1" t="n">
        <f aca="false">B18/C18</f>
        <v>0.124383013001099</v>
      </c>
      <c r="E18" s="8" t="n">
        <f aca="false">DEGREES(ASIN(D18 + (SIN(RADIANS(50/60))/(C18))))</f>
        <v>8.09849024756009</v>
      </c>
      <c r="F18" s="8" t="n">
        <f aca="false">DEGREES(ASIN(-B18+C18*COS(RADIANS(3*(15-E18/6)))))</f>
        <v>33.8046050854936</v>
      </c>
      <c r="G18" s="8" t="n">
        <f aca="false">DEGREES(ASIN(B18+C18*COS(RADIANS(3*(15+E18/6)))))</f>
        <v>43.4463691984968</v>
      </c>
      <c r="H18" s="8" t="n">
        <f aca="false">AVERAGE(F18,G18)</f>
        <v>38.6254871419952</v>
      </c>
      <c r="I18" s="8" t="n">
        <f aca="false">DEGREES(ASIN(0+COS(RADIANS(A18))*COS(RADIANS(3*(15+DEGREES(ASIN((SIN(RADIANS(50/60))/(C18)))))))))</f>
        <v>40.1855607777528</v>
      </c>
      <c r="J18" s="8" t="n">
        <f aca="false">I18-H18</f>
        <v>1.56007363575763</v>
      </c>
      <c r="K18" s="8" t="n">
        <f aca="false">DEGREES(ASIN(-B18+C18*COS(RADIANS(2*(15-E18/6)))))</f>
        <v>42.3727285251914</v>
      </c>
      <c r="L18" s="8" t="n">
        <f aca="false">DEGREES(ASIN(B18+C18*COS(RADIANS(2*(15+E18/6)))))</f>
        <v>58.4075380810516</v>
      </c>
      <c r="M18" s="8" t="n">
        <f aca="false">AVERAGE(K18,L18)</f>
        <v>50.3901333031215</v>
      </c>
      <c r="N18" s="8" t="n">
        <f aca="false">DEGREES(ASIN(0+COS(RADIANS(A18))*COS(RADIANS(2*(15+DEGREES(ASIN((SIN(RADIANS(50/60))/(C18)))))))))</f>
        <v>54.703520889649</v>
      </c>
      <c r="O18" s="8" t="n">
        <f aca="false">N18-M18</f>
        <v>4.3133875865275</v>
      </c>
    </row>
    <row r="19" customFormat="false" ht="15" hidden="false" customHeight="false" outlineLevel="0" collapsed="false">
      <c r="A19" s="1" t="n">
        <v>17</v>
      </c>
      <c r="B19" s="1" t="n">
        <f aca="false">SIN(RADIANS(A19))*SIN(RADIANS(23.45))</f>
        <v>0.116348919727486</v>
      </c>
      <c r="C19" s="1" t="n">
        <f aca="false">COS(RADIANS(A19))*COS(RADIANS(23.45))</f>
        <v>0.877321346052673</v>
      </c>
      <c r="D19" s="1" t="n">
        <f aca="false">B19/C19</f>
        <v>0.132618361847656</v>
      </c>
      <c r="E19" s="8" t="n">
        <f aca="false">DEGREES(ASIN(D19 + (SIN(RADIANS(50/60))/(C19))))</f>
        <v>8.58033526793944</v>
      </c>
      <c r="F19" s="8" t="n">
        <f aca="false">DEGREES(ASIN(-B19+C19*COS(RADIANS(3*(15-E19/6)))))</f>
        <v>33.2765251458365</v>
      </c>
      <c r="G19" s="8" t="n">
        <f aca="false">DEGREES(ASIN(B19+C19*COS(RADIANS(3*(15+E19/6)))))</f>
        <v>43.5164574431936</v>
      </c>
      <c r="H19" s="8" t="n">
        <f aca="false">AVERAGE(F19,G19)</f>
        <v>38.396491294515</v>
      </c>
      <c r="I19" s="8" t="n">
        <f aca="false">DEGREES(ASIN(0+COS(RADIANS(A19))*COS(RADIANS(3*(15+DEGREES(ASIN((SIN(RADIANS(50/60))/(C19)))))))))</f>
        <v>39.9228783595935</v>
      </c>
      <c r="J19" s="8" t="n">
        <f aca="false">I19-H19</f>
        <v>1.5263870650785</v>
      </c>
      <c r="K19" s="8" t="n">
        <f aca="false">DEGREES(ASIN(-B19+C19*COS(RADIANS(2*(15-E19/6)))))</f>
        <v>41.6344219157359</v>
      </c>
      <c r="L19" s="8" t="n">
        <f aca="false">DEGREES(ASIN(B19+C19*COS(RADIANS(2*(15+E19/6)))))</f>
        <v>58.5720929677847</v>
      </c>
      <c r="M19" s="8" t="n">
        <f aca="false">AVERAGE(K19,L19)</f>
        <v>50.1032574417603</v>
      </c>
      <c r="N19" s="8" t="n">
        <f aca="false">DEGREES(ASIN(0+COS(RADIANS(A19))*COS(RADIANS(2*(15+DEGREES(ASIN((SIN(RADIANS(50/60))/(C19)))))))))</f>
        <v>54.2798188920395</v>
      </c>
      <c r="O19" s="8" t="n">
        <f aca="false">N19-M19</f>
        <v>4.17656145027923</v>
      </c>
    </row>
    <row r="20" customFormat="false" ht="15" hidden="false" customHeight="false" outlineLevel="0" collapsed="false">
      <c r="A20" s="1" t="n">
        <v>18</v>
      </c>
      <c r="B20" s="1" t="n">
        <f aca="false">SIN(RADIANS(A20))*SIN(RADIANS(23.45))</f>
        <v>0.122972889962302</v>
      </c>
      <c r="C20" s="1" t="n">
        <f aca="false">COS(RADIANS(A20))*COS(RADIANS(23.45))</f>
        <v>0.872506570573284</v>
      </c>
      <c r="D20" s="1" t="n">
        <f aca="false">B20/C20</f>
        <v>0.140942078959362</v>
      </c>
      <c r="E20" s="8" t="n">
        <f aca="false">DEGREES(ASIN(D20 + (SIN(RADIANS(50/60))/(C20))))</f>
        <v>9.06826749897416</v>
      </c>
      <c r="F20" s="8" t="n">
        <f aca="false">DEGREES(ASIN(-B20+C20*COS(RADIANS(3*(15-E20/6)))))</f>
        <v>32.7397341870196</v>
      </c>
      <c r="G20" s="8" t="n">
        <f aca="false">DEGREES(ASIN(B20+C20*COS(RADIANS(3*(15+E20/6)))))</f>
        <v>43.5688100018187</v>
      </c>
      <c r="H20" s="8" t="n">
        <f aca="false">AVERAGE(F20,G20)</f>
        <v>38.1542720944192</v>
      </c>
      <c r="I20" s="8" t="n">
        <f aca="false">DEGREES(ASIN(0+COS(RADIANS(A20))*COS(RADIANS(3*(15+DEGREES(ASIN((SIN(RADIANS(50/60))/(C20)))))))))</f>
        <v>39.6458494692065</v>
      </c>
      <c r="J20" s="8" t="n">
        <f aca="false">I20-H20</f>
        <v>1.4915773747873</v>
      </c>
      <c r="K20" s="8" t="n">
        <f aca="false">DEGREES(ASIN(-B20+C20*COS(RADIANS(2*(15-E20/6)))))</f>
        <v>40.8888277965015</v>
      </c>
      <c r="L20" s="8" t="n">
        <f aca="false">DEGREES(ASIN(B20+C20*COS(RADIANS(2*(15+E20/6)))))</f>
        <v>58.7078146875012</v>
      </c>
      <c r="M20" s="8" t="n">
        <f aca="false">AVERAGE(K20,L20)</f>
        <v>49.7983212420013</v>
      </c>
      <c r="N20" s="8" t="n">
        <f aca="false">DEGREES(ASIN(0+COS(RADIANS(A20))*COS(RADIANS(2*(15+DEGREES(ASIN((SIN(RADIANS(50/60))/(C20)))))))))</f>
        <v>53.8359125813434</v>
      </c>
      <c r="O20" s="8" t="n">
        <f aca="false">N20-M20</f>
        <v>4.03759133934213</v>
      </c>
    </row>
    <row r="21" customFormat="false" ht="15" hidden="false" customHeight="false" outlineLevel="0" collapsed="false">
      <c r="A21" s="1" t="n">
        <v>19</v>
      </c>
      <c r="B21" s="1" t="n">
        <f aca="false">SIN(RADIANS(A21))*SIN(RADIANS(23.45))</f>
        <v>0.12955940146357</v>
      </c>
      <c r="C21" s="1" t="n">
        <f aca="false">COS(RADIANS(A21))*COS(RADIANS(23.45))</f>
        <v>0.867426021140339</v>
      </c>
      <c r="D21" s="1" t="n">
        <f aca="false">B21/C21</f>
        <v>0.149360750434081</v>
      </c>
      <c r="E21" s="8" t="n">
        <f aca="false">DEGREES(ASIN(D21 + (SIN(RADIANS(50/60))/(C21))))</f>
        <v>9.56273833978342</v>
      </c>
      <c r="F21" s="8" t="n">
        <f aca="false">DEGREES(ASIN(-B21+C21*COS(RADIANS(3*(15-E21/6)))))</f>
        <v>32.1945007230254</v>
      </c>
      <c r="G21" s="8" t="n">
        <f aca="false">DEGREES(ASIN(B21+C21*COS(RADIANS(3*(15+E21/6)))))</f>
        <v>43.6033277251984</v>
      </c>
      <c r="H21" s="8" t="n">
        <f aca="false">AVERAGE(F21,G21)</f>
        <v>37.8989142241119</v>
      </c>
      <c r="I21" s="8" t="n">
        <f aca="false">DEGREES(ASIN(0+COS(RADIANS(A21))*COS(RADIANS(3*(15+DEGREES(ASIN((SIN(RADIANS(50/60))/(C21)))))))))</f>
        <v>39.3547230656499</v>
      </c>
      <c r="J21" s="8" t="n">
        <f aca="false">I21-H21</f>
        <v>1.45580884153796</v>
      </c>
      <c r="K21" s="8" t="n">
        <f aca="false">DEGREES(ASIN(-B21+C21*COS(RADIANS(2*(15-E21/6)))))</f>
        <v>40.1362881881432</v>
      </c>
      <c r="L21" s="8" t="n">
        <f aca="false">DEGREES(ASIN(B21+C21*COS(RADIANS(2*(15+E21/6)))))</f>
        <v>58.8142959720223</v>
      </c>
      <c r="M21" s="8" t="n">
        <f aca="false">AVERAGE(K21,L21)</f>
        <v>49.4752920800827</v>
      </c>
      <c r="N21" s="8" t="n">
        <f aca="false">DEGREES(ASIN(0+COS(RADIANS(A21))*COS(RADIANS(2*(15+DEGREES(ASIN((SIN(RADIANS(50/60))/(C21)))))))))</f>
        <v>53.3725454598277</v>
      </c>
      <c r="O21" s="8" t="n">
        <f aca="false">N21-M21</f>
        <v>3.89725337974496</v>
      </c>
    </row>
    <row r="22" customFormat="false" ht="15" hidden="false" customHeight="false" outlineLevel="0" collapsed="false">
      <c r="A22" s="1" t="n">
        <v>20</v>
      </c>
      <c r="B22" s="1" t="n">
        <f aca="false">SIN(RADIANS(A22))*SIN(RADIANS(23.45))</f>
        <v>0.136106447916083</v>
      </c>
      <c r="C22" s="1" t="n">
        <f aca="false">COS(RADIANS(A22))*COS(RADIANS(23.45))</f>
        <v>0.862081245338409</v>
      </c>
      <c r="D22" s="1" t="n">
        <f aca="false">B22/C22</f>
        <v>0.157881230628854</v>
      </c>
      <c r="E22" s="8" t="n">
        <f aca="false">DEGREES(ASIN(D22 + (SIN(RADIANS(50/60))/(C22))))</f>
        <v>10.0642212232761</v>
      </c>
      <c r="F22" s="8" t="n">
        <f aca="false">DEGREES(ASIN(-B22+C22*COS(RADIANS(3*(15-E22/6)))))</f>
        <v>31.6410873765426</v>
      </c>
      <c r="G22" s="8" t="n">
        <f aca="false">DEGREES(ASIN(B22+C22*COS(RADIANS(3*(15+E22/6)))))</f>
        <v>43.6199296307177</v>
      </c>
      <c r="H22" s="8" t="n">
        <f aca="false">AVERAGE(F22,G22)</f>
        <v>37.6305085036302</v>
      </c>
      <c r="I22" s="8" t="n">
        <f aca="false">DEGREES(ASIN(0+COS(RADIANS(A22))*COS(RADIANS(3*(15+DEGREES(ASIN((SIN(RADIANS(50/60))/(C22)))))))))</f>
        <v>39.0497550703797</v>
      </c>
      <c r="J22" s="8" t="n">
        <f aca="false">I22-H22</f>
        <v>1.41924656674957</v>
      </c>
      <c r="K22" s="8" t="n">
        <f aca="false">DEGREES(ASIN(-B22+C22*COS(RADIANS(2*(15-E22/6)))))</f>
        <v>39.3771279672098</v>
      </c>
      <c r="L22" s="8" t="n">
        <f aca="false">DEGREES(ASIN(B22+C22*COS(RADIANS(2*(15+E22/6)))))</f>
        <v>58.8912040202617</v>
      </c>
      <c r="M22" s="8" t="n">
        <f aca="false">AVERAGE(K22,L22)</f>
        <v>49.1341659937358</v>
      </c>
      <c r="N22" s="8" t="n">
        <f aca="false">DEGREES(ASIN(0+COS(RADIANS(A22))*COS(RADIANS(2*(15+DEGREES(ASIN((SIN(RADIANS(50/60))/(C22)))))))))</f>
        <v>52.8904558415529</v>
      </c>
      <c r="O22" s="8" t="n">
        <f aca="false">N22-M22</f>
        <v>3.75628984781716</v>
      </c>
    </row>
    <row r="23" customFormat="false" ht="15" hidden="false" customHeight="false" outlineLevel="0" collapsed="false">
      <c r="A23" s="1" t="n">
        <v>21</v>
      </c>
      <c r="B23" s="1" t="n">
        <f aca="false">SIN(RADIANS(A23))*SIN(RADIANS(23.45))</f>
        <v>0.142612035026067</v>
      </c>
      <c r="C23" s="1" t="n">
        <f aca="false">COS(RADIANS(A23))*COS(RADIANS(23.45))</f>
        <v>0.856473871237981</v>
      </c>
      <c r="D23" s="1" t="n">
        <f aca="false">B23/C23</f>
        <v>0.166510666367358</v>
      </c>
      <c r="E23" s="8" t="n">
        <f aca="false">DEGREES(ASIN(D23 + (SIN(RADIANS(50/60))/(C23))))</f>
        <v>10.5732137687379</v>
      </c>
      <c r="F23" s="8" t="n">
        <f aca="false">DEGREES(ASIN(-B23+C23*COS(RADIANS(3*(15-E23/6)))))</f>
        <v>31.0797507754195</v>
      </c>
      <c r="G23" s="8" t="n">
        <f aca="false">DEGREES(ASIN(B23+C23*COS(RADIANS(3*(15+E23/6)))))</f>
        <v>43.6185530171313</v>
      </c>
      <c r="H23" s="8" t="n">
        <f aca="false">AVERAGE(F23,G23)</f>
        <v>37.3491518962754</v>
      </c>
      <c r="I23" s="8" t="n">
        <f aca="false">DEGREES(ASIN(0+COS(RADIANS(A23))*COS(RADIANS(3*(15+DEGREES(ASIN((SIN(RADIANS(50/60))/(C23)))))))))</f>
        <v>38.7312074792707</v>
      </c>
      <c r="J23" s="8" t="n">
        <f aca="false">I23-H23</f>
        <v>1.38205558299529</v>
      </c>
      <c r="K23" s="8" t="n">
        <f aca="false">DEGREES(ASIN(-B23+C23*COS(RADIANS(2*(15-E23/6)))))</f>
        <v>38.6116556905194</v>
      </c>
      <c r="L23" s="8" t="n">
        <f aca="false">DEGREES(ASIN(B23+C23*COS(RADIANS(2*(15+E23/6)))))</f>
        <v>58.9382847130307</v>
      </c>
      <c r="M23" s="8" t="n">
        <f aca="false">AVERAGE(K23,L23)</f>
        <v>48.774970201775</v>
      </c>
      <c r="N23" s="8" t="n">
        <f aca="false">DEGREES(ASIN(0+COS(RADIANS(A23))*COS(RADIANS(2*(15+DEGREES(ASIN((SIN(RADIANS(50/60))/(C23)))))))))</f>
        <v>52.3903734288358</v>
      </c>
      <c r="O23" s="8" t="n">
        <f aca="false">N23-M23</f>
        <v>3.6154032270608</v>
      </c>
    </row>
    <row r="24" customFormat="false" ht="15" hidden="false" customHeight="false" outlineLevel="0" collapsed="false">
      <c r="A24" s="1" t="n">
        <v>22</v>
      </c>
      <c r="B24" s="1" t="n">
        <f aca="false">SIN(RADIANS(A24))*SIN(RADIANS(23.45))</f>
        <v>0.149074181128669</v>
      </c>
      <c r="C24" s="1" t="n">
        <f aca="false">COS(RADIANS(A24))*COS(RADIANS(23.45))</f>
        <v>0.850605606899524</v>
      </c>
      <c r="D24" s="1" t="n">
        <f aca="false">B24/C24</f>
        <v>0.175256523022517</v>
      </c>
      <c r="E24" s="8" t="n">
        <f aca="false">DEGREES(ASIN(D24 + (SIN(RADIANS(50/60))/(C24))))</f>
        <v>11.0902401401268</v>
      </c>
      <c r="F24" s="8" t="n">
        <f aca="false">DEGREES(ASIN(-B24+C24*COS(RADIANS(3*(15-E24/6)))))</f>
        <v>30.5107414760259</v>
      </c>
      <c r="G24" s="8" t="n">
        <f aca="false">DEGREES(ASIN(B24+C24*COS(RADIANS(3*(15+E24/6)))))</f>
        <v>43.5991534443092</v>
      </c>
      <c r="H24" s="8" t="n">
        <f aca="false">AVERAGE(F24,G24)</f>
        <v>37.0549474601676</v>
      </c>
      <c r="I24" s="8" t="n">
        <f aca="false">DEGREES(ASIN(0+COS(RADIANS(A24))*COS(RADIANS(3*(15+DEGREES(ASIN((SIN(RADIANS(50/60))/(C24)))))))))</f>
        <v>38.3993474942214</v>
      </c>
      <c r="J24" s="8" t="n">
        <f aca="false">I24-H24</f>
        <v>1.34440003405384</v>
      </c>
      <c r="K24" s="8" t="n">
        <f aca="false">DEGREES(ASIN(-B24+C24*COS(RADIANS(2*(15-E24/6)))))</f>
        <v>37.8401643968063</v>
      </c>
      <c r="L24" s="8" t="n">
        <f aca="false">DEGREES(ASIN(B24+C24*COS(RADIANS(2*(15+E24/6)))))</f>
        <v>58.9553657829909</v>
      </c>
      <c r="M24" s="8" t="n">
        <f aca="false">AVERAGE(K24,L24)</f>
        <v>48.3977650898986</v>
      </c>
      <c r="N24" s="8" t="n">
        <f aca="false">DEGREES(ASIN(0+COS(RADIANS(A24))*COS(RADIANS(2*(15+DEGREES(ASIN((SIN(RADIANS(50/60))/(C24)))))))))</f>
        <v>51.873016347858</v>
      </c>
      <c r="O24" s="8" t="n">
        <f aca="false">N24-M24</f>
        <v>3.47525125795944</v>
      </c>
    </row>
    <row r="25" customFormat="false" ht="15" hidden="false" customHeight="false" outlineLevel="0" collapsed="false">
      <c r="A25" s="1" t="n">
        <v>23</v>
      </c>
      <c r="B25" s="1" t="n">
        <f aca="false">SIN(RADIANS(A25))*SIN(RADIANS(23.45))</f>
        <v>0.155490917791585</v>
      </c>
      <c r="C25" s="1" t="n">
        <f aca="false">COS(RADIANS(A25))*COS(RADIANS(23.45))</f>
        <v>0.844478239853205</v>
      </c>
      <c r="D25" s="1" t="n">
        <f aca="false">B25/C25</f>
        <v>0.184126612686448</v>
      </c>
      <c r="E25" s="8" t="n">
        <f aca="false">DEGREES(ASIN(D25 + (SIN(RADIANS(50/60))/(C25))))</f>
        <v>11.6158536374357</v>
      </c>
      <c r="F25" s="8" t="n">
        <f aca="false">DEGREES(ASIN(-B25+C25*COS(RADIANS(3*(15-E25/6)))))</f>
        <v>29.9343039108899</v>
      </c>
      <c r="G25" s="8" t="n">
        <f aca="false">DEGREES(ASIN(B25+C25*COS(RADIANS(3*(15+E25/6)))))</f>
        <v>43.5617045725532</v>
      </c>
      <c r="H25" s="8" t="n">
        <f aca="false">AVERAGE(F25,G25)</f>
        <v>36.7480042417215</v>
      </c>
      <c r="I25" s="8" t="n">
        <f aca="false">DEGREES(ASIN(0+COS(RADIANS(A25))*COS(RADIANS(3*(15+DEGREES(ASIN((SIN(RADIANS(50/60))/(C25)))))))))</f>
        <v>38.0544466793282</v>
      </c>
      <c r="J25" s="8" t="n">
        <f aca="false">I25-H25</f>
        <v>1.30644243760667</v>
      </c>
      <c r="K25" s="8" t="n">
        <f aca="false">DEGREES(ASIN(-B25+C25*COS(RADIANS(2*(15-E25/6)))))</f>
        <v>37.0629323824849</v>
      </c>
      <c r="L25" s="8" t="n">
        <f aca="false">DEGREES(ASIN(B25+C25*COS(RADIANS(2*(15+E25/6)))))</f>
        <v>58.9423588319236</v>
      </c>
      <c r="M25" s="8" t="n">
        <f aca="false">AVERAGE(K25,L25)</f>
        <v>48.0026456072043</v>
      </c>
      <c r="N25" s="8" t="n">
        <f aca="false">DEGREES(ASIN(0+COS(RADIANS(A25))*COS(RADIANS(2*(15+DEGREES(ASIN((SIN(RADIANS(50/60))/(C25)))))))))</f>
        <v>51.3390886263654</v>
      </c>
      <c r="O25" s="8" t="n">
        <f aca="false">N25-M25</f>
        <v>3.33644301916114</v>
      </c>
    </row>
    <row r="26" customFormat="false" ht="15" hidden="false" customHeight="false" outlineLevel="0" collapsed="false">
      <c r="A26" s="1" t="n">
        <v>24</v>
      </c>
      <c r="B26" s="1" t="n">
        <f aca="false">SIN(RADIANS(A26))*SIN(RADIANS(23.45))</f>
        <v>0.161860290414667</v>
      </c>
      <c r="C26" s="1" t="n">
        <f aca="false">COS(RADIANS(A26))*COS(RADIANS(23.45))</f>
        <v>0.838093636554382</v>
      </c>
      <c r="D26" s="1" t="n">
        <f aca="false">B26/C26</f>
        <v>0.193129124664537</v>
      </c>
      <c r="E26" s="8" t="n">
        <f aca="false">DEGREES(ASIN(D26 + (SIN(RADIANS(50/60))/(C26))))</f>
        <v>12.1506395525231</v>
      </c>
      <c r="F26" s="8" t="n">
        <f aca="false">DEGREES(ASIN(-B26+C26*COS(RADIANS(3*(15-E26/6)))))</f>
        <v>29.3506763580528</v>
      </c>
      <c r="G26" s="8" t="n">
        <f aca="false">DEGREES(ASIN(B26+C26*COS(RADIANS(3*(15+E26/6)))))</f>
        <v>43.5061978571662</v>
      </c>
      <c r="H26" s="8" t="n">
        <f aca="false">AVERAGE(F26,G26)</f>
        <v>36.4284371076095</v>
      </c>
      <c r="I26" s="8" t="n">
        <f aca="false">DEGREES(ASIN(0+COS(RADIANS(A26))*COS(RADIANS(3*(15+DEGREES(ASIN((SIN(RADIANS(50/60))/(C26)))))))))</f>
        <v>37.696780145966</v>
      </c>
      <c r="J26" s="8" t="n">
        <f aca="false">I26-H26</f>
        <v>1.2683430383565</v>
      </c>
      <c r="K26" s="8" t="n">
        <f aca="false">DEGREES(ASIN(-B26+C26*COS(RADIANS(2*(15-E26/6)))))</f>
        <v>36.2802239491985</v>
      </c>
      <c r="L26" s="8" t="n">
        <f aca="false">DEGREES(ASIN(B26+C26*COS(RADIANS(2*(15+E26/6)))))</f>
        <v>58.8992601225537</v>
      </c>
      <c r="M26" s="8" t="n">
        <f aca="false">AVERAGE(K26,L26)</f>
        <v>47.5897420358761</v>
      </c>
      <c r="N26" s="8" t="n">
        <f aca="false">DEGREES(ASIN(0+COS(RADIANS(A26))*COS(RADIANS(2*(15+DEGREES(ASIN((SIN(RADIANS(50/60))/(C26)))))))))</f>
        <v>50.7892780897024</v>
      </c>
      <c r="O26" s="8" t="n">
        <f aca="false">N26-M26</f>
        <v>3.19953605382627</v>
      </c>
    </row>
    <row r="27" customFormat="false" ht="15" hidden="false" customHeight="false" outlineLevel="0" collapsed="false">
      <c r="A27" s="1" t="n">
        <v>25</v>
      </c>
      <c r="B27" s="1" t="n">
        <f aca="false">SIN(RADIANS(A27))*SIN(RADIANS(23.45))</f>
        <v>0.168180358825313</v>
      </c>
      <c r="C27" s="1" t="n">
        <f aca="false">COS(RADIANS(A27))*COS(RADIANS(23.45))</f>
        <v>0.831453741815069</v>
      </c>
      <c r="D27" s="1" t="n">
        <f aca="false">B27/C27</f>
        <v>0.202272658558459</v>
      </c>
      <c r="E27" s="8" t="n">
        <f aca="false">DEGREES(ASIN(D27 + (SIN(RADIANS(50/60))/(C27))))</f>
        <v>12.6952183255909</v>
      </c>
      <c r="F27" s="8" t="n">
        <f aca="false">DEGREES(ASIN(-B27+C27*COS(RADIANS(3*(15-E27/6)))))</f>
        <v>28.7600909296778</v>
      </c>
      <c r="G27" s="8" t="n">
        <f aca="false">DEGREES(ASIN(B27+C27*COS(RADIANS(3*(15+E27/6)))))</f>
        <v>43.4326420949415</v>
      </c>
      <c r="H27" s="8" t="n">
        <f aca="false">AVERAGE(F27,G27)</f>
        <v>36.0963665123097</v>
      </c>
      <c r="I27" s="8" t="n">
        <f aca="false">DEGREES(ASIN(0+COS(RADIANS(A27))*COS(RADIANS(3*(15+DEGREES(ASIN((SIN(RADIANS(50/60))/(C27)))))))))</f>
        <v>37.3266257704701</v>
      </c>
      <c r="J27" s="8" t="n">
        <f aca="false">I27-H27</f>
        <v>1.23025925816049</v>
      </c>
      <c r="K27" s="8" t="n">
        <f aca="false">DEGREES(ASIN(-B27+C27*COS(RADIANS(2*(15-E27/6)))))</f>
        <v>35.4922901215206</v>
      </c>
      <c r="L27" s="8" t="n">
        <f aca="false">DEGREES(ASIN(B27+C27*COS(RADIANS(2*(15+E27/6)))))</f>
        <v>58.8261501113038</v>
      </c>
      <c r="M27" s="8" t="n">
        <f aca="false">AVERAGE(K27,L27)</f>
        <v>47.1592201164122</v>
      </c>
      <c r="N27" s="8" t="n">
        <f aca="false">DEGREES(ASIN(0+COS(RADIANS(A27))*COS(RADIANS(2*(15+DEGREES(ASIN((SIN(RADIANS(50/60))/(C27)))))))))</f>
        <v>50.2242546466132</v>
      </c>
      <c r="O27" s="8" t="n">
        <f aca="false">N27-M27</f>
        <v>3.065034530201</v>
      </c>
    </row>
    <row r="28" customFormat="false" ht="15" hidden="false" customHeight="false" outlineLevel="0" collapsed="false">
      <c r="A28" s="1" t="n">
        <v>26</v>
      </c>
      <c r="B28" s="1" t="n">
        <f aca="false">SIN(RADIANS(A28))*SIN(RADIANS(23.45))</f>
        <v>0.174449197869461</v>
      </c>
      <c r="C28" s="1" t="n">
        <f aca="false">COS(RADIANS(A28))*COS(RADIANS(23.45))</f>
        <v>0.824560578211527</v>
      </c>
      <c r="D28" s="1" t="n">
        <f aca="false">B28/C28</f>
        <v>0.211566260235047</v>
      </c>
      <c r="E28" s="8" t="n">
        <f aca="false">DEGREES(ASIN(D28 + (SIN(RADIANS(50/60))/(C28))))</f>
        <v>13.2502490441336</v>
      </c>
      <c r="F28" s="8" t="n">
        <f aca="false">DEGREES(ASIN(-B28+C28*COS(RADIANS(3*(15-E28/6)))))</f>
        <v>28.1627735775414</v>
      </c>
      <c r="G28" s="8" t="n">
        <f aca="false">DEGREES(ASIN(B28+C28*COS(RADIANS(3*(15+E28/6)))))</f>
        <v>43.3410628200805</v>
      </c>
      <c r="H28" s="8" t="n">
        <f aca="false">AVERAGE(F28,G28)</f>
        <v>35.7519181988109</v>
      </c>
      <c r="I28" s="8" t="n">
        <f aca="false">DEGREES(ASIN(0+COS(RADIANS(A28))*COS(RADIANS(3*(15+DEGREES(ASIN((SIN(RADIANS(50/60))/(C28)))))))))</f>
        <v>36.9442634474729</v>
      </c>
      <c r="J28" s="8" t="n">
        <f aca="false">I28-H28</f>
        <v>1.19234524866192</v>
      </c>
      <c r="K28" s="8" t="n">
        <f aca="false">DEGREES(ASIN(-B28+C28*COS(RADIANS(2*(15-E28/6)))))</f>
        <v>34.6993693337434</v>
      </c>
      <c r="L28" s="8" t="n">
        <f aca="false">DEGREES(ASIN(B28+C28*COS(RADIANS(2*(15+E28/6)))))</f>
        <v>58.723191729272</v>
      </c>
      <c r="M28" s="8" t="n">
        <f aca="false">AVERAGE(K28,L28)</f>
        <v>46.7112805315077</v>
      </c>
      <c r="N28" s="8" t="n">
        <f aca="false">DEGREES(ASIN(0+COS(RADIANS(A28))*COS(RADIANS(2*(15+DEGREES(ASIN((SIN(RADIANS(50/60))/(C28)))))))))</f>
        <v>49.6446689331019</v>
      </c>
      <c r="O28" s="8" t="n">
        <f aca="false">N28-M28</f>
        <v>2.9333884015942</v>
      </c>
    </row>
    <row r="29" customFormat="false" ht="15" hidden="false" customHeight="false" outlineLevel="0" collapsed="false">
      <c r="A29" s="1" t="n">
        <v>27</v>
      </c>
      <c r="B29" s="1" t="n">
        <f aca="false">SIN(RADIANS(A29))*SIN(RADIANS(23.45))</f>
        <v>0.180664897998011</v>
      </c>
      <c r="C29" s="1" t="n">
        <f aca="false">COS(RADIANS(A29))*COS(RADIANS(23.45))</f>
        <v>0.817416245468163</v>
      </c>
      <c r="D29" s="1" t="n">
        <f aca="false">B29/C29</f>
        <v>0.221019461014673</v>
      </c>
      <c r="E29" s="8" t="n">
        <f aca="false">DEGREES(ASIN(D29 + (SIN(RADIANS(50/60))/(C29))))</f>
        <v>13.8164333328964</v>
      </c>
      <c r="F29" s="8" t="n">
        <f aca="false">DEGREES(ASIN(-B29+C29*COS(RADIANS(3*(15-E29/6)))))</f>
        <v>27.5589441131382</v>
      </c>
      <c r="G29" s="8" t="n">
        <f aca="false">DEGREES(ASIN(B29+C29*COS(RADIANS(3*(15+E29/6)))))</f>
        <v>43.231501547709</v>
      </c>
      <c r="H29" s="8" t="n">
        <f aca="false">AVERAGE(F29,G29)</f>
        <v>35.3952228304236</v>
      </c>
      <c r="I29" s="8" t="n">
        <f aca="false">DEGREES(ASIN(0+COS(RADIANS(A29))*COS(RADIANS(3*(15+DEGREES(ASIN((SIN(RADIANS(50/60))/(C29)))))))))</f>
        <v>36.5499743813296</v>
      </c>
      <c r="J29" s="8" t="n">
        <f aca="false">I29-H29</f>
        <v>1.15475155090596</v>
      </c>
      <c r="K29" s="8" t="n">
        <f aca="false">DEGREES(ASIN(-B29+C29*COS(RADIANS(2*(15-E29/6)))))</f>
        <v>33.9016880851605</v>
      </c>
      <c r="L29" s="8" t="n">
        <f aca="false">DEGREES(ASIN(B29+C29*COS(RADIANS(2*(15+E29/6)))))</f>
        <v>58.5906274589353</v>
      </c>
      <c r="M29" s="8" t="n">
        <f aca="false">AVERAGE(K29,L29)</f>
        <v>46.2461577720479</v>
      </c>
      <c r="N29" s="8" t="n">
        <f aca="false">DEGREES(ASIN(0+COS(RADIANS(A29))*COS(RADIANS(2*(15+DEGREES(ASIN((SIN(RADIANS(50/60))/(C29)))))))))</f>
        <v>49.0511512809399</v>
      </c>
      <c r="O29" s="8" t="n">
        <f aca="false">N29-M29</f>
        <v>2.80499350889194</v>
      </c>
    </row>
    <row r="30" customFormat="false" ht="15" hidden="false" customHeight="false" outlineLevel="0" collapsed="false">
      <c r="A30" s="1" t="n">
        <v>28</v>
      </c>
      <c r="B30" s="1" t="n">
        <f aca="false">SIN(RADIANS(A30))*SIN(RADIANS(23.45))</f>
        <v>0.18682556584849</v>
      </c>
      <c r="C30" s="1" t="n">
        <f aca="false">COS(RADIANS(A30))*COS(RADIANS(23.45))</f>
        <v>0.81002291981794</v>
      </c>
      <c r="D30" s="1" t="n">
        <f aca="false">B30/C30</f>
        <v>0.230642320454933</v>
      </c>
      <c r="E30" s="8" t="n">
        <f aca="false">DEGREES(ASIN(D30 + (SIN(RADIANS(50/60))/(C30))))</f>
        <v>14.3945196913817</v>
      </c>
      <c r="F30" s="8" t="n">
        <f aca="false">DEGREES(ASIN(-B30+C30*COS(RADIANS(3*(15-E30/6)))))</f>
        <v>26.9488162402303</v>
      </c>
      <c r="G30" s="8" t="n">
        <f aca="false">DEGREES(ASIN(B30+C30*COS(RADIANS(3*(15+E30/6)))))</f>
        <v>43.1040148635515</v>
      </c>
      <c r="H30" s="8" t="n">
        <f aca="false">AVERAGE(F30,G30)</f>
        <v>35.0264155518909</v>
      </c>
      <c r="I30" s="8" t="n">
        <f aca="false">DEGREES(ASIN(0+COS(RADIANS(A30))*COS(RADIANS(3*(15+DEGREES(ASIN((SIN(RADIANS(50/60))/(C30)))))))))</f>
        <v>36.1440404174767</v>
      </c>
      <c r="J30" s="8" t="n">
        <f aca="false">I30-H30</f>
        <v>1.1176248655858</v>
      </c>
      <c r="K30" s="8" t="n">
        <f aca="false">DEGREES(ASIN(-B30+C30*COS(RADIANS(2*(15-E30/6)))))</f>
        <v>33.0994615636272</v>
      </c>
      <c r="L30" s="8" t="n">
        <f aca="false">DEGREES(ASIN(B30+C30*COS(RADIANS(2*(15+E30/6)))))</f>
        <v>58.4287752911581</v>
      </c>
      <c r="M30" s="8" t="n">
        <f aca="false">AVERAGE(K30,L30)</f>
        <v>45.7641184273927</v>
      </c>
      <c r="N30" s="8" t="n">
        <f aca="false">DEGREES(ASIN(0+COS(RADIANS(A30))*COS(RADIANS(2*(15+DEGREES(ASIN((SIN(RADIANS(50/60))/(C30)))))))))</f>
        <v>48.4443109768943</v>
      </c>
      <c r="O30" s="8" t="n">
        <f aca="false">N30-M30</f>
        <v>2.68019254950167</v>
      </c>
    </row>
    <row r="31" customFormat="false" ht="15" hidden="false" customHeight="false" outlineLevel="0" collapsed="false">
      <c r="A31" s="1" t="n">
        <v>29</v>
      </c>
      <c r="B31" s="1" t="n">
        <f aca="false">SIN(RADIANS(A31))*SIN(RADIANS(23.45))</f>
        <v>0.192929324821792</v>
      </c>
      <c r="C31" s="1" t="n">
        <f aca="false">COS(RADIANS(A31))*COS(RADIANS(23.45))</f>
        <v>0.802382853339473</v>
      </c>
      <c r="D31" s="1" t="n">
        <f aca="false">B31/C31</f>
        <v>0.240445473153908</v>
      </c>
      <c r="E31" s="8" t="n">
        <f aca="false">DEGREES(ASIN(D31 + (SIN(RADIANS(50/60))/(C31))))</f>
        <v>14.9853083450194</v>
      </c>
      <c r="F31" s="8" t="n">
        <f aca="false">DEGREES(ASIN(-B31+C31*COS(RADIANS(3*(15-E31/6)))))</f>
        <v>26.3325975977684</v>
      </c>
      <c r="G31" s="8" t="n">
        <f aca="false">DEGREES(ASIN(B31+C31*COS(RADIANS(3*(15+E31/6)))))</f>
        <v>42.9586733583874</v>
      </c>
      <c r="H31" s="8" t="n">
        <f aca="false">AVERAGE(F31,G31)</f>
        <v>34.6456354780779</v>
      </c>
      <c r="I31" s="8" t="n">
        <f aca="false">DEGREES(ASIN(0+COS(RADIANS(A31))*COS(RADIANS(3*(15+DEGREES(ASIN((SIN(RADIANS(50/60))/(C31)))))))))</f>
        <v>35.7267434150045</v>
      </c>
      <c r="J31" s="8" t="n">
        <f aca="false">I31-H31</f>
        <v>1.08110793692659</v>
      </c>
      <c r="K31" s="8" t="n">
        <f aca="false">DEGREES(ASIN(-B31+C31*COS(RADIANS(2*(15-E31/6)))))</f>
        <v>32.2928942374824</v>
      </c>
      <c r="L31" s="8" t="n">
        <f aca="false">DEGREES(ASIN(B31+C31*COS(RADIANS(2*(15+E31/6)))))</f>
        <v>58.2380236788886</v>
      </c>
      <c r="M31" s="8" t="n">
        <f aca="false">AVERAGE(K31,L31)</f>
        <v>45.2654589581855</v>
      </c>
      <c r="N31" s="8" t="n">
        <f aca="false">DEGREES(ASIN(0+COS(RADIANS(A31))*COS(RADIANS(2*(15+DEGREES(ASIN((SIN(RADIANS(50/60))/(C31)))))))))</f>
        <v>47.8247357791911</v>
      </c>
      <c r="O31" s="8" t="n">
        <f aca="false">N31-M31</f>
        <v>2.55927682100563</v>
      </c>
    </row>
    <row r="32" customFormat="false" ht="15" hidden="false" customHeight="false" outlineLevel="0" collapsed="false">
      <c r="A32" s="1" t="n">
        <v>30</v>
      </c>
      <c r="B32" s="1" t="n">
        <f aca="false">SIN(RADIANS(A32))*SIN(RADIANS(23.45))</f>
        <v>0.198974315653805</v>
      </c>
      <c r="C32" s="1" t="n">
        <f aca="false">COS(RADIANS(A32))*COS(RADIANS(23.45))</f>
        <v>0.794498373271022</v>
      </c>
      <c r="D32" s="1" t="n">
        <f aca="false">B32/C32</f>
        <v>0.250440180052994</v>
      </c>
      <c r="E32" s="8" t="n">
        <f aca="false">DEGREES(ASIN(D32 + (SIN(RADIANS(50/60))/(C32))))</f>
        <v>15.5896566876319</v>
      </c>
      <c r="F32" s="8" t="n">
        <f aca="false">DEGREES(ASIN(-B32+C32*COS(RADIANS(3*(15-E32/6)))))</f>
        <v>25.7104898112094</v>
      </c>
      <c r="G32" s="8" t="n">
        <f aca="false">DEGREES(ASIN(B32+C32*COS(RADIANS(3*(15+E32/6)))))</f>
        <v>42.7955604055654</v>
      </c>
      <c r="H32" s="8" t="n">
        <f aca="false">AVERAGE(F32,G32)</f>
        <v>34.2530251083874</v>
      </c>
      <c r="I32" s="8" t="n">
        <f aca="false">DEGREES(ASIN(0+COS(RADIANS(A32))*COS(RADIANS(3*(15+DEGREES(ASIN((SIN(RADIANS(50/60))/(C32)))))))))</f>
        <v>35.2983646612105</v>
      </c>
      <c r="J32" s="8" t="n">
        <f aca="false">I32-H32</f>
        <v>1.04533955282312</v>
      </c>
      <c r="K32" s="8" t="n">
        <f aca="false">DEGREES(ASIN(-B32+C32*COS(RADIANS(2*(15-E32/6)))))</f>
        <v>31.4821804161501</v>
      </c>
      <c r="L32" s="8" t="n">
        <f aca="false">DEGREES(ASIN(B32+C32*COS(RADIANS(2*(15+E32/6)))))</f>
        <v>58.0188256287488</v>
      </c>
      <c r="M32" s="8" t="n">
        <f aca="false">AVERAGE(K32,L32)</f>
        <v>44.7505030224494</v>
      </c>
      <c r="N32" s="8" t="n">
        <f aca="false">DEGREES(ASIN(0+COS(RADIANS(A32))*COS(RADIANS(2*(15+DEGREES(ASIN((SIN(RADIANS(50/60))/(C32)))))))))</f>
        <v>47.1929916588935</v>
      </c>
      <c r="O32" s="8" t="n">
        <f aca="false">N32-M32</f>
        <v>2.44248863644411</v>
      </c>
    </row>
    <row r="33" customFormat="false" ht="15" hidden="false" customHeight="false" outlineLevel="0" collapsed="false">
      <c r="A33" s="1" t="n">
        <v>31</v>
      </c>
      <c r="B33" s="1" t="n">
        <f aca="false">SIN(RADIANS(A33))*SIN(RADIANS(23.45))</f>
        <v>0.204958696981763</v>
      </c>
      <c r="C33" s="1" t="n">
        <f aca="false">COS(RADIANS(A33))*COS(RADIANS(23.45))</f>
        <v>0.786371881301593</v>
      </c>
      <c r="D33" s="1" t="n">
        <f aca="false">B33/C33</f>
        <v>0.260638384783695</v>
      </c>
      <c r="E33" s="8" t="n">
        <f aca="false">DEGREES(ASIN(D33 + (SIN(RADIANS(50/60))/(C33))))</f>
        <v>16.2084854067284</v>
      </c>
      <c r="F33" s="8" t="n">
        <f aca="false">DEGREES(ASIN(-B33+C33*COS(RADIANS(3*(15-E33/6)))))</f>
        <v>25.0826885503385</v>
      </c>
      <c r="G33" s="8" t="n">
        <f aca="false">DEGREES(ASIN(B33+C33*COS(RADIANS(3*(15+E33/6)))))</f>
        <v>42.6147707790055</v>
      </c>
      <c r="H33" s="8" t="n">
        <f aca="false">AVERAGE(F33,G33)</f>
        <v>33.848729664672</v>
      </c>
      <c r="I33" s="8" t="n">
        <f aca="false">DEGREES(ASIN(0+COS(RADIANS(A33))*COS(RADIANS(3*(15+DEGREES(ASIN((SIN(RADIANS(50/60))/(C33)))))))))</f>
        <v>34.8591843284236</v>
      </c>
      <c r="J33" s="8" t="n">
        <f aca="false">I33-H33</f>
        <v>1.01045466375165</v>
      </c>
      <c r="K33" s="8" t="n">
        <f aca="false">DEGREES(ASIN(-B33+C33*COS(RADIANS(2*(15-E33/6)))))</f>
        <v>30.6675047799144</v>
      </c>
      <c r="L33" s="8" t="n">
        <f aca="false">DEGREES(ASIN(B33+C33*COS(RADIANS(2*(15+E33/6)))))</f>
        <v>57.7716920884607</v>
      </c>
      <c r="M33" s="8" t="n">
        <f aca="false">AVERAGE(K33,L33)</f>
        <v>44.2195984341875</v>
      </c>
      <c r="N33" s="8" t="n">
        <f aca="false">DEGREES(ASIN(0+COS(RADIANS(A33))*COS(RADIANS(2*(15+DEGREES(ASIN((SIN(RADIANS(50/60))/(C33)))))))))</f>
        <v>46.5496227355867</v>
      </c>
      <c r="O33" s="8" t="n">
        <f aca="false">N33-M33</f>
        <v>2.33002430139916</v>
      </c>
    </row>
    <row r="34" customFormat="false" ht="15" hidden="false" customHeight="false" outlineLevel="0" collapsed="false">
      <c r="A34" s="1" t="n">
        <v>32</v>
      </c>
      <c r="B34" s="1" t="n">
        <f aca="false">SIN(RADIANS(A34))*SIN(RADIANS(23.45))</f>
        <v>0.21088064590514</v>
      </c>
      <c r="C34" s="1" t="n">
        <f aca="false">COS(RADIANS(A34))*COS(RADIANS(23.45))</f>
        <v>0.778005852839365</v>
      </c>
      <c r="D34" s="1" t="n">
        <f aca="false">B34/C34</f>
        <v>0.271052775677101</v>
      </c>
      <c r="E34" s="8" t="n">
        <f aca="false">DEGREES(ASIN(D34 + (SIN(RADIANS(50/60))/(C34))))</f>
        <v>16.8427854000353</v>
      </c>
      <c r="F34" s="8" t="n">
        <f aca="false">DEGREES(ASIN(-B34+C34*COS(RADIANS(3*(15-E34/6)))))</f>
        <v>24.449383591787</v>
      </c>
      <c r="G34" s="8" t="n">
        <f aca="false">DEGREES(ASIN(B34+C34*COS(RADIANS(3*(15+E34/6)))))</f>
        <v>42.4164091076747</v>
      </c>
      <c r="H34" s="8" t="n">
        <f aca="false">AVERAGE(F34,G34)</f>
        <v>33.4328963497309</v>
      </c>
      <c r="I34" s="8" t="n">
        <f aca="false">DEGREES(ASIN(0+COS(RADIANS(A34))*COS(RADIANS(3*(15+DEGREES(ASIN((SIN(RADIANS(50/60))/(C34)))))))))</f>
        <v>34.4094809729593</v>
      </c>
      <c r="J34" s="8" t="n">
        <f aca="false">I34-H34</f>
        <v>0.976584623228433</v>
      </c>
      <c r="K34" s="8" t="n">
        <f aca="false">DEGREES(ASIN(-B34+C34*COS(RADIANS(2*(15-E34/6)))))</f>
        <v>29.8490428794896</v>
      </c>
      <c r="L34" s="8" t="n">
        <f aca="false">DEGREES(ASIN(B34+C34*COS(RADIANS(2*(15+E34/6)))))</f>
        <v>57.497184796211</v>
      </c>
      <c r="M34" s="8" t="n">
        <f aca="false">AVERAGE(K34,L34)</f>
        <v>43.6731138378503</v>
      </c>
      <c r="N34" s="8" t="n">
        <f aca="false">DEGREES(ASIN(0+COS(RADIANS(A34))*COS(RADIANS(2*(15+DEGREES(ASIN((SIN(RADIANS(50/60))/(C34)))))))))</f>
        <v>45.8951513788271</v>
      </c>
      <c r="O34" s="8" t="n">
        <f aca="false">N34-M34</f>
        <v>2.22203754097681</v>
      </c>
    </row>
    <row r="35" customFormat="false" ht="15" hidden="false" customHeight="false" outlineLevel="0" collapsed="false">
      <c r="A35" s="1" t="n">
        <v>33</v>
      </c>
      <c r="B35" s="1" t="n">
        <f aca="false">SIN(RADIANS(A35))*SIN(RADIANS(23.45))</f>
        <v>0.216738358540928</v>
      </c>
      <c r="C35" s="1" t="n">
        <f aca="false">COS(RADIANS(A35))*COS(RADIANS(23.45))</f>
        <v>0.76940283625765</v>
      </c>
      <c r="D35" s="1" t="n">
        <f aca="false">B35/C35</f>
        <v>0.28169685414098</v>
      </c>
      <c r="E35" s="8" t="n">
        <f aca="false">DEGREES(ASIN(D35 + (SIN(RADIANS(50/60))/(C35))))</f>
        <v>17.4936256122436</v>
      </c>
      <c r="F35" s="8" t="n">
        <f aca="false">DEGREES(ASIN(-B35+C35*COS(RADIANS(3*(15-E35/6)))))</f>
        <v>23.8107588845033</v>
      </c>
      <c r="G35" s="8" t="n">
        <f aca="false">DEGREES(ASIN(B35+C35*COS(RADIANS(3*(15+E35/6)))))</f>
        <v>42.2005881603611</v>
      </c>
      <c r="H35" s="8" t="n">
        <f aca="false">AVERAGE(F35,G35)</f>
        <v>33.0056735224322</v>
      </c>
      <c r="I35" s="8" t="n">
        <f aca="false">DEGREES(ASIN(0+COS(RADIANS(A35))*COS(RADIANS(3*(15+DEGREES(ASIN((SIN(RADIANS(50/60))/(C35)))))))))</f>
        <v>33.9495310756841</v>
      </c>
      <c r="J35" s="8" t="n">
        <f aca="false">I35-H35</f>
        <v>0.94385755325191</v>
      </c>
      <c r="K35" s="8" t="n">
        <f aca="false">DEGREES(ASIN(-B35+C35*COS(RADIANS(2*(15-E35/6)))))</f>
        <v>29.0269616060917</v>
      </c>
      <c r="L35" s="8" t="n">
        <f aca="false">DEGREES(ASIN(B35+C35*COS(RADIANS(2*(15+E35/6)))))</f>
        <v>57.195908757757</v>
      </c>
      <c r="M35" s="8" t="n">
        <f aca="false">AVERAGE(K35,L35)</f>
        <v>43.1114351819244</v>
      </c>
      <c r="N35" s="8" t="n">
        <f aca="false">DEGREES(ASIN(0+COS(RADIANS(A35))*COS(RADIANS(2*(15+DEGREES(ASIN((SIN(RADIANS(50/60))/(C35)))))))))</f>
        <v>45.2300784491131</v>
      </c>
      <c r="O35" s="8" t="n">
        <f aca="false">N35-M35</f>
        <v>2.11864326718872</v>
      </c>
    </row>
    <row r="36" customFormat="false" ht="15" hidden="false" customHeight="false" outlineLevel="0" collapsed="false">
      <c r="A36" s="1" t="n">
        <v>34</v>
      </c>
      <c r="B36" s="1" t="n">
        <f aca="false">SIN(RADIANS(A36))*SIN(RADIANS(23.45))</f>
        <v>0.222530050573112</v>
      </c>
      <c r="C36" s="1" t="n">
        <f aca="false">COS(RADIANS(A36))*COS(RADIANS(23.45))</f>
        <v>0.760565452118638</v>
      </c>
      <c r="D36" s="1" t="n">
        <f aca="false">B36/C36</f>
        <v>0.292585010209484</v>
      </c>
      <c r="E36" s="8" t="n">
        <f aca="false">DEGREES(ASIN(D36 + (SIN(RADIANS(50/60))/(C36))))</f>
        <v>18.1621619461876</v>
      </c>
      <c r="F36" s="8" t="n">
        <f aca="false">DEGREES(ASIN(-B36+C36*COS(RADIANS(3*(15-E36/6)))))</f>
        <v>23.1669926164923</v>
      </c>
      <c r="G36" s="8" t="n">
        <f aca="false">DEGREES(ASIN(B36+C36*COS(RADIANS(3*(15+E36/6)))))</f>
        <v>41.9674269515519</v>
      </c>
      <c r="H36" s="8" t="n">
        <f aca="false">AVERAGE(F36,G36)</f>
        <v>32.5672097840221</v>
      </c>
      <c r="I36" s="8" t="n">
        <f aca="false">DEGREES(ASIN(0+COS(RADIANS(A36))*COS(RADIANS(3*(15+DEGREES(ASIN((SIN(RADIANS(50/60))/(C36)))))))))</f>
        <v>33.4796086233323</v>
      </c>
      <c r="J36" s="8" t="n">
        <f aca="false">I36-H36</f>
        <v>0.912398839310207</v>
      </c>
      <c r="K36" s="8" t="n">
        <f aca="false">DEGREES(ASIN(-B36+C36*COS(RADIANS(2*(15-E36/6)))))</f>
        <v>28.2014196327693</v>
      </c>
      <c r="L36" s="8" t="n">
        <f aca="false">DEGREES(ASIN(B36+C36*COS(RADIANS(2*(15+E36/6)))))</f>
        <v>56.8685045089678</v>
      </c>
      <c r="M36" s="8" t="n">
        <f aca="false">AVERAGE(K36,L36)</f>
        <v>42.5349620708686</v>
      </c>
      <c r="N36" s="8" t="n">
        <f aca="false">DEGREES(ASIN(0+COS(RADIANS(A36))*COS(RADIANS(2*(15+DEGREES(ASIN((SIN(RADIANS(50/60))/(C36)))))))))</f>
        <v>44.5548836545344</v>
      </c>
      <c r="O36" s="8" t="n">
        <f aca="false">N36-M36</f>
        <v>2.01992158366581</v>
      </c>
    </row>
    <row r="37" customFormat="false" ht="15" hidden="false" customHeight="false" outlineLevel="0" collapsed="false">
      <c r="A37" s="1" t="n">
        <v>35</v>
      </c>
      <c r="B37" s="1" t="n">
        <f aca="false">SIN(RADIANS(A37))*SIN(RADIANS(23.45))</f>
        <v>0.228253957796195</v>
      </c>
      <c r="C37" s="1" t="n">
        <f aca="false">COS(RADIANS(A37))*COS(RADIANS(23.45))</f>
        <v>0.751496392375147</v>
      </c>
      <c r="D37" s="1" t="n">
        <f aca="false">B37/C37</f>
        <v>0.303732606186952</v>
      </c>
      <c r="E37" s="8" t="n">
        <f aca="false">DEGREES(ASIN(D37 + (SIN(RADIANS(50/60))/(C37))))</f>
        <v>18.8496474337841</v>
      </c>
      <c r="F37" s="8" t="n">
        <f aca="false">DEGREES(ASIN(-B37+C37*COS(RADIANS(3*(15-E37/6)))))</f>
        <v>22.5182572811841</v>
      </c>
      <c r="G37" s="8" t="n">
        <f aca="false">DEGREES(ASIN(B37+C37*COS(RADIANS(3*(15+E37/6)))))</f>
        <v>41.7170486551521</v>
      </c>
      <c r="H37" s="8" t="n">
        <f aca="false">AVERAGE(F37,G37)</f>
        <v>32.1176529681681</v>
      </c>
      <c r="I37" s="8" t="n">
        <f aca="false">DEGREES(ASIN(0+COS(RADIANS(A37))*COS(RADIANS(3*(15+DEGREES(ASIN((SIN(RADIANS(50/60))/(C37)))))))))</f>
        <v>32.9999847294251</v>
      </c>
      <c r="J37" s="8" t="n">
        <f aca="false">I37-H37</f>
        <v>0.882331761256985</v>
      </c>
      <c r="K37" s="8" t="n">
        <f aca="false">DEGREES(ASIN(-B37+C37*COS(RADIANS(2*(15-E37/6)))))</f>
        <v>27.3725678277679</v>
      </c>
      <c r="L37" s="8" t="n">
        <f aca="false">DEGREES(ASIN(B37+C37*COS(RADIANS(2*(15+E37/6)))))</f>
        <v>56.5156403065966</v>
      </c>
      <c r="M37" s="8" t="n">
        <f aca="false">AVERAGE(K37,L37)</f>
        <v>41.9441040671822</v>
      </c>
      <c r="N37" s="8" t="n">
        <f aca="false">DEGREES(ASIN(0+COS(RADIANS(A37))*COS(RADIANS(2*(15+DEGREES(ASIN((SIN(RADIANS(50/60))/(C37)))))))))</f>
        <v>43.8700260016792</v>
      </c>
      <c r="O37" s="8" t="n">
        <f aca="false">N37-M37</f>
        <v>1.92592193449693</v>
      </c>
    </row>
    <row r="38" customFormat="false" ht="15" hidden="false" customHeight="false" outlineLevel="0" collapsed="false">
      <c r="A38" s="1" t="n">
        <v>36</v>
      </c>
      <c r="B38" s="1" t="n">
        <f aca="false">SIN(RADIANS(A38))*SIN(RADIANS(23.45))</f>
        <v>0.233908336652588</v>
      </c>
      <c r="C38" s="1" t="n">
        <f aca="false">COS(RADIANS(A38))*COS(RADIANS(23.45))</f>
        <v>0.742198419550631</v>
      </c>
      <c r="D38" s="1" t="n">
        <f aca="false">B38/C38</f>
        <v>0.315156069443276</v>
      </c>
      <c r="E38" s="8" t="n">
        <f aca="false">DEGREES(ASIN(D38 + (SIN(RADIANS(50/60))/(C38))))</f>
        <v>19.5574438906746</v>
      </c>
      <c r="F38" s="8" t="n">
        <f aca="false">DEGREES(ASIN(-B38+C38*COS(RADIANS(3*(15-E38/6)))))</f>
        <v>21.8647197418189</v>
      </c>
      <c r="G38" s="8" t="n">
        <f aca="false">DEGREES(ASIN(B38+C38*COS(RADIANS(3*(15+E38/6)))))</f>
        <v>41.4495783074355</v>
      </c>
      <c r="H38" s="8" t="n">
        <f aca="false">AVERAGE(F38,G38)</f>
        <v>31.6571490246272</v>
      </c>
      <c r="I38" s="8" t="n">
        <f aca="false">DEGREES(ASIN(0+COS(RADIANS(A38))*COS(RADIANS(3*(15+DEGREES(ASIN((SIN(RADIANS(50/60))/(C38)))))))))</f>
        <v>32.5109272933975</v>
      </c>
      <c r="J38" s="8" t="n">
        <f aca="false">I38-H38</f>
        <v>0.853778268770292</v>
      </c>
      <c r="K38" s="8" t="n">
        <f aca="false">DEGREES(ASIN(-B38+C38*COS(RADIANS(2*(15-E38/6)))))</f>
        <v>26.540549640698</v>
      </c>
      <c r="L38" s="8" t="n">
        <f aca="false">DEGREES(ASIN(B38+C38*COS(RADIANS(2*(15+E38/6)))))</f>
        <v>56.1380043696628</v>
      </c>
      <c r="M38" s="8" t="n">
        <f aca="false">AVERAGE(K38,L38)</f>
        <v>41.3392770051804</v>
      </c>
      <c r="N38" s="8" t="n">
        <f aca="false">DEGREES(ASIN(0+COS(RADIANS(A38))*COS(RADIANS(2*(15+DEGREES(ASIN((SIN(RADIANS(50/60))/(C38)))))))))</f>
        <v>43.1759443217472</v>
      </c>
      <c r="O38" s="8" t="n">
        <f aca="false">N38-M38</f>
        <v>1.8366673165668</v>
      </c>
    </row>
    <row r="39" customFormat="false" ht="15" hidden="false" customHeight="false" outlineLevel="0" collapsed="false">
      <c r="A39" s="1" t="n">
        <v>37</v>
      </c>
      <c r="B39" s="1" t="n">
        <f aca="false">SIN(RADIANS(A39))*SIN(RADIANS(23.45))</f>
        <v>0.239491464763715</v>
      </c>
      <c r="C39" s="1" t="n">
        <f aca="false">COS(RADIANS(A39))*COS(RADIANS(23.45))</f>
        <v>0.732674365897681</v>
      </c>
      <c r="D39" s="1" t="n">
        <f aca="false">B39/C39</f>
        <v>0.326872995577357</v>
      </c>
      <c r="E39" s="8" t="n">
        <f aca="false">DEGREES(ASIN(D39 + (SIN(RADIANS(50/60))/(C39))))</f>
        <v>20.2870353267345</v>
      </c>
      <c r="F39" s="8" t="n">
        <f aca="false">DEGREES(ASIN(-B39+C39*COS(RADIANS(3*(15-E39/6)))))</f>
        <v>21.2065412922478</v>
      </c>
      <c r="G39" s="8" t="n">
        <f aca="false">DEGREES(ASIN(B39+C39*COS(RADIANS(3*(15+E39/6)))))</f>
        <v>41.1651402736797</v>
      </c>
      <c r="H39" s="8" t="n">
        <f aca="false">AVERAGE(F39,G39)</f>
        <v>31.1858407829638</v>
      </c>
      <c r="I39" s="8" t="n">
        <f aca="false">DEGREES(ASIN(0+COS(RADIANS(A39))*COS(RADIANS(3*(15+DEGREES(ASIN((SIN(RADIANS(50/60))/(C39)))))))))</f>
        <v>32.0127006963299</v>
      </c>
      <c r="J39" s="8" t="n">
        <f aca="false">I39-H39</f>
        <v>0.82685991336615</v>
      </c>
      <c r="K39" s="8" t="n">
        <f aca="false">DEGREES(ASIN(-B39+C39*COS(RADIANS(2*(15-E39/6)))))</f>
        <v>25.705501462242</v>
      </c>
      <c r="L39" s="8" t="n">
        <f aca="false">DEGREES(ASIN(B39+C39*COS(RADIANS(2*(15+E39/6)))))</f>
        <v>55.7362972691969</v>
      </c>
      <c r="M39" s="8" t="n">
        <f aca="false">AVERAGE(K39,L39)</f>
        <v>40.7208993657194</v>
      </c>
      <c r="N39" s="8" t="n">
        <f aca="false">DEGREES(ASIN(0+COS(RADIANS(A39))*COS(RADIANS(2*(15+DEGREES(ASIN((SIN(RADIANS(50/60))/(C39)))))))))</f>
        <v>42.4730578550796</v>
      </c>
      <c r="O39" s="8" t="n">
        <f aca="false">N39-M39</f>
        <v>1.75215848936011</v>
      </c>
    </row>
    <row r="40" customFormat="false" ht="15" hidden="false" customHeight="false" outlineLevel="0" collapsed="false">
      <c r="A40" s="1" t="n">
        <v>38</v>
      </c>
      <c r="B40" s="1" t="n">
        <f aca="false">SIN(RADIANS(A40))*SIN(RADIANS(23.45))</f>
        <v>0.24500164145467</v>
      </c>
      <c r="C40" s="1" t="n">
        <f aca="false">COS(RADIANS(A40))*COS(RADIANS(23.45))</f>
        <v>0.722927132535303</v>
      </c>
      <c r="D40" s="1" t="n">
        <f aca="false">B40/C40</f>
        <v>0.33890226335184</v>
      </c>
      <c r="E40" s="8" t="n">
        <f aca="false">DEGREES(ASIN(D40 + (SIN(RADIANS(50/60))/(C40))))</f>
        <v>21.0400434452688</v>
      </c>
      <c r="F40" s="8" t="n">
        <f aca="false">DEGREES(ASIN(-B40+C40*COS(RADIANS(3*(15-E40/6)))))</f>
        <v>20.5438777125436</v>
      </c>
      <c r="G40" s="8" t="n">
        <f aca="false">DEGREES(ASIN(B40+C40*COS(RADIANS(3*(15+E40/6)))))</f>
        <v>40.8638554439837</v>
      </c>
      <c r="H40" s="8" t="n">
        <f aca="false">AVERAGE(F40,G40)</f>
        <v>30.7038665782637</v>
      </c>
      <c r="I40" s="8" t="n">
        <f aca="false">DEGREES(ASIN(0+COS(RADIANS(A40))*COS(RADIANS(3*(15+DEGREES(ASIN((SIN(RADIANS(50/60))/(C40)))))))))</f>
        <v>31.5055655315137</v>
      </c>
      <c r="J40" s="8" t="n">
        <f aca="false">I40-H40</f>
        <v>0.801698953250096</v>
      </c>
      <c r="K40" s="8" t="n">
        <f aca="false">DEGREES(ASIN(-B40+C40*COS(RADIANS(2*(15-E40/6)))))</f>
        <v>24.8675529580855</v>
      </c>
      <c r="L40" s="8" t="n">
        <f aca="false">DEGREES(ASIN(B40+C40*COS(RADIANS(2*(15+E40/6)))))</f>
        <v>55.311224536501</v>
      </c>
      <c r="M40" s="8" t="n">
        <f aca="false">AVERAGE(K40,L40)</f>
        <v>40.0893887472932</v>
      </c>
      <c r="N40" s="8" t="n">
        <f aca="false">DEGREES(ASIN(0+COS(RADIANS(A40))*COS(RADIANS(2*(15+DEGREES(ASIN((SIN(RADIANS(50/60))/(C40)))))))))</f>
        <v>41.7617668794466</v>
      </c>
      <c r="O40" s="8" t="n">
        <f aca="false">N40-M40</f>
        <v>1.67237813215333</v>
      </c>
    </row>
    <row r="41" customFormat="false" ht="15" hidden="false" customHeight="false" outlineLevel="0" collapsed="false">
      <c r="A41" s="1" t="n">
        <v>39</v>
      </c>
      <c r="B41" s="1" t="n">
        <f aca="false">SIN(RADIANS(A41))*SIN(RADIANS(23.45))</f>
        <v>0.250437188272253</v>
      </c>
      <c r="C41" s="1" t="n">
        <f aca="false">COS(RADIANS(A41))*COS(RADIANS(23.45))</f>
        <v>0.712959688565203</v>
      </c>
      <c r="D41" s="1" t="n">
        <f aca="false">B41/C41</f>
        <v>0.35126416302196</v>
      </c>
      <c r="E41" s="8" t="n">
        <f aca="false">DEGREES(ASIN(D41 + (SIN(RADIANS(50/60))/(C41))))</f>
        <v>21.8182456405544</v>
      </c>
      <c r="F41" s="8" t="n">
        <f aca="false">DEGREES(ASIN(-B41+C41*COS(RADIANS(3*(15-E41/6)))))</f>
        <v>19.8768793177832</v>
      </c>
      <c r="G41" s="8" t="n">
        <f aca="false">DEGREES(ASIN(B41+C41*COS(RADIANS(3*(15+E41/6)))))</f>
        <v>40.5458381122307</v>
      </c>
      <c r="H41" s="8" t="n">
        <f aca="false">AVERAGE(F41,G41)</f>
        <v>30.211358715007</v>
      </c>
      <c r="I41" s="8" t="n">
        <f aca="false">DEGREES(ASIN(0+COS(RADIANS(A41))*COS(RADIANS(3*(15+DEGREES(ASIN((SIN(RADIANS(50/60))/(C41)))))))))</f>
        <v>30.9897783679436</v>
      </c>
      <c r="J41" s="8" t="n">
        <f aca="false">I41-H41</f>
        <v>0.77841965293662</v>
      </c>
      <c r="K41" s="8" t="n">
        <f aca="false">DEGREES(ASIN(-B41+C41*COS(RADIANS(2*(15-E41/6)))))</f>
        <v>24.0268273776874</v>
      </c>
      <c r="L41" s="8" t="n">
        <f aca="false">DEGREES(ASIN(B41+C41*COS(RADIANS(2*(15+E41/6)))))</f>
        <v>54.8634895305009</v>
      </c>
      <c r="M41" s="8" t="n">
        <f aca="false">AVERAGE(K41,L41)</f>
        <v>39.4451584540942</v>
      </c>
      <c r="N41" s="8" t="n">
        <f aca="false">DEGREES(ASIN(0+COS(RADIANS(A41))*COS(RADIANS(2*(15+DEGREES(ASIN((SIN(RADIANS(50/60))/(C41)))))))))</f>
        <v>41.0424533694027</v>
      </c>
      <c r="O41" s="8" t="n">
        <f aca="false">N41-M41</f>
        <v>1.59729491530857</v>
      </c>
    </row>
    <row r="42" customFormat="false" ht="15" hidden="false" customHeight="false" outlineLevel="0" collapsed="false">
      <c r="A42" s="1" t="n">
        <v>40</v>
      </c>
      <c r="B42" s="1" t="n">
        <f aca="false">SIN(RADIANS(A42))*SIN(RADIANS(23.45))</f>
        <v>0.255796449496249</v>
      </c>
      <c r="C42" s="1" t="n">
        <f aca="false">COS(RADIANS(A42))*COS(RADIANS(23.45))</f>
        <v>0.70277507016737</v>
      </c>
      <c r="D42" s="1" t="n">
        <f aca="false">B42/C42</f>
        <v>0.36398053994051</v>
      </c>
      <c r="E42" s="8" t="n">
        <f aca="false">DEGREES(ASIN(D42 + (SIN(RADIANS(50/60))/(C42))))</f>
        <v>22.6235960015412</v>
      </c>
      <c r="F42" s="8" t="n">
        <f aca="false">DEGREES(ASIN(-B42+C42*COS(RADIANS(3*(15-E42/6)))))</f>
        <v>19.2056909983162</v>
      </c>
      <c r="G42" s="8" t="n">
        <f aca="false">DEGREES(ASIN(B42+C42*COS(RADIANS(3*(15+E42/6)))))</f>
        <v>40.2111924772554</v>
      </c>
      <c r="H42" s="8" t="n">
        <f aca="false">AVERAGE(F42,G42)</f>
        <v>29.7084417377858</v>
      </c>
      <c r="I42" s="8" t="n">
        <f aca="false">DEGREES(ASIN(0+COS(RADIANS(A42))*COS(RADIANS(3*(15+DEGREES(ASIN((SIN(RADIANS(50/60))/(C42)))))))))</f>
        <v>30.4655915447251</v>
      </c>
      <c r="J42" s="8" t="n">
        <f aca="false">I42-H42</f>
        <v>0.757149806939307</v>
      </c>
      <c r="K42" s="8" t="n">
        <f aca="false">DEGREES(ASIN(-B42+C42*COS(RADIANS(2*(15-E42/6)))))</f>
        <v>23.1834418384115</v>
      </c>
      <c r="L42" s="8" t="n">
        <f aca="false">DEGREES(ASIN(B42+C42*COS(RADIANS(2*(15+E42/6)))))</f>
        <v>54.3937865738516</v>
      </c>
      <c r="M42" s="8" t="n">
        <f aca="false">AVERAGE(K42,L42)</f>
        <v>38.7886142061315</v>
      </c>
      <c r="N42" s="8" t="n">
        <f aca="false">DEGREES(ASIN(0+COS(RADIANS(A42))*COS(RADIANS(2*(15+DEGREES(ASIN((SIN(RADIANS(50/60))/(C42)))))))))</f>
        <v>40.3154816758131</v>
      </c>
      <c r="O42" s="8" t="n">
        <f aca="false">N42-M42</f>
        <v>1.52686746968153</v>
      </c>
    </row>
    <row r="43" customFormat="false" ht="15" hidden="false" customHeight="false" outlineLevel="0" collapsed="false">
      <c r="A43" s="1" t="n">
        <v>41</v>
      </c>
      <c r="B43" s="1" t="n">
        <f aca="false">SIN(RADIANS(A43))*SIN(RADIANS(23.45))</f>
        <v>0.261077792643772</v>
      </c>
      <c r="C43" s="1" t="n">
        <f aca="false">COS(RADIANS(A43))*COS(RADIANS(23.45))</f>
        <v>0.692376379675229</v>
      </c>
      <c r="D43" s="1" t="n">
        <f aca="false">B43/C43</f>
        <v>0.377074955627798</v>
      </c>
      <c r="E43" s="8" t="n">
        <f aca="false">DEGREES(ASIN(D43 + (SIN(RADIANS(50/60))/(C43))))</f>
        <v>23.4582499559394</v>
      </c>
      <c r="F43" s="8" t="n">
        <f aca="false">DEGREES(ASIN(-B43+C43*COS(RADIANS(3*(15-E43/6)))))</f>
        <v>18.5304522497495</v>
      </c>
      <c r="G43" s="8" t="n">
        <f aca="false">DEGREES(ASIN(B43+C43*COS(RADIANS(3*(15+E43/6)))))</f>
        <v>39.8600086859091</v>
      </c>
      <c r="H43" s="8" t="n">
        <f aca="false">AVERAGE(F43,G43)</f>
        <v>29.1952304678293</v>
      </c>
      <c r="I43" s="8" t="n">
        <f aca="false">DEGREES(ASIN(0+COS(RADIANS(A43))*COS(RADIANS(3*(15+DEGREES(ASIN((SIN(RADIANS(50/60))/(C43)))))))))</f>
        <v>29.9332529943069</v>
      </c>
      <c r="J43" s="8" t="n">
        <f aca="false">I43-H43</f>
        <v>0.738022526477586</v>
      </c>
      <c r="K43" s="8" t="n">
        <f aca="false">DEGREES(ASIN(-B43+C43*COS(RADIANS(2*(15-E43/6)))))</f>
        <v>22.3375075854363</v>
      </c>
      <c r="L43" s="8" t="n">
        <f aca="false">DEGREES(ASIN(B43+C43*COS(RADIANS(2*(15+E43/6)))))</f>
        <v>53.9027943354191</v>
      </c>
      <c r="M43" s="8" t="n">
        <f aca="false">AVERAGE(K43,L43)</f>
        <v>38.1201509604277</v>
      </c>
      <c r="N43" s="8" t="n">
        <f aca="false">DEGREES(ASIN(0+COS(RADIANS(A43))*COS(RADIANS(2*(15+DEGREES(ASIN((SIN(RADIANS(50/60))/(C43)))))))))</f>
        <v>39.5811992162776</v>
      </c>
      <c r="O43" s="8" t="n">
        <f aca="false">N43-M43</f>
        <v>1.46104825584992</v>
      </c>
    </row>
    <row r="44" customFormat="false" ht="15" hidden="false" customHeight="false" outlineLevel="0" collapsed="false">
      <c r="A44" s="1" t="n">
        <v>42</v>
      </c>
      <c r="B44" s="1" t="n">
        <f aca="false">SIN(RADIANS(A44))*SIN(RADIANS(23.45))</f>
        <v>0.266279608966539</v>
      </c>
      <c r="C44" s="1" t="n">
        <f aca="false">COS(RADIANS(A44))*COS(RADIANS(23.45))</f>
        <v>0.681766784630638</v>
      </c>
      <c r="D44" s="1" t="n">
        <f aca="false">B44/C44</f>
        <v>0.390572868859843</v>
      </c>
      <c r="E44" s="8" t="n">
        <f aca="false">DEGREES(ASIN(D44 + (SIN(RADIANS(50/60))/(C44))))</f>
        <v>24.3245933532606</v>
      </c>
      <c r="F44" s="8" t="n">
        <f aca="false">DEGREES(ASIN(-B44+C44*COS(RADIANS(3*(15-E44/6)))))</f>
        <v>17.851297190773</v>
      </c>
      <c r="G44" s="8" t="n">
        <f aca="false">DEGREES(ASIN(B44+C44*COS(RADIANS(3*(15+E44/6)))))</f>
        <v>39.4923583123596</v>
      </c>
      <c r="H44" s="8" t="n">
        <f aca="false">AVERAGE(F44,G44)</f>
        <v>28.6718277515663</v>
      </c>
      <c r="I44" s="8" t="n">
        <f aca="false">DEGREES(ASIN(0+COS(RADIANS(A44))*COS(RADIANS(3*(15+DEGREES(ASIN((SIN(RADIANS(50/60))/(C44)))))))))</f>
        <v>29.3930060923873</v>
      </c>
      <c r="J44" s="8" t="n">
        <f aca="false">I44-H44</f>
        <v>0.721178340820973</v>
      </c>
      <c r="K44" s="8" t="n">
        <f aca="false">DEGREES(ASIN(-B44+C44*COS(RADIANS(2*(15-E44/6)))))</f>
        <v>21.4891302277355</v>
      </c>
      <c r="L44" s="8" t="n">
        <f aca="false">DEGREES(ASIN(B44+C44*COS(RADIANS(2*(15+E44/6)))))</f>
        <v>53.3911694032496</v>
      </c>
      <c r="M44" s="8" t="n">
        <f aca="false">AVERAGE(K44,L44)</f>
        <v>37.4401498154925</v>
      </c>
      <c r="N44" s="8" t="n">
        <f aca="false">DEGREES(ASIN(0+COS(RADIANS(A44))*COS(RADIANS(2*(15+DEGREES(ASIN((SIN(RADIANS(50/60))/(C44)))))))))</f>
        <v>38.8399371686261</v>
      </c>
      <c r="O44" s="8" t="n">
        <f aca="false">N44-M44</f>
        <v>1.3997873531336</v>
      </c>
    </row>
    <row r="45" customFormat="false" ht="15" hidden="false" customHeight="false" outlineLevel="0" collapsed="false">
      <c r="A45" s="1" t="n">
        <v>43</v>
      </c>
      <c r="B45" s="1" t="n">
        <f aca="false">SIN(RADIANS(A45))*SIN(RADIANS(23.45))</f>
        <v>0.271400313940906</v>
      </c>
      <c r="C45" s="1" t="n">
        <f aca="false">COS(RADIANS(A45))*COS(RADIANS(23.45))</f>
        <v>0.670949516819026</v>
      </c>
      <c r="D45" s="1" t="n">
        <f aca="false">B45/C45</f>
        <v>0.404501839762276</v>
      </c>
      <c r="E45" s="8" t="n">
        <f aca="false">DEGREES(ASIN(D45 + (SIN(RADIANS(50/60))/(C45))))</f>
        <v>25.2252770011327</v>
      </c>
      <c r="F45" s="8" t="n">
        <f aca="false">DEGREES(ASIN(-B45+C45*COS(RADIANS(3*(15-E45/6)))))</f>
        <v>17.1683545668035</v>
      </c>
      <c r="G45" s="8" t="n">
        <f aca="false">DEGREES(ASIN(B45+C45*COS(RADIANS(3*(15+E45/6)))))</f>
        <v>39.1082891344357</v>
      </c>
      <c r="H45" s="8" t="n">
        <f aca="false">AVERAGE(F45,G45)</f>
        <v>28.1383218506196</v>
      </c>
      <c r="I45" s="8" t="n">
        <f aca="false">DEGREES(ASIN(0+COS(RADIANS(A45))*COS(RADIANS(3*(15+DEGREES(ASIN((SIN(RADIANS(50/60))/(C45)))))))))</f>
        <v>28.8450895323065</v>
      </c>
      <c r="J45" s="8" t="n">
        <f aca="false">I45-H45</f>
        <v>0.706767681686955</v>
      </c>
      <c r="K45" s="8" t="n">
        <f aca="false">DEGREES(ASIN(-B45+C45*COS(RADIANS(2*(15-E45/6)))))</f>
        <v>20.6384099502731</v>
      </c>
      <c r="L45" s="8" t="n">
        <f aca="false">DEGREES(ASIN(B45+C45*COS(RADIANS(2*(15+E45/6)))))</f>
        <v>52.8595399561583</v>
      </c>
      <c r="M45" s="8" t="n">
        <f aca="false">AVERAGE(K45,L45)</f>
        <v>36.7489749532157</v>
      </c>
      <c r="N45" s="8" t="n">
        <f aca="false">DEGREES(ASIN(0+COS(RADIANS(A45))*COS(RADIANS(2*(15+DEGREES(ASIN((SIN(RADIANS(50/60))/(C45)))))))))</f>
        <v>38.0920111609327</v>
      </c>
      <c r="O45" s="8" t="n">
        <f aca="false">N45-M45</f>
        <v>1.34303620771699</v>
      </c>
    </row>
    <row r="46" customFormat="false" ht="15" hidden="false" customHeight="false" outlineLevel="0" collapsed="false">
      <c r="A46" s="1" t="n">
        <v>44</v>
      </c>
      <c r="B46" s="1" t="n">
        <f aca="false">SIN(RADIANS(A46))*SIN(RADIANS(23.45))</f>
        <v>0.276438347750533</v>
      </c>
      <c r="C46" s="1" t="n">
        <f aca="false">COS(RADIANS(A46))*COS(RADIANS(23.45))</f>
        <v>0.659927871284957</v>
      </c>
      <c r="D46" s="1" t="n">
        <f aca="false">B46/C46</f>
        <v>0.418891760416597</v>
      </c>
      <c r="E46" s="8" t="n">
        <f aca="false">DEGREES(ASIN(D46 + (SIN(RADIANS(50/60))/(C46))))</f>
        <v>26.1632579554877</v>
      </c>
      <c r="F46" s="8" t="n">
        <f aca="false">DEGREES(ASIN(-B46+C46*COS(RADIANS(3*(15-E46/6)))))</f>
        <v>16.4817477372392</v>
      </c>
      <c r="G46" s="8" t="n">
        <f aca="false">DEGREES(ASIN(B46+C46*COS(RADIANS(3*(15+E46/6)))))</f>
        <v>38.7078190230031</v>
      </c>
      <c r="H46" s="8" t="n">
        <f aca="false">AVERAGE(F46,G46)</f>
        <v>27.5947833801211</v>
      </c>
      <c r="I46" s="8" t="n">
        <f aca="false">DEGREES(ASIN(0+COS(RADIANS(A46))*COS(RADIANS(3*(15+DEGREES(ASIN((SIN(RADIANS(50/60))/(C46)))))))))</f>
        <v>28.2897372217051</v>
      </c>
      <c r="J46" s="8" t="n">
        <f aca="false">I46-H46</f>
        <v>0.69495384158402</v>
      </c>
      <c r="K46" s="8" t="n">
        <f aca="false">DEGREES(ASIN(-B46+C46*COS(RADIANS(2*(15-E46/6)))))</f>
        <v>19.7854417023944</v>
      </c>
      <c r="L46" s="8" t="n">
        <f aca="false">DEGREES(ASIN(B46+C46*COS(RADIANS(2*(15+E46/6)))))</f>
        <v>52.3084994018143</v>
      </c>
      <c r="M46" s="8" t="n">
        <f aca="false">AVERAGE(K46,L46)</f>
        <v>36.0469705521044</v>
      </c>
      <c r="N46" s="8" t="n">
        <f aca="false">DEGREES(ASIN(0+COS(RADIANS(A46))*COS(RADIANS(2*(15+DEGREES(ASIN((SIN(RADIANS(50/60))/(C46)))))))))</f>
        <v>37.337721952618</v>
      </c>
      <c r="O46" s="8" t="n">
        <f aca="false">N46-M46</f>
        <v>1.29075140051364</v>
      </c>
    </row>
    <row r="47" customFormat="false" ht="15" hidden="false" customHeight="false" outlineLevel="0" collapsed="false">
      <c r="A47" s="1" t="n">
        <v>45</v>
      </c>
      <c r="B47" s="1" t="n">
        <f aca="false">SIN(RADIANS(A47))*SIN(RADIANS(23.45))</f>
        <v>0.281392175761517</v>
      </c>
      <c r="C47" s="1" t="n">
        <f aca="false">COS(RADIANS(A47))*COS(RADIANS(23.45))</f>
        <v>0.64870520532843</v>
      </c>
      <c r="D47" s="1" t="n">
        <f aca="false">B47/C47</f>
        <v>0.433775116108483</v>
      </c>
      <c r="E47" s="8" t="n">
        <f aca="false">DEGREES(ASIN(D47 + (SIN(RADIANS(50/60))/(C47))))</f>
        <v>27.1418492495201</v>
      </c>
      <c r="F47" s="8" t="n">
        <f aca="false">DEGREES(ASIN(-B47+C47*COS(RADIANS(3*(15-E47/6)))))</f>
        <v>15.791594643887</v>
      </c>
      <c r="G47" s="8" t="n">
        <f aca="false">DEGREES(ASIN(B47+C47*COS(RADIANS(3*(15+E47/6)))))</f>
        <v>38.2909286996969</v>
      </c>
      <c r="H47" s="8" t="n">
        <f aca="false">AVERAGE(F47,G47)</f>
        <v>27.0412616717919</v>
      </c>
      <c r="I47" s="8" t="n">
        <f aca="false">DEGREES(ASIN(0+COS(RADIANS(A47))*COS(RADIANS(3*(15+DEGREES(ASIN((SIN(RADIANS(50/60))/(C47)))))))))</f>
        <v>27.7271781992109</v>
      </c>
      <c r="J47" s="8" t="n">
        <f aca="false">I47-H47</f>
        <v>0.685916527418922</v>
      </c>
      <c r="K47" s="8" t="n">
        <f aca="false">DEGREES(ASIN(-B47+C47*COS(RADIANS(2*(15-E47/6)))))</f>
        <v>18.9303153622035</v>
      </c>
      <c r="L47" s="8" t="n">
        <f aca="false">DEGREES(ASIN(B47+C47*COS(RADIANS(2*(15+E47/6)))))</f>
        <v>51.738599801765</v>
      </c>
      <c r="M47" s="8" t="n">
        <f aca="false">AVERAGE(K47,L47)</f>
        <v>35.3344575819843</v>
      </c>
      <c r="N47" s="8" t="n">
        <f aca="false">DEGREES(ASIN(0+COS(RADIANS(A47))*COS(RADIANS(2*(15+DEGREES(ASIN((SIN(RADIANS(50/60))/(C47)))))))))</f>
        <v>36.5773561021727</v>
      </c>
      <c r="O47" s="8" t="n">
        <f aca="false">N47-M47</f>
        <v>1.24289852018842</v>
      </c>
    </row>
    <row r="48" customFormat="false" ht="15" hidden="false" customHeight="false" outlineLevel="0" collapsed="false">
      <c r="A48" s="1" t="n">
        <v>46</v>
      </c>
      <c r="B48" s="1" t="n">
        <f aca="false">SIN(RADIANS(A48))*SIN(RADIANS(23.45))</f>
        <v>0.286260288989856</v>
      </c>
      <c r="C48" s="1" t="n">
        <f aca="false">COS(RADIANS(A48))*COS(RADIANS(23.45))</f>
        <v>0.637284937482211</v>
      </c>
      <c r="D48" s="1" t="n">
        <f aca="false">B48/C48</f>
        <v>0.449187282098358</v>
      </c>
      <c r="E48" s="8" t="n">
        <f aca="false">DEGREES(ASIN(D48 + (SIN(RADIANS(50/60))/(C48))))</f>
        <v>28.1647802686842</v>
      </c>
      <c r="F48" s="8" t="n">
        <f aca="false">DEGREES(ASIN(-B48+C48*COS(RADIANS(3*(15-E48/6)))))</f>
        <v>15.0980077578341</v>
      </c>
      <c r="G48" s="8" t="n">
        <f aca="false">DEGREES(ASIN(B48+C48*COS(RADIANS(3*(15+E48/6)))))</f>
        <v>37.8575530351169</v>
      </c>
      <c r="H48" s="8" t="n">
        <f aca="false">AVERAGE(F48,G48)</f>
        <v>26.4777803964755</v>
      </c>
      <c r="I48" s="8" t="n">
        <f aca="false">DEGREES(ASIN(0+COS(RADIANS(A48))*COS(RADIANS(3*(15+DEGREES(ASIN((SIN(RADIANS(50/60))/(C48)))))))))</f>
        <v>27.1576365688966</v>
      </c>
      <c r="J48" s="8" t="n">
        <f aca="false">I48-H48</f>
        <v>0.679856172421072</v>
      </c>
      <c r="K48" s="8" t="n">
        <f aca="false">DEGREES(ASIN(-B48+C48*COS(RADIANS(2*(15-E48/6)))))</f>
        <v>18.0731158765003</v>
      </c>
      <c r="L48" s="8" t="n">
        <f aca="false">DEGREES(ASIN(B48+C48*COS(RADIANS(2*(15+E48/6)))))</f>
        <v>51.1503448448672</v>
      </c>
      <c r="M48" s="8" t="n">
        <f aca="false">AVERAGE(K48,L48)</f>
        <v>34.6117303606837</v>
      </c>
      <c r="N48" s="8" t="n">
        <f aca="false">DEGREES(ASIN(0+COS(RADIANS(A48))*COS(RADIANS(2*(15+DEGREES(ASIN((SIN(RADIANS(50/60))/(C48)))))))))</f>
        <v>35.8111866178638</v>
      </c>
      <c r="O48" s="8" t="n">
        <f aca="false">N48-M48</f>
        <v>1.19945625718005</v>
      </c>
    </row>
    <row r="49" customFormat="false" ht="15" hidden="false" customHeight="false" outlineLevel="0" collapsed="false">
      <c r="A49" s="1" t="n">
        <v>47</v>
      </c>
      <c r="B49" s="1" t="n">
        <f aca="false">SIN(RADIANS(A49))*SIN(RADIANS(23.45))</f>
        <v>0.291041204561103</v>
      </c>
      <c r="C49" s="1" t="n">
        <f aca="false">COS(RADIANS(A49))*COS(RADIANS(23.45))</f>
        <v>0.625670546470517</v>
      </c>
      <c r="D49" s="1" t="n">
        <f aca="false">B49/C49</f>
        <v>0.46516686170206</v>
      </c>
      <c r="E49" s="8" t="n">
        <f aca="false">DEGREES(ASIN(D49 + (SIN(RADIANS(50/60))/(C49))))</f>
        <v>29.2362706988838</v>
      </c>
      <c r="F49" s="8" t="n">
        <f aca="false">DEGREES(ASIN(-B49+C49*COS(RADIANS(3*(15-E49/6)))))</f>
        <v>14.401094001686</v>
      </c>
      <c r="G49" s="8" t="n">
        <f aca="false">DEGREES(ASIN(B49+C49*COS(RADIANS(3*(15+E49/6)))))</f>
        <v>37.4075704437729</v>
      </c>
      <c r="H49" s="8" t="n">
        <f aca="false">AVERAGE(F49,G49)</f>
        <v>25.9043322227294</v>
      </c>
      <c r="I49" s="8" t="n">
        <f aca="false">DEGREES(ASIN(0+COS(RADIANS(A49))*COS(RADIANS(3*(15+DEGREES(ASIN((SIN(RADIANS(50/60))/(C49)))))))))</f>
        <v>26.5813314502337</v>
      </c>
      <c r="J49" s="8" t="n">
        <f aca="false">I49-H49</f>
        <v>0.676999227504293</v>
      </c>
      <c r="K49" s="8" t="n">
        <f aca="false">DEGREES(ASIN(-B49+C49*COS(RADIANS(2*(15-E49/6)))))</f>
        <v>17.2139233756016</v>
      </c>
      <c r="L49" s="8" t="n">
        <f aca="false">DEGREES(ASIN(B49+C49*COS(RADIANS(2*(15+E49/6)))))</f>
        <v>50.544182053464</v>
      </c>
      <c r="M49" s="8" t="n">
        <f aca="false">AVERAGE(K49,L49)</f>
        <v>33.8790527145328</v>
      </c>
      <c r="N49" s="8" t="n">
        <f aca="false">DEGREES(ASIN(0+COS(RADIANS(A49))*COS(RADIANS(2*(15+DEGREES(ASIN((SIN(RADIANS(50/60))/(C49)))))))))</f>
        <v>35.0394735884834</v>
      </c>
      <c r="O49" s="8" t="n">
        <f aca="false">N49-M49</f>
        <v>1.16042087395061</v>
      </c>
    </row>
    <row r="50" customFormat="false" ht="15" hidden="false" customHeight="false" outlineLevel="0" collapsed="false">
      <c r="A50" s="1" t="n">
        <v>48</v>
      </c>
      <c r="B50" s="1" t="n">
        <f aca="false">SIN(RADIANS(A50))*SIN(RADIANS(23.45))</f>
        <v>0.295733466162062</v>
      </c>
      <c r="C50" s="1" t="n">
        <f aca="false">COS(RADIANS(A50))*COS(RADIANS(23.45))</f>
        <v>0.613865570149361</v>
      </c>
      <c r="D50" s="1" t="n">
        <f aca="false">B50/C50</f>
        <v>0.481756072571567</v>
      </c>
      <c r="E50" s="8" t="n">
        <f aca="false">DEGREES(ASIN(D50 + (SIN(RADIANS(50/60))/(C50))))</f>
        <v>30.3611219820487</v>
      </c>
      <c r="F50" s="8" t="n">
        <f aca="false">DEGREES(ASIN(-B50+C50*COS(RADIANS(3*(15-E50/6)))))</f>
        <v>13.700954643661</v>
      </c>
      <c r="G50" s="8" t="n">
        <f aca="false">DEGREES(ASIN(B50+C50*COS(RADIANS(3*(15+E50/6)))))</f>
        <v>36.9407897683141</v>
      </c>
      <c r="H50" s="8" t="n">
        <f aca="false">AVERAGE(F50,G50)</f>
        <v>25.3208722059876</v>
      </c>
      <c r="I50" s="8" t="n">
        <f aca="false">DEGREES(ASIN(0+COS(RADIANS(A50))*COS(RADIANS(3*(15+DEGREES(ASIN((SIN(RADIANS(50/60))/(C50)))))))))</f>
        <v>25.9984769412372</v>
      </c>
      <c r="J50" s="8" t="n">
        <f aca="false">I50-H50</f>
        <v>0.677604735249677</v>
      </c>
      <c r="K50" s="8" t="n">
        <f aca="false">DEGREES(ASIN(-B50+C50*COS(RADIANS(2*(15-E50/6)))))</f>
        <v>16.3528132620849</v>
      </c>
      <c r="L50" s="8" t="n">
        <f aca="false">DEGREES(ASIN(B50+C50*COS(RADIANS(2*(15+E50/6)))))</f>
        <v>49.9204938014102</v>
      </c>
      <c r="M50" s="8" t="n">
        <f aca="false">AVERAGE(K50,L50)</f>
        <v>33.1366535317476</v>
      </c>
      <c r="N50" s="8" t="n">
        <f aca="false">DEGREES(ASIN(0+COS(RADIANS(A50))*COS(RADIANS(2*(15+DEGREES(ASIN((SIN(RADIANS(50/60))/(C50)))))))))</f>
        <v>34.2624647917795</v>
      </c>
      <c r="O50" s="8" t="n">
        <f aca="false">N50-M50</f>
        <v>1.12581126003199</v>
      </c>
    </row>
    <row r="51" customFormat="false" ht="15" hidden="false" customHeight="false" outlineLevel="0" collapsed="false">
      <c r="A51" s="1" t="n">
        <v>49</v>
      </c>
      <c r="B51" s="1" t="n">
        <f aca="false">SIN(RADIANS(A51))*SIN(RADIANS(23.45))</f>
        <v>0.300335644484393</v>
      </c>
      <c r="C51" s="1" t="n">
        <f aca="false">COS(RADIANS(A51))*COS(RADIANS(23.45))</f>
        <v>0.601873604428889</v>
      </c>
      <c r="D51" s="1" t="n">
        <f aca="false">B51/C51</f>
        <v>0.499001189409823</v>
      </c>
      <c r="E51" s="8" t="n">
        <f aca="false">DEGREES(ASIN(D51 + (SIN(RADIANS(50/60))/(C51))))</f>
        <v>31.5448316455026</v>
      </c>
      <c r="F51" s="8" t="n">
        <f aca="false">DEGREES(ASIN(-B51+C51*COS(RADIANS(3*(15-E51/6)))))</f>
        <v>12.9976851595093</v>
      </c>
      <c r="G51" s="8" t="n">
        <f aca="false">DEGREES(ASIN(B51+C51*COS(RADIANS(3*(15+E51/6)))))</f>
        <v>36.4569338100714</v>
      </c>
      <c r="H51" s="8" t="n">
        <f aca="false">AVERAGE(F51,G51)</f>
        <v>24.7273094847904</v>
      </c>
      <c r="I51" s="8" t="n">
        <f aca="false">DEGREES(ASIN(0+COS(RADIANS(A51))*COS(RADIANS(3*(15+DEGREES(ASIN((SIN(RADIANS(50/60))/(C51)))))))))</f>
        <v>25.4092820924567</v>
      </c>
      <c r="J51" s="8" t="n">
        <f aca="false">I51-H51</f>
        <v>0.681972607666296</v>
      </c>
      <c r="K51" s="8" t="n">
        <f aca="false">DEGREES(ASIN(-B51+C51*COS(RADIANS(2*(15-E51/6)))))</f>
        <v>15.4898562721568</v>
      </c>
      <c r="L51" s="8" t="n">
        <f aca="false">DEGREES(ASIN(B51+C51*COS(RADIANS(2*(15+E51/6)))))</f>
        <v>49.2795865743403</v>
      </c>
      <c r="M51" s="8" t="n">
        <f aca="false">AVERAGE(K51,L51)</f>
        <v>32.3847214232485</v>
      </c>
      <c r="N51" s="8" t="n">
        <f aca="false">DEGREES(ASIN(0+COS(RADIANS(A51))*COS(RADIANS(2*(15+DEGREES(ASIN((SIN(RADIANS(50/60))/(C51)))))))))</f>
        <v>33.4803962786782</v>
      </c>
      <c r="O51" s="8" t="n">
        <f aca="false">N51-M51</f>
        <v>1.09567485542967</v>
      </c>
    </row>
    <row r="52" customFormat="false" ht="15" hidden="false" customHeight="false" outlineLevel="0" collapsed="false">
      <c r="A52" s="1" t="n">
        <v>50</v>
      </c>
      <c r="B52" s="1" t="n">
        <f aca="false">SIN(RADIANS(A52))*SIN(RADIANS(23.45))</f>
        <v>0.304846337659998</v>
      </c>
      <c r="C52" s="1" t="n">
        <f aca="false">COS(RADIANS(A52))*COS(RADIANS(23.45))</f>
        <v>0.589698302178027</v>
      </c>
      <c r="D52" s="1" t="n">
        <f aca="false">B52/C52</f>
        <v>0.516953053000255</v>
      </c>
      <c r="E52" s="8" t="n">
        <f aca="false">DEGREES(ASIN(D52 + (SIN(RADIANS(50/60))/(C52))))</f>
        <v>32.7937379458261</v>
      </c>
      <c r="F52" s="8" t="n">
        <f aca="false">DEGREES(ASIN(-B52+C52*COS(RADIANS(3*(15-E52/6)))))</f>
        <v>12.2913750575892</v>
      </c>
      <c r="G52" s="8" t="n">
        <f aca="false">DEGREES(ASIN(B52+C52*COS(RADIANS(3*(15+E52/6)))))</f>
        <v>35.9556183178825</v>
      </c>
      <c r="H52" s="8" t="n">
        <f aca="false">AVERAGE(F52,G52)</f>
        <v>24.1234966877359</v>
      </c>
      <c r="I52" s="8" t="n">
        <f aca="false">DEGREES(ASIN(0+COS(RADIANS(A52))*COS(RADIANS(3*(15+DEGREES(ASIN((SIN(RADIANS(50/60))/(C52)))))))))</f>
        <v>24.813950889406</v>
      </c>
      <c r="J52" s="8" t="n">
        <f aca="false">I52-H52</f>
        <v>0.690454201670171</v>
      </c>
      <c r="K52" s="8" t="n">
        <f aca="false">DEGREES(ASIN(-B52+C52*COS(RADIANS(2*(15-E52/6)))))</f>
        <v>14.6251185079641</v>
      </c>
      <c r="L52" s="8" t="n">
        <f aca="false">DEGREES(ASIN(B52+C52*COS(RADIANS(2*(15+E52/6)))))</f>
        <v>48.6216776861863</v>
      </c>
      <c r="M52" s="8" t="n">
        <f aca="false">AVERAGE(K52,L52)</f>
        <v>31.6233980970752</v>
      </c>
      <c r="N52" s="8" t="n">
        <f aca="false">DEGREES(ASIN(0+COS(RADIANS(A52))*COS(RADIANS(2*(15+DEGREES(ASIN((SIN(RADIANS(50/60))/(C52)))))))))</f>
        <v>32.693492931776</v>
      </c>
      <c r="O52" s="8" t="n">
        <f aca="false">N52-M52</f>
        <v>1.0700948347008</v>
      </c>
    </row>
    <row r="53" customFormat="false" ht="15" hidden="false" customHeight="false" outlineLevel="0" collapsed="false">
      <c r="A53" s="1" t="n">
        <v>51</v>
      </c>
      <c r="B53" s="1" t="n">
        <f aca="false">SIN(RADIANS(A53))*SIN(RADIANS(23.45))</f>
        <v>0.309264171688038</v>
      </c>
      <c r="C53" s="1" t="n">
        <f aca="false">COS(RADIANS(A53))*COS(RADIANS(23.45))</f>
        <v>0.577343372111786</v>
      </c>
      <c r="D53" s="1" t="n">
        <f aca="false">B53/C53</f>
        <v>0.535667657458027</v>
      </c>
      <c r="E53" s="8" t="n">
        <f aca="false">DEGREES(ASIN(D53 + (SIN(RADIANS(50/60))/(C53))))</f>
        <v>34.1152053335613</v>
      </c>
      <c r="F53" s="8" t="n">
        <f aca="false">DEGREES(ASIN(-B53+C53*COS(RADIANS(3*(15-E53/6)))))</f>
        <v>11.582107661663</v>
      </c>
      <c r="G53" s="8" t="n">
        <f aca="false">DEGREES(ASIN(B53+C53*COS(RADIANS(3*(15+E53/6)))))</f>
        <v>35.4363247311414</v>
      </c>
      <c r="H53" s="8" t="n">
        <f aca="false">AVERAGE(F53,G53)</f>
        <v>23.5092161964022</v>
      </c>
      <c r="I53" s="8" t="n">
        <f aca="false">DEGREES(ASIN(0+COS(RADIANS(A53))*COS(RADIANS(3*(15+DEGREES(ASIN((SIN(RADIANS(50/60))/(C53)))))))))</f>
        <v>24.2126822409336</v>
      </c>
      <c r="J53" s="8" t="n">
        <f aca="false">I53-H53</f>
        <v>0.70346604453135</v>
      </c>
      <c r="K53" s="8" t="n">
        <f aca="false">DEGREES(ASIN(-B53+C53*COS(RADIANS(2*(15-E53/6)))))</f>
        <v>13.758661438705</v>
      </c>
      <c r="L53" s="8" t="n">
        <f aca="false">DEGREES(ASIN(B53+C53*COS(RADIANS(2*(15+E53/6)))))</f>
        <v>47.946878342761</v>
      </c>
      <c r="M53" s="8" t="n">
        <f aca="false">AVERAGE(K53,L53)</f>
        <v>30.852769890733</v>
      </c>
      <c r="N53" s="8" t="n">
        <f aca="false">DEGREES(ASIN(0+COS(RADIANS(A53))*COS(RADIANS(2*(15+DEGREES(ASIN((SIN(RADIANS(50/60))/(C53)))))))))</f>
        <v>31.9019689968546</v>
      </c>
      <c r="O53" s="8" t="n">
        <f aca="false">N53-M53</f>
        <v>1.04919910612161</v>
      </c>
    </row>
    <row r="54" customFormat="false" ht="15" hidden="false" customHeight="false" outlineLevel="0" collapsed="false">
      <c r="A54" s="1" t="n">
        <v>52</v>
      </c>
      <c r="B54" s="1" t="n">
        <f aca="false">SIN(RADIANS(A54))*SIN(RADIANS(23.45))</f>
        <v>0.313587800853474</v>
      </c>
      <c r="C54" s="1" t="n">
        <f aca="false">COS(RADIANS(A54))*COS(RADIANS(23.45))</f>
        <v>0.564812577661549</v>
      </c>
      <c r="D54" s="1" t="n">
        <f aca="false">B54/C54</f>
        <v>0.555206830116633</v>
      </c>
      <c r="E54" s="8" t="n">
        <f aca="false">DEGREES(ASIN(D54 + (SIN(RADIANS(50/60))/(C54))))</f>
        <v>35.5178658793076</v>
      </c>
      <c r="F54" s="8" t="n">
        <f aca="false">DEGREES(ASIN(-B54+C54*COS(RADIANS(3*(15-E54/6)))))</f>
        <v>10.869959845038</v>
      </c>
      <c r="G54" s="8" t="n">
        <f aca="false">DEGREES(ASIN(B54+C54*COS(RADIANS(3*(15+E54/6)))))</f>
        <v>34.8983641835928</v>
      </c>
      <c r="H54" s="8" t="n">
        <f aca="false">AVERAGE(F54,G54)</f>
        <v>22.8841620143154</v>
      </c>
      <c r="I54" s="8" t="n">
        <f aca="false">DEGREES(ASIN(0+COS(RADIANS(A54))*COS(RADIANS(3*(15+DEGREES(ASIN((SIN(RADIANS(50/60))/(C54)))))))))</f>
        <v>23.6056699709022</v>
      </c>
      <c r="J54" s="8" t="n">
        <f aca="false">I54-H54</f>
        <v>0.72150795658683</v>
      </c>
      <c r="K54" s="8" t="n">
        <f aca="false">DEGREES(ASIN(-B54+C54*COS(RADIANS(2*(15-E54/6)))))</f>
        <v>12.89054186786</v>
      </c>
      <c r="L54" s="8" t="n">
        <f aca="false">DEGREES(ASIN(B54+C54*COS(RADIANS(2*(15+E54/6)))))</f>
        <v>47.2551714481263</v>
      </c>
      <c r="M54" s="8" t="n">
        <f aca="false">AVERAGE(K54,L54)</f>
        <v>30.0728566579932</v>
      </c>
      <c r="N54" s="8" t="n">
        <f aca="false">DEGREES(ASIN(0+COS(RADIANS(A54))*COS(RADIANS(2*(15+DEGREES(ASIN((SIN(RADIANS(50/60))/(C54)))))))))</f>
        <v>31.1060285863526</v>
      </c>
      <c r="O54" s="8" t="n">
        <f aca="false">N54-M54</f>
        <v>1.03317192835938</v>
      </c>
    </row>
    <row r="55" customFormat="false" ht="15" hidden="false" customHeight="false" outlineLevel="0" collapsed="false">
      <c r="A55" s="1" t="n">
        <v>53</v>
      </c>
      <c r="B55" s="1" t="n">
        <f aca="false">SIN(RADIANS(A55))*SIN(RADIANS(23.45))</f>
        <v>0.317815908136975</v>
      </c>
      <c r="C55" s="1" t="n">
        <f aca="false">COS(RADIANS(A55))*COS(RADIANS(23.45))</f>
        <v>0.552109735828694</v>
      </c>
      <c r="D55" s="1" t="n">
        <f aca="false">B55/C55</f>
        <v>0.575639021579554</v>
      </c>
      <c r="E55" s="8" t="n">
        <f aca="false">DEGREES(ASIN(D55 + (SIN(RADIANS(50/60))/(C55))))</f>
        <v>37.0119389870713</v>
      </c>
      <c r="F55" s="8" t="n">
        <f aca="false">DEGREES(ASIN(-B55+C55*COS(RADIANS(3*(15-E55/6)))))</f>
        <v>10.1550017085367</v>
      </c>
      <c r="G55" s="8" t="n">
        <f aca="false">DEGREES(ASIN(B55+C55*COS(RADIANS(3*(15+E55/6)))))</f>
        <v>34.3408290356942</v>
      </c>
      <c r="H55" s="8" t="n">
        <f aca="false">AVERAGE(F55,G55)</f>
        <v>22.2479153721154</v>
      </c>
      <c r="I55" s="8" t="n">
        <f aca="false">DEGREES(ASIN(0+COS(RADIANS(A55))*COS(RADIANS(3*(15+DEGREES(ASIN((SIN(RADIANS(50/60))/(C55)))))))))</f>
        <v>22.9931028103722</v>
      </c>
      <c r="J55" s="8" t="n">
        <f aca="false">I55-H55</f>
        <v>0.745187438256796</v>
      </c>
      <c r="K55" s="8" t="n">
        <f aca="false">DEGREES(ASIN(-B55+C55*COS(RADIANS(2*(15-E55/6)))))</f>
        <v>12.0208118632171</v>
      </c>
      <c r="L55" s="8" t="n">
        <f aca="false">DEGREES(ASIN(B55+C55*COS(RADIANS(2*(15+E55/6)))))</f>
        <v>46.5463817708175</v>
      </c>
      <c r="M55" s="8" t="n">
        <f aca="false">AVERAGE(K55,L55)</f>
        <v>29.2835968170173</v>
      </c>
      <c r="N55" s="8" t="n">
        <f aca="false">DEGREES(ASIN(0+COS(RADIANS(A55))*COS(RADIANS(2*(15+DEGREES(ASIN((SIN(RADIANS(50/60))/(C55)))))))))</f>
        <v>30.3058661538211</v>
      </c>
      <c r="O55" s="8" t="n">
        <f aca="false">N55-M55</f>
        <v>1.02226933680379</v>
      </c>
    </row>
    <row r="56" customFormat="false" ht="15" hidden="false" customHeight="false" outlineLevel="0" collapsed="false">
      <c r="A56" s="1" t="n">
        <v>54</v>
      </c>
      <c r="B56" s="1" t="n">
        <f aca="false">SIN(RADIANS(A56))*SIN(RADIANS(23.45))</f>
        <v>0.321947205616107</v>
      </c>
      <c r="C56" s="1" t="n">
        <f aca="false">COS(RADIANS(A56))*COS(RADIANS(23.45))</f>
        <v>0.539238716021899</v>
      </c>
      <c r="D56" s="1" t="n">
        <f aca="false">B56/C56</f>
        <v>0.597040227362</v>
      </c>
      <c r="E56" s="8" t="n">
        <f aca="false">DEGREES(ASIN(D56 + (SIN(RADIANS(50/60))/(C56))))</f>
        <v>38.6096631860552</v>
      </c>
      <c r="F56" s="8" t="n">
        <f aca="false">DEGREES(ASIN(-B56+C56*COS(RADIANS(3*(15-E56/6)))))</f>
        <v>9.43729619338751</v>
      </c>
      <c r="G56" s="8" t="n">
        <f aca="false">DEGREES(ASIN(B56+C56*COS(RADIANS(3*(15+E56/6)))))</f>
        <v>33.7625262032422</v>
      </c>
      <c r="H56" s="8" t="n">
        <f aca="false">AVERAGE(F56,G56)</f>
        <v>21.5999111983149</v>
      </c>
      <c r="I56" s="8" t="n">
        <f aca="false">DEGREES(ASIN(0+COS(RADIANS(A56))*COS(RADIANS(3*(15+DEGREES(ASIN((SIN(RADIANS(50/60))/(C56)))))))))</f>
        <v>22.3751643872298</v>
      </c>
      <c r="J56" s="8" t="n">
        <f aca="false">I56-H56</f>
        <v>0.775253188914956</v>
      </c>
      <c r="K56" s="8" t="n">
        <f aca="false">DEGREES(ASIN(-B56+C56*COS(RADIANS(2*(15-E56/6)))))</f>
        <v>11.1495186455971</v>
      </c>
      <c r="L56" s="8" t="n">
        <f aca="false">DEGREES(ASIN(B56+C56*COS(RADIANS(2*(15+E56/6)))))</f>
        <v>45.8201348266409</v>
      </c>
      <c r="M56" s="8" t="n">
        <f aca="false">AVERAGE(K56,L56)</f>
        <v>28.484826736119</v>
      </c>
      <c r="N56" s="8" t="n">
        <f aca="false">DEGREES(ASIN(0+COS(RADIANS(A56))*COS(RADIANS(2*(15+DEGREES(ASIN((SIN(RADIANS(50/60))/(C56)))))))))</f>
        <v>29.5016669383959</v>
      </c>
      <c r="O56" s="8" t="n">
        <f aca="false">N56-M56</f>
        <v>1.01684020227696</v>
      </c>
    </row>
    <row r="57" customFormat="false" ht="15" hidden="false" customHeight="false" outlineLevel="0" collapsed="false">
      <c r="A57" s="1" t="n">
        <v>55</v>
      </c>
      <c r="B57" s="1" t="n">
        <f aca="false">SIN(RADIANS(A57))*SIN(RADIANS(23.45))</f>
        <v>0.325980434857635</v>
      </c>
      <c r="C57" s="1" t="n">
        <f aca="false">COS(RADIANS(A57))*COS(RADIANS(23.45))</f>
        <v>0.52620343887848</v>
      </c>
      <c r="D57" s="1" t="n">
        <f aca="false">B57/C57</f>
        <v>0.619495067444659</v>
      </c>
      <c r="E57" s="8" t="n">
        <f aca="false">DEGREES(ASIN(D57 + (SIN(RADIANS(50/60))/(C57))))</f>
        <v>40.3258926964934</v>
      </c>
      <c r="F57" s="8" t="n">
        <f aca="false">DEGREES(ASIN(-B57+C57*COS(RADIANS(3*(15-E57/6)))))</f>
        <v>8.71689861842213</v>
      </c>
      <c r="G57" s="8" t="n">
        <f aca="false">DEGREES(ASIN(B57+C57*COS(RADIANS(3*(15+E57/6)))))</f>
        <v>33.1618832131768</v>
      </c>
      <c r="H57" s="8" t="n">
        <f aca="false">AVERAGE(F57,G57)</f>
        <v>20.9393909157995</v>
      </c>
      <c r="I57" s="8" t="n">
        <f aca="false">DEGREES(ASIN(0+COS(RADIANS(A57))*COS(RADIANS(3*(15+DEGREES(ASIN((SIN(RADIANS(50/60))/(C57)))))))))</f>
        <v>21.7520332098774</v>
      </c>
      <c r="J57" s="8" t="n">
        <f aca="false">I57-H57</f>
        <v>0.812642294077946</v>
      </c>
      <c r="K57" s="8" t="n">
        <f aca="false">DEGREES(ASIN(-B57+C57*COS(RADIANS(2*(15-E57/6)))))</f>
        <v>10.2767044312522</v>
      </c>
      <c r="L57" s="8" t="n">
        <f aca="false">DEGREES(ASIN(B57+C57*COS(RADIANS(2*(15+E57/6)))))</f>
        <v>45.0757987273856</v>
      </c>
      <c r="M57" s="8" t="n">
        <f aca="false">AVERAGE(K57,L57)</f>
        <v>27.6762515793189</v>
      </c>
      <c r="N57" s="8" t="n">
        <f aca="false">DEGREES(ASIN(0+COS(RADIANS(A57))*COS(RADIANS(2*(15+DEGREES(ASIN((SIN(RADIANS(50/60))/(C57)))))))))</f>
        <v>28.6936073782207</v>
      </c>
      <c r="O57" s="8" t="n">
        <f aca="false">N57-M57</f>
        <v>1.0173557989018</v>
      </c>
    </row>
    <row r="58" customFormat="false" ht="15" hidden="false" customHeight="false" outlineLevel="0" collapsed="false">
      <c r="A58" s="1" t="n">
        <v>56</v>
      </c>
      <c r="B58" s="1" t="n">
        <f aca="false">SIN(RADIANS(A58))*SIN(RADIANS(23.45))</f>
        <v>0.329914367300863</v>
      </c>
      <c r="C58" s="1" t="n">
        <f aca="false">COS(RADIANS(A58))*COS(RADIANS(23.45))</f>
        <v>0.513007875070132</v>
      </c>
      <c r="D58" s="1" t="n">
        <f aca="false">B58/C58</f>
        <v>0.643098056254518</v>
      </c>
      <c r="E58" s="8" t="n">
        <f aca="false">DEGREES(ASIN(D58 + (SIN(RADIANS(50/60))/(C58))))</f>
        <v>42.1789438360533</v>
      </c>
      <c r="F58" s="8" t="n">
        <f aca="false">DEGREES(ASIN(-B58+C58*COS(RADIANS(3*(15-E58/6)))))</f>
        <v>7.99385612886489</v>
      </c>
      <c r="G58" s="8" t="n">
        <f aca="false">DEGREES(ASIN(B58+C58*COS(RADIANS(3*(15+E58/6)))))</f>
        <v>32.536812137412</v>
      </c>
      <c r="H58" s="8" t="n">
        <f aca="false">AVERAGE(F58,G58)</f>
        <v>20.2653341331384</v>
      </c>
      <c r="I58" s="8" t="n">
        <f aca="false">DEGREES(ASIN(0+COS(RADIANS(A58))*COS(RADIANS(3*(15+DEGREES(ASIN((SIN(RADIANS(50/60))/(C58)))))))))</f>
        <v>21.1238826411618</v>
      </c>
      <c r="J58" s="8" t="n">
        <f aca="false">I58-H58</f>
        <v>0.858548508023397</v>
      </c>
      <c r="K58" s="8" t="n">
        <f aca="false">DEGREES(ASIN(-B58+C58*COS(RADIANS(2*(15-E58/6)))))</f>
        <v>9.40240622178271</v>
      </c>
      <c r="L58" s="8" t="n">
        <f aca="false">DEGREES(ASIN(B58+C58*COS(RADIANS(2*(15+E58/6)))))</f>
        <v>44.3123995870125</v>
      </c>
      <c r="M58" s="8" t="n">
        <f aca="false">AVERAGE(K58,L58)</f>
        <v>26.8574029043976</v>
      </c>
      <c r="N58" s="8" t="n">
        <f aca="false">DEGREES(ASIN(0+COS(RADIANS(A58))*COS(RADIANS(2*(15+DEGREES(ASIN((SIN(RADIANS(50/60))/(C58)))))))))</f>
        <v>27.8818554915628</v>
      </c>
      <c r="O58" s="8" t="n">
        <f aca="false">N58-M58</f>
        <v>1.02445258716524</v>
      </c>
    </row>
    <row r="59" customFormat="false" ht="15" hidden="false" customHeight="false" outlineLevel="0" collapsed="false">
      <c r="A59" s="1" t="n">
        <v>57</v>
      </c>
      <c r="B59" s="1" t="n">
        <f aca="false">SIN(RADIANS(A59))*SIN(RADIANS(23.45))</f>
        <v>0.333747804631858</v>
      </c>
      <c r="C59" s="1" t="n">
        <f aca="false">COS(RADIANS(A59))*COS(RADIANS(23.45))</f>
        <v>0.499656044093419</v>
      </c>
      <c r="D59" s="1" t="n">
        <f aca="false">B59/C59</f>
        <v>0.667955103470055</v>
      </c>
      <c r="E59" s="8" t="n">
        <f aca="false">DEGREES(ASIN(D59 + (SIN(RADIANS(50/60))/(C59))))</f>
        <v>44.1918342623186</v>
      </c>
      <c r="F59" s="8" t="n">
        <f aca="false">DEGREES(ASIN(-B59+C59*COS(RADIANS(3*(15-E59/6)))))</f>
        <v>7.26820704140752</v>
      </c>
      <c r="G59" s="8" t="n">
        <f aca="false">DEGREES(ASIN(B59+C59*COS(RADIANS(3*(15+E59/6)))))</f>
        <v>31.8845060939738</v>
      </c>
      <c r="H59" s="8" t="n">
        <f aca="false">AVERAGE(F59,G59)</f>
        <v>19.5763565676907</v>
      </c>
      <c r="I59" s="8" t="n">
        <f aca="false">DEGREES(ASIN(0+COS(RADIANS(A59))*COS(RADIANS(3*(15+DEGREES(ASIN((SIN(RADIANS(50/60))/(C59)))))))))</f>
        <v>20.4908808581382</v>
      </c>
      <c r="J59" s="8" t="n">
        <f aca="false">I59-H59</f>
        <v>0.914524290447574</v>
      </c>
      <c r="K59" s="8" t="n">
        <f aca="false">DEGREES(ASIN(-B59+C59*COS(RADIANS(2*(15-E59/6)))))</f>
        <v>8.52665553403202</v>
      </c>
      <c r="L59" s="8" t="n">
        <f aca="false">DEGREES(ASIN(B59+C59*COS(RADIANS(2*(15+E59/6)))))</f>
        <v>43.5284944446758</v>
      </c>
      <c r="M59" s="8" t="n">
        <f aca="false">AVERAGE(K59,L59)</f>
        <v>26.0275749893539</v>
      </c>
      <c r="N59" s="8" t="n">
        <f aca="false">DEGREES(ASIN(0+COS(RADIANS(A59))*COS(RADIANS(2*(15+DEGREES(ASIN((SIN(RADIANS(50/60))/(C59)))))))))</f>
        <v>27.0665712240417</v>
      </c>
      <c r="O59" s="8" t="n">
        <f aca="false">N59-M59</f>
        <v>1.03899623468779</v>
      </c>
    </row>
    <row r="60" customFormat="false" ht="15" hidden="false" customHeight="false" outlineLevel="0" collapsed="false">
      <c r="A60" s="1" t="n">
        <v>58</v>
      </c>
      <c r="B60" s="1" t="n">
        <f aca="false">SIN(RADIANS(A60))*SIN(RADIANS(23.45))</f>
        <v>0.337479579148475</v>
      </c>
      <c r="C60" s="1" t="n">
        <f aca="false">COS(RADIANS(A60))*COS(RADIANS(23.45))</f>
        <v>0.486152013045397</v>
      </c>
      <c r="D60" s="1" t="n">
        <f aca="false">B60/C60</f>
        <v>0.694185296147196</v>
      </c>
      <c r="E60" s="8" t="n">
        <f aca="false">DEGREES(ASIN(D60 + (SIN(RADIANS(50/60))/(C60))))</f>
        <v>46.3941672651044</v>
      </c>
      <c r="F60" s="8" t="n">
        <f aca="false">DEGREES(ASIN(-B60+C60*COS(RADIANS(3*(15-E60/6)))))</f>
        <v>6.5399800670435</v>
      </c>
      <c r="G60" s="8" t="n">
        <f aca="false">DEGREES(ASIN(B60+C60*COS(RADIANS(3*(15+E60/6)))))</f>
        <v>31.2011230602852</v>
      </c>
      <c r="H60" s="8" t="n">
        <f aca="false">AVERAGE(F60,G60)</f>
        <v>18.8705515636643</v>
      </c>
      <c r="I60" s="8" t="n">
        <f aca="false">DEGREES(ASIN(0+COS(RADIANS(A60))*COS(RADIANS(3*(15+DEGREES(ASIN((SIN(RADIANS(50/60))/(C60)))))))))</f>
        <v>19.8531907925079</v>
      </c>
      <c r="J60" s="8" t="n">
        <f aca="false">I60-H60</f>
        <v>0.982639228843546</v>
      </c>
      <c r="K60" s="8" t="n">
        <f aca="false">DEGREES(ASIN(-B60+C60*COS(RADIANS(2*(15-E60/6)))))</f>
        <v>7.64947806072205</v>
      </c>
      <c r="L60" s="8" t="n">
        <f aca="false">DEGREES(ASIN(B60+C60*COS(RADIANS(2*(15+E60/6)))))</f>
        <v>42.7219729993001</v>
      </c>
      <c r="M60" s="8" t="n">
        <f aca="false">AVERAGE(K60,L60)</f>
        <v>25.1857255300111</v>
      </c>
      <c r="N60" s="8" t="n">
        <f aca="false">DEGREES(ASIN(0+COS(RADIANS(A60))*COS(RADIANS(2*(15+DEGREES(ASIN((SIN(RADIANS(50/60))/(C60)))))))))</f>
        <v>26.2479067599278</v>
      </c>
      <c r="O60" s="8" t="n">
        <f aca="false">N60-M60</f>
        <v>1.06218122991668</v>
      </c>
    </row>
    <row r="61" customFormat="false" ht="15" hidden="false" customHeight="false" outlineLevel="0" collapsed="false">
      <c r="A61" s="1" t="n">
        <v>59</v>
      </c>
      <c r="B61" s="1" t="n">
        <f aca="false">SIN(RADIANS(A61))*SIN(RADIANS(23.45))</f>
        <v>0.341108554116044</v>
      </c>
      <c r="C61" s="1" t="n">
        <f aca="false">COS(RADIANS(A61))*COS(RADIANS(23.45))</f>
        <v>0.472499895384743</v>
      </c>
      <c r="D61" s="1" t="n">
        <f aca="false">B61/C61</f>
        <v>0.721923025693561</v>
      </c>
      <c r="E61" s="8" t="n">
        <f aca="false">DEGREES(ASIN(D61 + (SIN(RADIANS(50/60))/(C61))))</f>
        <v>48.8251325890438</v>
      </c>
      <c r="F61" s="8" t="n">
        <f aca="false">DEGREES(ASIN(-B61+C61*COS(RADIANS(3*(15-E61/6)))))</f>
        <v>5.80919338911806</v>
      </c>
      <c r="G61" s="8" t="n">
        <f aca="false">DEGREES(ASIN(B61+C61*COS(RADIANS(3*(15+E61/6)))))</f>
        <v>30.4812712645146</v>
      </c>
      <c r="H61" s="8" t="n">
        <f aca="false">AVERAGE(F61,G61)</f>
        <v>18.1452323268163</v>
      </c>
      <c r="I61" s="8" t="n">
        <f aca="false">DEGREES(ASIN(0+COS(RADIANS(A61))*COS(RADIANS(3*(15+DEGREES(ASIN((SIN(RADIANS(50/60))/(C61)))))))))</f>
        <v>19.2109700455697</v>
      </c>
      <c r="J61" s="8" t="n">
        <f aca="false">I61-H61</f>
        <v>1.06573771875342</v>
      </c>
      <c r="K61" s="8" t="n">
        <f aca="false">DEGREES(ASIN(-B61+C61*COS(RADIANS(2*(15-E61/6)))))</f>
        <v>6.77089325047933</v>
      </c>
      <c r="L61" s="8" t="n">
        <f aca="false">DEGREES(ASIN(B61+C61*COS(RADIANS(2*(15+E61/6)))))</f>
        <v>41.8897337068376</v>
      </c>
      <c r="M61" s="8" t="n">
        <f aca="false">AVERAGE(K61,L61)</f>
        <v>24.3303134786585</v>
      </c>
      <c r="N61" s="8" t="n">
        <f aca="false">DEGREES(ASIN(0+COS(RADIANS(A61))*COS(RADIANS(2*(15+DEGREES(ASIN((SIN(RADIANS(50/60))/(C61)))))))))</f>
        <v>25.426006794832</v>
      </c>
      <c r="O61" s="8" t="n">
        <f aca="false">N61-M61</f>
        <v>1.09569331617348</v>
      </c>
    </row>
    <row r="62" customFormat="false" ht="15" hidden="false" customHeight="false" outlineLevel="0" collapsed="false">
      <c r="A62" s="1" t="n">
        <v>60</v>
      </c>
      <c r="B62" s="1" t="n">
        <f aca="false">SIN(RADIANS(A62))*SIN(RADIANS(23.45))</f>
        <v>0.344633624113638</v>
      </c>
      <c r="C62" s="1" t="n">
        <f aca="false">COS(RADIANS(A62))*COS(RADIANS(23.45))</f>
        <v>0.458703849678744</v>
      </c>
      <c r="D62" s="1" t="n">
        <f aca="false">B62/C62</f>
        <v>0.751320540158981</v>
      </c>
      <c r="E62" s="8" t="n">
        <f aca="false">DEGREES(ASIN(D62 + (SIN(RADIANS(50/60))/(C62))))</f>
        <v>51.5385708402673</v>
      </c>
      <c r="F62" s="8" t="n">
        <f aca="false">DEGREES(ASIN(-B62+C62*COS(RADIANS(3*(15-E62/6)))))</f>
        <v>5.07585356900456</v>
      </c>
      <c r="G62" s="8" t="n">
        <f aca="false">DEGREES(ASIN(B62+C62*COS(RADIANS(3*(15+E62/6)))))</f>
        <v>29.7171216819857</v>
      </c>
      <c r="H62" s="8" t="n">
        <f aca="false">AVERAGE(F62,G62)</f>
        <v>17.3964876254951</v>
      </c>
      <c r="I62" s="8" t="n">
        <f aca="false">DEGREES(ASIN(0+COS(RADIANS(A62))*COS(RADIANS(3*(15+DEGREES(ASIN((SIN(RADIANS(50/60))/(C62)))))))))</f>
        <v>18.5643707702146</v>
      </c>
      <c r="J62" s="8" t="n">
        <f aca="false">I62-H62</f>
        <v>1.16788314471943</v>
      </c>
      <c r="K62" s="8" t="n">
        <f aca="false">DEGREES(ASIN(-B62+C62*COS(RADIANS(2*(15-E62/6)))))</f>
        <v>5.89091379327269</v>
      </c>
      <c r="L62" s="8" t="n">
        <f aca="false">DEGREES(ASIN(B62+C62*COS(RADIANS(2*(15+E62/6)))))</f>
        <v>41.0271232710279</v>
      </c>
      <c r="M62" s="8" t="n">
        <f aca="false">AVERAGE(K62,L62)</f>
        <v>23.4590185321503</v>
      </c>
      <c r="N62" s="8" t="n">
        <f aca="false">DEGREES(ASIN(0+COS(RADIANS(A62))*COS(RADIANS(2*(15+DEGREES(ASIN((SIN(RADIANS(50/60))/(C62)))))))))</f>
        <v>24.6010087662377</v>
      </c>
      <c r="O62" s="8" t="n">
        <f aca="false">N62-M62</f>
        <v>1.14199023408741</v>
      </c>
    </row>
    <row r="63" customFormat="false" ht="15" hidden="false" customHeight="false" outlineLevel="0" collapsed="false">
      <c r="A63" s="1" t="n">
        <v>61</v>
      </c>
      <c r="B63" s="1" t="n">
        <f aca="false">SIN(RADIANS(A63))*SIN(RADIANS(23.45))</f>
        <v>0.348053715370786</v>
      </c>
      <c r="C63" s="1" t="n">
        <f aca="false">COS(RADIANS(A63))*COS(RADIANS(23.45))</f>
        <v>0.44476807833657</v>
      </c>
      <c r="D63" s="1" t="n">
        <f aca="false">B63/C63</f>
        <v>0.782551024508109</v>
      </c>
      <c r="E63" s="8" t="n">
        <f aca="false">DEGREES(ASIN(D63 + (SIN(RADIANS(50/60))/(C63))))</f>
        <v>54.6121860699304</v>
      </c>
      <c r="F63" s="8" t="n">
        <f aca="false">DEGREES(ASIN(-B63+C63*COS(RADIANS(3*(15-E63/6)))))</f>
        <v>4.33995424544518</v>
      </c>
      <c r="G63" s="8" t="n">
        <f aca="false">DEGREES(ASIN(B63+C63*COS(RADIANS(3*(15+E63/6)))))</f>
        <v>28.896758662217</v>
      </c>
      <c r="H63" s="8" t="n">
        <f aca="false">AVERAGE(F63,G63)</f>
        <v>16.6183564538311</v>
      </c>
      <c r="I63" s="8" t="n">
        <f aca="false">DEGREES(ASIN(0+COS(RADIANS(A63))*COS(RADIANS(3*(15+DEGREES(ASIN((SIN(RADIANS(50/60))/(C63)))))))))</f>
        <v>17.9135395107653</v>
      </c>
      <c r="J63" s="8" t="n">
        <f aca="false">I63-H63</f>
        <v>1.29518305693416</v>
      </c>
      <c r="K63" s="8" t="n">
        <f aca="false">DEGREES(ASIN(-B63+C63*COS(RADIANS(2*(15-E63/6)))))</f>
        <v>5.00954499397683</v>
      </c>
      <c r="L63" s="8" t="n">
        <f aca="false">DEGREES(ASIN(B63+C63*COS(RADIANS(2*(15+E63/6)))))</f>
        <v>40.1268917333635</v>
      </c>
      <c r="M63" s="8" t="n">
        <f aca="false">AVERAGE(K63,L63)</f>
        <v>22.5682183636702</v>
      </c>
      <c r="N63" s="8" t="n">
        <f aca="false">DEGREES(ASIN(0+COS(RADIANS(A63))*COS(RADIANS(2*(15+DEGREES(ASIN((SIN(RADIANS(50/60))/(C63)))))))))</f>
        <v>23.7730430371721</v>
      </c>
      <c r="O63" s="8" t="n">
        <f aca="false">N63-M63</f>
        <v>1.20482467350194</v>
      </c>
    </row>
    <row r="64" customFormat="false" ht="15" hidden="false" customHeight="false" outlineLevel="0" collapsed="false">
      <c r="A64" s="1" t="n">
        <v>62</v>
      </c>
      <c r="B64" s="1" t="n">
        <f aca="false">SIN(RADIANS(A64))*SIN(RADIANS(23.45))</f>
        <v>0.351367786094559</v>
      </c>
      <c r="C64" s="1" t="n">
        <f aca="false">COS(RADIANS(A64))*COS(RADIANS(23.45))</f>
        <v>0.430696826329169</v>
      </c>
      <c r="D64" s="1" t="n">
        <f aca="false">B64/C64</f>
        <v>0.815812340873901</v>
      </c>
      <c r="E64" s="8" t="n">
        <f aca="false">DEGREES(ASIN(D64 + (SIN(RADIANS(50/60))/(C64))))</f>
        <v>58.166086330936</v>
      </c>
      <c r="F64" s="8" t="n">
        <f aca="false">DEGREES(ASIN(-B64+C64*COS(RADIANS(3*(15-E64/6)))))</f>
        <v>3.6014745854858</v>
      </c>
      <c r="G64" s="8" t="n">
        <f aca="false">DEGREES(ASIN(B64+C64*COS(RADIANS(3*(15+E64/6)))))</f>
        <v>28.0007899490175</v>
      </c>
      <c r="H64" s="8" t="n">
        <f aca="false">AVERAGE(F64,G64)</f>
        <v>15.8011322672517</v>
      </c>
      <c r="I64" s="8" t="n">
        <f aca="false">DEGREES(ASIN(0+COS(RADIANS(A64))*COS(RADIANS(3*(15+DEGREES(ASIN((SIN(RADIANS(50/60))/(C64)))))))))</f>
        <v>17.2586169891848</v>
      </c>
      <c r="J64" s="8" t="n">
        <f aca="false">I64-H64</f>
        <v>1.45748472193315</v>
      </c>
      <c r="K64" s="8" t="n">
        <f aca="false">DEGREES(ASIN(-B64+C64*COS(RADIANS(2*(15-E64/6)))))</f>
        <v>4.12678401258978</v>
      </c>
      <c r="L64" s="8" t="n">
        <f aca="false">DEGREES(ASIN(B64+C64*COS(RADIANS(2*(15+E64/6)))))</f>
        <v>39.1770386074192</v>
      </c>
      <c r="M64" s="8" t="n">
        <f aca="false">AVERAGE(K64,L64)</f>
        <v>21.6519113100045</v>
      </c>
      <c r="N64" s="8" t="n">
        <f aca="false">DEGREES(ASIN(0+COS(RADIANS(A64))*COS(RADIANS(2*(15+DEGREES(ASIN((SIN(RADIANS(50/60))/(C64)))))))))</f>
        <v>22.9422330267645</v>
      </c>
      <c r="O64" s="8" t="n">
        <f aca="false">N64-M64</f>
        <v>1.29032171676</v>
      </c>
    </row>
    <row r="65" customFormat="false" ht="15" hidden="false" customHeight="false" outlineLevel="0" collapsed="false">
      <c r="A65" s="1" t="n">
        <v>63</v>
      </c>
      <c r="B65" s="1" t="n">
        <f aca="false">SIN(RADIANS(A65))*SIN(RADIANS(23.45))</f>
        <v>0.354574826786912</v>
      </c>
      <c r="C65" s="1" t="n">
        <f aca="false">COS(RADIANS(A65))*COS(RADIANS(23.45))</f>
        <v>0.416494379896214</v>
      </c>
      <c r="D65" s="1" t="n">
        <f aca="false">B65/C65</f>
        <v>0.851331599901224</v>
      </c>
      <c r="E65" s="8" t="n">
        <f aca="false">DEGREES(ASIN(D65 + (SIN(RADIANS(50/60))/(C65))))</f>
        <v>62.4059137317237</v>
      </c>
      <c r="F65" s="8" t="n">
        <f aca="false">DEGREES(ASIN(-B65+C65*COS(RADIANS(3*(15-E65/6)))))</f>
        <v>2.86037743454758</v>
      </c>
      <c r="G65" s="8" t="n">
        <f aca="false">DEGREES(ASIN(B65+C65*COS(RADIANS(3*(15+E65/6)))))</f>
        <v>26.9942961896916</v>
      </c>
      <c r="H65" s="8" t="n">
        <f aca="false">AVERAGE(F65,G65)</f>
        <v>14.9273368121196</v>
      </c>
      <c r="I65" s="8" t="n">
        <f aca="false">DEGREES(ASIN(0+COS(RADIANS(A65))*COS(RADIANS(3*(15+DEGREES(ASIN((SIN(RADIANS(50/60))/(C65)))))))))</f>
        <v>16.5997378231419</v>
      </c>
      <c r="J65" s="8" t="n">
        <f aca="false">I65-H65</f>
        <v>1.67240101102232</v>
      </c>
      <c r="K65" s="8" t="n">
        <f aca="false">DEGREES(ASIN(-B65+C65*COS(RADIANS(2*(15-E65/6)))))</f>
        <v>3.24261894429283</v>
      </c>
      <c r="L65" s="8" t="n">
        <f aca="false">DEGREES(ASIN(B65+C65*COS(RADIANS(2*(15+E65/6)))))</f>
        <v>38.155683503098</v>
      </c>
      <c r="M65" s="8" t="n">
        <f aca="false">AVERAGE(K65,L65)</f>
        <v>20.6991512236954</v>
      </c>
      <c r="N65" s="8" t="n">
        <f aca="false">DEGREES(ASIN(0+COS(RADIANS(A65))*COS(RADIANS(2*(15+DEGREES(ASIN((SIN(RADIANS(50/60))/(C65)))))))))</f>
        <v>22.1086952793677</v>
      </c>
      <c r="O65" s="8" t="n">
        <f aca="false">N65-M65</f>
        <v>1.40954405567227</v>
      </c>
    </row>
    <row r="66" customFormat="false" ht="15" hidden="false" customHeight="false" outlineLevel="0" collapsed="false">
      <c r="A66" s="1" t="n">
        <v>64</v>
      </c>
      <c r="B66" s="1" t="n">
        <f aca="false">SIN(RADIANS(A66))*SIN(RADIANS(23.45))</f>
        <v>0.357673860552183</v>
      </c>
      <c r="C66" s="1" t="n">
        <f aca="false">COS(RADIANS(A66))*COS(RADIANS(23.45))</f>
        <v>0.402165065240471</v>
      </c>
      <c r="D66" s="1" t="n">
        <f aca="false">B66/C66</f>
        <v>0.889370786938727</v>
      </c>
      <c r="E66" s="8" t="n">
        <f aca="false">DEGREES(ASIN(D66 + (SIN(RADIANS(50/60))/(C66))))</f>
        <v>67.749135015036</v>
      </c>
      <c r="F66" s="8" t="n">
        <f aca="false">DEGREES(ASIN(-B66+C66*COS(RADIANS(3*(15-E66/6)))))</f>
        <v>2.11660709976453</v>
      </c>
      <c r="G66" s="8" t="n">
        <f aca="false">DEGREES(ASIN(B66+C66*COS(RADIANS(3*(15+E66/6)))))</f>
        <v>25.8027706763866</v>
      </c>
      <c r="H66" s="8" t="n">
        <f aca="false">AVERAGE(F66,G66)</f>
        <v>13.9596888880756</v>
      </c>
      <c r="I66" s="8" t="n">
        <f aca="false">DEGREES(ASIN(0+COS(RADIANS(A66))*COS(RADIANS(3*(15+DEGREES(ASIN((SIN(RADIANS(50/60))/(C66)))))))))</f>
        <v>15.937030157369</v>
      </c>
      <c r="J66" s="8" t="n">
        <f aca="false">I66-H66</f>
        <v>1.97734126929346</v>
      </c>
      <c r="K66" s="8" t="n">
        <f aca="false">DEGREES(ASIN(-B66+C66*COS(RADIANS(2*(15-E66/6)))))</f>
        <v>2.35702770567595</v>
      </c>
      <c r="L66" s="8" t="n">
        <f aca="false">DEGREES(ASIN(B66+C66*COS(RADIANS(2*(15+E66/6)))))</f>
        <v>37.0156925690553</v>
      </c>
      <c r="M66" s="8" t="n">
        <f aca="false">AVERAGE(K66,L66)</f>
        <v>19.6863601373656</v>
      </c>
      <c r="N66" s="8" t="n">
        <f aca="false">DEGREES(ASIN(0+COS(RADIANS(A66))*COS(RADIANS(2*(15+DEGREES(ASIN((SIN(RADIANS(50/60))/(C66)))))))))</f>
        <v>21.2725394611299</v>
      </c>
      <c r="O66" s="8" t="n">
        <f aca="false">N66-M66</f>
        <v>1.58617932376428</v>
      </c>
    </row>
    <row r="67" customFormat="false" ht="15" hidden="false" customHeight="false" outlineLevel="0" collapsed="false">
      <c r="A67" s="1" t="n">
        <v>65</v>
      </c>
      <c r="B67" s="1" t="n">
        <f aca="false">SIN(RADIANS(A67))*SIN(RADIANS(23.45))</f>
        <v>0.360663943394664</v>
      </c>
      <c r="C67" s="1" t="n">
        <f aca="false">COS(RADIANS(A67))*COS(RADIANS(23.45))</f>
        <v>0.387713247209996</v>
      </c>
      <c r="D67" s="1" t="n">
        <f aca="false">B67/C67</f>
        <v>0.930233738439478</v>
      </c>
      <c r="E67" s="8" t="n">
        <f aca="false">DEGREES(ASIN(D67 + (SIN(RADIANS(50/60))/(C67))))</f>
        <v>75.4083132886357</v>
      </c>
      <c r="F67" s="8" t="n">
        <f aca="false">DEGREES(ASIN(-B67+C67*COS(RADIANS(3*(15-E67/6)))))</f>
        <v>1.37008668325018</v>
      </c>
      <c r="G67" s="8" t="n">
        <f aca="false">DEGREES(ASIN(B67+C67*COS(RADIANS(3*(15+E67/6)))))</f>
        <v>24.1985955625298</v>
      </c>
      <c r="H67" s="8" t="n">
        <f aca="false">AVERAGE(F67,G67)</f>
        <v>12.78434112289</v>
      </c>
      <c r="I67" s="8" t="n">
        <f aca="false">DEGREES(ASIN(0+COS(RADIANS(A67))*COS(RADIANS(3*(15+DEGREES(ASIN((SIN(RADIANS(50/60))/(C67)))))))))</f>
        <v>15.2706151842831</v>
      </c>
      <c r="J67" s="8" t="n">
        <f aca="false">I67-H67</f>
        <v>2.4862740613931</v>
      </c>
      <c r="K67" s="8" t="n">
        <f aca="false">DEGREES(ASIN(-B67+C67*COS(RADIANS(2*(15-E67/6)))))</f>
        <v>1.46997668454581</v>
      </c>
      <c r="L67" s="8" t="n">
        <f aca="false">DEGREES(ASIN(B67+C67*COS(RADIANS(2*(15+E67/6)))))</f>
        <v>35.611915877602</v>
      </c>
      <c r="M67" s="8" t="n">
        <f aca="false">AVERAGE(K67,L67)</f>
        <v>18.5409462810739</v>
      </c>
      <c r="N67" s="8" t="n">
        <f aca="false">DEGREES(ASIN(0+COS(RADIANS(A67))*COS(RADIANS(2*(15+DEGREES(ASIN((SIN(RADIANS(50/60))/(C67)))))))))</f>
        <v>20.4338682691137</v>
      </c>
      <c r="O67" s="8" t="n">
        <f aca="false">N67-M67</f>
        <v>1.89292198803978</v>
      </c>
    </row>
    <row r="68" customFormat="false" ht="15" hidden="false" customHeight="false" outlineLevel="0" collapsed="false">
      <c r="E68" s="8"/>
      <c r="F68" s="8"/>
      <c r="G68" s="8"/>
      <c r="H68" s="8"/>
      <c r="I68" s="8"/>
      <c r="J68" s="8"/>
    </row>
    <row r="69" customFormat="false" ht="15" hidden="false" customHeight="false" outlineLevel="0" collapsed="false">
      <c r="E69" s="8"/>
      <c r="F69" s="8"/>
      <c r="G69" s="8"/>
      <c r="H69" s="8"/>
      <c r="I69" s="8"/>
      <c r="J69" s="8"/>
    </row>
    <row r="70" customFormat="false" ht="15" hidden="false" customHeight="false" outlineLevel="0" collapsed="false">
      <c r="E70" s="8"/>
      <c r="F70" s="8"/>
      <c r="G70" s="8"/>
      <c r="H70" s="8"/>
      <c r="I70" s="8"/>
      <c r="J70" s="8"/>
    </row>
    <row r="71" customFormat="false" ht="15" hidden="false" customHeight="false" outlineLevel="0" collapsed="false">
      <c r="E71" s="8"/>
      <c r="F71" s="8"/>
      <c r="G71" s="8"/>
      <c r="H71" s="8"/>
      <c r="I71" s="8"/>
      <c r="J71" s="8"/>
    </row>
    <row r="72" customFormat="false" ht="15" hidden="false" customHeight="false" outlineLevel="0" collapsed="false">
      <c r="E72" s="8"/>
      <c r="F72" s="8"/>
      <c r="G72" s="8"/>
      <c r="H72" s="8"/>
      <c r="I72" s="8"/>
      <c r="J72" s="8"/>
    </row>
    <row r="73" customFormat="false" ht="15" hidden="false" customHeight="false" outlineLevel="0" collapsed="false">
      <c r="E73" s="8"/>
      <c r="F73" s="8"/>
      <c r="G73" s="8"/>
      <c r="H73" s="8"/>
      <c r="I73" s="8"/>
      <c r="J73" s="8"/>
    </row>
    <row r="74" customFormat="false" ht="15" hidden="false" customHeight="false" outlineLevel="0" collapsed="false">
      <c r="E74" s="8"/>
      <c r="F74" s="8"/>
      <c r="G74" s="8"/>
      <c r="H74" s="8"/>
      <c r="I74" s="8"/>
      <c r="J74" s="8"/>
    </row>
    <row r="75" customFormat="false" ht="15" hidden="false" customHeight="false" outlineLevel="0" collapsed="false">
      <c r="E75" s="8"/>
      <c r="F75" s="8"/>
      <c r="G75" s="8"/>
      <c r="H75" s="8"/>
      <c r="I75" s="8"/>
      <c r="J75" s="8"/>
    </row>
    <row r="76" customFormat="false" ht="15" hidden="false" customHeight="false" outlineLevel="0" collapsed="false">
      <c r="E76" s="8"/>
      <c r="F76" s="8"/>
      <c r="G76" s="8"/>
      <c r="H76" s="8"/>
      <c r="I76" s="8"/>
      <c r="J76" s="8"/>
    </row>
    <row r="77" customFormat="false" ht="15" hidden="false" customHeight="false" outlineLevel="0" collapsed="false">
      <c r="E77" s="8"/>
      <c r="F77" s="8"/>
      <c r="G77" s="8"/>
      <c r="H77" s="8"/>
      <c r="I77" s="8"/>
      <c r="J77" s="8"/>
    </row>
    <row r="78" customFormat="false" ht="15" hidden="false" customHeight="false" outlineLevel="0" collapsed="false">
      <c r="E78" s="8"/>
      <c r="F78" s="8"/>
      <c r="G78" s="8"/>
      <c r="H78" s="8"/>
      <c r="I78" s="8"/>
      <c r="J78" s="8"/>
    </row>
    <row r="79" customFormat="false" ht="15" hidden="false" customHeight="false" outlineLevel="0" collapsed="false">
      <c r="E79" s="8"/>
      <c r="F79" s="8"/>
      <c r="G79" s="8"/>
      <c r="H79" s="8"/>
      <c r="I79" s="8"/>
      <c r="J79" s="8"/>
    </row>
    <row r="80" customFormat="false" ht="15" hidden="false" customHeight="false" outlineLevel="0" collapsed="false">
      <c r="E80" s="8"/>
      <c r="F80" s="8"/>
      <c r="G80" s="8"/>
      <c r="H80" s="8"/>
      <c r="I80" s="8"/>
      <c r="J80" s="8"/>
    </row>
    <row r="81" customFormat="false" ht="15" hidden="false" customHeight="false" outlineLevel="0" collapsed="false">
      <c r="E81" s="8"/>
      <c r="F81" s="8"/>
      <c r="G81" s="8"/>
      <c r="H81" s="8"/>
      <c r="I81" s="8"/>
      <c r="J81" s="8"/>
    </row>
    <row r="82" customFormat="false" ht="15" hidden="false" customHeight="false" outlineLevel="0" collapsed="false">
      <c r="E82" s="8"/>
      <c r="F82" s="8"/>
      <c r="G82" s="8"/>
      <c r="H82" s="8"/>
      <c r="I82" s="8"/>
      <c r="J82" s="8"/>
    </row>
    <row r="83" customFormat="false" ht="15" hidden="false" customHeight="false" outlineLevel="0" collapsed="false">
      <c r="E83" s="8"/>
      <c r="F83" s="8"/>
      <c r="G83" s="8"/>
      <c r="H83" s="8"/>
      <c r="I83" s="8"/>
      <c r="J83" s="8"/>
    </row>
    <row r="84" customFormat="false" ht="15" hidden="false" customHeight="false" outlineLevel="0" collapsed="false">
      <c r="E84" s="8"/>
      <c r="F84" s="8"/>
      <c r="G84" s="8"/>
      <c r="H84" s="8"/>
      <c r="I84" s="8"/>
      <c r="J84" s="8"/>
    </row>
    <row r="85" customFormat="false" ht="15" hidden="false" customHeight="false" outlineLevel="0" collapsed="false">
      <c r="E85" s="8"/>
      <c r="F85" s="8"/>
      <c r="G85" s="8"/>
      <c r="H85" s="8"/>
      <c r="I85" s="8"/>
      <c r="J85" s="8"/>
    </row>
    <row r="86" customFormat="false" ht="15" hidden="false" customHeight="false" outlineLevel="0" collapsed="false">
      <c r="E86" s="8"/>
      <c r="F86" s="8"/>
      <c r="G86" s="8"/>
      <c r="H86" s="8"/>
      <c r="I86" s="8"/>
      <c r="J86" s="8"/>
    </row>
    <row r="87" customFormat="false" ht="15" hidden="false" customHeight="false" outlineLevel="0" collapsed="false">
      <c r="E87" s="8"/>
      <c r="F87" s="8"/>
      <c r="G87" s="8"/>
      <c r="H87" s="8"/>
      <c r="I87" s="8"/>
      <c r="J87" s="8"/>
    </row>
    <row r="88" customFormat="false" ht="15" hidden="false" customHeight="false" outlineLevel="0" collapsed="false">
      <c r="E88" s="8"/>
      <c r="F88" s="8"/>
      <c r="G88" s="8"/>
      <c r="H88" s="8"/>
      <c r="I88" s="8"/>
      <c r="J88" s="8"/>
    </row>
    <row r="89" customFormat="false" ht="15" hidden="false" customHeight="false" outlineLevel="0" collapsed="false">
      <c r="E89" s="8"/>
      <c r="F89" s="8"/>
      <c r="G89" s="8"/>
      <c r="H89" s="8"/>
      <c r="I89" s="8"/>
      <c r="J89" s="8"/>
    </row>
    <row r="90" customFormat="false" ht="15" hidden="false" customHeight="false" outlineLevel="0" collapsed="false">
      <c r="E90" s="8"/>
      <c r="F90" s="8"/>
      <c r="G90" s="8"/>
      <c r="H90" s="8"/>
      <c r="I90" s="8"/>
      <c r="J90" s="8"/>
    </row>
    <row r="91" customFormat="false" ht="15" hidden="false" customHeight="false" outlineLevel="0" collapsed="false">
      <c r="E91" s="8"/>
      <c r="F91" s="8"/>
      <c r="G91" s="8"/>
      <c r="H91" s="8"/>
      <c r="I91" s="8"/>
      <c r="J91" s="8"/>
    </row>
    <row r="92" customFormat="false" ht="15" hidden="false" customHeight="false" outlineLevel="0" collapsed="false">
      <c r="E92" s="8"/>
      <c r="F92" s="8"/>
      <c r="G92" s="8"/>
      <c r="H92" s="8"/>
      <c r="I92" s="8"/>
      <c r="J92" s="8"/>
    </row>
    <row r="93" customFormat="false" ht="15" hidden="false" customHeight="false" outlineLevel="0" collapsed="false">
      <c r="E93" s="8"/>
      <c r="F93" s="8"/>
      <c r="G93" s="8"/>
      <c r="H93" s="8"/>
      <c r="I93" s="8"/>
      <c r="J93" s="8"/>
    </row>
    <row r="94" customFormat="false" ht="15" hidden="false" customHeight="false" outlineLevel="0" collapsed="false">
      <c r="E94" s="8"/>
      <c r="F94" s="8"/>
      <c r="G94" s="8"/>
      <c r="H94" s="8"/>
      <c r="I94" s="8"/>
      <c r="J94" s="8"/>
    </row>
    <row r="95" customFormat="false" ht="15" hidden="false" customHeight="false" outlineLevel="0" collapsed="false">
      <c r="E95" s="8"/>
      <c r="F95" s="8"/>
      <c r="G95" s="8"/>
      <c r="H95" s="8"/>
      <c r="I95" s="8"/>
      <c r="J95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9" activeCellId="1" sqref="E2:E48 E59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23</v>
      </c>
      <c r="B1" s="1" t="n">
        <v>-23.45</v>
      </c>
      <c r="C1" s="1" t="n">
        <v>-23.45</v>
      </c>
      <c r="D1" s="1" t="n">
        <v>-20</v>
      </c>
      <c r="E1" s="1" t="n">
        <v>-20</v>
      </c>
      <c r="F1" s="1" t="n">
        <v>-10</v>
      </c>
      <c r="G1" s="1" t="n">
        <v>-10</v>
      </c>
      <c r="H1" s="1" t="n">
        <v>0</v>
      </c>
      <c r="I1" s="1" t="n">
        <v>0</v>
      </c>
      <c r="J1" s="1" t="n">
        <v>10</v>
      </c>
      <c r="K1" s="1" t="n">
        <v>10</v>
      </c>
      <c r="L1" s="1" t="n">
        <v>20</v>
      </c>
      <c r="M1" s="1" t="n">
        <v>20</v>
      </c>
      <c r="N1" s="1" t="n">
        <v>23.45</v>
      </c>
      <c r="O1" s="1" t="n">
        <v>23.45</v>
      </c>
    </row>
    <row r="2" customFormat="false" ht="15" hidden="false" customHeight="false" outlineLevel="0" collapsed="false">
      <c r="A2" s="1" t="n">
        <v>0</v>
      </c>
    </row>
    <row r="3" customFormat="false" ht="15" hidden="false" customHeight="false" outlineLevel="0" collapsed="false">
      <c r="A3" s="1" t="n">
        <v>1</v>
      </c>
    </row>
    <row r="4" customFormat="false" ht="15" hidden="false" customHeight="false" outlineLevel="0" collapsed="false">
      <c r="A4" s="1" t="n">
        <v>2</v>
      </c>
    </row>
    <row r="5" customFormat="false" ht="15" hidden="false" customHeight="false" outlineLevel="0" collapsed="false">
      <c r="A5" s="1" t="n">
        <v>3</v>
      </c>
    </row>
    <row r="6" customFormat="false" ht="15" hidden="false" customHeight="false" outlineLevel="0" collapsed="false">
      <c r="A6" s="1" t="n">
        <v>4</v>
      </c>
    </row>
    <row r="7" customFormat="false" ht="15" hidden="false" customHeight="false" outlineLevel="0" collapsed="false">
      <c r="A7" s="1" t="n">
        <v>5</v>
      </c>
    </row>
    <row r="8" customFormat="false" ht="15" hidden="false" customHeight="false" outlineLevel="0" collapsed="false">
      <c r="A8" s="1" t="n">
        <v>6</v>
      </c>
    </row>
    <row r="9" customFormat="false" ht="15" hidden="false" customHeight="false" outlineLevel="0" collapsed="false">
      <c r="A9" s="1" t="n">
        <v>7</v>
      </c>
    </row>
    <row r="10" customFormat="false" ht="15" hidden="false" customHeight="false" outlineLevel="0" collapsed="false">
      <c r="A10" s="1" t="n">
        <v>8</v>
      </c>
    </row>
    <row r="11" customFormat="false" ht="15" hidden="false" customHeight="false" outlineLevel="0" collapsed="false">
      <c r="A11" s="1" t="n">
        <v>9</v>
      </c>
    </row>
    <row r="12" customFormat="false" ht="15" hidden="false" customHeight="false" outlineLevel="0" collapsed="false">
      <c r="A12" s="1" t="n">
        <v>10</v>
      </c>
    </row>
    <row r="13" customFormat="false" ht="15" hidden="false" customHeight="false" outlineLevel="0" collapsed="false">
      <c r="A13" s="1" t="n">
        <v>11</v>
      </c>
    </row>
    <row r="14" customFormat="false" ht="15" hidden="false" customHeight="false" outlineLevel="0" collapsed="false">
      <c r="A14" s="1" t="n">
        <v>12</v>
      </c>
    </row>
    <row r="15" customFormat="false" ht="15" hidden="false" customHeight="false" outlineLevel="0" collapsed="false">
      <c r="A15" s="1" t="n">
        <v>13</v>
      </c>
    </row>
    <row r="16" customFormat="false" ht="15" hidden="false" customHeight="false" outlineLevel="0" collapsed="false">
      <c r="A16" s="1" t="n">
        <v>14</v>
      </c>
    </row>
    <row r="17" customFormat="false" ht="15" hidden="false" customHeight="false" outlineLevel="0" collapsed="false">
      <c r="A17" s="1" t="n">
        <v>15</v>
      </c>
    </row>
    <row r="18" customFormat="false" ht="15" hidden="false" customHeight="false" outlineLevel="0" collapsed="false">
      <c r="A18" s="1" t="n">
        <v>16</v>
      </c>
    </row>
    <row r="19" customFormat="false" ht="15" hidden="false" customHeight="false" outlineLevel="0" collapsed="false">
      <c r="A19" s="1" t="n">
        <v>17</v>
      </c>
    </row>
    <row r="20" customFormat="false" ht="15" hidden="false" customHeight="false" outlineLevel="0" collapsed="false">
      <c r="A20" s="1" t="n">
        <v>18</v>
      </c>
    </row>
    <row r="21" customFormat="false" ht="15" hidden="false" customHeight="false" outlineLevel="0" collapsed="false">
      <c r="A21" s="1" t="n">
        <v>19</v>
      </c>
    </row>
    <row r="22" customFormat="false" ht="15" hidden="false" customHeight="false" outlineLevel="0" collapsed="false">
      <c r="A22" s="1" t="n">
        <v>20</v>
      </c>
    </row>
    <row r="23" customFormat="false" ht="15" hidden="false" customHeight="false" outlineLevel="0" collapsed="false">
      <c r="A23" s="1" t="n">
        <v>21</v>
      </c>
    </row>
    <row r="24" customFormat="false" ht="15" hidden="false" customHeight="false" outlineLevel="0" collapsed="false">
      <c r="A24" s="1" t="n">
        <v>22</v>
      </c>
    </row>
    <row r="25" customFormat="false" ht="15" hidden="false" customHeight="false" outlineLevel="0" collapsed="false">
      <c r="A25" s="1" t="n">
        <v>23</v>
      </c>
    </row>
    <row r="26" customFormat="false" ht="15" hidden="false" customHeight="false" outlineLevel="0" collapsed="false">
      <c r="A26" s="1" t="n">
        <v>24</v>
      </c>
    </row>
    <row r="27" customFormat="false" ht="15" hidden="false" customHeight="false" outlineLevel="0" collapsed="false">
      <c r="A27" s="1" t="n">
        <v>25</v>
      </c>
    </row>
    <row r="28" customFormat="false" ht="15" hidden="false" customHeight="false" outlineLevel="0" collapsed="false">
      <c r="A28" s="1" t="n">
        <v>26</v>
      </c>
    </row>
    <row r="29" customFormat="false" ht="15" hidden="false" customHeight="false" outlineLevel="0" collapsed="false">
      <c r="A29" s="1" t="n">
        <v>27</v>
      </c>
    </row>
    <row r="30" customFormat="false" ht="15" hidden="false" customHeight="false" outlineLevel="0" collapsed="false">
      <c r="A30" s="1" t="n">
        <v>28</v>
      </c>
    </row>
    <row r="31" customFormat="false" ht="15" hidden="false" customHeight="false" outlineLevel="0" collapsed="false">
      <c r="A31" s="1" t="n">
        <v>29</v>
      </c>
    </row>
    <row r="32" customFormat="false" ht="15" hidden="false" customHeight="false" outlineLevel="0" collapsed="false">
      <c r="A32" s="1" t="n">
        <v>30</v>
      </c>
    </row>
    <row r="33" customFormat="false" ht="15" hidden="false" customHeight="false" outlineLevel="0" collapsed="false">
      <c r="A33" s="1" t="n">
        <v>31</v>
      </c>
    </row>
    <row r="34" customFormat="false" ht="15" hidden="false" customHeight="false" outlineLevel="0" collapsed="false">
      <c r="A34" s="1" t="n">
        <v>32</v>
      </c>
    </row>
    <row r="35" customFormat="false" ht="15" hidden="false" customHeight="false" outlineLevel="0" collapsed="false">
      <c r="A35" s="1" t="n">
        <v>33</v>
      </c>
    </row>
    <row r="36" customFormat="false" ht="15" hidden="false" customHeight="false" outlineLevel="0" collapsed="false">
      <c r="A36" s="1" t="n">
        <v>34</v>
      </c>
    </row>
    <row r="37" customFormat="false" ht="15" hidden="false" customHeight="false" outlineLevel="0" collapsed="false">
      <c r="A37" s="1" t="n">
        <v>35</v>
      </c>
    </row>
    <row r="38" customFormat="false" ht="15" hidden="false" customHeight="false" outlineLevel="0" collapsed="false">
      <c r="A38" s="1" t="n">
        <v>36</v>
      </c>
    </row>
    <row r="39" customFormat="false" ht="15" hidden="false" customHeight="false" outlineLevel="0" collapsed="false">
      <c r="A39" s="1" t="n">
        <v>37</v>
      </c>
    </row>
    <row r="40" customFormat="false" ht="15" hidden="false" customHeight="false" outlineLevel="0" collapsed="false">
      <c r="A40" s="1" t="n">
        <v>38</v>
      </c>
    </row>
    <row r="41" customFormat="false" ht="15" hidden="false" customHeight="false" outlineLevel="0" collapsed="false">
      <c r="A41" s="1" t="n">
        <v>39</v>
      </c>
    </row>
    <row r="42" customFormat="false" ht="15" hidden="false" customHeight="false" outlineLevel="0" collapsed="false">
      <c r="A42" s="1" t="n">
        <v>40</v>
      </c>
    </row>
    <row r="43" customFormat="false" ht="15" hidden="false" customHeight="false" outlineLevel="0" collapsed="false">
      <c r="A43" s="1" t="n">
        <v>41</v>
      </c>
    </row>
    <row r="44" customFormat="false" ht="15" hidden="false" customHeight="false" outlineLevel="0" collapsed="false">
      <c r="A44" s="1" t="n">
        <v>42</v>
      </c>
    </row>
    <row r="45" customFormat="false" ht="15" hidden="false" customHeight="false" outlineLevel="0" collapsed="false">
      <c r="A45" s="1" t="n">
        <v>43</v>
      </c>
    </row>
    <row r="46" customFormat="false" ht="15" hidden="false" customHeight="false" outlineLevel="0" collapsed="false">
      <c r="A46" s="1" t="n">
        <v>44</v>
      </c>
    </row>
    <row r="47" customFormat="false" ht="15" hidden="false" customHeight="false" outlineLevel="0" collapsed="false">
      <c r="A47" s="1" t="n">
        <v>45</v>
      </c>
    </row>
    <row r="48" customFormat="false" ht="15" hidden="false" customHeight="false" outlineLevel="0" collapsed="false">
      <c r="A48" s="1" t="n">
        <v>46</v>
      </c>
    </row>
    <row r="49" customFormat="false" ht="15" hidden="false" customHeight="false" outlineLevel="0" collapsed="false">
      <c r="A49" s="1" t="n">
        <v>47</v>
      </c>
    </row>
    <row r="50" customFormat="false" ht="15" hidden="false" customHeight="false" outlineLevel="0" collapsed="false">
      <c r="A50" s="1" t="n">
        <v>48</v>
      </c>
    </row>
    <row r="51" customFormat="false" ht="15" hidden="false" customHeight="false" outlineLevel="0" collapsed="false">
      <c r="A51" s="1" t="n">
        <v>49</v>
      </c>
    </row>
    <row r="52" customFormat="false" ht="15" hidden="false" customHeight="false" outlineLevel="0" collapsed="false">
      <c r="A52" s="1" t="n">
        <v>50</v>
      </c>
    </row>
    <row r="53" customFormat="false" ht="15" hidden="false" customHeight="false" outlineLevel="0" collapsed="false">
      <c r="A53" s="1" t="n">
        <v>51</v>
      </c>
    </row>
    <row r="54" customFormat="false" ht="15" hidden="false" customHeight="false" outlineLevel="0" collapsed="false">
      <c r="A54" s="1" t="n">
        <v>52</v>
      </c>
    </row>
    <row r="55" customFormat="false" ht="15" hidden="false" customHeight="false" outlineLevel="0" collapsed="false">
      <c r="A55" s="1" t="n">
        <v>53</v>
      </c>
    </row>
    <row r="56" customFormat="false" ht="15" hidden="false" customHeight="false" outlineLevel="0" collapsed="false">
      <c r="A56" s="1" t="n">
        <v>54</v>
      </c>
    </row>
    <row r="57" customFormat="false" ht="15" hidden="false" customHeight="false" outlineLevel="0" collapsed="false">
      <c r="A57" s="1" t="n">
        <v>55</v>
      </c>
    </row>
    <row r="58" customFormat="false" ht="15" hidden="false" customHeight="false" outlineLevel="0" collapsed="false">
      <c r="A58" s="1" t="n">
        <v>56</v>
      </c>
    </row>
    <row r="59" customFormat="false" ht="15" hidden="false" customHeight="false" outlineLevel="0" collapsed="false">
      <c r="A59" s="1" t="n">
        <v>57</v>
      </c>
    </row>
    <row r="60" customFormat="false" ht="15" hidden="false" customHeight="false" outlineLevel="0" collapsed="false">
      <c r="A60" s="1" t="n">
        <v>58</v>
      </c>
    </row>
    <row r="61" customFormat="false" ht="15" hidden="false" customHeight="false" outlineLevel="0" collapsed="false">
      <c r="A61" s="1" t="n">
        <v>59</v>
      </c>
    </row>
    <row r="62" customFormat="false" ht="15" hidden="false" customHeight="false" outlineLevel="0" collapsed="false">
      <c r="A62" s="1" t="n">
        <v>60</v>
      </c>
    </row>
    <row r="63" customFormat="false" ht="15" hidden="false" customHeight="false" outlineLevel="0" collapsed="false">
      <c r="A63" s="1" t="n">
        <v>61</v>
      </c>
    </row>
    <row r="64" customFormat="false" ht="15" hidden="false" customHeight="false" outlineLevel="0" collapsed="false">
      <c r="A64" s="1" t="n">
        <v>62</v>
      </c>
    </row>
    <row r="65" customFormat="false" ht="15" hidden="false" customHeight="false" outlineLevel="0" collapsed="false">
      <c r="A65" s="1" t="n">
        <v>63</v>
      </c>
    </row>
    <row r="66" customFormat="false" ht="15" hidden="false" customHeight="false" outlineLevel="0" collapsed="false">
      <c r="A66" s="1" t="n">
        <v>64</v>
      </c>
    </row>
    <row r="67" customFormat="false" ht="15" hidden="false" customHeight="false" outlineLevel="0" collapsed="false">
      <c r="A67" s="1" t="n">
        <v>65</v>
      </c>
    </row>
    <row r="68" customFormat="false" ht="15" hidden="false" customHeight="false" outlineLevel="0" collapsed="false">
      <c r="A68" s="1" t="n">
        <v>66</v>
      </c>
    </row>
    <row r="69" customFormat="false" ht="15" hidden="false" customHeight="false" outlineLevel="0" collapsed="false">
      <c r="A69" s="1" t="n">
        <v>67</v>
      </c>
    </row>
    <row r="70" customFormat="false" ht="15" hidden="false" customHeight="false" outlineLevel="0" collapsed="false">
      <c r="A70" s="1" t="n">
        <v>68</v>
      </c>
    </row>
    <row r="71" customFormat="false" ht="15" hidden="false" customHeight="false" outlineLevel="0" collapsed="false">
      <c r="A71" s="1" t="n">
        <v>69</v>
      </c>
    </row>
    <row r="72" customFormat="false" ht="15" hidden="false" customHeight="false" outlineLevel="0" collapsed="false">
      <c r="A72" s="1" t="n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E2:E48 D3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23</v>
      </c>
      <c r="B1" s="1" t="s">
        <v>36</v>
      </c>
      <c r="C1" s="1" t="s">
        <v>37</v>
      </c>
      <c r="D1" s="1" t="s">
        <v>38</v>
      </c>
    </row>
    <row r="2" customFormat="false" ht="15" hidden="false" customHeight="false" outlineLevel="0" collapsed="false">
      <c r="A2" s="1" t="n">
        <v>42</v>
      </c>
      <c r="B2" s="1" t="n">
        <v>-23</v>
      </c>
      <c r="C2" s="1" t="n">
        <f aca="false">0.13333*(180-DEGREES(ACOS(TAN(RADIANS(B2))*TAN(RADIANS(A2)))))</f>
        <v>9.00378148472551</v>
      </c>
      <c r="D2" s="1" t="n">
        <f aca="false">180-15*3*(C2/12)</f>
        <v>146.235819432279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4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1.14"/>
    <col collapsed="false" customWidth="false" hidden="false" outlineLevel="0" max="2" min="2" style="1" width="11.53"/>
  </cols>
  <sheetData>
    <row r="1" customFormat="false" ht="13.8" hidden="false" customHeight="false" outlineLevel="0" collapsed="false">
      <c r="A1" s="1" t="s">
        <v>2</v>
      </c>
      <c r="C1" s="1" t="s">
        <v>12</v>
      </c>
      <c r="D1" s="1" t="s">
        <v>15</v>
      </c>
      <c r="E1" s="1"/>
    </row>
    <row r="2" customFormat="false" ht="13.8" hidden="false" customHeight="false" outlineLevel="0" collapsed="false">
      <c r="A2" s="7" t="n">
        <v>-23</v>
      </c>
      <c r="B2" s="7" t="str">
        <f aca="false">_xlfn.CONCAT(A2,"°")</f>
        <v>-23°</v>
      </c>
      <c r="C2" s="1" t="s">
        <v>39</v>
      </c>
      <c r="D2" s="1" t="s">
        <v>40</v>
      </c>
      <c r="E2" s="1" t="s">
        <v>41</v>
      </c>
      <c r="F2" s="0" t="s">
        <v>42</v>
      </c>
      <c r="G2" s="0" t="s">
        <v>43</v>
      </c>
    </row>
    <row r="3" customFormat="false" ht="13.8" hidden="false" customHeight="false" outlineLevel="0" collapsed="false">
      <c r="A3" s="1" t="n">
        <v>-22</v>
      </c>
      <c r="B3" s="7" t="str">
        <f aca="false">_xlfn.CONCAT(A3,"°")</f>
        <v>-22°</v>
      </c>
      <c r="C3" s="1" t="s">
        <v>44</v>
      </c>
      <c r="D3" s="1" t="s">
        <v>45</v>
      </c>
      <c r="E3" s="1" t="s">
        <v>46</v>
      </c>
      <c r="F3" s="0" t="s">
        <v>47</v>
      </c>
      <c r="G3" s="0" t="s">
        <v>48</v>
      </c>
    </row>
    <row r="4" customFormat="false" ht="13.8" hidden="false" customHeight="false" outlineLevel="0" collapsed="false">
      <c r="A4" s="7" t="n">
        <v>-21</v>
      </c>
      <c r="B4" s="7" t="str">
        <f aca="false">_xlfn.CONCAT(A4,"°")</f>
        <v>-21°</v>
      </c>
      <c r="C4" s="1" t="s">
        <v>49</v>
      </c>
      <c r="D4" s="1" t="s">
        <v>50</v>
      </c>
      <c r="E4" s="1" t="s">
        <v>51</v>
      </c>
      <c r="F4" s="0" t="s">
        <v>52</v>
      </c>
      <c r="G4" s="0" t="s">
        <v>53</v>
      </c>
    </row>
    <row r="5" customFormat="false" ht="13.8" hidden="false" customHeight="false" outlineLevel="0" collapsed="false">
      <c r="A5" s="1" t="n">
        <v>-20</v>
      </c>
      <c r="B5" s="7" t="str">
        <f aca="false">_xlfn.CONCAT(A5,"°")</f>
        <v>-20°</v>
      </c>
      <c r="C5" s="1" t="s">
        <v>54</v>
      </c>
      <c r="D5" s="1" t="s">
        <v>55</v>
      </c>
      <c r="E5" s="1" t="s">
        <v>56</v>
      </c>
      <c r="F5" s="0" t="s">
        <v>57</v>
      </c>
      <c r="G5" s="0" t="s">
        <v>58</v>
      </c>
    </row>
    <row r="6" customFormat="false" ht="13.8" hidden="false" customHeight="false" outlineLevel="0" collapsed="false">
      <c r="A6" s="7" t="n">
        <v>-19</v>
      </c>
      <c r="B6" s="7" t="str">
        <f aca="false">_xlfn.CONCAT(A6,"°")</f>
        <v>-19°</v>
      </c>
      <c r="C6" s="1" t="s">
        <v>59</v>
      </c>
      <c r="D6" s="1" t="s">
        <v>60</v>
      </c>
      <c r="E6" s="1" t="s">
        <v>61</v>
      </c>
      <c r="F6" s="0" t="s">
        <v>62</v>
      </c>
      <c r="G6" s="0" t="s">
        <v>63</v>
      </c>
    </row>
    <row r="7" customFormat="false" ht="13.8" hidden="false" customHeight="false" outlineLevel="0" collapsed="false">
      <c r="A7" s="1" t="n">
        <v>-18</v>
      </c>
      <c r="B7" s="7" t="str">
        <f aca="false">_xlfn.CONCAT(A7,"°")</f>
        <v>-18°</v>
      </c>
      <c r="C7" s="1" t="s">
        <v>64</v>
      </c>
      <c r="D7" s="1" t="s">
        <v>65</v>
      </c>
      <c r="E7" s="1" t="s">
        <v>66</v>
      </c>
      <c r="F7" s="0" t="s">
        <v>67</v>
      </c>
      <c r="G7" s="0" t="s">
        <v>68</v>
      </c>
    </row>
    <row r="8" customFormat="false" ht="13.8" hidden="false" customHeight="false" outlineLevel="0" collapsed="false">
      <c r="A8" s="7" t="n">
        <v>-17</v>
      </c>
      <c r="B8" s="7" t="str">
        <f aca="false">_xlfn.CONCAT(A8,"°")</f>
        <v>-17°</v>
      </c>
      <c r="C8" s="1" t="s">
        <v>69</v>
      </c>
      <c r="D8" s="1" t="s">
        <v>70</v>
      </c>
      <c r="E8" s="1" t="s">
        <v>71</v>
      </c>
      <c r="F8" s="0" t="s">
        <v>72</v>
      </c>
      <c r="G8" s="0" t="s">
        <v>73</v>
      </c>
    </row>
    <row r="9" customFormat="false" ht="13.8" hidden="false" customHeight="false" outlineLevel="0" collapsed="false">
      <c r="A9" s="1" t="n">
        <v>-16</v>
      </c>
      <c r="B9" s="7" t="str">
        <f aca="false">_xlfn.CONCAT(A9,"°")</f>
        <v>-16°</v>
      </c>
      <c r="C9" s="1" t="s">
        <v>74</v>
      </c>
      <c r="D9" s="1" t="s">
        <v>75</v>
      </c>
      <c r="E9" s="1" t="s">
        <v>76</v>
      </c>
      <c r="F9" s="0" t="s">
        <v>77</v>
      </c>
      <c r="G9" s="0" t="s">
        <v>78</v>
      </c>
    </row>
    <row r="10" customFormat="false" ht="13.8" hidden="false" customHeight="false" outlineLevel="0" collapsed="false">
      <c r="A10" s="7" t="n">
        <v>-15</v>
      </c>
      <c r="B10" s="7" t="str">
        <f aca="false">_xlfn.CONCAT(A10,"°")</f>
        <v>-15°</v>
      </c>
      <c r="C10" s="1" t="s">
        <v>79</v>
      </c>
      <c r="D10" s="1" t="s">
        <v>80</v>
      </c>
      <c r="E10" s="1" t="s">
        <v>81</v>
      </c>
      <c r="F10" s="0" t="s">
        <v>82</v>
      </c>
      <c r="G10" s="0" t="s">
        <v>83</v>
      </c>
    </row>
    <row r="11" customFormat="false" ht="13.8" hidden="false" customHeight="false" outlineLevel="0" collapsed="false">
      <c r="A11" s="1" t="n">
        <v>-14</v>
      </c>
      <c r="B11" s="7" t="str">
        <f aca="false">_xlfn.CONCAT(A11,"°")</f>
        <v>-14°</v>
      </c>
      <c r="C11" s="1" t="s">
        <v>84</v>
      </c>
      <c r="D11" s="1" t="s">
        <v>85</v>
      </c>
      <c r="E11" s="1" t="s">
        <v>86</v>
      </c>
      <c r="F11" s="0" t="s">
        <v>87</v>
      </c>
      <c r="G11" s="0" t="s">
        <v>88</v>
      </c>
    </row>
    <row r="12" customFormat="false" ht="13.8" hidden="false" customHeight="false" outlineLevel="0" collapsed="false">
      <c r="A12" s="7" t="n">
        <v>-13</v>
      </c>
      <c r="B12" s="7" t="str">
        <f aca="false">_xlfn.CONCAT(A12,"°")</f>
        <v>-13°</v>
      </c>
      <c r="C12" s="1" t="s">
        <v>89</v>
      </c>
      <c r="D12" s="1" t="s">
        <v>90</v>
      </c>
      <c r="E12" s="1" t="s">
        <v>91</v>
      </c>
      <c r="F12" s="0" t="s">
        <v>92</v>
      </c>
      <c r="G12" s="0" t="s">
        <v>93</v>
      </c>
    </row>
    <row r="13" customFormat="false" ht="13.8" hidden="false" customHeight="false" outlineLevel="0" collapsed="false">
      <c r="A13" s="1" t="n">
        <v>-12</v>
      </c>
      <c r="B13" s="7" t="str">
        <f aca="false">_xlfn.CONCAT(A13,"°")</f>
        <v>-12°</v>
      </c>
      <c r="C13" s="1" t="s">
        <v>94</v>
      </c>
      <c r="D13" s="1" t="s">
        <v>95</v>
      </c>
      <c r="E13" s="1" t="s">
        <v>96</v>
      </c>
      <c r="F13" s="0" t="s">
        <v>97</v>
      </c>
      <c r="G13" s="0" t="s">
        <v>98</v>
      </c>
    </row>
    <row r="14" customFormat="false" ht="13.8" hidden="false" customHeight="false" outlineLevel="0" collapsed="false">
      <c r="A14" s="7" t="n">
        <v>-11</v>
      </c>
      <c r="B14" s="7" t="str">
        <f aca="false">_xlfn.CONCAT(A14,"°")</f>
        <v>-11°</v>
      </c>
      <c r="C14" s="1" t="s">
        <v>99</v>
      </c>
      <c r="D14" s="1" t="s">
        <v>100</v>
      </c>
      <c r="E14" s="1" t="s">
        <v>101</v>
      </c>
      <c r="F14" s="0" t="s">
        <v>102</v>
      </c>
      <c r="G14" s="0" t="s">
        <v>103</v>
      </c>
    </row>
    <row r="15" customFormat="false" ht="13.8" hidden="false" customHeight="false" outlineLevel="0" collapsed="false">
      <c r="A15" s="1" t="n">
        <v>-10</v>
      </c>
      <c r="B15" s="7" t="str">
        <f aca="false">_xlfn.CONCAT(A15,"°")</f>
        <v>-10°</v>
      </c>
      <c r="C15" s="1" t="s">
        <v>104</v>
      </c>
      <c r="D15" s="1" t="s">
        <v>105</v>
      </c>
      <c r="E15" s="1" t="s">
        <v>106</v>
      </c>
      <c r="F15" s="0" t="s">
        <v>107</v>
      </c>
      <c r="G15" s="0" t="s">
        <v>108</v>
      </c>
    </row>
    <row r="16" customFormat="false" ht="13.8" hidden="false" customHeight="false" outlineLevel="0" collapsed="false">
      <c r="A16" s="7" t="n">
        <v>-9</v>
      </c>
      <c r="B16" s="7" t="str">
        <f aca="false">_xlfn.CONCAT(A16,"°")</f>
        <v>-9°</v>
      </c>
      <c r="C16" s="1" t="s">
        <v>109</v>
      </c>
      <c r="D16" s="1" t="s">
        <v>110</v>
      </c>
      <c r="E16" s="1" t="s">
        <v>111</v>
      </c>
      <c r="F16" s="0" t="s">
        <v>112</v>
      </c>
      <c r="G16" s="0" t="s">
        <v>113</v>
      </c>
    </row>
    <row r="17" customFormat="false" ht="13.8" hidden="false" customHeight="false" outlineLevel="0" collapsed="false">
      <c r="A17" s="1" t="n">
        <v>-8</v>
      </c>
      <c r="B17" s="7" t="str">
        <f aca="false">_xlfn.CONCAT(A17,"°")</f>
        <v>-8°</v>
      </c>
      <c r="C17" s="1" t="s">
        <v>114</v>
      </c>
      <c r="D17" s="1" t="s">
        <v>115</v>
      </c>
      <c r="E17" s="1" t="s">
        <v>116</v>
      </c>
      <c r="F17" s="0" t="s">
        <v>117</v>
      </c>
      <c r="G17" s="0" t="s">
        <v>118</v>
      </c>
    </row>
    <row r="18" customFormat="false" ht="13.8" hidden="false" customHeight="false" outlineLevel="0" collapsed="false">
      <c r="A18" s="7" t="n">
        <v>-7</v>
      </c>
      <c r="B18" s="7" t="str">
        <f aca="false">_xlfn.CONCAT(A18,"°")</f>
        <v>-7°</v>
      </c>
      <c r="C18" s="1" t="s">
        <v>119</v>
      </c>
      <c r="D18" s="1" t="s">
        <v>120</v>
      </c>
      <c r="E18" s="1" t="s">
        <v>121</v>
      </c>
      <c r="F18" s="0" t="s">
        <v>122</v>
      </c>
      <c r="G18" s="0" t="s">
        <v>123</v>
      </c>
    </row>
    <row r="19" customFormat="false" ht="13.8" hidden="false" customHeight="false" outlineLevel="0" collapsed="false">
      <c r="A19" s="1" t="n">
        <v>-6</v>
      </c>
      <c r="B19" s="7" t="str">
        <f aca="false">_xlfn.CONCAT(A19,"°")</f>
        <v>-6°</v>
      </c>
      <c r="C19" s="1" t="s">
        <v>124</v>
      </c>
      <c r="D19" s="1" t="s">
        <v>125</v>
      </c>
      <c r="E19" s="1" t="s">
        <v>126</v>
      </c>
      <c r="F19" s="0" t="s">
        <v>127</v>
      </c>
      <c r="G19" s="0" t="s">
        <v>128</v>
      </c>
    </row>
    <row r="20" customFormat="false" ht="13.8" hidden="false" customHeight="false" outlineLevel="0" collapsed="false">
      <c r="A20" s="7" t="n">
        <v>-5</v>
      </c>
      <c r="B20" s="7" t="str">
        <f aca="false">_xlfn.CONCAT(A20,"°")</f>
        <v>-5°</v>
      </c>
      <c r="C20" s="1" t="s">
        <v>129</v>
      </c>
      <c r="D20" s="1" t="s">
        <v>130</v>
      </c>
      <c r="E20" s="1" t="s">
        <v>131</v>
      </c>
      <c r="F20" s="0" t="s">
        <v>132</v>
      </c>
      <c r="G20" s="0" t="s">
        <v>133</v>
      </c>
    </row>
    <row r="21" customFormat="false" ht="13.8" hidden="false" customHeight="false" outlineLevel="0" collapsed="false">
      <c r="A21" s="1" t="n">
        <v>-4</v>
      </c>
      <c r="B21" s="7" t="str">
        <f aca="false">_xlfn.CONCAT(A21,"°")</f>
        <v>-4°</v>
      </c>
      <c r="C21" s="1" t="s">
        <v>134</v>
      </c>
      <c r="D21" s="1" t="s">
        <v>135</v>
      </c>
      <c r="E21" s="1" t="s">
        <v>136</v>
      </c>
      <c r="F21" s="0" t="s">
        <v>137</v>
      </c>
      <c r="G21" s="0" t="s">
        <v>138</v>
      </c>
    </row>
    <row r="22" customFormat="false" ht="13.8" hidden="false" customHeight="false" outlineLevel="0" collapsed="false">
      <c r="A22" s="7" t="n">
        <v>-3</v>
      </c>
      <c r="B22" s="7" t="str">
        <f aca="false">_xlfn.CONCAT(A22,"°")</f>
        <v>-3°</v>
      </c>
      <c r="C22" s="1" t="s">
        <v>139</v>
      </c>
      <c r="D22" s="1" t="s">
        <v>140</v>
      </c>
      <c r="E22" s="1" t="s">
        <v>141</v>
      </c>
      <c r="F22" s="0" t="s">
        <v>142</v>
      </c>
      <c r="G22" s="0" t="s">
        <v>143</v>
      </c>
    </row>
    <row r="23" customFormat="false" ht="13.8" hidden="false" customHeight="false" outlineLevel="0" collapsed="false">
      <c r="A23" s="1" t="n">
        <v>-2</v>
      </c>
      <c r="B23" s="7" t="str">
        <f aca="false">_xlfn.CONCAT(A23,"°")</f>
        <v>-2°</v>
      </c>
      <c r="C23" s="1" t="s">
        <v>144</v>
      </c>
      <c r="D23" s="1" t="s">
        <v>145</v>
      </c>
      <c r="E23" s="1" t="s">
        <v>146</v>
      </c>
      <c r="F23" s="0" t="s">
        <v>147</v>
      </c>
      <c r="G23" s="0" t="s">
        <v>148</v>
      </c>
    </row>
    <row r="24" customFormat="false" ht="13.8" hidden="false" customHeight="false" outlineLevel="0" collapsed="false">
      <c r="A24" s="7" t="n">
        <v>-1</v>
      </c>
      <c r="B24" s="7" t="str">
        <f aca="false">_xlfn.CONCAT(A24,"°")</f>
        <v>-1°</v>
      </c>
      <c r="C24" s="1" t="s">
        <v>149</v>
      </c>
      <c r="D24" s="1" t="s">
        <v>150</v>
      </c>
      <c r="E24" s="1" t="s">
        <v>151</v>
      </c>
      <c r="F24" s="0" t="s">
        <v>152</v>
      </c>
      <c r="G24" s="0" t="s">
        <v>153</v>
      </c>
    </row>
    <row r="25" customFormat="false" ht="13.8" hidden="false" customHeight="false" outlineLevel="0" collapsed="false">
      <c r="A25" s="1" t="n">
        <v>0</v>
      </c>
      <c r="B25" s="7" t="str">
        <f aca="false">_xlfn.CONCAT(A25,"°")</f>
        <v>0°</v>
      </c>
      <c r="C25" s="1" t="s">
        <v>154</v>
      </c>
      <c r="D25" s="1" t="s">
        <v>155</v>
      </c>
      <c r="E25" s="1" t="s">
        <v>156</v>
      </c>
      <c r="F25" s="0" t="s">
        <v>157</v>
      </c>
      <c r="G25" s="0" t="s">
        <v>158</v>
      </c>
    </row>
    <row r="26" customFormat="false" ht="13.8" hidden="false" customHeight="false" outlineLevel="0" collapsed="false">
      <c r="A26" s="7" t="n">
        <v>1</v>
      </c>
      <c r="B26" s="7" t="str">
        <f aca="false">_xlfn.CONCAT(A26,"°")</f>
        <v>1°</v>
      </c>
      <c r="C26" s="1" t="s">
        <v>159</v>
      </c>
      <c r="D26" s="1" t="s">
        <v>160</v>
      </c>
      <c r="E26" s="1" t="s">
        <v>161</v>
      </c>
      <c r="F26" s="0" t="s">
        <v>162</v>
      </c>
      <c r="G26" s="0" t="s">
        <v>163</v>
      </c>
    </row>
    <row r="27" customFormat="false" ht="13.8" hidden="false" customHeight="false" outlineLevel="0" collapsed="false">
      <c r="A27" s="1" t="n">
        <v>2</v>
      </c>
      <c r="B27" s="7" t="str">
        <f aca="false">_xlfn.CONCAT(A27,"°")</f>
        <v>2°</v>
      </c>
      <c r="C27" s="1" t="s">
        <v>164</v>
      </c>
      <c r="D27" s="1" t="s">
        <v>165</v>
      </c>
      <c r="E27" s="1" t="s">
        <v>166</v>
      </c>
      <c r="F27" s="0" t="s">
        <v>167</v>
      </c>
      <c r="G27" s="0" t="s">
        <v>168</v>
      </c>
    </row>
    <row r="28" customFormat="false" ht="13.8" hidden="false" customHeight="false" outlineLevel="0" collapsed="false">
      <c r="A28" s="7" t="n">
        <v>3</v>
      </c>
      <c r="B28" s="7" t="str">
        <f aca="false">_xlfn.CONCAT(A28,"°")</f>
        <v>3°</v>
      </c>
      <c r="C28" s="1" t="s">
        <v>169</v>
      </c>
      <c r="D28" s="1" t="s">
        <v>170</v>
      </c>
      <c r="E28" s="1" t="s">
        <v>171</v>
      </c>
      <c r="F28" s="0" t="s">
        <v>172</v>
      </c>
      <c r="G28" s="0" t="s">
        <v>173</v>
      </c>
    </row>
    <row r="29" customFormat="false" ht="13.8" hidden="false" customHeight="false" outlineLevel="0" collapsed="false">
      <c r="A29" s="1" t="n">
        <v>4</v>
      </c>
      <c r="B29" s="7" t="str">
        <f aca="false">_xlfn.CONCAT(A29,"°")</f>
        <v>4°</v>
      </c>
      <c r="C29" s="1" t="s">
        <v>174</v>
      </c>
      <c r="D29" s="1" t="s">
        <v>175</v>
      </c>
      <c r="E29" s="1" t="s">
        <v>176</v>
      </c>
      <c r="F29" s="0" t="s">
        <v>177</v>
      </c>
      <c r="G29" s="0" t="s">
        <v>178</v>
      </c>
    </row>
    <row r="30" customFormat="false" ht="13.8" hidden="false" customHeight="false" outlineLevel="0" collapsed="false">
      <c r="A30" s="7" t="n">
        <v>5</v>
      </c>
      <c r="B30" s="7" t="str">
        <f aca="false">_xlfn.CONCAT(A30,"°")</f>
        <v>5°</v>
      </c>
      <c r="C30" s="1" t="s">
        <v>179</v>
      </c>
      <c r="D30" s="1" t="s">
        <v>180</v>
      </c>
      <c r="E30" s="1" t="s">
        <v>181</v>
      </c>
      <c r="F30" s="0" t="s">
        <v>182</v>
      </c>
      <c r="G30" s="0" t="s">
        <v>183</v>
      </c>
    </row>
    <row r="31" customFormat="false" ht="13.8" hidden="false" customHeight="false" outlineLevel="0" collapsed="false">
      <c r="A31" s="1" t="n">
        <v>6</v>
      </c>
      <c r="B31" s="7" t="str">
        <f aca="false">_xlfn.CONCAT(A31,"°")</f>
        <v>6°</v>
      </c>
      <c r="C31" s="1" t="s">
        <v>184</v>
      </c>
      <c r="D31" s="1" t="s">
        <v>185</v>
      </c>
      <c r="E31" s="1" t="s">
        <v>186</v>
      </c>
      <c r="F31" s="0" t="s">
        <v>187</v>
      </c>
      <c r="G31" s="0" t="s">
        <v>188</v>
      </c>
    </row>
    <row r="32" customFormat="false" ht="13.8" hidden="false" customHeight="false" outlineLevel="0" collapsed="false">
      <c r="A32" s="7" t="n">
        <v>7</v>
      </c>
      <c r="B32" s="7" t="str">
        <f aca="false">_xlfn.CONCAT(A32,"°")</f>
        <v>7°</v>
      </c>
      <c r="C32" s="1" t="s">
        <v>189</v>
      </c>
      <c r="D32" s="1" t="s">
        <v>190</v>
      </c>
      <c r="E32" s="1" t="s">
        <v>191</v>
      </c>
      <c r="F32" s="0" t="s">
        <v>192</v>
      </c>
      <c r="G32" s="0" t="s">
        <v>193</v>
      </c>
    </row>
    <row r="33" customFormat="false" ht="13.8" hidden="false" customHeight="false" outlineLevel="0" collapsed="false">
      <c r="A33" s="1" t="n">
        <v>8</v>
      </c>
      <c r="B33" s="7" t="str">
        <f aca="false">_xlfn.CONCAT(A33,"°")</f>
        <v>8°</v>
      </c>
      <c r="C33" s="1" t="s">
        <v>194</v>
      </c>
      <c r="D33" s="1" t="s">
        <v>195</v>
      </c>
      <c r="E33" s="1" t="s">
        <v>196</v>
      </c>
      <c r="F33" s="0" t="s">
        <v>197</v>
      </c>
      <c r="G33" s="0" t="s">
        <v>198</v>
      </c>
    </row>
    <row r="34" customFormat="false" ht="13.8" hidden="false" customHeight="false" outlineLevel="0" collapsed="false">
      <c r="A34" s="7" t="n">
        <v>9</v>
      </c>
      <c r="B34" s="7" t="str">
        <f aca="false">_xlfn.CONCAT(A34,"°")</f>
        <v>9°</v>
      </c>
      <c r="C34" s="1" t="s">
        <v>199</v>
      </c>
      <c r="D34" s="1" t="s">
        <v>200</v>
      </c>
      <c r="E34" s="1" t="s">
        <v>201</v>
      </c>
      <c r="F34" s="0" t="s">
        <v>202</v>
      </c>
      <c r="G34" s="0" t="s">
        <v>203</v>
      </c>
    </row>
    <row r="35" customFormat="false" ht="13.8" hidden="false" customHeight="false" outlineLevel="0" collapsed="false">
      <c r="A35" s="1" t="n">
        <v>10</v>
      </c>
      <c r="B35" s="7" t="str">
        <f aca="false">_xlfn.CONCAT(A35,"°")</f>
        <v>10°</v>
      </c>
      <c r="C35" s="1" t="s">
        <v>204</v>
      </c>
      <c r="D35" s="1" t="s">
        <v>205</v>
      </c>
      <c r="E35" s="1" t="s">
        <v>206</v>
      </c>
      <c r="F35" s="0" t="s">
        <v>207</v>
      </c>
      <c r="G35" s="0" t="s">
        <v>208</v>
      </c>
    </row>
    <row r="36" customFormat="false" ht="13.8" hidden="false" customHeight="false" outlineLevel="0" collapsed="false">
      <c r="A36" s="7" t="n">
        <v>11</v>
      </c>
      <c r="B36" s="7" t="str">
        <f aca="false">_xlfn.CONCAT(A36,"°")</f>
        <v>11°</v>
      </c>
      <c r="C36" s="1" t="s">
        <v>209</v>
      </c>
      <c r="D36" s="1" t="s">
        <v>210</v>
      </c>
      <c r="E36" s="1" t="s">
        <v>211</v>
      </c>
      <c r="F36" s="0" t="s">
        <v>212</v>
      </c>
      <c r="G36" s="0" t="s">
        <v>213</v>
      </c>
    </row>
    <row r="37" customFormat="false" ht="13.8" hidden="false" customHeight="false" outlineLevel="0" collapsed="false">
      <c r="A37" s="1" t="n">
        <v>12</v>
      </c>
      <c r="B37" s="7" t="str">
        <f aca="false">_xlfn.CONCAT(A37,"°")</f>
        <v>12°</v>
      </c>
      <c r="C37" s="1" t="s">
        <v>214</v>
      </c>
      <c r="D37" s="1" t="s">
        <v>215</v>
      </c>
      <c r="E37" s="1" t="s">
        <v>216</v>
      </c>
      <c r="F37" s="0" t="s">
        <v>217</v>
      </c>
      <c r="G37" s="0" t="s">
        <v>218</v>
      </c>
    </row>
    <row r="38" customFormat="false" ht="13.8" hidden="false" customHeight="false" outlineLevel="0" collapsed="false">
      <c r="A38" s="7" t="n">
        <v>13</v>
      </c>
      <c r="B38" s="7" t="str">
        <f aca="false">_xlfn.CONCAT(A38,"°")</f>
        <v>13°</v>
      </c>
      <c r="C38" s="1" t="s">
        <v>219</v>
      </c>
      <c r="D38" s="1" t="s">
        <v>161</v>
      </c>
      <c r="E38" s="1" t="s">
        <v>220</v>
      </c>
      <c r="F38" s="0" t="s">
        <v>221</v>
      </c>
      <c r="G38" s="0" t="s">
        <v>222</v>
      </c>
    </row>
    <row r="39" customFormat="false" ht="13.8" hidden="false" customHeight="false" outlineLevel="0" collapsed="false">
      <c r="A39" s="1" t="n">
        <v>14</v>
      </c>
      <c r="B39" s="7" t="str">
        <f aca="false">_xlfn.CONCAT(A39,"°")</f>
        <v>14°</v>
      </c>
      <c r="C39" s="1" t="s">
        <v>223</v>
      </c>
      <c r="D39" s="1" t="s">
        <v>224</v>
      </c>
      <c r="E39" s="1" t="s">
        <v>225</v>
      </c>
      <c r="F39" s="0" t="s">
        <v>226</v>
      </c>
      <c r="G39" s="0" t="s">
        <v>227</v>
      </c>
    </row>
    <row r="40" customFormat="false" ht="13.8" hidden="false" customHeight="false" outlineLevel="0" collapsed="false">
      <c r="A40" s="7" t="n">
        <v>15</v>
      </c>
      <c r="B40" s="7" t="str">
        <f aca="false">_xlfn.CONCAT(A40,"°")</f>
        <v>15°</v>
      </c>
      <c r="C40" s="1" t="s">
        <v>228</v>
      </c>
      <c r="D40" s="1" t="s">
        <v>229</v>
      </c>
      <c r="E40" s="1" t="s">
        <v>230</v>
      </c>
      <c r="F40" s="0" t="s">
        <v>231</v>
      </c>
      <c r="G40" s="0" t="s">
        <v>232</v>
      </c>
    </row>
    <row r="41" customFormat="false" ht="13.8" hidden="false" customHeight="false" outlineLevel="0" collapsed="false">
      <c r="A41" s="1" t="n">
        <v>16</v>
      </c>
      <c r="B41" s="7" t="str">
        <f aca="false">_xlfn.CONCAT(A41,"°")</f>
        <v>16°</v>
      </c>
      <c r="C41" s="1" t="s">
        <v>233</v>
      </c>
      <c r="D41" s="1" t="s">
        <v>234</v>
      </c>
      <c r="E41" s="1" t="s">
        <v>235</v>
      </c>
      <c r="F41" s="0" t="s">
        <v>236</v>
      </c>
      <c r="G41" s="0" t="s">
        <v>237</v>
      </c>
    </row>
    <row r="42" customFormat="false" ht="13.8" hidden="false" customHeight="false" outlineLevel="0" collapsed="false">
      <c r="A42" s="7" t="n">
        <v>17</v>
      </c>
      <c r="B42" s="7" t="str">
        <f aca="false">_xlfn.CONCAT(A42,"°")</f>
        <v>17°</v>
      </c>
      <c r="C42" s="1" t="s">
        <v>238</v>
      </c>
      <c r="D42" s="1" t="s">
        <v>239</v>
      </c>
      <c r="E42" s="1" t="s">
        <v>240</v>
      </c>
      <c r="F42" s="0" t="s">
        <v>241</v>
      </c>
      <c r="G42" s="0" t="s">
        <v>242</v>
      </c>
    </row>
    <row r="43" customFormat="false" ht="13.8" hidden="false" customHeight="false" outlineLevel="0" collapsed="false">
      <c r="A43" s="1" t="n">
        <v>18</v>
      </c>
      <c r="B43" s="7" t="str">
        <f aca="false">_xlfn.CONCAT(A43,"°")</f>
        <v>18°</v>
      </c>
      <c r="C43" s="1" t="s">
        <v>243</v>
      </c>
      <c r="D43" s="1" t="s">
        <v>244</v>
      </c>
      <c r="E43" s="1" t="s">
        <v>245</v>
      </c>
      <c r="F43" s="0" t="s">
        <v>246</v>
      </c>
      <c r="G43" s="0" t="s">
        <v>247</v>
      </c>
    </row>
    <row r="44" customFormat="false" ht="13.8" hidden="false" customHeight="false" outlineLevel="0" collapsed="false">
      <c r="A44" s="7" t="n">
        <v>19</v>
      </c>
      <c r="B44" s="7" t="str">
        <f aca="false">_xlfn.CONCAT(A44,"°")</f>
        <v>19°</v>
      </c>
      <c r="C44" s="1" t="s">
        <v>248</v>
      </c>
      <c r="D44" s="1" t="s">
        <v>249</v>
      </c>
      <c r="E44" s="1" t="s">
        <v>250</v>
      </c>
      <c r="F44" s="0" t="s">
        <v>251</v>
      </c>
      <c r="G44" s="0" t="s">
        <v>252</v>
      </c>
    </row>
    <row r="45" customFormat="false" ht="13.8" hidden="false" customHeight="false" outlineLevel="0" collapsed="false">
      <c r="A45" s="1" t="n">
        <v>20</v>
      </c>
      <c r="B45" s="7" t="str">
        <f aca="false">_xlfn.CONCAT(A45,"°")</f>
        <v>20°</v>
      </c>
      <c r="C45" s="1" t="s">
        <v>253</v>
      </c>
      <c r="D45" s="1" t="s">
        <v>254</v>
      </c>
      <c r="E45" s="1" t="s">
        <v>255</v>
      </c>
      <c r="F45" s="0" t="s">
        <v>256</v>
      </c>
      <c r="G45" s="0" t="s">
        <v>257</v>
      </c>
    </row>
    <row r="46" customFormat="false" ht="13.8" hidden="false" customHeight="false" outlineLevel="0" collapsed="false">
      <c r="A46" s="7" t="n">
        <v>21</v>
      </c>
      <c r="B46" s="7" t="str">
        <f aca="false">_xlfn.CONCAT(A46,"°")</f>
        <v>21°</v>
      </c>
      <c r="C46" s="1" t="s">
        <v>258</v>
      </c>
      <c r="D46" s="1" t="s">
        <v>259</v>
      </c>
      <c r="E46" s="1" t="s">
        <v>260</v>
      </c>
      <c r="F46" s="0" t="s">
        <v>261</v>
      </c>
      <c r="G46" s="0" t="s">
        <v>262</v>
      </c>
    </row>
    <row r="47" customFormat="false" ht="13.8" hidden="false" customHeight="false" outlineLevel="0" collapsed="false">
      <c r="A47" s="1" t="n">
        <v>22</v>
      </c>
      <c r="B47" s="7" t="str">
        <f aca="false">_xlfn.CONCAT(A47,"°")</f>
        <v>22°</v>
      </c>
      <c r="C47" s="1" t="s">
        <v>263</v>
      </c>
      <c r="D47" s="1" t="s">
        <v>264</v>
      </c>
      <c r="E47" s="1" t="s">
        <v>265</v>
      </c>
      <c r="F47" s="0" t="s">
        <v>266</v>
      </c>
      <c r="G47" s="0" t="s">
        <v>257</v>
      </c>
    </row>
    <row r="48" customFormat="false" ht="13.8" hidden="false" customHeight="false" outlineLevel="0" collapsed="false">
      <c r="A48" s="7" t="n">
        <v>23</v>
      </c>
      <c r="B48" s="7" t="str">
        <f aca="false">_xlfn.CONCAT(A48,"°")</f>
        <v>23°</v>
      </c>
      <c r="C48" s="1" t="s">
        <v>267</v>
      </c>
      <c r="D48" s="1" t="s">
        <v>268</v>
      </c>
      <c r="E48" s="1" t="s">
        <v>269</v>
      </c>
      <c r="F48" s="0" t="s">
        <v>270</v>
      </c>
      <c r="G48" s="0" t="s">
        <v>257</v>
      </c>
    </row>
    <row r="50" customFormat="false" ht="13.8" hidden="false" customHeight="false" outlineLevel="0" collapsed="false">
      <c r="A50" s="7"/>
      <c r="B50" s="7"/>
    </row>
    <row r="52" customFormat="false" ht="13.8" hidden="false" customHeight="false" outlineLevel="0" collapsed="false">
      <c r="A52" s="7"/>
      <c r="B52" s="7"/>
    </row>
    <row r="54" customFormat="false" ht="13.8" hidden="false" customHeight="false" outlineLevel="0" collapsed="false">
      <c r="A54" s="7"/>
      <c r="B54" s="7"/>
    </row>
    <row r="56" customFormat="false" ht="13.8" hidden="false" customHeight="false" outlineLevel="0" collapsed="false">
      <c r="A56" s="7"/>
      <c r="B56" s="7"/>
    </row>
    <row r="58" customFormat="false" ht="13.8" hidden="false" customHeight="false" outlineLevel="0" collapsed="false">
      <c r="A58" s="7"/>
      <c r="B58" s="7"/>
    </row>
    <row r="60" customFormat="false" ht="13.8" hidden="false" customHeight="false" outlineLevel="0" collapsed="false">
      <c r="A60" s="7"/>
      <c r="B60" s="7"/>
    </row>
    <row r="62" customFormat="false" ht="13.8" hidden="false" customHeight="false" outlineLevel="0" collapsed="false">
      <c r="A62" s="7"/>
      <c r="B62" s="7"/>
    </row>
    <row r="64" customFormat="false" ht="13.8" hidden="false" customHeight="false" outlineLevel="0" collapsed="false">
      <c r="A64" s="7"/>
      <c r="B64" s="7"/>
    </row>
    <row r="66" customFormat="false" ht="13.8" hidden="false" customHeight="false" outlineLevel="0" collapsed="false">
      <c r="A66" s="7"/>
      <c r="B6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2023-01-19T20:29:36Z</dcterms:created>
  <dc:creator>Kasimer Nathan</dc:creator>
  <dc:description/>
  <dc:language>en-US</dc:language>
  <cp:lastModifiedBy/>
  <dcterms:modified xsi:type="dcterms:W3CDTF">2024-07-07T16:18:21Z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